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Master\Desktop\2018년귀속 법인세\0 - 공통요청서식\"/>
    </mc:Choice>
  </mc:AlternateContent>
  <xr:revisionPtr revIDLastSave="0" documentId="13_ncr:1_{1E233BC5-A47C-4147-A10C-927EE69ADAB5}" xr6:coauthVersionLast="41" xr6:coauthVersionMax="41" xr10:uidLastSave="{00000000-0000-0000-0000-000000000000}"/>
  <bookViews>
    <workbookView xWindow="-120" yWindow="-120" windowWidth="29040" windowHeight="15840" activeTab="1" xr2:uid="{2BB80575-6D63-44D3-9E05-A350F8E54F11}"/>
  </bookViews>
  <sheets>
    <sheet name="1 - 업무용승용차 관련비용등" sheetId="2" r:id="rId1"/>
    <sheet name="2 - 업무용승용차관련비용명세서-법인세신고제출용" sheetId="1" r:id="rId2"/>
    <sheet name="운행일지 작성예시" sheetId="8" r:id="rId3"/>
    <sheet name="운행일지(5406)-차량별" sheetId="4" r:id="rId4"/>
    <sheet name="업무용승용차 운행기록부-회사직접작성" sheetId="5" r:id="rId5"/>
    <sheet name="작성방법" sheetId="6" r:id="rId6"/>
    <sheet name="업무용승용차관련비용명세서 세무조정" sheetId="9" r:id="rId7"/>
    <sheet name="사적사용분" sheetId="3" r:id="rId8"/>
    <sheet name="소득처분" sheetId="7" r:id="rId9"/>
  </sheets>
  <definedNames>
    <definedName name="_xlnm.Print_Area" localSheetId="1">'2 - 업무용승용차관련비용명세서-법인세신고제출용'!$A$1:$BE$102</definedName>
    <definedName name="_xlnm.Print_Area" localSheetId="2">'운행일지 작성예시'!$A$1:$Q$290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2" i="1" l="1"/>
  <c r="D52" i="1"/>
  <c r="J51" i="1"/>
  <c r="D51" i="1"/>
  <c r="J50" i="1"/>
  <c r="D50" i="1"/>
  <c r="J49" i="1"/>
  <c r="D49" i="1"/>
  <c r="J48" i="1"/>
  <c r="D48" i="1"/>
  <c r="J47" i="1"/>
  <c r="D47" i="1"/>
  <c r="J46" i="1"/>
  <c r="D46" i="1"/>
  <c r="Q34" i="1"/>
  <c r="Q31" i="1"/>
  <c r="Q28" i="1"/>
  <c r="Q25" i="1"/>
  <c r="Q22" i="1"/>
  <c r="Q19" i="1"/>
  <c r="Q16" i="1"/>
  <c r="Q13" i="1"/>
  <c r="J45" i="1" s="1"/>
  <c r="D45" i="1" l="1"/>
  <c r="F4" i="9" l="1"/>
  <c r="G4" i="9" s="1"/>
  <c r="H4" i="9" s="1"/>
  <c r="I4" i="9" s="1"/>
  <c r="J4" i="9" s="1"/>
  <c r="K4" i="9" s="1"/>
  <c r="L4" i="9" s="1"/>
  <c r="M4" i="9" s="1"/>
  <c r="N4" i="9" s="1"/>
  <c r="O4" i="9" s="1"/>
  <c r="P4" i="9" s="1"/>
  <c r="Q4" i="9" s="1"/>
  <c r="R4" i="9" s="1"/>
  <c r="S4" i="9" s="1"/>
  <c r="F13" i="9"/>
  <c r="J13" i="9"/>
  <c r="N13" i="9"/>
  <c r="R13" i="9"/>
  <c r="E14" i="9"/>
  <c r="E13" i="9" s="1"/>
  <c r="F14" i="9"/>
  <c r="G14" i="9"/>
  <c r="G13" i="9" s="1"/>
  <c r="H14" i="9"/>
  <c r="H13" i="9" s="1"/>
  <c r="H20" i="9" s="1"/>
  <c r="I14" i="9"/>
  <c r="I13" i="9" s="1"/>
  <c r="J14" i="9"/>
  <c r="K14" i="9"/>
  <c r="K13" i="9" s="1"/>
  <c r="L14" i="9"/>
  <c r="L13" i="9" s="1"/>
  <c r="L20" i="9" s="1"/>
  <c r="M14" i="9"/>
  <c r="M13" i="9" s="1"/>
  <c r="N14" i="9"/>
  <c r="O14" i="9"/>
  <c r="O13" i="9" s="1"/>
  <c r="P14" i="9"/>
  <c r="P13" i="9" s="1"/>
  <c r="P20" i="9" s="1"/>
  <c r="Q14" i="9"/>
  <c r="Q13" i="9" s="1"/>
  <c r="R14" i="9"/>
  <c r="S14" i="9"/>
  <c r="S13" i="9" s="1"/>
  <c r="E21" i="9"/>
  <c r="I21" i="9"/>
  <c r="M21" i="9"/>
  <c r="Q21" i="9"/>
  <c r="T24" i="9"/>
  <c r="T25" i="9"/>
  <c r="E26" i="9"/>
  <c r="F26" i="9"/>
  <c r="G26" i="9"/>
  <c r="H26" i="9"/>
  <c r="H33" i="9" s="1"/>
  <c r="I26" i="9"/>
  <c r="J26" i="9"/>
  <c r="K26" i="9"/>
  <c r="L26" i="9"/>
  <c r="L33" i="9" s="1"/>
  <c r="M26" i="9"/>
  <c r="N26" i="9"/>
  <c r="O26" i="9"/>
  <c r="P26" i="9"/>
  <c r="P33" i="9" s="1"/>
  <c r="Q26" i="9"/>
  <c r="R26" i="9"/>
  <c r="S26" i="9"/>
  <c r="T27" i="9"/>
  <c r="T28" i="9"/>
  <c r="T29" i="9"/>
  <c r="T30" i="9"/>
  <c r="T31" i="9"/>
  <c r="E32" i="9"/>
  <c r="E20" i="9" s="1"/>
  <c r="F32" i="9"/>
  <c r="F21" i="9" s="1"/>
  <c r="G32" i="9"/>
  <c r="T32" i="9" s="1"/>
  <c r="H32" i="9"/>
  <c r="H21" i="9" s="1"/>
  <c r="I32" i="9"/>
  <c r="I20" i="9" s="1"/>
  <c r="J32" i="9"/>
  <c r="J21" i="9" s="1"/>
  <c r="K32" i="9"/>
  <c r="K21" i="9" s="1"/>
  <c r="L32" i="9"/>
  <c r="L21" i="9" s="1"/>
  <c r="M32" i="9"/>
  <c r="M20" i="9" s="1"/>
  <c r="N32" i="9"/>
  <c r="N21" i="9" s="1"/>
  <c r="O32" i="9"/>
  <c r="O21" i="9" s="1"/>
  <c r="P32" i="9"/>
  <c r="P21" i="9" s="1"/>
  <c r="Q32" i="9"/>
  <c r="Q20" i="9" s="1"/>
  <c r="R32" i="9"/>
  <c r="R21" i="9" s="1"/>
  <c r="S32" i="9"/>
  <c r="S21" i="9" s="1"/>
  <c r="V42" i="9"/>
  <c r="T43" i="9"/>
  <c r="T46" i="9"/>
  <c r="T48" i="9"/>
  <c r="N49" i="9"/>
  <c r="T49" i="9"/>
  <c r="N50" i="9"/>
  <c r="T50" i="9" s="1"/>
  <c r="T51" i="9"/>
  <c r="E52" i="9"/>
  <c r="F52" i="9"/>
  <c r="G52" i="9"/>
  <c r="H52" i="9"/>
  <c r="I52" i="9"/>
  <c r="J52" i="9"/>
  <c r="K52" i="9"/>
  <c r="L52" i="9"/>
  <c r="M52" i="9"/>
  <c r="O52" i="9"/>
  <c r="P52" i="9"/>
  <c r="Q52" i="9"/>
  <c r="R52" i="9"/>
  <c r="S52" i="9"/>
  <c r="E53" i="9"/>
  <c r="F53" i="9"/>
  <c r="G53" i="9"/>
  <c r="H53" i="9"/>
  <c r="I53" i="9"/>
  <c r="J53" i="9"/>
  <c r="K53" i="9"/>
  <c r="L53" i="9"/>
  <c r="M53" i="9"/>
  <c r="N53" i="9"/>
  <c r="O53" i="9"/>
  <c r="P53" i="9"/>
  <c r="Q53" i="9"/>
  <c r="R53" i="9"/>
  <c r="S53" i="9"/>
  <c r="E54" i="9"/>
  <c r="G54" i="9"/>
  <c r="H54" i="9"/>
  <c r="I54" i="9"/>
  <c r="K54" i="9"/>
  <c r="L54" i="9"/>
  <c r="M54" i="9"/>
  <c r="O54" i="9"/>
  <c r="P54" i="9"/>
  <c r="Q54" i="9"/>
  <c r="S54" i="9"/>
  <c r="E55" i="9"/>
  <c r="G55" i="9"/>
  <c r="H55" i="9"/>
  <c r="I55" i="9"/>
  <c r="K55" i="9"/>
  <c r="L55" i="9"/>
  <c r="M55" i="9"/>
  <c r="O55" i="9"/>
  <c r="P55" i="9"/>
  <c r="Q55" i="9"/>
  <c r="S55" i="9"/>
  <c r="T56" i="9"/>
  <c r="T57" i="9"/>
  <c r="T58" i="9"/>
  <c r="T59" i="9"/>
  <c r="T60" i="9"/>
  <c r="N65" i="9"/>
  <c r="N68" i="9" s="1"/>
  <c r="R66" i="9"/>
  <c r="R68" i="9"/>
  <c r="T53" i="9" l="1"/>
  <c r="R54" i="9"/>
  <c r="R55" i="9" s="1"/>
  <c r="N54" i="9"/>
  <c r="N55" i="9" s="1"/>
  <c r="J54" i="9"/>
  <c r="J55" i="9" s="1"/>
  <c r="F54" i="9"/>
  <c r="T54" i="9" s="1"/>
  <c r="Q33" i="9"/>
  <c r="Q34" i="9"/>
  <c r="Q37" i="9" s="1"/>
  <c r="M33" i="9"/>
  <c r="M34" i="9"/>
  <c r="M37" i="9" s="1"/>
  <c r="I33" i="9"/>
  <c r="I34" i="9"/>
  <c r="I37" i="9" s="1"/>
  <c r="E33" i="9"/>
  <c r="E34" i="9"/>
  <c r="P39" i="9"/>
  <c r="P44" i="9" s="1"/>
  <c r="P45" i="9" s="1"/>
  <c r="P47" i="9" s="1"/>
  <c r="L35" i="9"/>
  <c r="L39" i="9"/>
  <c r="L44" i="9" s="1"/>
  <c r="L45" i="9" s="1"/>
  <c r="L47" i="9" s="1"/>
  <c r="H39" i="9"/>
  <c r="H44" i="9" s="1"/>
  <c r="H45" i="9" s="1"/>
  <c r="H47" i="9" s="1"/>
  <c r="N52" i="9"/>
  <c r="T52" i="9" s="1"/>
  <c r="T26" i="9"/>
  <c r="S20" i="9"/>
  <c r="O20" i="9"/>
  <c r="K20" i="9"/>
  <c r="G20" i="9"/>
  <c r="G21" i="9"/>
  <c r="R20" i="9"/>
  <c r="N20" i="9"/>
  <c r="J20" i="9"/>
  <c r="F20" i="9"/>
  <c r="P37" i="9"/>
  <c r="P36" i="9"/>
  <c r="L36" i="9"/>
  <c r="H36" i="9"/>
  <c r="P34" i="9"/>
  <c r="P35" i="9" s="1"/>
  <c r="L34" i="9"/>
  <c r="L37" i="9" s="1"/>
  <c r="H34" i="9"/>
  <c r="H35" i="9" s="1"/>
  <c r="BG47" i="1"/>
  <c r="BG46" i="1"/>
  <c r="AR47" i="1"/>
  <c r="AR46" i="1"/>
  <c r="W34" i="1"/>
  <c r="W31" i="1"/>
  <c r="W28" i="1"/>
  <c r="W25" i="1"/>
  <c r="W22" i="1"/>
  <c r="W19" i="1"/>
  <c r="W16" i="1"/>
  <c r="W13" i="1"/>
  <c r="L38" i="9" l="1"/>
  <c r="L40" i="9" s="1"/>
  <c r="R33" i="9"/>
  <c r="R34" i="9"/>
  <c r="R37" i="9" s="1"/>
  <c r="O34" i="9"/>
  <c r="O37" i="9" s="1"/>
  <c r="O33" i="9"/>
  <c r="E37" i="9"/>
  <c r="P38" i="9"/>
  <c r="P40" i="9" s="1"/>
  <c r="F33" i="9"/>
  <c r="F34" i="9"/>
  <c r="F37" i="9" s="1"/>
  <c r="S34" i="9"/>
  <c r="S37" i="9" s="1"/>
  <c r="S33" i="9"/>
  <c r="E35" i="9"/>
  <c r="E36" i="9"/>
  <c r="E39" i="9"/>
  <c r="M35" i="9"/>
  <c r="M36" i="9"/>
  <c r="M38" i="9" s="1"/>
  <c r="M39" i="9"/>
  <c r="M44" i="9" s="1"/>
  <c r="M45" i="9" s="1"/>
  <c r="M47" i="9" s="1"/>
  <c r="H37" i="9"/>
  <c r="H38" i="9" s="1"/>
  <c r="H40" i="9" s="1"/>
  <c r="J33" i="9"/>
  <c r="J34" i="9"/>
  <c r="J37" i="9" s="1"/>
  <c r="G33" i="9"/>
  <c r="G34" i="9"/>
  <c r="G37" i="9" s="1"/>
  <c r="N33" i="9"/>
  <c r="N34" i="9"/>
  <c r="N37" i="9" s="1"/>
  <c r="K33" i="9"/>
  <c r="K34" i="9"/>
  <c r="K37" i="9" s="1"/>
  <c r="F55" i="9"/>
  <c r="T55" i="9" s="1"/>
  <c r="I35" i="9"/>
  <c r="I36" i="9"/>
  <c r="I38" i="9" s="1"/>
  <c r="I40" i="9" s="1"/>
  <c r="I39" i="9"/>
  <c r="I44" i="9" s="1"/>
  <c r="I45" i="9" s="1"/>
  <c r="I47" i="9" s="1"/>
  <c r="Q35" i="9"/>
  <c r="Q36" i="9"/>
  <c r="Q38" i="9" s="1"/>
  <c r="Q39" i="9"/>
  <c r="Q44" i="9" s="1"/>
  <c r="Q45" i="9" s="1"/>
  <c r="Q47" i="9" s="1"/>
  <c r="BP34" i="1"/>
  <c r="BP31" i="1"/>
  <c r="BP28" i="1"/>
  <c r="BP25" i="1"/>
  <c r="BP22" i="1"/>
  <c r="BP19" i="1"/>
  <c r="BP16" i="1"/>
  <c r="AD18" i="1"/>
  <c r="AD15" i="1"/>
  <c r="BP13" i="1"/>
  <c r="AD36" i="1"/>
  <c r="AD33" i="1"/>
  <c r="AD30" i="1"/>
  <c r="AD27" i="1"/>
  <c r="AD24" i="1"/>
  <c r="AD21" i="1"/>
  <c r="AC36" i="1"/>
  <c r="AC33" i="1"/>
  <c r="AC30" i="1"/>
  <c r="AC27" i="1"/>
  <c r="AC24" i="1"/>
  <c r="AC21" i="1"/>
  <c r="AC18" i="1"/>
  <c r="AI98" i="1"/>
  <c r="AI99" i="1"/>
  <c r="AI100" i="1"/>
  <c r="AI97" i="1"/>
  <c r="AI101" i="1" s="1"/>
  <c r="R101" i="1"/>
  <c r="AT98" i="1"/>
  <c r="AT99" i="1"/>
  <c r="AT100" i="1"/>
  <c r="AY91" i="1"/>
  <c r="AY92" i="1"/>
  <c r="AY94" i="1" s="1"/>
  <c r="AY93" i="1"/>
  <c r="AY90" i="1"/>
  <c r="AS94" i="1"/>
  <c r="AM94" i="1"/>
  <c r="AF94" i="1"/>
  <c r="Y94" i="1"/>
  <c r="R94" i="1"/>
  <c r="L94" i="1"/>
  <c r="F94" i="1"/>
  <c r="AS91" i="1"/>
  <c r="AS92" i="1"/>
  <c r="AS93" i="1"/>
  <c r="AS90" i="1"/>
  <c r="AM91" i="1"/>
  <c r="AM92" i="1"/>
  <c r="AM93" i="1"/>
  <c r="AF91" i="1"/>
  <c r="AF92" i="1"/>
  <c r="AF93" i="1"/>
  <c r="AF90" i="1"/>
  <c r="AM90" i="1" s="1"/>
  <c r="A52" i="1"/>
  <c r="A76" i="1" s="1"/>
  <c r="A51" i="1"/>
  <c r="A74" i="1" s="1"/>
  <c r="A50" i="1"/>
  <c r="A72" i="1" s="1"/>
  <c r="A49" i="1"/>
  <c r="A48" i="1"/>
  <c r="A47" i="1"/>
  <c r="A66" i="1" s="1"/>
  <c r="A46" i="1"/>
  <c r="A64" i="1" s="1"/>
  <c r="A45" i="1"/>
  <c r="A62" i="1" s="1"/>
  <c r="Q86" i="1"/>
  <c r="F76" i="1"/>
  <c r="F74" i="1"/>
  <c r="F72" i="1"/>
  <c r="F70" i="1"/>
  <c r="F68" i="1"/>
  <c r="F66" i="1"/>
  <c r="F64" i="1"/>
  <c r="F62" i="1"/>
  <c r="K77" i="1"/>
  <c r="K76" i="1"/>
  <c r="K75" i="1"/>
  <c r="K74" i="1"/>
  <c r="K73" i="1"/>
  <c r="K72" i="1"/>
  <c r="K71" i="1"/>
  <c r="K70" i="1"/>
  <c r="K69" i="1"/>
  <c r="K68" i="1"/>
  <c r="K67" i="1"/>
  <c r="K66" i="1"/>
  <c r="K65" i="1"/>
  <c r="K64" i="1"/>
  <c r="K63" i="1"/>
  <c r="K62" i="1"/>
  <c r="A70" i="1"/>
  <c r="A68" i="1"/>
  <c r="AC37" i="1"/>
  <c r="BB34" i="1"/>
  <c r="BB31" i="1"/>
  <c r="BB28" i="1"/>
  <c r="BB25" i="1"/>
  <c r="BB22" i="1"/>
  <c r="BB19" i="1"/>
  <c r="BB16" i="1"/>
  <c r="S31" i="5"/>
  <c r="D31" i="5"/>
  <c r="S30" i="5"/>
  <c r="D30" i="5"/>
  <c r="S29" i="5"/>
  <c r="D29" i="5"/>
  <c r="S28" i="5"/>
  <c r="D28" i="5"/>
  <c r="S27" i="5"/>
  <c r="D27" i="5"/>
  <c r="S26" i="5"/>
  <c r="D26" i="5"/>
  <c r="S25" i="5"/>
  <c r="D25" i="5"/>
  <c r="S24" i="5"/>
  <c r="D24" i="5"/>
  <c r="S23" i="5"/>
  <c r="D23" i="5"/>
  <c r="S22" i="5"/>
  <c r="D22" i="5"/>
  <c r="S21" i="5"/>
  <c r="D21" i="5"/>
  <c r="S20" i="5"/>
  <c r="D20" i="5"/>
  <c r="S19" i="5"/>
  <c r="D19" i="5"/>
  <c r="S18" i="5"/>
  <c r="D18" i="5"/>
  <c r="S17" i="5"/>
  <c r="D17" i="5"/>
  <c r="S16" i="5"/>
  <c r="AA16" i="5" s="1"/>
  <c r="W33" i="5" s="1"/>
  <c r="D16" i="5"/>
  <c r="S10" i="5"/>
  <c r="J29" i="4"/>
  <c r="D29" i="4"/>
  <c r="A29" i="4"/>
  <c r="D28" i="4"/>
  <c r="J27" i="4"/>
  <c r="D27" i="4"/>
  <c r="A27" i="4"/>
  <c r="D26" i="4"/>
  <c r="J25" i="4"/>
  <c r="D25" i="4"/>
  <c r="A25" i="4"/>
  <c r="D24" i="4"/>
  <c r="J23" i="4"/>
  <c r="D23" i="4"/>
  <c r="A23" i="4"/>
  <c r="D22" i="4"/>
  <c r="J21" i="4"/>
  <c r="D21" i="4"/>
  <c r="A21" i="4"/>
  <c r="D20" i="4"/>
  <c r="J19" i="4"/>
  <c r="A19" i="4"/>
  <c r="J17" i="4"/>
  <c r="A17" i="4"/>
  <c r="J15" i="4"/>
  <c r="A15" i="4"/>
  <c r="J13" i="4"/>
  <c r="A13" i="4"/>
  <c r="J11" i="4"/>
  <c r="A11" i="4"/>
  <c r="J9" i="4"/>
  <c r="F9" i="4"/>
  <c r="H9" i="4" s="1"/>
  <c r="H8" i="4" s="1"/>
  <c r="D9" i="4"/>
  <c r="A9" i="4"/>
  <c r="D8" i="4"/>
  <c r="J7" i="4"/>
  <c r="H7" i="4"/>
  <c r="H6" i="4" s="1"/>
  <c r="D7" i="4"/>
  <c r="A7" i="4"/>
  <c r="D6" i="4"/>
  <c r="K3" i="4"/>
  <c r="Q15" i="3"/>
  <c r="S15" i="3" s="1"/>
  <c r="Q14" i="3"/>
  <c r="S14" i="3" s="1"/>
  <c r="S12" i="3"/>
  <c r="P32" i="2"/>
  <c r="O32" i="2"/>
  <c r="N32" i="2"/>
  <c r="M32" i="2"/>
  <c r="L32" i="2"/>
  <c r="K32" i="2"/>
  <c r="J32" i="2"/>
  <c r="I32" i="2"/>
  <c r="H32" i="2"/>
  <c r="G32" i="2"/>
  <c r="F32" i="2"/>
  <c r="E32" i="2"/>
  <c r="D32" i="2"/>
  <c r="C32" i="2"/>
  <c r="B32" i="2"/>
  <c r="P26" i="2"/>
  <c r="O26" i="2"/>
  <c r="N26" i="2"/>
  <c r="M26" i="2"/>
  <c r="L26" i="2"/>
  <c r="K26" i="2"/>
  <c r="J26" i="2"/>
  <c r="I26" i="2"/>
  <c r="H26" i="2"/>
  <c r="G26" i="2"/>
  <c r="F26" i="2"/>
  <c r="E26" i="2"/>
  <c r="D26" i="2"/>
  <c r="C26" i="2"/>
  <c r="B26" i="2"/>
  <c r="P20" i="2"/>
  <c r="O20" i="2"/>
  <c r="N20" i="2"/>
  <c r="M20" i="2"/>
  <c r="L20" i="2"/>
  <c r="K20" i="2"/>
  <c r="J20" i="2"/>
  <c r="I20" i="2"/>
  <c r="H20" i="2"/>
  <c r="G20" i="2"/>
  <c r="F20" i="2"/>
  <c r="E20" i="2"/>
  <c r="D20" i="2"/>
  <c r="C20" i="2"/>
  <c r="B20" i="2"/>
  <c r="P19" i="2"/>
  <c r="O19" i="2"/>
  <c r="N19" i="2"/>
  <c r="M19" i="2"/>
  <c r="L19" i="2"/>
  <c r="K19" i="2"/>
  <c r="J19" i="2"/>
  <c r="I19" i="2"/>
  <c r="H19" i="2"/>
  <c r="G19" i="2"/>
  <c r="F19" i="2"/>
  <c r="E19" i="2"/>
  <c r="D19" i="2"/>
  <c r="C19" i="2"/>
  <c r="B19" i="2"/>
  <c r="C2" i="2"/>
  <c r="D2" i="2" s="1"/>
  <c r="E2" i="2" s="1"/>
  <c r="F2" i="2" s="1"/>
  <c r="G2" i="2" s="1"/>
  <c r="H2" i="2" s="1"/>
  <c r="I2" i="2" s="1"/>
  <c r="J2" i="2" s="1"/>
  <c r="K2" i="2" s="1"/>
  <c r="L2" i="2" s="1"/>
  <c r="M2" i="2" s="1"/>
  <c r="N2" i="2" s="1"/>
  <c r="O2" i="2" s="1"/>
  <c r="P2" i="2" s="1"/>
  <c r="AY57" i="1"/>
  <c r="AY55" i="1"/>
  <c r="E55" i="1"/>
  <c r="AX37" i="1"/>
  <c r="AT37" i="1"/>
  <c r="AP37" i="1"/>
  <c r="AL37" i="1"/>
  <c r="AH37" i="1"/>
  <c r="Y37" i="1"/>
  <c r="BB13" i="1"/>
  <c r="E6" i="1"/>
  <c r="E58" i="1" s="1"/>
  <c r="AG52" i="1" l="1"/>
  <c r="AG51" i="1"/>
  <c r="BG49" i="1"/>
  <c r="BM49" i="1" s="1"/>
  <c r="AG48" i="1"/>
  <c r="P48" i="1"/>
  <c r="AR49" i="1"/>
  <c r="AC15" i="1"/>
  <c r="AA45" i="1"/>
  <c r="H41" i="9"/>
  <c r="H42" i="9"/>
  <c r="K36" i="9"/>
  <c r="K38" i="9" s="1"/>
  <c r="K40" i="9" s="1"/>
  <c r="K35" i="9"/>
  <c r="K39" i="9"/>
  <c r="K44" i="9" s="1"/>
  <c r="K45" i="9" s="1"/>
  <c r="K47" i="9" s="1"/>
  <c r="G39" i="9"/>
  <c r="G44" i="9" s="1"/>
  <c r="G45" i="9" s="1"/>
  <c r="G47" i="9" s="1"/>
  <c r="G35" i="9"/>
  <c r="G36" i="9"/>
  <c r="G38" i="9" s="1"/>
  <c r="G40" i="9" s="1"/>
  <c r="T37" i="9"/>
  <c r="N35" i="9"/>
  <c r="N36" i="9"/>
  <c r="N38" i="9" s="1"/>
  <c r="N39" i="9"/>
  <c r="N44" i="9" s="1"/>
  <c r="N45" i="9" s="1"/>
  <c r="N47" i="9" s="1"/>
  <c r="M40" i="9"/>
  <c r="T34" i="9"/>
  <c r="R35" i="9"/>
  <c r="R36" i="9"/>
  <c r="R38" i="9" s="1"/>
  <c r="R39" i="9"/>
  <c r="R44" i="9" s="1"/>
  <c r="R45" i="9" s="1"/>
  <c r="R47" i="9" s="1"/>
  <c r="I41" i="9"/>
  <c r="I42" i="9"/>
  <c r="E44" i="9"/>
  <c r="S35" i="9"/>
  <c r="S39" i="9"/>
  <c r="S44" i="9" s="1"/>
  <c r="S45" i="9" s="1"/>
  <c r="S47" i="9" s="1"/>
  <c r="S36" i="9"/>
  <c r="S38" i="9" s="1"/>
  <c r="P41" i="9"/>
  <c r="P42" i="9"/>
  <c r="Q40" i="9"/>
  <c r="E38" i="9"/>
  <c r="J35" i="9"/>
  <c r="J36" i="9"/>
  <c r="J38" i="9" s="1"/>
  <c r="J40" i="9" s="1"/>
  <c r="J39" i="9"/>
  <c r="J44" i="9" s="1"/>
  <c r="J45" i="9" s="1"/>
  <c r="J47" i="9" s="1"/>
  <c r="T33" i="9"/>
  <c r="F35" i="9"/>
  <c r="T35" i="9" s="1"/>
  <c r="F36" i="9"/>
  <c r="F38" i="9" s="1"/>
  <c r="F40" i="9" s="1"/>
  <c r="F39" i="9"/>
  <c r="F44" i="9" s="1"/>
  <c r="F45" i="9" s="1"/>
  <c r="F47" i="9" s="1"/>
  <c r="O36" i="9"/>
  <c r="O38" i="9" s="1"/>
  <c r="O35" i="9"/>
  <c r="O39" i="9"/>
  <c r="O44" i="9" s="1"/>
  <c r="O45" i="9" s="1"/>
  <c r="O47" i="9" s="1"/>
  <c r="L41" i="9"/>
  <c r="L42" i="9"/>
  <c r="P52" i="1"/>
  <c r="AT97" i="1"/>
  <c r="AT101" i="1" s="1"/>
  <c r="AA48" i="1"/>
  <c r="AA46" i="1"/>
  <c r="AG46" i="1"/>
  <c r="AG50" i="1"/>
  <c r="AA51" i="1"/>
  <c r="AG47" i="1"/>
  <c r="AD38" i="1"/>
  <c r="BB37" i="1"/>
  <c r="K33" i="5"/>
  <c r="AE33" i="5" s="1"/>
  <c r="K9" i="4"/>
  <c r="F11" i="4" s="1"/>
  <c r="Q19" i="3"/>
  <c r="AM48" i="1" l="1"/>
  <c r="AA49" i="1"/>
  <c r="P49" i="1"/>
  <c r="AR52" i="1"/>
  <c r="AD76" i="1" s="1"/>
  <c r="AK76" i="1" s="1"/>
  <c r="BG52" i="1"/>
  <c r="BM52" i="1" s="1"/>
  <c r="AA52" i="1"/>
  <c r="AM52" i="1" s="1"/>
  <c r="AR51" i="1"/>
  <c r="BG51" i="1"/>
  <c r="BM51" i="1" s="1"/>
  <c r="AR50" i="1"/>
  <c r="BG50" i="1"/>
  <c r="AR48" i="1"/>
  <c r="BG48" i="1"/>
  <c r="BM48" i="1" s="1"/>
  <c r="AG49" i="1"/>
  <c r="AR45" i="1"/>
  <c r="AD62" i="1" s="1"/>
  <c r="AK62" i="1" s="1"/>
  <c r="BG45" i="1"/>
  <c r="BM45" i="1" s="1"/>
  <c r="F41" i="9"/>
  <c r="F42" i="9"/>
  <c r="J41" i="9"/>
  <c r="J42" i="9"/>
  <c r="Q41" i="9"/>
  <c r="Q42" i="9"/>
  <c r="G41" i="9"/>
  <c r="G42" i="9"/>
  <c r="N40" i="9"/>
  <c r="K41" i="9"/>
  <c r="K42" i="9"/>
  <c r="O40" i="9"/>
  <c r="T38" i="9"/>
  <c r="E40" i="9"/>
  <c r="T44" i="9"/>
  <c r="E45" i="9"/>
  <c r="T36" i="9"/>
  <c r="S40" i="9"/>
  <c r="T39" i="9"/>
  <c r="V43" i="9" s="1"/>
  <c r="R40" i="9"/>
  <c r="M41" i="9"/>
  <c r="M42" i="9"/>
  <c r="D53" i="1"/>
  <c r="AD68" i="1"/>
  <c r="AK68" i="1" s="1"/>
  <c r="J53" i="1"/>
  <c r="AM51" i="1"/>
  <c r="AA50" i="1"/>
  <c r="AM50" i="1" s="1"/>
  <c r="AM46" i="1"/>
  <c r="AG45" i="1"/>
  <c r="AG53" i="1" s="1"/>
  <c r="P45" i="1"/>
  <c r="P51" i="1"/>
  <c r="P50" i="1"/>
  <c r="AD72" i="1"/>
  <c r="AK72" i="1" s="1"/>
  <c r="BM50" i="1"/>
  <c r="AM49" i="1"/>
  <c r="P46" i="1"/>
  <c r="BM47" i="1"/>
  <c r="P47" i="1"/>
  <c r="AD64" i="1"/>
  <c r="AK64" i="1" s="1"/>
  <c r="BM46" i="1"/>
  <c r="AR64" i="1" s="1"/>
  <c r="AA47" i="1"/>
  <c r="AM47" i="1" s="1"/>
  <c r="AD70" i="1"/>
  <c r="AK70" i="1" s="1"/>
  <c r="H11" i="4"/>
  <c r="H10" i="4" s="1"/>
  <c r="AX52" i="1" l="1"/>
  <c r="BB52" i="1" s="1"/>
  <c r="AR76" i="1"/>
  <c r="AR68" i="1"/>
  <c r="AY68" i="1" s="1"/>
  <c r="AY76" i="1"/>
  <c r="S41" i="9"/>
  <c r="S42" i="9"/>
  <c r="R41" i="9"/>
  <c r="R42" i="9"/>
  <c r="E47" i="9"/>
  <c r="T47" i="9" s="1"/>
  <c r="T45" i="9"/>
  <c r="O41" i="9"/>
  <c r="O42" i="9"/>
  <c r="T40" i="9"/>
  <c r="E41" i="9"/>
  <c r="E42" i="9"/>
  <c r="N41" i="9"/>
  <c r="N42" i="9" s="1"/>
  <c r="AX48" i="1"/>
  <c r="BB48" i="1" s="1"/>
  <c r="AM45" i="1"/>
  <c r="AM53" i="1" s="1"/>
  <c r="AR72" i="1"/>
  <c r="AY72" i="1" s="1"/>
  <c r="AR62" i="1"/>
  <c r="AR53" i="1"/>
  <c r="AD66" i="1"/>
  <c r="AK66" i="1" s="1"/>
  <c r="AR66" i="1" s="1"/>
  <c r="AX51" i="1"/>
  <c r="BB51" i="1" s="1"/>
  <c r="AD74" i="1"/>
  <c r="AK74" i="1" s="1"/>
  <c r="AY64" i="1"/>
  <c r="AR70" i="1"/>
  <c r="AY70" i="1" s="1"/>
  <c r="AA53" i="1"/>
  <c r="P53" i="1"/>
  <c r="AX46" i="1"/>
  <c r="BB46" i="1" s="1"/>
  <c r="AX47" i="1"/>
  <c r="BB47" i="1" s="1"/>
  <c r="AX49" i="1"/>
  <c r="BB49" i="1" s="1"/>
  <c r="AX50" i="1"/>
  <c r="BB50" i="1" s="1"/>
  <c r="K11" i="4"/>
  <c r="F13" i="4" s="1"/>
  <c r="AX45" i="1" l="1"/>
  <c r="AX53" i="1" s="1"/>
  <c r="T41" i="9"/>
  <c r="AY66" i="1"/>
  <c r="AK86" i="1"/>
  <c r="AD86" i="1"/>
  <c r="AY62" i="1"/>
  <c r="AR74" i="1"/>
  <c r="AY74" i="1" s="1"/>
  <c r="H13" i="4"/>
  <c r="H12" i="4" s="1"/>
  <c r="K13" i="4"/>
  <c r="F15" i="4" s="1"/>
  <c r="BB45" i="1" l="1"/>
  <c r="BB53" i="1" s="1"/>
  <c r="AR86" i="1"/>
  <c r="AY86" i="1"/>
  <c r="H15" i="4"/>
  <c r="H14" i="4" s="1"/>
  <c r="K15" i="4" l="1"/>
  <c r="F17" i="4" s="1"/>
  <c r="H17" i="4" l="1"/>
  <c r="H16" i="4" s="1"/>
  <c r="K17" i="4"/>
  <c r="F19" i="4" s="1"/>
  <c r="H19" i="4" l="1"/>
  <c r="H18" i="4" s="1"/>
  <c r="K19" i="4" l="1"/>
  <c r="F21" i="4" l="1"/>
  <c r="H21" i="4" s="1"/>
  <c r="H20" i="4" s="1"/>
  <c r="K21" i="4" l="1"/>
  <c r="F23" i="4" l="1"/>
  <c r="H23" i="4" s="1"/>
  <c r="H22" i="4" s="1"/>
  <c r="K23" i="4" l="1"/>
  <c r="F25" i="4" l="1"/>
  <c r="H25" i="4" s="1"/>
  <c r="H24" i="4" s="1"/>
  <c r="K25" i="4" l="1"/>
  <c r="F27" i="4" l="1"/>
  <c r="H27" i="4" s="1"/>
  <c r="H26" i="4" s="1"/>
  <c r="K27" i="4" l="1"/>
  <c r="F29" i="4" l="1"/>
  <c r="H29" i="4" s="1"/>
  <c r="H28" i="4" s="1"/>
  <c r="K2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author>
  </authors>
  <commentList>
    <comment ref="A4" authorId="0" shapeId="0" xr:uid="{7D3F747D-F13A-45ED-A359-78B651FA3D1A}">
      <text>
        <r>
          <rPr>
            <b/>
            <sz val="9"/>
            <color indexed="81"/>
            <rFont val="돋움"/>
            <family val="3"/>
            <charset val="129"/>
          </rPr>
          <t>자동차등록증상의②차종</t>
        </r>
        <r>
          <rPr>
            <b/>
            <sz val="9"/>
            <color indexed="81"/>
            <rFont val="Tahoma"/>
            <family val="2"/>
          </rPr>
          <t xml:space="preserve"> + </t>
        </r>
        <r>
          <rPr>
            <b/>
            <sz val="9"/>
            <color indexed="81"/>
            <rFont val="돋움"/>
            <family val="3"/>
            <charset val="129"/>
          </rPr>
          <t>③용도</t>
        </r>
        <r>
          <rPr>
            <b/>
            <sz val="9"/>
            <color indexed="81"/>
            <rFont val="Tahoma"/>
            <family val="2"/>
          </rPr>
          <t xml:space="preserve"> </t>
        </r>
      </text>
    </comment>
    <comment ref="A5" authorId="0" shapeId="0" xr:uid="{FF45B198-3E8E-45D6-89CA-C3FD11D85B8A}">
      <text>
        <r>
          <rPr>
            <b/>
            <sz val="9"/>
            <color indexed="81"/>
            <rFont val="돋움"/>
            <family val="3"/>
            <charset val="129"/>
          </rPr>
          <t>자동차등록증</t>
        </r>
        <r>
          <rPr>
            <b/>
            <sz val="9"/>
            <color indexed="81"/>
            <rFont val="Tahoma"/>
            <family val="2"/>
          </rPr>
          <t xml:space="preserve"> </t>
        </r>
        <r>
          <rPr>
            <b/>
            <sz val="9"/>
            <color indexed="81"/>
            <rFont val="돋움"/>
            <family val="3"/>
            <charset val="129"/>
          </rPr>
          <t>상</t>
        </r>
        <r>
          <rPr>
            <b/>
            <sz val="9"/>
            <color indexed="81"/>
            <rFont val="Tahoma"/>
            <family val="2"/>
          </rPr>
          <t xml:space="preserve"> 19.</t>
        </r>
      </text>
    </comment>
    <comment ref="A7" authorId="0" shapeId="0" xr:uid="{42170902-4179-4AC8-911B-A8A96788A77E}">
      <text>
        <r>
          <rPr>
            <b/>
            <sz val="9"/>
            <color indexed="81"/>
            <rFont val="Tahoma"/>
            <family val="2"/>
          </rPr>
          <t xml:space="preserve">1. </t>
        </r>
        <r>
          <rPr>
            <b/>
            <sz val="9"/>
            <color indexed="81"/>
            <rFont val="돋움"/>
            <family val="3"/>
            <charset val="129"/>
          </rPr>
          <t>회사차</t>
        </r>
        <r>
          <rPr>
            <b/>
            <sz val="9"/>
            <color indexed="81"/>
            <rFont val="Tahoma"/>
            <family val="2"/>
          </rPr>
          <t>(</t>
        </r>
        <r>
          <rPr>
            <b/>
            <sz val="9"/>
            <color indexed="81"/>
            <rFont val="돋움"/>
            <family val="3"/>
            <charset val="129"/>
          </rPr>
          <t>법인명의</t>
        </r>
        <r>
          <rPr>
            <b/>
            <sz val="9"/>
            <color indexed="81"/>
            <rFont val="Tahoma"/>
            <family val="2"/>
          </rPr>
          <t>) - (</t>
        </r>
        <r>
          <rPr>
            <b/>
            <sz val="9"/>
            <color indexed="81"/>
            <rFont val="돋움"/>
            <family val="3"/>
            <charset val="129"/>
          </rPr>
          <t>고정자산등록의</t>
        </r>
        <r>
          <rPr>
            <b/>
            <sz val="9"/>
            <color indexed="81"/>
            <rFont val="Tahoma"/>
            <family val="2"/>
          </rPr>
          <t xml:space="preserve"> </t>
        </r>
        <r>
          <rPr>
            <b/>
            <sz val="9"/>
            <color indexed="81"/>
            <rFont val="돋움"/>
            <family val="3"/>
            <charset val="129"/>
          </rPr>
          <t>차량운반구</t>
        </r>
        <r>
          <rPr>
            <b/>
            <sz val="9"/>
            <color indexed="81"/>
            <rFont val="Tahoma"/>
            <family val="2"/>
          </rPr>
          <t xml:space="preserve"> </t>
        </r>
        <r>
          <rPr>
            <b/>
            <sz val="9"/>
            <color indexed="81"/>
            <rFont val="돋움"/>
            <family val="3"/>
            <charset val="129"/>
          </rPr>
          <t>참조</t>
        </r>
        <r>
          <rPr>
            <b/>
            <sz val="9"/>
            <color indexed="81"/>
            <rFont val="Tahoma"/>
            <family val="2"/>
          </rPr>
          <t xml:space="preserve">)
2. </t>
        </r>
        <r>
          <rPr>
            <b/>
            <sz val="9"/>
            <color indexed="81"/>
            <rFont val="돋움"/>
            <family val="3"/>
            <charset val="129"/>
          </rPr>
          <t>렌트</t>
        </r>
        <r>
          <rPr>
            <b/>
            <sz val="9"/>
            <color indexed="81"/>
            <rFont val="Tahoma"/>
            <family val="2"/>
          </rPr>
          <t xml:space="preserve"> (</t>
        </r>
        <r>
          <rPr>
            <b/>
            <sz val="9"/>
            <color indexed="81"/>
            <rFont val="돋움"/>
            <family val="3"/>
            <charset val="129"/>
          </rPr>
          <t>렌트</t>
        </r>
        <r>
          <rPr>
            <b/>
            <sz val="9"/>
            <color indexed="81"/>
            <rFont val="Tahoma"/>
            <family val="2"/>
          </rPr>
          <t xml:space="preserve"> </t>
        </r>
        <r>
          <rPr>
            <b/>
            <sz val="9"/>
            <color indexed="81"/>
            <rFont val="돋움"/>
            <family val="3"/>
            <charset val="129"/>
          </rPr>
          <t>계약서</t>
        </r>
        <r>
          <rPr>
            <b/>
            <sz val="9"/>
            <color indexed="81"/>
            <rFont val="Tahoma"/>
            <family val="2"/>
          </rPr>
          <t xml:space="preserve"> </t>
        </r>
        <r>
          <rPr>
            <b/>
            <sz val="9"/>
            <color indexed="81"/>
            <rFont val="돋움"/>
            <family val="3"/>
            <charset val="129"/>
          </rPr>
          <t>참조</t>
        </r>
        <r>
          <rPr>
            <b/>
            <sz val="9"/>
            <color indexed="81"/>
            <rFont val="Tahoma"/>
            <family val="2"/>
          </rPr>
          <t xml:space="preserve">) - </t>
        </r>
        <r>
          <rPr>
            <b/>
            <sz val="9"/>
            <color indexed="81"/>
            <rFont val="돋움"/>
            <family val="3"/>
            <charset val="129"/>
          </rPr>
          <t>차량번호에</t>
        </r>
        <r>
          <rPr>
            <b/>
            <sz val="9"/>
            <color indexed="81"/>
            <rFont val="Tahoma"/>
            <family val="2"/>
          </rPr>
          <t xml:space="preserve"> "</t>
        </r>
        <r>
          <rPr>
            <b/>
            <sz val="9"/>
            <color indexed="81"/>
            <rFont val="돋움"/>
            <family val="3"/>
            <charset val="129"/>
          </rPr>
          <t>허</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하</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호</t>
        </r>
        <r>
          <rPr>
            <b/>
            <sz val="9"/>
            <color indexed="81"/>
            <rFont val="Tahoma"/>
            <family val="2"/>
          </rPr>
          <t>"</t>
        </r>
        <r>
          <rPr>
            <b/>
            <sz val="9"/>
            <color indexed="81"/>
            <rFont val="돋움"/>
            <family val="3"/>
            <charset val="129"/>
          </rPr>
          <t xml:space="preserve">
</t>
        </r>
        <r>
          <rPr>
            <b/>
            <sz val="9"/>
            <color indexed="81"/>
            <rFont val="Tahoma"/>
            <family val="2"/>
          </rPr>
          <t xml:space="preserve">3. </t>
        </r>
        <r>
          <rPr>
            <b/>
            <sz val="9"/>
            <color indexed="81"/>
            <rFont val="돋움"/>
            <family val="3"/>
            <charset val="129"/>
          </rPr>
          <t>리스</t>
        </r>
        <r>
          <rPr>
            <b/>
            <sz val="9"/>
            <color indexed="81"/>
            <rFont val="Tahoma"/>
            <family val="2"/>
          </rPr>
          <t xml:space="preserve"> (</t>
        </r>
        <r>
          <rPr>
            <b/>
            <sz val="9"/>
            <color indexed="81"/>
            <rFont val="돋움"/>
            <family val="3"/>
            <charset val="129"/>
          </rPr>
          <t>리스</t>
        </r>
        <r>
          <rPr>
            <b/>
            <sz val="9"/>
            <color indexed="81"/>
            <rFont val="Tahoma"/>
            <family val="2"/>
          </rPr>
          <t xml:space="preserve"> </t>
        </r>
        <r>
          <rPr>
            <b/>
            <sz val="9"/>
            <color indexed="81"/>
            <rFont val="돋움"/>
            <family val="3"/>
            <charset val="129"/>
          </rPr>
          <t>계약서</t>
        </r>
        <r>
          <rPr>
            <b/>
            <sz val="9"/>
            <color indexed="81"/>
            <rFont val="Tahoma"/>
            <family val="2"/>
          </rPr>
          <t xml:space="preserve"> </t>
        </r>
        <r>
          <rPr>
            <b/>
            <sz val="9"/>
            <color indexed="81"/>
            <rFont val="돋움"/>
            <family val="3"/>
            <charset val="129"/>
          </rPr>
          <t>참조</t>
        </r>
        <r>
          <rPr>
            <b/>
            <sz val="9"/>
            <color indexed="81"/>
            <rFont val="Tahoma"/>
            <family val="2"/>
          </rPr>
          <t xml:space="preserve">)
</t>
        </r>
      </text>
    </comment>
    <comment ref="A8" authorId="0" shapeId="0" xr:uid="{98F3BFA6-E443-4269-9832-5032427A718F}">
      <text>
        <r>
          <rPr>
            <b/>
            <sz val="9"/>
            <color indexed="81"/>
            <rFont val="돋움"/>
            <family val="3"/>
            <charset val="129"/>
          </rPr>
          <t>자동차등록증상의</t>
        </r>
        <r>
          <rPr>
            <b/>
            <sz val="9"/>
            <color indexed="81"/>
            <rFont val="Tahoma"/>
            <family val="2"/>
          </rPr>
          <t xml:space="preserve"> </t>
        </r>
        <r>
          <rPr>
            <b/>
            <sz val="9"/>
            <color indexed="81"/>
            <rFont val="돋움"/>
            <family val="3"/>
            <charset val="129"/>
          </rPr>
          <t>명의
⑨소유자</t>
        </r>
        <r>
          <rPr>
            <b/>
            <sz val="9"/>
            <color indexed="81"/>
            <rFont val="Tahoma"/>
            <family val="2"/>
          </rPr>
          <t>(</t>
        </r>
        <r>
          <rPr>
            <b/>
            <sz val="9"/>
            <color indexed="81"/>
            <rFont val="돋움"/>
            <family val="3"/>
            <charset val="129"/>
          </rPr>
          <t>명치</t>
        </r>
        <r>
          <rPr>
            <b/>
            <sz val="9"/>
            <color indexed="81"/>
            <rFont val="Tahoma"/>
            <family val="2"/>
          </rPr>
          <t>)</t>
        </r>
        <r>
          <rPr>
            <b/>
            <sz val="9"/>
            <color indexed="81"/>
            <rFont val="돋움"/>
            <family val="3"/>
            <charset val="129"/>
          </rPr>
          <t xml:space="preserve">
</t>
        </r>
      </text>
    </comment>
    <comment ref="A10" authorId="0" shapeId="0" xr:uid="{5CD94B3A-EB85-4F34-BDBA-656F281002BE}">
      <text>
        <r>
          <rPr>
            <b/>
            <sz val="9"/>
            <color indexed="81"/>
            <rFont val="돋움"/>
            <family val="3"/>
            <charset val="129"/>
          </rPr>
          <t>당</t>
        </r>
        <r>
          <rPr>
            <b/>
            <sz val="9"/>
            <color indexed="81"/>
            <rFont val="Tahoma"/>
            <family val="2"/>
          </rPr>
          <t xml:space="preserve"> </t>
        </r>
        <r>
          <rPr>
            <b/>
            <sz val="9"/>
            <color indexed="81"/>
            <rFont val="돋움"/>
            <family val="3"/>
            <charset val="129"/>
          </rPr>
          <t>사업연도</t>
        </r>
        <r>
          <rPr>
            <b/>
            <sz val="9"/>
            <color indexed="81"/>
            <rFont val="Tahoma"/>
            <family val="2"/>
          </rPr>
          <t xml:space="preserve"> </t>
        </r>
        <r>
          <rPr>
            <b/>
            <sz val="9"/>
            <color indexed="81"/>
            <rFont val="돋움"/>
            <family val="3"/>
            <charset val="129"/>
          </rPr>
          <t>기간</t>
        </r>
        <r>
          <rPr>
            <b/>
            <sz val="9"/>
            <color indexed="81"/>
            <rFont val="Tahoma"/>
            <family val="2"/>
          </rPr>
          <t xml:space="preserve"> </t>
        </r>
        <r>
          <rPr>
            <b/>
            <sz val="9"/>
            <color indexed="81"/>
            <rFont val="돋움"/>
            <family val="3"/>
            <charset val="129"/>
          </rPr>
          <t>중
양도한</t>
        </r>
        <r>
          <rPr>
            <b/>
            <sz val="9"/>
            <color indexed="81"/>
            <rFont val="Tahoma"/>
            <family val="2"/>
          </rPr>
          <t xml:space="preserve"> </t>
        </r>
        <r>
          <rPr>
            <b/>
            <sz val="9"/>
            <color indexed="81"/>
            <rFont val="돋움"/>
            <family val="3"/>
            <charset val="129"/>
          </rPr>
          <t>차량이나
임차</t>
        </r>
        <r>
          <rPr>
            <b/>
            <sz val="9"/>
            <color indexed="81"/>
            <rFont val="Tahoma"/>
            <family val="2"/>
          </rPr>
          <t>(</t>
        </r>
        <r>
          <rPr>
            <b/>
            <sz val="9"/>
            <color indexed="81"/>
            <rFont val="돋움"/>
            <family val="3"/>
            <charset val="129"/>
          </rPr>
          <t>리스·렌트</t>
        </r>
        <r>
          <rPr>
            <b/>
            <sz val="9"/>
            <color indexed="81"/>
            <rFont val="Tahoma"/>
            <family val="2"/>
          </rPr>
          <t>)</t>
        </r>
        <r>
          <rPr>
            <b/>
            <sz val="9"/>
            <color indexed="81"/>
            <rFont val="돋움"/>
            <family val="3"/>
            <charset val="129"/>
          </rPr>
          <t>계약기간</t>
        </r>
        <r>
          <rPr>
            <b/>
            <sz val="9"/>
            <color indexed="81"/>
            <rFont val="Tahoma"/>
            <family val="2"/>
          </rPr>
          <t xml:space="preserve"> </t>
        </r>
        <r>
          <rPr>
            <b/>
            <sz val="9"/>
            <color indexed="81"/>
            <rFont val="돋움"/>
            <family val="3"/>
            <charset val="129"/>
          </rPr>
          <t>종료한</t>
        </r>
        <r>
          <rPr>
            <b/>
            <sz val="9"/>
            <color indexed="81"/>
            <rFont val="Tahoma"/>
            <family val="2"/>
          </rPr>
          <t xml:space="preserve"> </t>
        </r>
        <r>
          <rPr>
            <b/>
            <sz val="9"/>
            <color indexed="81"/>
            <rFont val="돋움"/>
            <family val="3"/>
            <charset val="129"/>
          </rPr>
          <t>일자</t>
        </r>
      </text>
    </comment>
    <comment ref="A11" authorId="0" shapeId="0" xr:uid="{A3C769D9-A381-48AA-951F-F2F30C87C7DD}">
      <text>
        <r>
          <rPr>
            <b/>
            <sz val="9"/>
            <color indexed="81"/>
            <rFont val="돋움"/>
            <family val="3"/>
            <charset val="129"/>
          </rPr>
          <t>가입기간및</t>
        </r>
        <r>
          <rPr>
            <b/>
            <sz val="9"/>
            <color indexed="81"/>
            <rFont val="Tahoma"/>
            <family val="2"/>
          </rPr>
          <t xml:space="preserve"> </t>
        </r>
        <r>
          <rPr>
            <b/>
            <sz val="9"/>
            <color indexed="81"/>
            <rFont val="돋움"/>
            <family val="3"/>
            <charset val="129"/>
          </rPr>
          <t>가입여부</t>
        </r>
        <r>
          <rPr>
            <b/>
            <sz val="9"/>
            <color indexed="81"/>
            <rFont val="Tahoma"/>
            <family val="2"/>
          </rPr>
          <t xml:space="preserve"> </t>
        </r>
        <r>
          <rPr>
            <b/>
            <sz val="9"/>
            <color indexed="81"/>
            <rFont val="돋움"/>
            <family val="3"/>
            <charset val="129"/>
          </rPr>
          <t>매우</t>
        </r>
        <r>
          <rPr>
            <b/>
            <sz val="9"/>
            <color indexed="81"/>
            <rFont val="Tahoma"/>
            <family val="2"/>
          </rPr>
          <t xml:space="preserve"> </t>
        </r>
        <r>
          <rPr>
            <b/>
            <sz val="9"/>
            <color indexed="81"/>
            <rFont val="돋움"/>
            <family val="3"/>
            <charset val="129"/>
          </rPr>
          <t>매우</t>
        </r>
        <r>
          <rPr>
            <b/>
            <sz val="9"/>
            <color indexed="81"/>
            <rFont val="Tahoma"/>
            <family val="2"/>
          </rPr>
          <t xml:space="preserve"> </t>
        </r>
        <r>
          <rPr>
            <b/>
            <sz val="9"/>
            <color indexed="81"/>
            <rFont val="돋움"/>
            <family val="3"/>
            <charset val="129"/>
          </rPr>
          <t>중요하므로
잘</t>
        </r>
        <r>
          <rPr>
            <b/>
            <sz val="9"/>
            <color indexed="81"/>
            <rFont val="Tahoma"/>
            <family val="2"/>
          </rPr>
          <t xml:space="preserve"> </t>
        </r>
        <r>
          <rPr>
            <b/>
            <sz val="9"/>
            <color indexed="81"/>
            <rFont val="돋움"/>
            <family val="3"/>
            <charset val="129"/>
          </rPr>
          <t>선택하셔야</t>
        </r>
        <r>
          <rPr>
            <b/>
            <sz val="9"/>
            <color indexed="81"/>
            <rFont val="Tahoma"/>
            <family val="2"/>
          </rPr>
          <t xml:space="preserve"> </t>
        </r>
        <r>
          <rPr>
            <b/>
            <sz val="9"/>
            <color indexed="81"/>
            <rFont val="돋움"/>
            <family val="3"/>
            <charset val="129"/>
          </rPr>
          <t>합니다</t>
        </r>
        <r>
          <rPr>
            <b/>
            <sz val="9"/>
            <color indexed="81"/>
            <rFont val="Tahoma"/>
            <family val="2"/>
          </rPr>
          <t>.</t>
        </r>
      </text>
    </comment>
    <comment ref="A24" authorId="0" shapeId="0" xr:uid="{1C5F0AD2-F761-41BE-AD42-7A0BBB045508}">
      <text>
        <r>
          <rPr>
            <b/>
            <sz val="9"/>
            <color indexed="81"/>
            <rFont val="돋움"/>
            <family val="3"/>
            <charset val="129"/>
          </rPr>
          <t>자사법인명의</t>
        </r>
        <r>
          <rPr>
            <b/>
            <sz val="9"/>
            <color indexed="81"/>
            <rFont val="Tahoma"/>
            <family val="2"/>
          </rPr>
          <t xml:space="preserve"> </t>
        </r>
        <r>
          <rPr>
            <b/>
            <sz val="9"/>
            <color indexed="81"/>
            <rFont val="돋움"/>
            <family val="3"/>
            <charset val="129"/>
          </rPr>
          <t>차량만</t>
        </r>
        <r>
          <rPr>
            <b/>
            <sz val="9"/>
            <color indexed="81"/>
            <rFont val="Tahoma"/>
            <family val="2"/>
          </rPr>
          <t xml:space="preserve"> </t>
        </r>
        <r>
          <rPr>
            <b/>
            <sz val="9"/>
            <color indexed="81"/>
            <rFont val="돋움"/>
            <family val="3"/>
            <charset val="129"/>
          </rPr>
          <t xml:space="preserve">기재
</t>
        </r>
        <r>
          <rPr>
            <b/>
            <sz val="9"/>
            <color indexed="81"/>
            <rFont val="Tahoma"/>
            <family val="2"/>
          </rPr>
          <t>2016.1.1.</t>
        </r>
        <r>
          <rPr>
            <b/>
            <sz val="9"/>
            <color indexed="81"/>
            <rFont val="돋움"/>
            <family val="3"/>
            <charset val="129"/>
          </rPr>
          <t>이후</t>
        </r>
        <r>
          <rPr>
            <b/>
            <sz val="9"/>
            <color indexed="81"/>
            <rFont val="Tahoma"/>
            <family val="2"/>
          </rPr>
          <t xml:space="preserve"> </t>
        </r>
        <r>
          <rPr>
            <b/>
            <sz val="9"/>
            <color indexed="81"/>
            <rFont val="돋움"/>
            <family val="3"/>
            <charset val="129"/>
          </rPr>
          <t>개시하는</t>
        </r>
        <r>
          <rPr>
            <b/>
            <sz val="9"/>
            <color indexed="81"/>
            <rFont val="Tahoma"/>
            <family val="2"/>
          </rPr>
          <t xml:space="preserve"> </t>
        </r>
        <r>
          <rPr>
            <b/>
            <sz val="9"/>
            <color indexed="81"/>
            <rFont val="돋움"/>
            <family val="3"/>
            <charset val="129"/>
          </rPr>
          <t>사업연도에</t>
        </r>
        <r>
          <rPr>
            <b/>
            <sz val="9"/>
            <color indexed="81"/>
            <rFont val="Tahoma"/>
            <family val="2"/>
          </rPr>
          <t xml:space="preserve"> </t>
        </r>
        <r>
          <rPr>
            <b/>
            <sz val="9"/>
            <color indexed="81"/>
            <rFont val="돋움"/>
            <family val="3"/>
            <charset val="129"/>
          </rPr>
          <t>취득한</t>
        </r>
        <r>
          <rPr>
            <b/>
            <sz val="9"/>
            <color indexed="81"/>
            <rFont val="Tahoma"/>
            <family val="2"/>
          </rPr>
          <t xml:space="preserve"> </t>
        </r>
        <r>
          <rPr>
            <b/>
            <sz val="9"/>
            <color indexed="81"/>
            <rFont val="돋움"/>
            <family val="3"/>
            <charset val="129"/>
          </rPr>
          <t>업무용승용차의</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정액법과</t>
        </r>
        <r>
          <rPr>
            <b/>
            <sz val="9"/>
            <color indexed="81"/>
            <rFont val="Tahoma"/>
            <family val="2"/>
          </rPr>
          <t xml:space="preserve"> </t>
        </r>
        <r>
          <rPr>
            <b/>
            <sz val="9"/>
            <color indexed="81"/>
            <rFont val="돋움"/>
            <family val="3"/>
            <charset val="129"/>
          </rPr>
          <t>내용연수</t>
        </r>
        <r>
          <rPr>
            <b/>
            <sz val="9"/>
            <color indexed="81"/>
            <rFont val="Tahoma"/>
            <family val="2"/>
          </rPr>
          <t xml:space="preserve"> 5</t>
        </r>
        <r>
          <rPr>
            <b/>
            <sz val="9"/>
            <color indexed="81"/>
            <rFont val="돋움"/>
            <family val="3"/>
            <charset val="129"/>
          </rPr>
          <t>년을</t>
        </r>
        <r>
          <rPr>
            <b/>
            <sz val="9"/>
            <color indexed="81"/>
            <rFont val="Tahoma"/>
            <family val="2"/>
          </rPr>
          <t xml:space="preserve"> </t>
        </r>
        <r>
          <rPr>
            <b/>
            <sz val="9"/>
            <color indexed="81"/>
            <rFont val="돋움"/>
            <family val="3"/>
            <charset val="129"/>
          </rPr>
          <t>적용하여</t>
        </r>
        <r>
          <rPr>
            <b/>
            <sz val="9"/>
            <color indexed="81"/>
            <rFont val="Tahoma"/>
            <family val="2"/>
          </rPr>
          <t xml:space="preserve"> </t>
        </r>
        <r>
          <rPr>
            <b/>
            <sz val="9"/>
            <color indexed="81"/>
            <rFont val="돋움"/>
            <family val="3"/>
            <charset val="129"/>
          </rPr>
          <t>계산한</t>
        </r>
        <r>
          <rPr>
            <b/>
            <sz val="9"/>
            <color indexed="81"/>
            <rFont val="Tahoma"/>
            <family val="2"/>
          </rPr>
          <t xml:space="preserve"> </t>
        </r>
        <r>
          <rPr>
            <b/>
            <sz val="9"/>
            <color indexed="81"/>
            <rFont val="돋움"/>
            <family val="3"/>
            <charset val="129"/>
          </rPr>
          <t>금액으로</t>
        </r>
        <r>
          <rPr>
            <b/>
            <sz val="9"/>
            <color indexed="81"/>
            <rFont val="Tahoma"/>
            <family val="2"/>
          </rPr>
          <t xml:space="preserve"> </t>
        </r>
        <r>
          <rPr>
            <b/>
            <sz val="9"/>
            <color indexed="81"/>
            <rFont val="돋움"/>
            <family val="3"/>
            <charset val="129"/>
          </rPr>
          <t>한다</t>
        </r>
        <r>
          <rPr>
            <b/>
            <sz val="9"/>
            <color indexed="81"/>
            <rFont val="Tahoma"/>
            <family val="2"/>
          </rPr>
          <t>.</t>
        </r>
      </text>
    </comment>
    <comment ref="A26" authorId="0" shapeId="0" xr:uid="{18AFFCF1-851C-47E5-8BEE-F2A416D38D51}">
      <text>
        <r>
          <rPr>
            <b/>
            <sz val="9"/>
            <color indexed="81"/>
            <rFont val="돋움"/>
            <family val="3"/>
            <charset val="129"/>
          </rPr>
          <t>■</t>
        </r>
        <r>
          <rPr>
            <b/>
            <sz val="9"/>
            <color indexed="81"/>
            <rFont val="Tahoma"/>
            <family val="2"/>
          </rPr>
          <t xml:space="preserve"> </t>
        </r>
        <r>
          <rPr>
            <b/>
            <sz val="9"/>
            <color indexed="81"/>
            <rFont val="돋움"/>
            <family val="3"/>
            <charset val="129"/>
          </rPr>
          <t>임차차량의</t>
        </r>
        <r>
          <rPr>
            <b/>
            <sz val="9"/>
            <color indexed="81"/>
            <rFont val="Tahoma"/>
            <family val="2"/>
          </rPr>
          <t xml:space="preserve"> </t>
        </r>
        <r>
          <rPr>
            <b/>
            <sz val="9"/>
            <color indexed="81"/>
            <rFont val="돋움"/>
            <family val="3"/>
            <charset val="129"/>
          </rPr>
          <t>감가상각비</t>
        </r>
        <r>
          <rPr>
            <b/>
            <sz val="9"/>
            <color indexed="81"/>
            <rFont val="Tahoma"/>
            <family val="2"/>
          </rPr>
          <t xml:space="preserve"> </t>
        </r>
        <r>
          <rPr>
            <b/>
            <sz val="9"/>
            <color indexed="81"/>
            <rFont val="돋움"/>
            <family val="3"/>
            <charset val="129"/>
          </rPr>
          <t>상당액</t>
        </r>
        <r>
          <rPr>
            <b/>
            <sz val="9"/>
            <color indexed="81"/>
            <rFont val="Tahoma"/>
            <family val="2"/>
          </rPr>
          <t xml:space="preserve"> </t>
        </r>
        <r>
          <rPr>
            <b/>
            <sz val="9"/>
            <color indexed="81"/>
            <rFont val="돋움"/>
            <family val="3"/>
            <charset val="129"/>
          </rPr>
          <t>계산방법
①</t>
        </r>
        <r>
          <rPr>
            <b/>
            <sz val="9"/>
            <color indexed="81"/>
            <rFont val="Tahoma"/>
            <family val="2"/>
          </rPr>
          <t xml:space="preserve"> </t>
        </r>
        <r>
          <rPr>
            <b/>
            <sz val="9"/>
            <color indexed="81"/>
            <rFont val="돋움"/>
            <family val="3"/>
            <charset val="129"/>
          </rPr>
          <t xml:space="preserve">리스차량
</t>
        </r>
        <r>
          <rPr>
            <b/>
            <sz val="9"/>
            <color indexed="81"/>
            <rFont val="Tahoma"/>
            <family val="2"/>
          </rPr>
          <t xml:space="preserve">   </t>
        </r>
        <r>
          <rPr>
            <b/>
            <sz val="9"/>
            <color indexed="81"/>
            <rFont val="돋움"/>
            <family val="3"/>
            <charset val="129"/>
          </rPr>
          <t>가</t>
        </r>
        <r>
          <rPr>
            <b/>
            <sz val="9"/>
            <color indexed="81"/>
            <rFont val="Tahoma"/>
            <family val="2"/>
          </rPr>
          <t xml:space="preserve">. </t>
        </r>
        <r>
          <rPr>
            <b/>
            <sz val="9"/>
            <color indexed="81"/>
            <rFont val="돋움"/>
            <family val="3"/>
            <charset val="129"/>
          </rPr>
          <t>리스차량의</t>
        </r>
        <r>
          <rPr>
            <b/>
            <sz val="9"/>
            <color indexed="81"/>
            <rFont val="Tahoma"/>
            <family val="2"/>
          </rPr>
          <t xml:space="preserve"> </t>
        </r>
        <r>
          <rPr>
            <b/>
            <sz val="9"/>
            <color indexed="81"/>
            <rFont val="돋움"/>
            <family val="3"/>
            <charset val="129"/>
          </rPr>
          <t>감가상각비</t>
        </r>
        <r>
          <rPr>
            <b/>
            <sz val="9"/>
            <color indexed="81"/>
            <rFont val="Tahoma"/>
            <family val="2"/>
          </rPr>
          <t xml:space="preserve"> </t>
        </r>
        <r>
          <rPr>
            <b/>
            <sz val="9"/>
            <color indexed="81"/>
            <rFont val="돋움"/>
            <family val="3"/>
            <charset val="129"/>
          </rPr>
          <t>상당액</t>
        </r>
        <r>
          <rPr>
            <b/>
            <sz val="9"/>
            <color indexed="81"/>
            <rFont val="Tahoma"/>
            <family val="2"/>
          </rPr>
          <t xml:space="preserve"> = </t>
        </r>
        <r>
          <rPr>
            <b/>
            <sz val="9"/>
            <color indexed="81"/>
            <rFont val="돋움"/>
            <family val="3"/>
            <charset val="129"/>
          </rPr>
          <t>임차료</t>
        </r>
        <r>
          <rPr>
            <b/>
            <sz val="9"/>
            <color indexed="81"/>
            <rFont val="Tahoma"/>
            <family val="2"/>
          </rPr>
          <t xml:space="preserve"> - </t>
        </r>
        <r>
          <rPr>
            <b/>
            <sz val="9"/>
            <color indexed="81"/>
            <rFont val="돋움"/>
            <family val="3"/>
            <charset val="129"/>
          </rPr>
          <t>보험료</t>
        </r>
        <r>
          <rPr>
            <b/>
            <sz val="9"/>
            <color indexed="81"/>
            <rFont val="Tahoma"/>
            <family val="2"/>
          </rPr>
          <t xml:space="preserve"> - </t>
        </r>
        <r>
          <rPr>
            <b/>
            <sz val="9"/>
            <color indexed="81"/>
            <rFont val="돋움"/>
            <family val="3"/>
            <charset val="129"/>
          </rPr>
          <t>자동차세</t>
        </r>
        <r>
          <rPr>
            <b/>
            <sz val="9"/>
            <color indexed="81"/>
            <rFont val="Tahoma"/>
            <family val="2"/>
          </rPr>
          <t xml:space="preserve"> - </t>
        </r>
        <r>
          <rPr>
            <b/>
            <sz val="9"/>
            <color indexed="81"/>
            <rFont val="돋움"/>
            <family val="3"/>
            <charset val="129"/>
          </rPr>
          <t xml:space="preserve">수선유지비
</t>
        </r>
        <r>
          <rPr>
            <b/>
            <sz val="9"/>
            <color indexed="81"/>
            <rFont val="Tahoma"/>
            <family val="2"/>
          </rPr>
          <t xml:space="preserve">       </t>
        </r>
        <r>
          <rPr>
            <b/>
            <sz val="9"/>
            <color indexed="81"/>
            <rFont val="돋움"/>
            <family val="3"/>
            <charset val="129"/>
          </rPr>
          <t>다만</t>
        </r>
        <r>
          <rPr>
            <b/>
            <sz val="9"/>
            <color indexed="81"/>
            <rFont val="Tahoma"/>
            <family val="2"/>
          </rPr>
          <t>,</t>
        </r>
        <r>
          <rPr>
            <b/>
            <sz val="9"/>
            <color indexed="81"/>
            <rFont val="돋움"/>
            <family val="3"/>
            <charset val="129"/>
          </rPr>
          <t>수선유지비를</t>
        </r>
        <r>
          <rPr>
            <b/>
            <sz val="9"/>
            <color indexed="81"/>
            <rFont val="Tahoma"/>
            <family val="2"/>
          </rPr>
          <t xml:space="preserve"> </t>
        </r>
        <r>
          <rPr>
            <b/>
            <sz val="9"/>
            <color indexed="81"/>
            <rFont val="돋움"/>
            <family val="3"/>
            <charset val="129"/>
          </rPr>
          <t>구분하기</t>
        </r>
        <r>
          <rPr>
            <b/>
            <sz val="9"/>
            <color indexed="81"/>
            <rFont val="Tahoma"/>
            <family val="2"/>
          </rPr>
          <t xml:space="preserve"> </t>
        </r>
        <r>
          <rPr>
            <b/>
            <sz val="9"/>
            <color indexed="81"/>
            <rFont val="돋움"/>
            <family val="3"/>
            <charset val="129"/>
          </rPr>
          <t>어려운</t>
        </r>
        <r>
          <rPr>
            <b/>
            <sz val="9"/>
            <color indexed="81"/>
            <rFont val="Tahoma"/>
            <family val="2"/>
          </rPr>
          <t xml:space="preserve"> </t>
        </r>
        <r>
          <rPr>
            <b/>
            <sz val="9"/>
            <color indexed="81"/>
            <rFont val="돋움"/>
            <family val="3"/>
            <charset val="129"/>
          </rPr>
          <t>경우에는</t>
        </r>
        <r>
          <rPr>
            <b/>
            <sz val="9"/>
            <color indexed="81"/>
            <rFont val="Tahoma"/>
            <family val="2"/>
          </rPr>
          <t xml:space="preserve"> (</t>
        </r>
        <r>
          <rPr>
            <b/>
            <sz val="9"/>
            <color indexed="81"/>
            <rFont val="돋움"/>
            <family val="3"/>
            <charset val="129"/>
          </rPr>
          <t>임차료</t>
        </r>
        <r>
          <rPr>
            <b/>
            <sz val="9"/>
            <color indexed="81"/>
            <rFont val="Tahoma"/>
            <family val="2"/>
          </rPr>
          <t>-</t>
        </r>
        <r>
          <rPr>
            <b/>
            <sz val="9"/>
            <color indexed="81"/>
            <rFont val="돋움"/>
            <family val="3"/>
            <charset val="129"/>
          </rPr>
          <t>보험료</t>
        </r>
        <r>
          <rPr>
            <b/>
            <sz val="9"/>
            <color indexed="81"/>
            <rFont val="Tahoma"/>
            <family val="2"/>
          </rPr>
          <t>-</t>
        </r>
        <r>
          <rPr>
            <b/>
            <sz val="9"/>
            <color indexed="81"/>
            <rFont val="돋움"/>
            <family val="3"/>
            <charset val="129"/>
          </rPr>
          <t>자동차세</t>
        </r>
        <r>
          <rPr>
            <b/>
            <sz val="9"/>
            <color indexed="81"/>
            <rFont val="Tahoma"/>
            <family val="2"/>
          </rPr>
          <t>) X 93%</t>
        </r>
        <r>
          <rPr>
            <b/>
            <sz val="9"/>
            <color indexed="81"/>
            <rFont val="돋움"/>
            <family val="3"/>
            <charset val="129"/>
          </rPr>
          <t xml:space="preserve">
</t>
        </r>
        <r>
          <rPr>
            <b/>
            <sz val="9"/>
            <color indexed="81"/>
            <rFont val="Tahoma"/>
            <family val="2"/>
          </rPr>
          <t xml:space="preserve">   </t>
        </r>
        <r>
          <rPr>
            <b/>
            <sz val="9"/>
            <color indexed="81"/>
            <rFont val="돋움"/>
            <family val="3"/>
            <charset val="129"/>
          </rPr>
          <t>리스료</t>
        </r>
        <r>
          <rPr>
            <b/>
            <sz val="9"/>
            <color indexed="81"/>
            <rFont val="Tahoma"/>
            <family val="2"/>
          </rPr>
          <t xml:space="preserve"> </t>
        </r>
        <r>
          <rPr>
            <b/>
            <sz val="9"/>
            <color indexed="81"/>
            <rFont val="돋움"/>
            <family val="3"/>
            <charset val="129"/>
          </rPr>
          <t>중</t>
        </r>
        <r>
          <rPr>
            <b/>
            <sz val="9"/>
            <color indexed="81"/>
            <rFont val="Tahoma"/>
            <family val="2"/>
          </rPr>
          <t xml:space="preserve"> </t>
        </r>
        <r>
          <rPr>
            <b/>
            <sz val="9"/>
            <color indexed="81"/>
            <rFont val="돋움"/>
            <family val="3"/>
            <charset val="129"/>
          </rPr>
          <t>보험료</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자동차세</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수선유지를</t>
        </r>
        <r>
          <rPr>
            <b/>
            <sz val="9"/>
            <color indexed="81"/>
            <rFont val="Tahoma"/>
            <family val="2"/>
          </rPr>
          <t xml:space="preserve"> </t>
        </r>
        <r>
          <rPr>
            <b/>
            <sz val="9"/>
            <color indexed="81"/>
            <rFont val="돋움"/>
            <family val="3"/>
            <charset val="129"/>
          </rPr>
          <t>차감한</t>
        </r>
        <r>
          <rPr>
            <b/>
            <sz val="9"/>
            <color indexed="81"/>
            <rFont val="Tahoma"/>
            <family val="2"/>
          </rPr>
          <t xml:space="preserve"> </t>
        </r>
        <r>
          <rPr>
            <b/>
            <sz val="9"/>
            <color indexed="81"/>
            <rFont val="돋움"/>
            <family val="3"/>
            <charset val="129"/>
          </rPr>
          <t xml:space="preserve">금액
</t>
        </r>
        <r>
          <rPr>
            <b/>
            <sz val="9"/>
            <color indexed="81"/>
            <rFont val="Tahoma"/>
            <family val="2"/>
          </rPr>
          <t xml:space="preserve">   </t>
        </r>
        <r>
          <rPr>
            <b/>
            <sz val="9"/>
            <color indexed="81"/>
            <rFont val="돋움"/>
            <family val="3"/>
            <charset val="129"/>
          </rPr>
          <t>가</t>
        </r>
        <r>
          <rPr>
            <b/>
            <sz val="9"/>
            <color indexed="81"/>
            <rFont val="Tahoma"/>
            <family val="2"/>
          </rPr>
          <t xml:space="preserve">. </t>
        </r>
        <r>
          <rPr>
            <b/>
            <sz val="9"/>
            <color indexed="81"/>
            <rFont val="돋움"/>
            <family val="3"/>
            <charset val="129"/>
          </rPr>
          <t>연간</t>
        </r>
        <r>
          <rPr>
            <b/>
            <sz val="9"/>
            <color indexed="81"/>
            <rFont val="Tahoma"/>
            <family val="2"/>
          </rPr>
          <t xml:space="preserve"> </t>
        </r>
        <r>
          <rPr>
            <b/>
            <sz val="9"/>
            <color indexed="81"/>
            <rFont val="돋움"/>
            <family val="3"/>
            <charset val="129"/>
          </rPr>
          <t>리스료의</t>
        </r>
        <r>
          <rPr>
            <b/>
            <sz val="9"/>
            <color indexed="81"/>
            <rFont val="Tahoma"/>
            <family val="2"/>
          </rPr>
          <t xml:space="preserve"> 100%
   </t>
        </r>
        <r>
          <rPr>
            <b/>
            <sz val="9"/>
            <color indexed="81"/>
            <rFont val="돋움"/>
            <family val="3"/>
            <charset val="129"/>
          </rPr>
          <t>나</t>
        </r>
        <r>
          <rPr>
            <b/>
            <sz val="9"/>
            <color indexed="81"/>
            <rFont val="Tahoma"/>
            <family val="2"/>
          </rPr>
          <t xml:space="preserve">. </t>
        </r>
        <r>
          <rPr>
            <b/>
            <sz val="9"/>
            <color indexed="81"/>
            <rFont val="돋움"/>
            <family val="3"/>
            <charset val="129"/>
          </rPr>
          <t>연간</t>
        </r>
        <r>
          <rPr>
            <b/>
            <sz val="9"/>
            <color indexed="81"/>
            <rFont val="Tahoma"/>
            <family val="2"/>
          </rPr>
          <t xml:space="preserve"> </t>
        </r>
        <r>
          <rPr>
            <b/>
            <sz val="9"/>
            <color indexed="81"/>
            <rFont val="돋움"/>
            <family val="3"/>
            <charset val="129"/>
          </rPr>
          <t>리스료</t>
        </r>
        <r>
          <rPr>
            <b/>
            <sz val="9"/>
            <color indexed="81"/>
            <rFont val="Tahoma"/>
            <family val="2"/>
          </rPr>
          <t xml:space="preserve"> - (</t>
        </r>
        <r>
          <rPr>
            <b/>
            <sz val="9"/>
            <color indexed="81"/>
            <rFont val="돋움"/>
            <family val="3"/>
            <charset val="129"/>
          </rPr>
          <t>보험료</t>
        </r>
        <r>
          <rPr>
            <b/>
            <sz val="9"/>
            <color indexed="81"/>
            <rFont val="Tahoma"/>
            <family val="2"/>
          </rPr>
          <t>+</t>
        </r>
        <r>
          <rPr>
            <b/>
            <sz val="9"/>
            <color indexed="81"/>
            <rFont val="돋움"/>
            <family val="3"/>
            <charset val="129"/>
          </rPr>
          <t>자동차세</t>
        </r>
        <r>
          <rPr>
            <b/>
            <sz val="9"/>
            <color indexed="81"/>
            <rFont val="Tahoma"/>
            <family val="2"/>
          </rPr>
          <t>+</t>
        </r>
        <r>
          <rPr>
            <b/>
            <sz val="9"/>
            <color indexed="81"/>
            <rFont val="돋움"/>
            <family val="3"/>
            <charset val="129"/>
          </rPr>
          <t>수선유지비</t>
        </r>
        <r>
          <rPr>
            <b/>
            <sz val="9"/>
            <color indexed="81"/>
            <rFont val="Tahoma"/>
            <family val="2"/>
          </rPr>
          <t xml:space="preserve">)
   </t>
        </r>
        <r>
          <rPr>
            <b/>
            <sz val="9"/>
            <color indexed="81"/>
            <rFont val="돋움"/>
            <family val="3"/>
            <charset val="129"/>
          </rPr>
          <t>다</t>
        </r>
        <r>
          <rPr>
            <b/>
            <sz val="9"/>
            <color indexed="81"/>
            <rFont val="Tahoma"/>
            <family val="2"/>
          </rPr>
          <t xml:space="preserve">. </t>
        </r>
        <r>
          <rPr>
            <b/>
            <sz val="9"/>
            <color indexed="81"/>
            <rFont val="돋움"/>
            <family val="3"/>
            <charset val="129"/>
          </rPr>
          <t>연간</t>
        </r>
        <r>
          <rPr>
            <b/>
            <sz val="9"/>
            <color indexed="81"/>
            <rFont val="Tahoma"/>
            <family val="2"/>
          </rPr>
          <t xml:space="preserve"> </t>
        </r>
        <r>
          <rPr>
            <b/>
            <sz val="9"/>
            <color indexed="81"/>
            <rFont val="돋움"/>
            <family val="3"/>
            <charset val="129"/>
          </rPr>
          <t>리스료</t>
        </r>
        <r>
          <rPr>
            <b/>
            <sz val="9"/>
            <color indexed="81"/>
            <rFont val="Tahoma"/>
            <family val="2"/>
          </rPr>
          <t xml:space="preserve"> - (</t>
        </r>
        <r>
          <rPr>
            <b/>
            <sz val="9"/>
            <color indexed="81"/>
            <rFont val="돋움"/>
            <family val="3"/>
            <charset val="129"/>
          </rPr>
          <t>보험료</t>
        </r>
        <r>
          <rPr>
            <b/>
            <sz val="9"/>
            <color indexed="81"/>
            <rFont val="Tahoma"/>
            <family val="2"/>
          </rPr>
          <t xml:space="preserve"> + </t>
        </r>
        <r>
          <rPr>
            <b/>
            <sz val="9"/>
            <color indexed="81"/>
            <rFont val="돋움"/>
            <family val="3"/>
            <charset val="129"/>
          </rPr>
          <t>자동차세</t>
        </r>
        <r>
          <rPr>
            <b/>
            <sz val="9"/>
            <color indexed="81"/>
            <rFont val="Tahoma"/>
            <family val="2"/>
          </rPr>
          <t xml:space="preserve"> + [</t>
        </r>
        <r>
          <rPr>
            <b/>
            <sz val="9"/>
            <color indexed="81"/>
            <rFont val="돋움"/>
            <family val="3"/>
            <charset val="129"/>
          </rPr>
          <t>연간리스료</t>
        </r>
        <r>
          <rPr>
            <b/>
            <sz val="9"/>
            <color indexed="81"/>
            <rFont val="Tahoma"/>
            <family val="2"/>
          </rPr>
          <t>-</t>
        </r>
        <r>
          <rPr>
            <b/>
            <sz val="9"/>
            <color indexed="81"/>
            <rFont val="돋움"/>
            <family val="3"/>
            <charset val="129"/>
          </rPr>
          <t>보험료</t>
        </r>
        <r>
          <rPr>
            <b/>
            <sz val="9"/>
            <color indexed="81"/>
            <rFont val="Tahoma"/>
            <family val="2"/>
          </rPr>
          <t>-</t>
        </r>
        <r>
          <rPr>
            <b/>
            <sz val="9"/>
            <color indexed="81"/>
            <rFont val="돋움"/>
            <family val="3"/>
            <charset val="129"/>
          </rPr>
          <t>자동차세</t>
        </r>
        <r>
          <rPr>
            <b/>
            <sz val="9"/>
            <color indexed="81"/>
            <rFont val="Tahoma"/>
            <family val="2"/>
          </rPr>
          <t xml:space="preserve">) x 7%])     &lt;-  </t>
        </r>
        <r>
          <rPr>
            <b/>
            <sz val="9"/>
            <color indexed="81"/>
            <rFont val="돋움"/>
            <family val="3"/>
            <charset val="129"/>
          </rPr>
          <t>수선유지비를</t>
        </r>
        <r>
          <rPr>
            <b/>
            <sz val="9"/>
            <color indexed="81"/>
            <rFont val="Tahoma"/>
            <family val="2"/>
          </rPr>
          <t xml:space="preserve"> </t>
        </r>
        <r>
          <rPr>
            <b/>
            <sz val="9"/>
            <color indexed="81"/>
            <rFont val="돋움"/>
            <family val="3"/>
            <charset val="129"/>
          </rPr>
          <t>구분하기</t>
        </r>
        <r>
          <rPr>
            <b/>
            <sz val="9"/>
            <color indexed="81"/>
            <rFont val="Tahoma"/>
            <family val="2"/>
          </rPr>
          <t xml:space="preserve"> </t>
        </r>
        <r>
          <rPr>
            <b/>
            <sz val="9"/>
            <color indexed="81"/>
            <rFont val="돋움"/>
            <family val="3"/>
            <charset val="129"/>
          </rPr>
          <t>어려운</t>
        </r>
        <r>
          <rPr>
            <b/>
            <sz val="9"/>
            <color indexed="81"/>
            <rFont val="Tahoma"/>
            <family val="2"/>
          </rPr>
          <t xml:space="preserve"> </t>
        </r>
        <r>
          <rPr>
            <b/>
            <sz val="9"/>
            <color indexed="81"/>
            <rFont val="돋움"/>
            <family val="3"/>
            <charset val="129"/>
          </rPr>
          <t>경우
③</t>
        </r>
        <r>
          <rPr>
            <b/>
            <sz val="9"/>
            <color indexed="81"/>
            <rFont val="Tahoma"/>
            <family val="2"/>
          </rPr>
          <t xml:space="preserve"> </t>
        </r>
        <r>
          <rPr>
            <b/>
            <sz val="9"/>
            <color indexed="81"/>
            <rFont val="돋움"/>
            <family val="3"/>
            <charset val="129"/>
          </rPr>
          <t>렌트</t>
        </r>
        <r>
          <rPr>
            <b/>
            <sz val="9"/>
            <color indexed="81"/>
            <rFont val="Tahoma"/>
            <family val="2"/>
          </rPr>
          <t>(</t>
        </r>
        <r>
          <rPr>
            <b/>
            <sz val="9"/>
            <color indexed="81"/>
            <rFont val="돋움"/>
            <family val="3"/>
            <charset val="129"/>
          </rPr>
          <t>허</t>
        </r>
        <r>
          <rPr>
            <b/>
            <sz val="9"/>
            <color indexed="81"/>
            <rFont val="Tahoma"/>
            <family val="2"/>
          </rPr>
          <t>.</t>
        </r>
        <r>
          <rPr>
            <b/>
            <sz val="9"/>
            <color indexed="81"/>
            <rFont val="돋움"/>
            <family val="3"/>
            <charset val="129"/>
          </rPr>
          <t>하</t>
        </r>
        <r>
          <rPr>
            <b/>
            <sz val="9"/>
            <color indexed="81"/>
            <rFont val="Tahoma"/>
            <family val="2"/>
          </rPr>
          <t>.</t>
        </r>
        <r>
          <rPr>
            <b/>
            <sz val="9"/>
            <color indexed="81"/>
            <rFont val="돋움"/>
            <family val="3"/>
            <charset val="129"/>
          </rPr>
          <t>호</t>
        </r>
        <r>
          <rPr>
            <b/>
            <sz val="9"/>
            <color indexed="81"/>
            <rFont val="Tahoma"/>
            <family val="2"/>
          </rPr>
          <t>)</t>
        </r>
        <r>
          <rPr>
            <b/>
            <sz val="9"/>
            <color indexed="81"/>
            <rFont val="돋움"/>
            <family val="3"/>
            <charset val="129"/>
          </rPr>
          <t>차량은</t>
        </r>
        <r>
          <rPr>
            <b/>
            <sz val="9"/>
            <color indexed="81"/>
            <rFont val="Tahoma"/>
            <family val="2"/>
          </rPr>
          <t xml:space="preserve"> </t>
        </r>
        <r>
          <rPr>
            <b/>
            <sz val="9"/>
            <color indexed="81"/>
            <rFont val="돋움"/>
            <family val="3"/>
            <charset val="129"/>
          </rPr>
          <t>연간</t>
        </r>
        <r>
          <rPr>
            <b/>
            <sz val="9"/>
            <color indexed="81"/>
            <rFont val="Tahoma"/>
            <family val="2"/>
          </rPr>
          <t xml:space="preserve"> </t>
        </r>
        <r>
          <rPr>
            <b/>
            <sz val="9"/>
            <color indexed="81"/>
            <rFont val="돋움"/>
            <family val="3"/>
            <charset val="129"/>
          </rPr>
          <t>렌트료의</t>
        </r>
        <r>
          <rPr>
            <b/>
            <sz val="9"/>
            <color indexed="81"/>
            <rFont val="Tahoma"/>
            <family val="2"/>
          </rPr>
          <t xml:space="preserve"> 70%
    </t>
        </r>
        <r>
          <rPr>
            <b/>
            <sz val="9"/>
            <color indexed="81"/>
            <rFont val="돋움"/>
            <family val="3"/>
            <charset val="129"/>
          </rPr>
          <t>렌트차량의</t>
        </r>
        <r>
          <rPr>
            <b/>
            <sz val="9"/>
            <color indexed="81"/>
            <rFont val="Tahoma"/>
            <family val="2"/>
          </rPr>
          <t xml:space="preserve"> </t>
        </r>
        <r>
          <rPr>
            <b/>
            <sz val="9"/>
            <color indexed="81"/>
            <rFont val="돋움"/>
            <family val="3"/>
            <charset val="129"/>
          </rPr>
          <t>감가상각비상당액</t>
        </r>
        <r>
          <rPr>
            <b/>
            <sz val="9"/>
            <color indexed="81"/>
            <rFont val="Tahoma"/>
            <family val="2"/>
          </rPr>
          <t xml:space="preserve"> = </t>
        </r>
        <r>
          <rPr>
            <b/>
            <sz val="9"/>
            <color indexed="81"/>
            <rFont val="돋움"/>
            <family val="3"/>
            <charset val="129"/>
          </rPr>
          <t>승용차임차료</t>
        </r>
        <r>
          <rPr>
            <b/>
            <sz val="9"/>
            <color indexed="81"/>
            <rFont val="Tahoma"/>
            <family val="2"/>
          </rPr>
          <t xml:space="preserve"> X 70%
</t>
        </r>
        <r>
          <rPr>
            <b/>
            <sz val="9"/>
            <color indexed="81"/>
            <rFont val="돋움"/>
            <family val="3"/>
            <charset val="129"/>
          </rPr>
          <t>※</t>
        </r>
        <r>
          <rPr>
            <b/>
            <sz val="9"/>
            <color indexed="81"/>
            <rFont val="Tahoma"/>
            <family val="2"/>
          </rPr>
          <t xml:space="preserve"> </t>
        </r>
        <r>
          <rPr>
            <b/>
            <sz val="9"/>
            <color indexed="81"/>
            <rFont val="돋움"/>
            <family val="3"/>
            <charset val="129"/>
          </rPr>
          <t>감가상각비</t>
        </r>
        <r>
          <rPr>
            <b/>
            <sz val="9"/>
            <color indexed="81"/>
            <rFont val="Tahoma"/>
            <family val="2"/>
          </rPr>
          <t xml:space="preserve"> </t>
        </r>
        <r>
          <rPr>
            <b/>
            <sz val="9"/>
            <color indexed="81"/>
            <rFont val="돋움"/>
            <family val="3"/>
            <charset val="129"/>
          </rPr>
          <t>상당액은</t>
        </r>
        <r>
          <rPr>
            <b/>
            <sz val="9"/>
            <color indexed="81"/>
            <rFont val="Tahoma"/>
            <family val="2"/>
          </rPr>
          <t xml:space="preserve"> </t>
        </r>
        <r>
          <rPr>
            <b/>
            <sz val="9"/>
            <color indexed="81"/>
            <rFont val="돋움"/>
            <family val="3"/>
            <charset val="129"/>
          </rPr>
          <t>실제</t>
        </r>
        <r>
          <rPr>
            <b/>
            <sz val="9"/>
            <color indexed="81"/>
            <rFont val="Tahoma"/>
            <family val="2"/>
          </rPr>
          <t xml:space="preserve"> </t>
        </r>
        <r>
          <rPr>
            <b/>
            <sz val="9"/>
            <color indexed="81"/>
            <rFont val="돋움"/>
            <family val="3"/>
            <charset val="129"/>
          </rPr>
          <t>비용처리가</t>
        </r>
        <r>
          <rPr>
            <b/>
            <sz val="9"/>
            <color indexed="81"/>
            <rFont val="Tahoma"/>
            <family val="2"/>
          </rPr>
          <t xml:space="preserve"> </t>
        </r>
        <r>
          <rPr>
            <b/>
            <sz val="9"/>
            <color indexed="81"/>
            <rFont val="돋움"/>
            <family val="3"/>
            <charset val="129"/>
          </rPr>
          <t>이루어지기</t>
        </r>
        <r>
          <rPr>
            <b/>
            <sz val="9"/>
            <color indexed="81"/>
            <rFont val="Tahoma"/>
            <family val="2"/>
          </rPr>
          <t xml:space="preserve"> </t>
        </r>
        <r>
          <rPr>
            <b/>
            <sz val="9"/>
            <color indexed="81"/>
            <rFont val="돋움"/>
            <family val="3"/>
            <charset val="129"/>
          </rPr>
          <t>위해</t>
        </r>
        <r>
          <rPr>
            <b/>
            <sz val="9"/>
            <color indexed="81"/>
            <rFont val="Tahoma"/>
            <family val="2"/>
          </rPr>
          <t xml:space="preserve"> </t>
        </r>
        <r>
          <rPr>
            <b/>
            <sz val="9"/>
            <color indexed="81"/>
            <rFont val="돋움"/>
            <family val="3"/>
            <charset val="129"/>
          </rPr>
          <t>구하는</t>
        </r>
        <r>
          <rPr>
            <b/>
            <sz val="9"/>
            <color indexed="81"/>
            <rFont val="Tahoma"/>
            <family val="2"/>
          </rPr>
          <t xml:space="preserve"> </t>
        </r>
        <r>
          <rPr>
            <b/>
            <sz val="9"/>
            <color indexed="81"/>
            <rFont val="돋움"/>
            <family val="3"/>
            <charset val="129"/>
          </rPr>
          <t>금액이</t>
        </r>
        <r>
          <rPr>
            <b/>
            <sz val="9"/>
            <color indexed="81"/>
            <rFont val="Tahoma"/>
            <family val="2"/>
          </rPr>
          <t xml:space="preserve"> </t>
        </r>
        <r>
          <rPr>
            <b/>
            <sz val="9"/>
            <color indexed="81"/>
            <rFont val="돋움"/>
            <family val="3"/>
            <charset val="129"/>
          </rPr>
          <t>아니라</t>
        </r>
        <r>
          <rPr>
            <b/>
            <sz val="9"/>
            <color indexed="81"/>
            <rFont val="Tahoma"/>
            <family val="2"/>
          </rPr>
          <t xml:space="preserve"> </t>
        </r>
        <r>
          <rPr>
            <b/>
            <sz val="9"/>
            <color indexed="81"/>
            <rFont val="돋움"/>
            <family val="3"/>
            <charset val="129"/>
          </rPr>
          <t>사적사용비율만큼</t>
        </r>
        <r>
          <rPr>
            <b/>
            <sz val="9"/>
            <color indexed="81"/>
            <rFont val="Tahoma"/>
            <family val="2"/>
          </rPr>
          <t xml:space="preserve"> </t>
        </r>
        <r>
          <rPr>
            <b/>
            <sz val="9"/>
            <color indexed="81"/>
            <rFont val="돋움"/>
            <family val="3"/>
            <charset val="129"/>
          </rPr>
          <t>실제</t>
        </r>
        <r>
          <rPr>
            <b/>
            <sz val="9"/>
            <color indexed="81"/>
            <rFont val="Tahoma"/>
            <family val="2"/>
          </rPr>
          <t xml:space="preserve"> </t>
        </r>
        <r>
          <rPr>
            <b/>
            <sz val="9"/>
            <color indexed="81"/>
            <rFont val="돋움"/>
            <family val="3"/>
            <charset val="129"/>
          </rPr>
          <t>감가상각상당액</t>
        </r>
        <r>
          <rPr>
            <b/>
            <sz val="9"/>
            <color indexed="81"/>
            <rFont val="Tahoma"/>
            <family val="2"/>
          </rPr>
          <t xml:space="preserve"> </t>
        </r>
        <r>
          <rPr>
            <b/>
            <sz val="9"/>
            <color indexed="81"/>
            <rFont val="돋움"/>
            <family val="3"/>
            <charset val="129"/>
          </rPr>
          <t>외의</t>
        </r>
        <r>
          <rPr>
            <b/>
            <sz val="9"/>
            <color indexed="81"/>
            <rFont val="Tahoma"/>
            <family val="2"/>
          </rPr>
          <t xml:space="preserve"> </t>
        </r>
        <r>
          <rPr>
            <b/>
            <sz val="9"/>
            <color indexed="81"/>
            <rFont val="돋움"/>
            <family val="3"/>
            <charset val="129"/>
          </rPr>
          <t>실제</t>
        </r>
        <r>
          <rPr>
            <b/>
            <sz val="9"/>
            <color indexed="81"/>
            <rFont val="Tahoma"/>
            <family val="2"/>
          </rPr>
          <t xml:space="preserve"> </t>
        </r>
        <r>
          <rPr>
            <b/>
            <sz val="9"/>
            <color indexed="81"/>
            <rFont val="돋움"/>
            <family val="3"/>
            <charset val="129"/>
          </rPr>
          <t>비용금액이</t>
        </r>
        <r>
          <rPr>
            <b/>
            <sz val="9"/>
            <color indexed="81"/>
            <rFont val="Tahoma"/>
            <family val="2"/>
          </rPr>
          <t xml:space="preserve"> 
    </t>
        </r>
        <r>
          <rPr>
            <b/>
            <sz val="9"/>
            <color indexed="81"/>
            <rFont val="돋움"/>
            <family val="3"/>
            <charset val="129"/>
          </rPr>
          <t>부인하기</t>
        </r>
        <r>
          <rPr>
            <b/>
            <sz val="9"/>
            <color indexed="81"/>
            <rFont val="Tahoma"/>
            <family val="2"/>
          </rPr>
          <t xml:space="preserve"> </t>
        </r>
        <r>
          <rPr>
            <b/>
            <sz val="9"/>
            <color indexed="81"/>
            <rFont val="돋움"/>
            <family val="3"/>
            <charset val="129"/>
          </rPr>
          <t>위해서</t>
        </r>
        <r>
          <rPr>
            <b/>
            <sz val="9"/>
            <color indexed="81"/>
            <rFont val="Tahoma"/>
            <family val="2"/>
          </rPr>
          <t xml:space="preserve"> </t>
        </r>
        <r>
          <rPr>
            <b/>
            <sz val="9"/>
            <color indexed="81"/>
            <rFont val="돋움"/>
            <family val="3"/>
            <charset val="129"/>
          </rPr>
          <t>구하는</t>
        </r>
        <r>
          <rPr>
            <b/>
            <sz val="9"/>
            <color indexed="81"/>
            <rFont val="Tahoma"/>
            <family val="2"/>
          </rPr>
          <t xml:space="preserve"> </t>
        </r>
        <r>
          <rPr>
            <b/>
            <sz val="9"/>
            <color indexed="81"/>
            <rFont val="돋움"/>
            <family val="3"/>
            <charset val="129"/>
          </rPr>
          <t>금액이므로</t>
        </r>
        <r>
          <rPr>
            <b/>
            <sz val="9"/>
            <color indexed="81"/>
            <rFont val="Tahoma"/>
            <family val="2"/>
          </rPr>
          <t xml:space="preserve">
    </t>
        </r>
        <r>
          <rPr>
            <b/>
            <sz val="9"/>
            <color indexed="81"/>
            <rFont val="돋움"/>
            <family val="3"/>
            <charset val="129"/>
          </rPr>
          <t>금액이</t>
        </r>
        <r>
          <rPr>
            <b/>
            <sz val="9"/>
            <color indexed="81"/>
            <rFont val="Tahoma"/>
            <family val="2"/>
          </rPr>
          <t xml:space="preserve"> </t>
        </r>
        <r>
          <rPr>
            <b/>
            <sz val="9"/>
            <color indexed="81"/>
            <rFont val="돋움"/>
            <family val="3"/>
            <charset val="129"/>
          </rPr>
          <t>적을</t>
        </r>
        <r>
          <rPr>
            <b/>
            <sz val="9"/>
            <color indexed="81"/>
            <rFont val="Tahoma"/>
            <family val="2"/>
          </rPr>
          <t xml:space="preserve"> </t>
        </r>
        <r>
          <rPr>
            <b/>
            <sz val="9"/>
            <color indexed="81"/>
            <rFont val="돋움"/>
            <family val="3"/>
            <charset val="129"/>
          </rPr>
          <t>수록</t>
        </r>
        <r>
          <rPr>
            <b/>
            <sz val="9"/>
            <color indexed="81"/>
            <rFont val="Tahoma"/>
            <family val="2"/>
          </rPr>
          <t xml:space="preserve"> </t>
        </r>
        <r>
          <rPr>
            <b/>
            <sz val="9"/>
            <color indexed="81"/>
            <rFont val="돋움"/>
            <family val="3"/>
            <charset val="129"/>
          </rPr>
          <t>좋을듯</t>
        </r>
        <r>
          <rPr>
            <b/>
            <sz val="9"/>
            <color indexed="81"/>
            <rFont val="Tahoma"/>
            <family val="2"/>
          </rPr>
          <t>(</t>
        </r>
        <r>
          <rPr>
            <b/>
            <sz val="9"/>
            <color indexed="81"/>
            <rFont val="돋움"/>
            <family val="3"/>
            <charset val="129"/>
          </rPr>
          <t>맞나</t>
        </r>
        <r>
          <rPr>
            <b/>
            <sz val="9"/>
            <color indexed="81"/>
            <rFont val="Tahoma"/>
            <family val="2"/>
          </rPr>
          <t xml:space="preserve">??^^) </t>
        </r>
        <r>
          <rPr>
            <b/>
            <sz val="9"/>
            <color indexed="81"/>
            <rFont val="돋움"/>
            <family val="3"/>
            <charset val="129"/>
          </rPr>
          <t>①</t>
        </r>
        <r>
          <rPr>
            <b/>
            <sz val="9"/>
            <color indexed="81"/>
            <rFont val="Tahoma"/>
            <family val="2"/>
          </rPr>
          <t xml:space="preserve"> </t>
        </r>
        <r>
          <rPr>
            <b/>
            <sz val="9"/>
            <color indexed="81"/>
            <rFont val="돋움"/>
            <family val="3"/>
            <charset val="129"/>
          </rPr>
          <t>리스차량</t>
        </r>
        <r>
          <rPr>
            <b/>
            <sz val="9"/>
            <color indexed="81"/>
            <rFont val="Tahoma"/>
            <family val="2"/>
          </rPr>
          <t xml:space="preserve"> </t>
        </r>
        <r>
          <rPr>
            <b/>
            <sz val="9"/>
            <color indexed="81"/>
            <rFont val="돋움"/>
            <family val="3"/>
            <charset val="129"/>
          </rPr>
          <t>연간리스료중</t>
        </r>
        <r>
          <rPr>
            <b/>
            <sz val="9"/>
            <color indexed="81"/>
            <rFont val="Tahoma"/>
            <family val="2"/>
          </rPr>
          <t xml:space="preserve"> "</t>
        </r>
        <r>
          <rPr>
            <b/>
            <sz val="9"/>
            <color indexed="81"/>
            <rFont val="돋움"/>
            <family val="3"/>
            <charset val="129"/>
          </rPr>
          <t>보험료</t>
        </r>
        <r>
          <rPr>
            <b/>
            <sz val="9"/>
            <color indexed="81"/>
            <rFont val="Tahoma"/>
            <family val="2"/>
          </rPr>
          <t>,</t>
        </r>
        <r>
          <rPr>
            <b/>
            <sz val="9"/>
            <color indexed="81"/>
            <rFont val="돋움"/>
            <family val="3"/>
            <charset val="129"/>
          </rPr>
          <t>자동차세</t>
        </r>
        <r>
          <rPr>
            <b/>
            <sz val="9"/>
            <color indexed="81"/>
            <rFont val="Tahoma"/>
            <family val="2"/>
          </rPr>
          <t>,</t>
        </r>
        <r>
          <rPr>
            <b/>
            <sz val="9"/>
            <color indexed="81"/>
            <rFont val="돋움"/>
            <family val="3"/>
            <charset val="129"/>
          </rPr>
          <t>수선유지비</t>
        </r>
        <r>
          <rPr>
            <b/>
            <sz val="9"/>
            <color indexed="81"/>
            <rFont val="Tahoma"/>
            <family val="2"/>
          </rPr>
          <t xml:space="preserve">" </t>
        </r>
        <r>
          <rPr>
            <b/>
            <sz val="9"/>
            <color indexed="81"/>
            <rFont val="돋움"/>
            <family val="3"/>
            <charset val="129"/>
          </rPr>
          <t>구분하는</t>
        </r>
        <r>
          <rPr>
            <b/>
            <sz val="9"/>
            <color indexed="81"/>
            <rFont val="Tahoma"/>
            <family val="2"/>
          </rPr>
          <t xml:space="preserve"> </t>
        </r>
        <r>
          <rPr>
            <b/>
            <sz val="9"/>
            <color indexed="81"/>
            <rFont val="돋움"/>
            <family val="3"/>
            <charset val="129"/>
          </rPr>
          <t>게</t>
        </r>
        <r>
          <rPr>
            <b/>
            <sz val="9"/>
            <color indexed="81"/>
            <rFont val="Tahoma"/>
            <family val="2"/>
          </rPr>
          <t xml:space="preserve"> </t>
        </r>
        <r>
          <rPr>
            <b/>
            <sz val="9"/>
            <color indexed="81"/>
            <rFont val="돋움"/>
            <family val="3"/>
            <charset val="129"/>
          </rPr>
          <t>좋음</t>
        </r>
        <r>
          <rPr>
            <b/>
            <sz val="9"/>
            <color indexed="81"/>
            <rFont val="Tahoma"/>
            <family val="2"/>
          </rPr>
          <t xml:space="preserve"> (</t>
        </r>
        <r>
          <rPr>
            <b/>
            <sz val="9"/>
            <color indexed="81"/>
            <rFont val="돋움"/>
            <family val="3"/>
            <charset val="129"/>
          </rPr>
          <t>리스회사</t>
        </r>
        <r>
          <rPr>
            <b/>
            <sz val="9"/>
            <color indexed="81"/>
            <rFont val="Tahoma"/>
            <family val="2"/>
          </rPr>
          <t xml:space="preserve"> </t>
        </r>
        <r>
          <rPr>
            <b/>
            <sz val="9"/>
            <color indexed="81"/>
            <rFont val="돋움"/>
            <family val="3"/>
            <charset val="129"/>
          </rPr>
          <t>문의</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여신전문금융업법」</t>
        </r>
        <r>
          <rPr>
            <b/>
            <sz val="9"/>
            <color indexed="81"/>
            <rFont val="Tahoma"/>
            <family val="2"/>
          </rPr>
          <t xml:space="preserve"> </t>
        </r>
        <r>
          <rPr>
            <b/>
            <sz val="9"/>
            <color indexed="81"/>
            <rFont val="돋움"/>
            <family val="3"/>
            <charset val="129"/>
          </rPr>
          <t>제</t>
        </r>
        <r>
          <rPr>
            <b/>
            <sz val="9"/>
            <color indexed="81"/>
            <rFont val="Tahoma"/>
            <family val="2"/>
          </rPr>
          <t xml:space="preserve"> 3</t>
        </r>
        <r>
          <rPr>
            <b/>
            <sz val="9"/>
            <color indexed="81"/>
            <rFont val="돋움"/>
            <family val="3"/>
            <charset val="129"/>
          </rPr>
          <t>조</t>
        </r>
        <r>
          <rPr>
            <b/>
            <sz val="9"/>
            <color indexed="81"/>
            <rFont val="Tahoma"/>
            <family val="2"/>
          </rPr>
          <t xml:space="preserve"> </t>
        </r>
        <r>
          <rPr>
            <b/>
            <sz val="9"/>
            <color indexed="81"/>
            <rFont val="돋움"/>
            <family val="3"/>
            <charset val="129"/>
          </rPr>
          <t>제</t>
        </r>
        <r>
          <rPr>
            <b/>
            <sz val="9"/>
            <color indexed="81"/>
            <rFont val="Tahoma"/>
            <family val="2"/>
          </rPr>
          <t xml:space="preserve"> 2</t>
        </r>
        <r>
          <rPr>
            <b/>
            <sz val="9"/>
            <color indexed="81"/>
            <rFont val="돋움"/>
            <family val="3"/>
            <charset val="129"/>
          </rPr>
          <t>항에</t>
        </r>
        <r>
          <rPr>
            <b/>
            <sz val="9"/>
            <color indexed="81"/>
            <rFont val="Tahoma"/>
            <family val="2"/>
          </rPr>
          <t xml:space="preserve"> </t>
        </r>
        <r>
          <rPr>
            <b/>
            <sz val="9"/>
            <color indexed="81"/>
            <rFont val="돋움"/>
            <family val="3"/>
            <charset val="129"/>
          </rPr>
          <t>따라</t>
        </r>
        <r>
          <rPr>
            <b/>
            <sz val="9"/>
            <color indexed="81"/>
            <rFont val="Tahoma"/>
            <family val="2"/>
          </rPr>
          <t xml:space="preserve"> </t>
        </r>
        <r>
          <rPr>
            <b/>
            <sz val="9"/>
            <color indexed="81"/>
            <rFont val="돋움"/>
            <family val="3"/>
            <charset val="129"/>
          </rPr>
          <t>등록한</t>
        </r>
        <r>
          <rPr>
            <b/>
            <sz val="9"/>
            <color indexed="81"/>
            <rFont val="Tahoma"/>
            <family val="2"/>
          </rPr>
          <t xml:space="preserve"> </t>
        </r>
        <r>
          <rPr>
            <b/>
            <sz val="9"/>
            <color indexed="81"/>
            <rFont val="돋움"/>
            <family val="3"/>
            <charset val="129"/>
          </rPr>
          <t>차량대여자로부터</t>
        </r>
        <r>
          <rPr>
            <b/>
            <sz val="9"/>
            <color indexed="81"/>
            <rFont val="Tahoma"/>
            <family val="2"/>
          </rPr>
          <t xml:space="preserve"> </t>
        </r>
        <r>
          <rPr>
            <b/>
            <sz val="9"/>
            <color indexed="81"/>
            <rFont val="돋움"/>
            <family val="3"/>
            <charset val="129"/>
          </rPr>
          <t>리스대여받은</t>
        </r>
        <r>
          <rPr>
            <b/>
            <sz val="9"/>
            <color indexed="81"/>
            <rFont val="Tahoma"/>
            <family val="2"/>
          </rPr>
          <t xml:space="preserve"> </t>
        </r>
        <r>
          <rPr>
            <b/>
            <sz val="9"/>
            <color indexed="81"/>
            <rFont val="돋움"/>
            <family val="3"/>
            <charset val="129"/>
          </rPr>
          <t>업무용승용차의</t>
        </r>
        <r>
          <rPr>
            <b/>
            <sz val="9"/>
            <color indexed="81"/>
            <rFont val="Tahoma"/>
            <family val="2"/>
          </rPr>
          <t xml:space="preserve"> </t>
        </r>
        <r>
          <rPr>
            <b/>
            <sz val="9"/>
            <color indexed="81"/>
            <rFont val="돋움"/>
            <family val="3"/>
            <charset val="129"/>
          </rPr>
          <t>경우에는</t>
        </r>
        <r>
          <rPr>
            <b/>
            <sz val="9"/>
            <color indexed="81"/>
            <rFont val="Tahoma"/>
            <family val="2"/>
          </rPr>
          <t xml:space="preserve"> </t>
        </r>
        <r>
          <rPr>
            <b/>
            <sz val="9"/>
            <color indexed="81"/>
            <rFont val="돋움"/>
            <family val="3"/>
            <charset val="129"/>
          </rPr>
          <t>감가상각비</t>
        </r>
        <r>
          <rPr>
            <b/>
            <sz val="9"/>
            <color indexed="81"/>
            <rFont val="Tahoma"/>
            <family val="2"/>
          </rPr>
          <t xml:space="preserve"> </t>
        </r>
        <r>
          <rPr>
            <b/>
            <sz val="9"/>
            <color indexed="81"/>
            <rFont val="돋움"/>
            <family val="3"/>
            <charset val="129"/>
          </rPr>
          <t>상당액은</t>
        </r>
        <r>
          <rPr>
            <b/>
            <sz val="9"/>
            <color indexed="81"/>
            <rFont val="Tahoma"/>
            <family val="2"/>
          </rPr>
          <t xml:space="preserve"> </t>
        </r>
        <r>
          <rPr>
            <b/>
            <sz val="9"/>
            <color indexed="81"/>
            <rFont val="돋움"/>
            <family val="3"/>
            <charset val="129"/>
          </rPr>
          <t>리스료에</t>
        </r>
        <r>
          <rPr>
            <b/>
            <sz val="9"/>
            <color indexed="81"/>
            <rFont val="Tahoma"/>
            <family val="2"/>
          </rPr>
          <t xml:space="preserve"> </t>
        </r>
        <r>
          <rPr>
            <b/>
            <sz val="9"/>
            <color indexed="81"/>
            <rFont val="돋움"/>
            <family val="3"/>
            <charset val="129"/>
          </rPr>
          <t>포함된
자동차세</t>
        </r>
        <r>
          <rPr>
            <b/>
            <sz val="9"/>
            <color indexed="81"/>
            <rFont val="Tahoma"/>
            <family val="2"/>
          </rPr>
          <t xml:space="preserve">, </t>
        </r>
        <r>
          <rPr>
            <b/>
            <sz val="9"/>
            <color indexed="81"/>
            <rFont val="돋움"/>
            <family val="3"/>
            <charset val="129"/>
          </rPr>
          <t>보험료</t>
        </r>
        <r>
          <rPr>
            <b/>
            <sz val="9"/>
            <color indexed="81"/>
            <rFont val="Tahoma"/>
            <family val="2"/>
          </rPr>
          <t xml:space="preserve">, </t>
        </r>
        <r>
          <rPr>
            <b/>
            <sz val="9"/>
            <color indexed="81"/>
            <rFont val="돋움"/>
            <family val="3"/>
            <charset val="129"/>
          </rPr>
          <t>수선유지비를</t>
        </r>
        <r>
          <rPr>
            <b/>
            <sz val="9"/>
            <color indexed="81"/>
            <rFont val="Tahoma"/>
            <family val="2"/>
          </rPr>
          <t xml:space="preserve"> </t>
        </r>
        <r>
          <rPr>
            <b/>
            <sz val="9"/>
            <color indexed="81"/>
            <rFont val="돋움"/>
            <family val="3"/>
            <charset val="129"/>
          </rPr>
          <t>제외한</t>
        </r>
        <r>
          <rPr>
            <b/>
            <sz val="9"/>
            <color indexed="81"/>
            <rFont val="Tahoma"/>
            <family val="2"/>
          </rPr>
          <t xml:space="preserve"> </t>
        </r>
        <r>
          <rPr>
            <b/>
            <sz val="9"/>
            <color indexed="81"/>
            <rFont val="돋움"/>
            <family val="3"/>
            <charset val="129"/>
          </rPr>
          <t>금액이</t>
        </r>
        <r>
          <rPr>
            <b/>
            <sz val="9"/>
            <color indexed="81"/>
            <rFont val="Tahoma"/>
            <family val="2"/>
          </rPr>
          <t xml:space="preserve"> </t>
        </r>
        <r>
          <rPr>
            <b/>
            <sz val="9"/>
            <color indexed="81"/>
            <rFont val="돋움"/>
            <family val="3"/>
            <charset val="129"/>
          </rPr>
          <t>감가상각비상당액이</t>
        </r>
        <r>
          <rPr>
            <b/>
            <sz val="9"/>
            <color indexed="81"/>
            <rFont val="Tahoma"/>
            <family val="2"/>
          </rPr>
          <t xml:space="preserve"> </t>
        </r>
        <r>
          <rPr>
            <b/>
            <sz val="9"/>
            <color indexed="81"/>
            <rFont val="돋움"/>
            <family val="3"/>
            <charset val="129"/>
          </rPr>
          <t>된다</t>
        </r>
        <r>
          <rPr>
            <b/>
            <sz val="9"/>
            <color indexed="81"/>
            <rFont val="Tahoma"/>
            <family val="2"/>
          </rPr>
          <t xml:space="preserve">. </t>
        </r>
        <r>
          <rPr>
            <b/>
            <sz val="9"/>
            <color indexed="81"/>
            <rFont val="돋움"/>
            <family val="3"/>
            <charset val="129"/>
          </rPr>
          <t>따로</t>
        </r>
        <r>
          <rPr>
            <b/>
            <sz val="9"/>
            <color indexed="81"/>
            <rFont val="Tahoma"/>
            <family val="2"/>
          </rPr>
          <t xml:space="preserve"> </t>
        </r>
        <r>
          <rPr>
            <b/>
            <sz val="9"/>
            <color indexed="81"/>
            <rFont val="돋움"/>
            <family val="3"/>
            <charset val="129"/>
          </rPr>
          <t>구분하는</t>
        </r>
        <r>
          <rPr>
            <b/>
            <sz val="9"/>
            <color indexed="81"/>
            <rFont val="Tahoma"/>
            <family val="2"/>
          </rPr>
          <t xml:space="preserve"> </t>
        </r>
        <r>
          <rPr>
            <b/>
            <sz val="9"/>
            <color indexed="81"/>
            <rFont val="돋움"/>
            <family val="3"/>
            <charset val="129"/>
          </rPr>
          <t>계산이</t>
        </r>
        <r>
          <rPr>
            <b/>
            <sz val="9"/>
            <color indexed="81"/>
            <rFont val="Tahoma"/>
            <family val="2"/>
          </rPr>
          <t xml:space="preserve"> </t>
        </r>
        <r>
          <rPr>
            <b/>
            <sz val="9"/>
            <color indexed="81"/>
            <rFont val="돋움"/>
            <family val="3"/>
            <charset val="129"/>
          </rPr>
          <t>명확하지</t>
        </r>
        <r>
          <rPr>
            <b/>
            <sz val="9"/>
            <color indexed="81"/>
            <rFont val="Tahoma"/>
            <family val="2"/>
          </rPr>
          <t xml:space="preserve"> </t>
        </r>
        <r>
          <rPr>
            <b/>
            <sz val="9"/>
            <color indexed="81"/>
            <rFont val="돋움"/>
            <family val="3"/>
            <charset val="129"/>
          </rPr>
          <t>않을</t>
        </r>
        <r>
          <rPr>
            <b/>
            <sz val="9"/>
            <color indexed="81"/>
            <rFont val="Tahoma"/>
            <family val="2"/>
          </rPr>
          <t xml:space="preserve"> </t>
        </r>
        <r>
          <rPr>
            <b/>
            <sz val="9"/>
            <color indexed="81"/>
            <rFont val="돋움"/>
            <family val="3"/>
            <charset val="129"/>
          </rPr>
          <t>시에는</t>
        </r>
        <r>
          <rPr>
            <b/>
            <sz val="9"/>
            <color indexed="81"/>
            <rFont val="Tahoma"/>
            <family val="2"/>
          </rPr>
          <t xml:space="preserve"> </t>
        </r>
        <r>
          <rPr>
            <b/>
            <sz val="9"/>
            <color indexed="81"/>
            <rFont val="돋움"/>
            <family val="3"/>
            <charset val="129"/>
          </rPr>
          <t>리스료의</t>
        </r>
        <r>
          <rPr>
            <b/>
            <sz val="9"/>
            <color indexed="81"/>
            <rFont val="Tahoma"/>
            <family val="2"/>
          </rPr>
          <t xml:space="preserve"> 7%</t>
        </r>
        <r>
          <rPr>
            <b/>
            <sz val="9"/>
            <color indexed="81"/>
            <rFont val="돋움"/>
            <family val="3"/>
            <charset val="129"/>
          </rPr>
          <t>를
인정하고</t>
        </r>
        <r>
          <rPr>
            <b/>
            <sz val="9"/>
            <color indexed="81"/>
            <rFont val="Tahoma"/>
            <family val="2"/>
          </rPr>
          <t xml:space="preserve"> </t>
        </r>
        <r>
          <rPr>
            <b/>
            <sz val="9"/>
            <color indexed="81"/>
            <rFont val="돋움"/>
            <family val="3"/>
            <charset val="129"/>
          </rPr>
          <t>리스료의</t>
        </r>
        <r>
          <rPr>
            <b/>
            <sz val="9"/>
            <color indexed="81"/>
            <rFont val="Tahoma"/>
            <family val="2"/>
          </rPr>
          <t xml:space="preserve"> 93%</t>
        </r>
        <r>
          <rPr>
            <b/>
            <sz val="9"/>
            <color indexed="81"/>
            <rFont val="돋움"/>
            <family val="3"/>
            <charset val="129"/>
          </rPr>
          <t>가</t>
        </r>
        <r>
          <rPr>
            <b/>
            <sz val="9"/>
            <color indexed="81"/>
            <rFont val="Tahoma"/>
            <family val="2"/>
          </rPr>
          <t xml:space="preserve"> </t>
        </r>
        <r>
          <rPr>
            <b/>
            <sz val="9"/>
            <color indexed="81"/>
            <rFont val="돋움"/>
            <family val="3"/>
            <charset val="129"/>
          </rPr>
          <t>감가상각비</t>
        </r>
        <r>
          <rPr>
            <b/>
            <sz val="9"/>
            <color indexed="81"/>
            <rFont val="Tahoma"/>
            <family val="2"/>
          </rPr>
          <t xml:space="preserve"> </t>
        </r>
        <r>
          <rPr>
            <b/>
            <sz val="9"/>
            <color indexed="81"/>
            <rFont val="돋움"/>
            <family val="3"/>
            <charset val="129"/>
          </rPr>
          <t>상당액으로</t>
        </r>
        <r>
          <rPr>
            <b/>
            <sz val="9"/>
            <color indexed="81"/>
            <rFont val="Tahoma"/>
            <family val="2"/>
          </rPr>
          <t xml:space="preserve"> </t>
        </r>
        <r>
          <rPr>
            <b/>
            <sz val="9"/>
            <color indexed="81"/>
            <rFont val="돋움"/>
            <family val="3"/>
            <charset val="129"/>
          </rPr>
          <t>산정해서</t>
        </r>
        <r>
          <rPr>
            <b/>
            <sz val="9"/>
            <color indexed="81"/>
            <rFont val="Tahoma"/>
            <family val="2"/>
          </rPr>
          <t xml:space="preserve"> </t>
        </r>
        <r>
          <rPr>
            <b/>
            <sz val="9"/>
            <color indexed="81"/>
            <rFont val="돋움"/>
            <family val="3"/>
            <charset val="129"/>
          </rPr>
          <t>세무조정하게</t>
        </r>
        <r>
          <rPr>
            <b/>
            <sz val="9"/>
            <color indexed="81"/>
            <rFont val="Tahoma"/>
            <family val="2"/>
          </rPr>
          <t xml:space="preserve"> </t>
        </r>
        <r>
          <rPr>
            <b/>
            <sz val="9"/>
            <color indexed="81"/>
            <rFont val="돋움"/>
            <family val="3"/>
            <charset val="129"/>
          </rPr>
          <t>된다</t>
        </r>
        <r>
          <rPr>
            <b/>
            <sz val="9"/>
            <color indexed="81"/>
            <rFont val="Tahoma"/>
            <family val="2"/>
          </rPr>
          <t xml:space="preserve">.
</t>
        </r>
        <r>
          <rPr>
            <b/>
            <sz val="9"/>
            <color indexed="81"/>
            <rFont val="돋움"/>
            <family val="3"/>
            <charset val="129"/>
          </rPr>
          <t>기타의</t>
        </r>
        <r>
          <rPr>
            <b/>
            <sz val="9"/>
            <color indexed="81"/>
            <rFont val="Tahoma"/>
            <family val="2"/>
          </rPr>
          <t xml:space="preserve"> </t>
        </r>
        <r>
          <rPr>
            <b/>
            <sz val="9"/>
            <color indexed="81"/>
            <rFont val="돋움"/>
            <family val="3"/>
            <charset val="129"/>
          </rPr>
          <t>「여객자동차</t>
        </r>
        <r>
          <rPr>
            <b/>
            <sz val="9"/>
            <color indexed="81"/>
            <rFont val="Tahoma"/>
            <family val="2"/>
          </rPr>
          <t xml:space="preserve"> </t>
        </r>
        <r>
          <rPr>
            <b/>
            <sz val="9"/>
            <color indexed="81"/>
            <rFont val="돋움"/>
            <family val="3"/>
            <charset val="129"/>
          </rPr>
          <t>운수사업업」에</t>
        </r>
        <r>
          <rPr>
            <b/>
            <sz val="9"/>
            <color indexed="81"/>
            <rFont val="Tahoma"/>
            <family val="2"/>
          </rPr>
          <t xml:space="preserve"> </t>
        </r>
        <r>
          <rPr>
            <b/>
            <sz val="9"/>
            <color indexed="81"/>
            <rFont val="돋움"/>
            <family val="3"/>
            <charset val="129"/>
          </rPr>
          <t>따른</t>
        </r>
        <r>
          <rPr>
            <b/>
            <sz val="9"/>
            <color indexed="81"/>
            <rFont val="Tahoma"/>
            <family val="2"/>
          </rPr>
          <t xml:space="preserve"> </t>
        </r>
        <r>
          <rPr>
            <b/>
            <sz val="9"/>
            <color indexed="81"/>
            <rFont val="돋움"/>
            <family val="3"/>
            <charset val="129"/>
          </rPr>
          <t>대여업자로</t>
        </r>
        <r>
          <rPr>
            <b/>
            <sz val="9"/>
            <color indexed="81"/>
            <rFont val="Tahoma"/>
            <family val="2"/>
          </rPr>
          <t xml:space="preserve"> </t>
        </r>
        <r>
          <rPr>
            <b/>
            <sz val="9"/>
            <color indexed="81"/>
            <rFont val="돋움"/>
            <family val="3"/>
            <charset val="129"/>
          </rPr>
          <t>부터</t>
        </r>
        <r>
          <rPr>
            <b/>
            <sz val="9"/>
            <color indexed="81"/>
            <rFont val="Tahoma"/>
            <family val="2"/>
          </rPr>
          <t xml:space="preserve"> </t>
        </r>
        <r>
          <rPr>
            <b/>
            <sz val="9"/>
            <color indexed="81"/>
            <rFont val="돋움"/>
            <family val="3"/>
            <charset val="129"/>
          </rPr>
          <t>임차한</t>
        </r>
        <r>
          <rPr>
            <b/>
            <sz val="9"/>
            <color indexed="81"/>
            <rFont val="Tahoma"/>
            <family val="2"/>
          </rPr>
          <t xml:space="preserve"> </t>
        </r>
        <r>
          <rPr>
            <b/>
            <sz val="9"/>
            <color indexed="81"/>
            <rFont val="돋움"/>
            <family val="3"/>
            <charset val="129"/>
          </rPr>
          <t>렌터카의</t>
        </r>
        <r>
          <rPr>
            <b/>
            <sz val="9"/>
            <color indexed="81"/>
            <rFont val="Tahoma"/>
            <family val="2"/>
          </rPr>
          <t xml:space="preserve"> </t>
        </r>
        <r>
          <rPr>
            <b/>
            <sz val="9"/>
            <color indexed="81"/>
            <rFont val="돋움"/>
            <family val="3"/>
            <charset val="129"/>
          </rPr>
          <t>경우에는</t>
        </r>
        <r>
          <rPr>
            <b/>
            <sz val="9"/>
            <color indexed="81"/>
            <rFont val="Tahoma"/>
            <family val="2"/>
          </rPr>
          <t xml:space="preserve"> </t>
        </r>
        <r>
          <rPr>
            <b/>
            <sz val="9"/>
            <color indexed="81"/>
            <rFont val="돋움"/>
            <family val="3"/>
            <charset val="129"/>
          </rPr>
          <t>일률적으로</t>
        </r>
        <r>
          <rPr>
            <b/>
            <sz val="9"/>
            <color indexed="81"/>
            <rFont val="Tahoma"/>
            <family val="2"/>
          </rPr>
          <t xml:space="preserve"> </t>
        </r>
        <r>
          <rPr>
            <b/>
            <sz val="9"/>
            <color indexed="81"/>
            <rFont val="돋움"/>
            <family val="3"/>
            <charset val="129"/>
          </rPr>
          <t>임차료의</t>
        </r>
        <r>
          <rPr>
            <b/>
            <sz val="9"/>
            <color indexed="81"/>
            <rFont val="Tahoma"/>
            <family val="2"/>
          </rPr>
          <t xml:space="preserve"> 70%</t>
        </r>
        <r>
          <rPr>
            <b/>
            <sz val="9"/>
            <color indexed="81"/>
            <rFont val="돋움"/>
            <family val="3"/>
            <charset val="129"/>
          </rPr>
          <t>를</t>
        </r>
        <r>
          <rPr>
            <b/>
            <sz val="9"/>
            <color indexed="81"/>
            <rFont val="Tahoma"/>
            <family val="2"/>
          </rPr>
          <t xml:space="preserve"> </t>
        </r>
        <r>
          <rPr>
            <b/>
            <sz val="9"/>
            <color indexed="81"/>
            <rFont val="돋움"/>
            <family val="3"/>
            <charset val="129"/>
          </rPr>
          <t>감가상각비상당액으로</t>
        </r>
        <r>
          <rPr>
            <b/>
            <sz val="9"/>
            <color indexed="81"/>
            <rFont val="Tahoma"/>
            <family val="2"/>
          </rPr>
          <t xml:space="preserve"> </t>
        </r>
        <r>
          <rPr>
            <b/>
            <sz val="9"/>
            <color indexed="81"/>
            <rFont val="돋움"/>
            <family val="3"/>
            <charset val="129"/>
          </rPr>
          <t xml:space="preserve">본다
</t>
        </r>
        <r>
          <rPr>
            <b/>
            <sz val="9"/>
            <color indexed="81"/>
            <rFont val="Tahoma"/>
            <family val="2"/>
          </rPr>
          <t xml:space="preserve">
 </t>
        </r>
      </text>
    </comment>
    <comment ref="A28" authorId="0" shapeId="0" xr:uid="{C8D70C39-EB91-4D9F-AECB-37DFFC06A507}">
      <text>
        <r>
          <rPr>
            <b/>
            <sz val="9"/>
            <color indexed="81"/>
            <rFont val="돋움"/>
            <family val="3"/>
            <charset val="129"/>
          </rPr>
          <t>주의</t>
        </r>
        <r>
          <rPr>
            <b/>
            <sz val="9"/>
            <color indexed="81"/>
            <rFont val="Tahoma"/>
            <family val="2"/>
          </rPr>
          <t xml:space="preserve"> </t>
        </r>
        <r>
          <rPr>
            <b/>
            <sz val="9"/>
            <color indexed="81"/>
            <rFont val="돋움"/>
            <family val="3"/>
            <charset val="129"/>
          </rPr>
          <t>당해사업연도</t>
        </r>
        <r>
          <rPr>
            <b/>
            <sz val="9"/>
            <color indexed="81"/>
            <rFont val="Tahoma"/>
            <family val="2"/>
          </rPr>
          <t xml:space="preserve"> </t>
        </r>
        <r>
          <rPr>
            <b/>
            <sz val="9"/>
            <color indexed="81"/>
            <rFont val="돋움"/>
            <family val="3"/>
            <charset val="129"/>
          </rPr>
          <t>기간계산한</t>
        </r>
        <r>
          <rPr>
            <b/>
            <sz val="9"/>
            <color indexed="81"/>
            <rFont val="Tahoma"/>
            <family val="2"/>
          </rPr>
          <t xml:space="preserve"> </t>
        </r>
        <r>
          <rPr>
            <b/>
            <sz val="9"/>
            <color indexed="81"/>
            <rFont val="돋움"/>
            <family val="3"/>
            <charset val="129"/>
          </rPr>
          <t>보험료
전년도</t>
        </r>
        <r>
          <rPr>
            <b/>
            <sz val="9"/>
            <color indexed="81"/>
            <rFont val="Tahoma"/>
            <family val="2"/>
          </rPr>
          <t xml:space="preserve"> </t>
        </r>
        <r>
          <rPr>
            <b/>
            <sz val="9"/>
            <color indexed="81"/>
            <rFont val="돋움"/>
            <family val="3"/>
            <charset val="129"/>
          </rPr>
          <t>넘어온</t>
        </r>
        <r>
          <rPr>
            <b/>
            <sz val="9"/>
            <color indexed="81"/>
            <rFont val="Tahoma"/>
            <family val="2"/>
          </rPr>
          <t xml:space="preserve"> </t>
        </r>
        <r>
          <rPr>
            <b/>
            <sz val="9"/>
            <color indexed="81"/>
            <rFont val="돋움"/>
            <family val="3"/>
            <charset val="129"/>
          </rPr>
          <t>각</t>
        </r>
        <r>
          <rPr>
            <b/>
            <sz val="9"/>
            <color indexed="81"/>
            <rFont val="Tahoma"/>
            <family val="2"/>
          </rPr>
          <t xml:space="preserve"> </t>
        </r>
        <r>
          <rPr>
            <b/>
            <sz val="9"/>
            <color indexed="81"/>
            <rFont val="돋움"/>
            <family val="3"/>
            <charset val="129"/>
          </rPr>
          <t>차량별</t>
        </r>
        <r>
          <rPr>
            <b/>
            <sz val="9"/>
            <color indexed="81"/>
            <rFont val="Tahoma"/>
            <family val="2"/>
          </rPr>
          <t xml:space="preserve"> </t>
        </r>
        <r>
          <rPr>
            <b/>
            <sz val="9"/>
            <color indexed="81"/>
            <rFont val="돋움"/>
            <family val="3"/>
            <charset val="129"/>
          </rPr>
          <t>선급비용</t>
        </r>
        <r>
          <rPr>
            <b/>
            <sz val="9"/>
            <color indexed="81"/>
            <rFont val="Tahoma"/>
            <family val="2"/>
          </rPr>
          <t xml:space="preserve">  </t>
        </r>
        <r>
          <rPr>
            <b/>
            <sz val="9"/>
            <color indexed="81"/>
            <rFont val="돋움"/>
            <family val="3"/>
            <charset val="129"/>
          </rPr>
          <t>재수정분개금액</t>
        </r>
        <r>
          <rPr>
            <b/>
            <sz val="9"/>
            <color indexed="81"/>
            <rFont val="Tahoma"/>
            <family val="2"/>
          </rPr>
          <t xml:space="preserve"> + </t>
        </r>
        <r>
          <rPr>
            <b/>
            <sz val="9"/>
            <color indexed="81"/>
            <rFont val="돋움"/>
            <family val="3"/>
            <charset val="129"/>
          </rPr>
          <t>당해연도</t>
        </r>
        <r>
          <rPr>
            <b/>
            <sz val="9"/>
            <color indexed="81"/>
            <rFont val="Tahoma"/>
            <family val="2"/>
          </rPr>
          <t xml:space="preserve"> </t>
        </r>
        <r>
          <rPr>
            <b/>
            <sz val="9"/>
            <color indexed="81"/>
            <rFont val="돋움"/>
            <family val="3"/>
            <charset val="129"/>
          </rPr>
          <t>보험료</t>
        </r>
        <r>
          <rPr>
            <b/>
            <sz val="9"/>
            <color indexed="81"/>
            <rFont val="Tahoma"/>
            <family val="2"/>
          </rPr>
          <t xml:space="preserve"> -  </t>
        </r>
        <r>
          <rPr>
            <b/>
            <sz val="9"/>
            <color indexed="81"/>
            <rFont val="돋움"/>
            <family val="3"/>
            <charset val="129"/>
          </rPr>
          <t>선급비용을</t>
        </r>
        <r>
          <rPr>
            <b/>
            <sz val="9"/>
            <color indexed="81"/>
            <rFont val="Tahoma"/>
            <family val="2"/>
          </rPr>
          <t xml:space="preserve"> </t>
        </r>
        <r>
          <rPr>
            <b/>
            <sz val="9"/>
            <color indexed="81"/>
            <rFont val="돋움"/>
            <family val="3"/>
            <charset val="129"/>
          </rPr>
          <t>뺀금액</t>
        </r>
        <r>
          <rPr>
            <b/>
            <sz val="9"/>
            <color indexed="81"/>
            <rFont val="Tahoma"/>
            <family val="2"/>
          </rPr>
          <t xml:space="preserve"> </t>
        </r>
      </text>
    </comment>
    <comment ref="A29" authorId="0" shapeId="0" xr:uid="{3AE6A96E-34AA-4EF8-BF36-3833025325F5}">
      <text>
        <r>
          <rPr>
            <b/>
            <sz val="9"/>
            <color indexed="81"/>
            <rFont val="돋움"/>
            <family val="3"/>
            <charset val="129"/>
          </rPr>
          <t>세금과공과 계정 or WETAX 지방세 납부확인서
로그인 후 메뉴 - 납부결과 - 납부확인서 출력 - 납부일자를 2018.1.1~ 현재까지 하여 조회</t>
        </r>
      </text>
    </comment>
    <comment ref="A31" authorId="0" shapeId="0" xr:uid="{E0661CA9-895A-4516-81F6-5CD1357E187F}">
      <text>
        <r>
          <rPr>
            <b/>
            <sz val="9"/>
            <color indexed="81"/>
            <rFont val="돋움"/>
            <family val="3"/>
            <charset val="129"/>
          </rPr>
          <t>여비교통비</t>
        </r>
        <r>
          <rPr>
            <b/>
            <sz val="9"/>
            <color indexed="81"/>
            <rFont val="Tahoma"/>
            <family val="2"/>
          </rPr>
          <t>,</t>
        </r>
        <r>
          <rPr>
            <b/>
            <sz val="9"/>
            <color indexed="81"/>
            <rFont val="돋움"/>
            <family val="3"/>
            <charset val="129"/>
          </rPr>
          <t>이자비용</t>
        </r>
        <r>
          <rPr>
            <b/>
            <sz val="9"/>
            <color indexed="81"/>
            <rFont val="돋움"/>
            <family val="3"/>
            <charset val="129"/>
          </rPr>
          <t xml:space="preserve">
통행료·금융리스부채에</t>
        </r>
        <r>
          <rPr>
            <b/>
            <sz val="9"/>
            <color indexed="81"/>
            <rFont val="Tahoma"/>
            <family val="2"/>
          </rPr>
          <t xml:space="preserve"> </t>
        </r>
        <r>
          <rPr>
            <b/>
            <sz val="9"/>
            <color indexed="81"/>
            <rFont val="돋움"/>
            <family val="3"/>
            <charset val="129"/>
          </rPr>
          <t>대한</t>
        </r>
        <r>
          <rPr>
            <b/>
            <sz val="9"/>
            <color indexed="81"/>
            <rFont val="Tahoma"/>
            <family val="2"/>
          </rPr>
          <t xml:space="preserve"> </t>
        </r>
        <r>
          <rPr>
            <b/>
            <sz val="9"/>
            <color indexed="81"/>
            <rFont val="돋움"/>
            <family val="3"/>
            <charset val="129"/>
          </rPr>
          <t>이자비용</t>
        </r>
        <r>
          <rPr>
            <b/>
            <sz val="9"/>
            <color indexed="81"/>
            <rFont val="Tahoma"/>
            <family val="2"/>
          </rPr>
          <t xml:space="preserve"> </t>
        </r>
        <r>
          <rPr>
            <b/>
            <sz val="9"/>
            <color indexed="81"/>
            <rFont val="돋움"/>
            <family val="3"/>
            <charset val="129"/>
          </rPr>
          <t>등</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Microsoft</author>
  </authors>
  <commentList>
    <comment ref="BH8" authorId="0" shapeId="0" xr:uid="{B2257CF8-C089-4592-BBCF-D14062199A43}">
      <text>
        <r>
          <rPr>
            <b/>
            <sz val="9"/>
            <color indexed="81"/>
            <rFont val="돋움"/>
            <family val="3"/>
            <charset val="129"/>
          </rPr>
          <t>리스차량에</t>
        </r>
        <r>
          <rPr>
            <b/>
            <sz val="9"/>
            <color indexed="81"/>
            <rFont val="Tahoma"/>
            <family val="2"/>
          </rPr>
          <t xml:space="preserve"> </t>
        </r>
        <r>
          <rPr>
            <b/>
            <sz val="9"/>
            <color indexed="81"/>
            <rFont val="돋움"/>
            <family val="3"/>
            <charset val="129"/>
          </rPr>
          <t>대한</t>
        </r>
        <r>
          <rPr>
            <b/>
            <sz val="9"/>
            <color indexed="81"/>
            <rFont val="Tahoma"/>
            <family val="2"/>
          </rPr>
          <t xml:space="preserve"> </t>
        </r>
        <r>
          <rPr>
            <b/>
            <sz val="9"/>
            <color indexed="81"/>
            <rFont val="돋움"/>
            <family val="3"/>
            <charset val="129"/>
          </rPr>
          <t>업무용승용차관련비용명세서작성법
당</t>
        </r>
        <r>
          <rPr>
            <b/>
            <sz val="9"/>
            <color indexed="81"/>
            <rFont val="Tahoma"/>
            <family val="2"/>
          </rPr>
          <t xml:space="preserve"> </t>
        </r>
        <r>
          <rPr>
            <b/>
            <sz val="9"/>
            <color indexed="81"/>
            <rFont val="돋움"/>
            <family val="3"/>
            <charset val="129"/>
          </rPr>
          <t>회사는</t>
        </r>
        <r>
          <rPr>
            <b/>
            <sz val="9"/>
            <color indexed="81"/>
            <rFont val="Tahoma"/>
            <family val="2"/>
          </rPr>
          <t xml:space="preserve"> </t>
        </r>
        <r>
          <rPr>
            <b/>
            <sz val="9"/>
            <color indexed="81"/>
            <rFont val="돋움"/>
            <family val="3"/>
            <charset val="129"/>
          </rPr>
          <t>법인명의로</t>
        </r>
        <r>
          <rPr>
            <b/>
            <sz val="9"/>
            <color indexed="81"/>
            <rFont val="Tahoma"/>
            <family val="2"/>
          </rPr>
          <t xml:space="preserve"> </t>
        </r>
        <r>
          <rPr>
            <b/>
            <sz val="9"/>
            <color indexed="81"/>
            <rFont val="돋움"/>
            <family val="3"/>
            <charset val="129"/>
          </rPr>
          <t>리스차량을</t>
        </r>
        <r>
          <rPr>
            <b/>
            <sz val="9"/>
            <color indexed="81"/>
            <rFont val="Tahoma"/>
            <family val="2"/>
          </rPr>
          <t xml:space="preserve"> </t>
        </r>
        <r>
          <rPr>
            <b/>
            <sz val="9"/>
            <color indexed="81"/>
            <rFont val="돋움"/>
            <family val="3"/>
            <charset val="129"/>
          </rPr>
          <t>사용하고</t>
        </r>
        <r>
          <rPr>
            <b/>
            <sz val="9"/>
            <color indexed="81"/>
            <rFont val="Tahoma"/>
            <family val="2"/>
          </rPr>
          <t xml:space="preserve"> </t>
        </r>
        <r>
          <rPr>
            <b/>
            <sz val="9"/>
            <color indexed="81"/>
            <rFont val="돋움"/>
            <family val="3"/>
            <charset val="129"/>
          </rPr>
          <t>있습니다</t>
        </r>
        <r>
          <rPr>
            <b/>
            <sz val="9"/>
            <color indexed="81"/>
            <rFont val="Tahoma"/>
            <family val="2"/>
          </rPr>
          <t xml:space="preserve"> 
</t>
        </r>
        <r>
          <rPr>
            <b/>
            <sz val="9"/>
            <color indexed="81"/>
            <rFont val="돋움"/>
            <family val="3"/>
            <charset val="129"/>
          </rPr>
          <t>자동차세와</t>
        </r>
        <r>
          <rPr>
            <b/>
            <sz val="9"/>
            <color indexed="81"/>
            <rFont val="Tahoma"/>
            <family val="2"/>
          </rPr>
          <t xml:space="preserve"> </t>
        </r>
        <r>
          <rPr>
            <b/>
            <sz val="9"/>
            <color indexed="81"/>
            <rFont val="돋움"/>
            <family val="3"/>
            <charset val="129"/>
          </rPr>
          <t>보험료는</t>
        </r>
        <r>
          <rPr>
            <b/>
            <sz val="9"/>
            <color indexed="81"/>
            <rFont val="Tahoma"/>
            <family val="2"/>
          </rPr>
          <t xml:space="preserve"> </t>
        </r>
        <r>
          <rPr>
            <b/>
            <sz val="9"/>
            <color indexed="81"/>
            <rFont val="돋움"/>
            <family val="3"/>
            <charset val="129"/>
          </rPr>
          <t>저희</t>
        </r>
        <r>
          <rPr>
            <b/>
            <sz val="9"/>
            <color indexed="81"/>
            <rFont val="Tahoma"/>
            <family val="2"/>
          </rPr>
          <t xml:space="preserve"> </t>
        </r>
        <r>
          <rPr>
            <b/>
            <sz val="9"/>
            <color indexed="81"/>
            <rFont val="돋움"/>
            <family val="3"/>
            <charset val="129"/>
          </rPr>
          <t>법인회사</t>
        </r>
        <r>
          <rPr>
            <b/>
            <sz val="9"/>
            <color indexed="81"/>
            <rFont val="Tahoma"/>
            <family val="2"/>
          </rPr>
          <t xml:space="preserve"> </t>
        </r>
        <r>
          <rPr>
            <b/>
            <sz val="9"/>
            <color indexed="81"/>
            <rFont val="돋움"/>
            <family val="3"/>
            <charset val="129"/>
          </rPr>
          <t>부담으로</t>
        </r>
        <r>
          <rPr>
            <b/>
            <sz val="9"/>
            <color indexed="81"/>
            <rFont val="Tahoma"/>
            <family val="2"/>
          </rPr>
          <t xml:space="preserve"> </t>
        </r>
        <r>
          <rPr>
            <b/>
            <sz val="9"/>
            <color indexed="81"/>
            <rFont val="돋움"/>
            <family val="3"/>
            <charset val="129"/>
          </rPr>
          <t>순수</t>
        </r>
        <r>
          <rPr>
            <b/>
            <sz val="9"/>
            <color indexed="81"/>
            <rFont val="Tahoma"/>
            <family val="2"/>
          </rPr>
          <t xml:space="preserve"> </t>
        </r>
        <r>
          <rPr>
            <b/>
            <sz val="9"/>
            <color indexed="81"/>
            <rFont val="돋움"/>
            <family val="3"/>
            <charset val="129"/>
          </rPr>
          <t>리스료만</t>
        </r>
        <r>
          <rPr>
            <b/>
            <sz val="9"/>
            <color indexed="81"/>
            <rFont val="Tahoma"/>
            <family val="2"/>
          </rPr>
          <t xml:space="preserve"> </t>
        </r>
        <r>
          <rPr>
            <b/>
            <sz val="9"/>
            <color indexed="81"/>
            <rFont val="돋움"/>
            <family val="3"/>
            <charset val="129"/>
          </rPr>
          <t>지급하고</t>
        </r>
        <r>
          <rPr>
            <b/>
            <sz val="9"/>
            <color indexed="81"/>
            <rFont val="Tahoma"/>
            <family val="2"/>
          </rPr>
          <t xml:space="preserve"> </t>
        </r>
        <r>
          <rPr>
            <b/>
            <sz val="9"/>
            <color indexed="81"/>
            <rFont val="돋움"/>
            <family val="3"/>
            <charset val="129"/>
          </rPr>
          <t>있습니다</t>
        </r>
        <r>
          <rPr>
            <b/>
            <sz val="9"/>
            <color indexed="81"/>
            <rFont val="Tahoma"/>
            <family val="2"/>
          </rPr>
          <t xml:space="preserve"> 
</t>
        </r>
        <r>
          <rPr>
            <b/>
            <sz val="9"/>
            <color indexed="81"/>
            <rFont val="돋움"/>
            <family val="3"/>
            <charset val="129"/>
          </rPr>
          <t>이럴</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감가상각비상당액은</t>
        </r>
        <r>
          <rPr>
            <b/>
            <sz val="9"/>
            <color indexed="81"/>
            <rFont val="Tahoma"/>
            <family val="2"/>
          </rPr>
          <t xml:space="preserve"> </t>
        </r>
        <r>
          <rPr>
            <b/>
            <sz val="9"/>
            <color indexed="81"/>
            <rFont val="돋움"/>
            <family val="3"/>
            <charset val="129"/>
          </rPr>
          <t>리스료에서</t>
        </r>
        <r>
          <rPr>
            <b/>
            <sz val="9"/>
            <color indexed="81"/>
            <rFont val="Tahoma"/>
            <family val="2"/>
          </rPr>
          <t xml:space="preserve"> </t>
        </r>
        <r>
          <rPr>
            <b/>
            <sz val="9"/>
            <color indexed="81"/>
            <rFont val="돋움"/>
            <family val="3"/>
            <charset val="129"/>
          </rPr>
          <t>수선유지비</t>
        </r>
        <r>
          <rPr>
            <b/>
            <sz val="9"/>
            <color indexed="81"/>
            <rFont val="Tahoma"/>
            <family val="2"/>
          </rPr>
          <t xml:space="preserve"> 7% </t>
        </r>
        <r>
          <rPr>
            <b/>
            <sz val="9"/>
            <color indexed="81"/>
            <rFont val="돋움"/>
            <family val="3"/>
            <charset val="129"/>
          </rPr>
          <t>뺀</t>
        </r>
        <r>
          <rPr>
            <b/>
            <sz val="9"/>
            <color indexed="81"/>
            <rFont val="Tahoma"/>
            <family val="2"/>
          </rPr>
          <t xml:space="preserve"> </t>
        </r>
        <r>
          <rPr>
            <b/>
            <sz val="9"/>
            <color indexed="81"/>
            <rFont val="돋움"/>
            <family val="3"/>
            <charset val="129"/>
          </rPr>
          <t>금액으로만</t>
        </r>
        <r>
          <rPr>
            <b/>
            <sz val="9"/>
            <color indexed="81"/>
            <rFont val="Tahoma"/>
            <family val="2"/>
          </rPr>
          <t xml:space="preserve"> </t>
        </r>
        <r>
          <rPr>
            <b/>
            <sz val="9"/>
            <color indexed="81"/>
            <rFont val="돋움"/>
            <family val="3"/>
            <charset val="129"/>
          </rPr>
          <t>하면되는건지요</t>
        </r>
        <r>
          <rPr>
            <b/>
            <sz val="9"/>
            <color indexed="81"/>
            <rFont val="Tahoma"/>
            <family val="2"/>
          </rPr>
          <t xml:space="preserve">?
</t>
        </r>
        <r>
          <rPr>
            <b/>
            <sz val="9"/>
            <color indexed="81"/>
            <rFont val="돋움"/>
            <family val="3"/>
            <charset val="129"/>
          </rPr>
          <t>답변</t>
        </r>
        <r>
          <rPr>
            <b/>
            <sz val="9"/>
            <color indexed="81"/>
            <rFont val="Tahoma"/>
            <family val="2"/>
          </rPr>
          <t>:</t>
        </r>
        <r>
          <rPr>
            <b/>
            <sz val="9"/>
            <color indexed="81"/>
            <rFont val="돋움"/>
            <family val="3"/>
            <charset val="129"/>
          </rPr>
          <t>리스차량에</t>
        </r>
        <r>
          <rPr>
            <b/>
            <sz val="9"/>
            <color indexed="81"/>
            <rFont val="Tahoma"/>
            <family val="2"/>
          </rPr>
          <t xml:space="preserve"> </t>
        </r>
        <r>
          <rPr>
            <b/>
            <sz val="9"/>
            <color indexed="81"/>
            <rFont val="돋움"/>
            <family val="3"/>
            <charset val="129"/>
          </rPr>
          <t>대한</t>
        </r>
        <r>
          <rPr>
            <b/>
            <sz val="9"/>
            <color indexed="81"/>
            <rFont val="Tahoma"/>
            <family val="2"/>
          </rPr>
          <t xml:space="preserve"> </t>
        </r>
        <r>
          <rPr>
            <b/>
            <sz val="9"/>
            <color indexed="81"/>
            <rFont val="돋움"/>
            <family val="3"/>
            <charset val="129"/>
          </rPr>
          <t>업무용승용차관련비용명세서작성법
안녕하십니까</t>
        </r>
        <r>
          <rPr>
            <b/>
            <sz val="9"/>
            <color indexed="81"/>
            <rFont val="Tahoma"/>
            <family val="2"/>
          </rPr>
          <t xml:space="preserve">?
</t>
        </r>
        <r>
          <rPr>
            <b/>
            <sz val="9"/>
            <color indexed="81"/>
            <rFont val="돋움"/>
            <family val="3"/>
            <charset val="129"/>
          </rPr>
          <t>항상</t>
        </r>
        <r>
          <rPr>
            <b/>
            <sz val="9"/>
            <color indexed="81"/>
            <rFont val="Tahoma"/>
            <family val="2"/>
          </rPr>
          <t xml:space="preserve"> </t>
        </r>
        <r>
          <rPr>
            <b/>
            <sz val="9"/>
            <color indexed="81"/>
            <rFont val="돋움"/>
            <family val="3"/>
            <charset val="129"/>
          </rPr>
          <t>국세행정에</t>
        </r>
        <r>
          <rPr>
            <b/>
            <sz val="9"/>
            <color indexed="81"/>
            <rFont val="Tahoma"/>
            <family val="2"/>
          </rPr>
          <t xml:space="preserve"> </t>
        </r>
        <r>
          <rPr>
            <b/>
            <sz val="9"/>
            <color indexed="81"/>
            <rFont val="돋움"/>
            <family val="3"/>
            <charset val="129"/>
          </rPr>
          <t>대한</t>
        </r>
        <r>
          <rPr>
            <b/>
            <sz val="9"/>
            <color indexed="81"/>
            <rFont val="Tahoma"/>
            <family val="2"/>
          </rPr>
          <t xml:space="preserve"> </t>
        </r>
        <r>
          <rPr>
            <b/>
            <sz val="9"/>
            <color indexed="81"/>
            <rFont val="돋움"/>
            <family val="3"/>
            <charset val="129"/>
          </rPr>
          <t>관심과</t>
        </r>
        <r>
          <rPr>
            <b/>
            <sz val="9"/>
            <color indexed="81"/>
            <rFont val="Tahoma"/>
            <family val="2"/>
          </rPr>
          <t xml:space="preserve"> </t>
        </r>
        <r>
          <rPr>
            <b/>
            <sz val="9"/>
            <color indexed="81"/>
            <rFont val="돋움"/>
            <family val="3"/>
            <charset val="129"/>
          </rPr>
          <t>협조에</t>
        </r>
        <r>
          <rPr>
            <b/>
            <sz val="9"/>
            <color indexed="81"/>
            <rFont val="Tahoma"/>
            <family val="2"/>
          </rPr>
          <t xml:space="preserve"> </t>
        </r>
        <r>
          <rPr>
            <b/>
            <sz val="9"/>
            <color indexed="81"/>
            <rFont val="돋움"/>
            <family val="3"/>
            <charset val="129"/>
          </rPr>
          <t>감사드리며</t>
        </r>
        <r>
          <rPr>
            <b/>
            <sz val="9"/>
            <color indexed="81"/>
            <rFont val="Tahoma"/>
            <family val="2"/>
          </rPr>
          <t xml:space="preserve">, </t>
        </r>
        <r>
          <rPr>
            <b/>
            <sz val="9"/>
            <color indexed="81"/>
            <rFont val="돋움"/>
            <family val="3"/>
            <charset val="129"/>
          </rPr>
          <t>답변내용이</t>
        </r>
        <r>
          <rPr>
            <b/>
            <sz val="9"/>
            <color indexed="81"/>
            <rFont val="Tahoma"/>
            <family val="2"/>
          </rPr>
          <t xml:space="preserve"> </t>
        </r>
        <r>
          <rPr>
            <b/>
            <sz val="9"/>
            <color indexed="81"/>
            <rFont val="돋움"/>
            <family val="3"/>
            <charset val="129"/>
          </rPr>
          <t>도움이</t>
        </r>
        <r>
          <rPr>
            <b/>
            <sz val="9"/>
            <color indexed="81"/>
            <rFont val="Tahoma"/>
            <family val="2"/>
          </rPr>
          <t xml:space="preserve"> </t>
        </r>
        <r>
          <rPr>
            <b/>
            <sz val="9"/>
            <color indexed="81"/>
            <rFont val="돋움"/>
            <family val="3"/>
            <charset val="129"/>
          </rPr>
          <t>되시기</t>
        </r>
        <r>
          <rPr>
            <b/>
            <sz val="9"/>
            <color indexed="81"/>
            <rFont val="Tahoma"/>
            <family val="2"/>
          </rPr>
          <t xml:space="preserve"> </t>
        </r>
        <r>
          <rPr>
            <b/>
            <sz val="9"/>
            <color indexed="81"/>
            <rFont val="돋움"/>
            <family val="3"/>
            <charset val="129"/>
          </rPr>
          <t>바랍니다</t>
        </r>
        <r>
          <rPr>
            <b/>
            <sz val="9"/>
            <color indexed="81"/>
            <rFont val="Tahoma"/>
            <family val="2"/>
          </rPr>
          <t xml:space="preserve">.
</t>
        </r>
        <r>
          <rPr>
            <b/>
            <sz val="9"/>
            <color indexed="81"/>
            <rFont val="돋움"/>
            <family val="3"/>
            <charset val="129"/>
          </rPr>
          <t>네</t>
        </r>
        <r>
          <rPr>
            <b/>
            <sz val="9"/>
            <color indexed="81"/>
            <rFont val="Tahoma"/>
            <family val="2"/>
          </rPr>
          <t>.</t>
        </r>
        <r>
          <rPr>
            <b/>
            <sz val="9"/>
            <color indexed="81"/>
            <rFont val="돋움"/>
            <family val="3"/>
            <charset val="129"/>
          </rPr>
          <t>맞습니다</t>
        </r>
        <r>
          <rPr>
            <b/>
            <sz val="9"/>
            <color indexed="81"/>
            <rFont val="Tahoma"/>
            <family val="2"/>
          </rPr>
          <t xml:space="preserve">. 
</t>
        </r>
        <r>
          <rPr>
            <b/>
            <sz val="9"/>
            <color indexed="81"/>
            <rFont val="돋움"/>
            <family val="3"/>
            <charset val="129"/>
          </rPr>
          <t>리스료안에</t>
        </r>
        <r>
          <rPr>
            <b/>
            <sz val="9"/>
            <color indexed="81"/>
            <rFont val="Tahoma"/>
            <family val="2"/>
          </rPr>
          <t xml:space="preserve"> </t>
        </r>
        <r>
          <rPr>
            <b/>
            <sz val="9"/>
            <color indexed="81"/>
            <rFont val="돋움"/>
            <family val="3"/>
            <charset val="129"/>
          </rPr>
          <t>자동차세와</t>
        </r>
        <r>
          <rPr>
            <b/>
            <sz val="9"/>
            <color indexed="81"/>
            <rFont val="Tahoma"/>
            <family val="2"/>
          </rPr>
          <t xml:space="preserve"> </t>
        </r>
        <r>
          <rPr>
            <b/>
            <sz val="9"/>
            <color indexed="81"/>
            <rFont val="돋움"/>
            <family val="3"/>
            <charset val="129"/>
          </rPr>
          <t>보험료가</t>
        </r>
        <r>
          <rPr>
            <b/>
            <sz val="9"/>
            <color indexed="81"/>
            <rFont val="Tahoma"/>
            <family val="2"/>
          </rPr>
          <t xml:space="preserve"> </t>
        </r>
        <r>
          <rPr>
            <b/>
            <sz val="9"/>
            <color indexed="81"/>
            <rFont val="돋움"/>
            <family val="3"/>
            <charset val="129"/>
          </rPr>
          <t>포함되어있지</t>
        </r>
        <r>
          <rPr>
            <b/>
            <sz val="9"/>
            <color indexed="81"/>
            <rFont val="Tahoma"/>
            <family val="2"/>
          </rPr>
          <t xml:space="preserve"> </t>
        </r>
        <r>
          <rPr>
            <b/>
            <sz val="9"/>
            <color indexed="81"/>
            <rFont val="돋움"/>
            <family val="3"/>
            <charset val="129"/>
          </rPr>
          <t>않기</t>
        </r>
        <r>
          <rPr>
            <b/>
            <sz val="9"/>
            <color indexed="81"/>
            <rFont val="Tahoma"/>
            <family val="2"/>
          </rPr>
          <t xml:space="preserve"> </t>
        </r>
        <r>
          <rPr>
            <b/>
            <sz val="9"/>
            <color indexed="81"/>
            <rFont val="돋움"/>
            <family val="3"/>
            <charset val="129"/>
          </rPr>
          <t>때문에</t>
        </r>
        <r>
          <rPr>
            <b/>
            <sz val="9"/>
            <color indexed="81"/>
            <rFont val="Tahoma"/>
            <family val="2"/>
          </rPr>
          <t xml:space="preserve"> </t>
        </r>
        <r>
          <rPr>
            <b/>
            <sz val="9"/>
            <color indexed="81"/>
            <rFont val="돋움"/>
            <family val="3"/>
            <charset val="129"/>
          </rPr>
          <t>수선유지비</t>
        </r>
        <r>
          <rPr>
            <b/>
            <sz val="9"/>
            <color indexed="81"/>
            <rFont val="Tahoma"/>
            <family val="2"/>
          </rPr>
          <t xml:space="preserve"> 7%</t>
        </r>
        <r>
          <rPr>
            <b/>
            <sz val="9"/>
            <color indexed="81"/>
            <rFont val="돋움"/>
            <family val="3"/>
            <charset val="129"/>
          </rPr>
          <t>만</t>
        </r>
        <r>
          <rPr>
            <b/>
            <sz val="9"/>
            <color indexed="81"/>
            <rFont val="Tahoma"/>
            <family val="2"/>
          </rPr>
          <t xml:space="preserve"> </t>
        </r>
        <r>
          <rPr>
            <b/>
            <sz val="9"/>
            <color indexed="81"/>
            <rFont val="돋움"/>
            <family val="3"/>
            <charset val="129"/>
          </rPr>
          <t>차감한</t>
        </r>
        <r>
          <rPr>
            <b/>
            <sz val="9"/>
            <color indexed="81"/>
            <rFont val="Tahoma"/>
            <family val="2"/>
          </rPr>
          <t xml:space="preserve"> </t>
        </r>
        <r>
          <rPr>
            <b/>
            <sz val="9"/>
            <color indexed="81"/>
            <rFont val="돋움"/>
            <family val="3"/>
            <charset val="129"/>
          </rPr>
          <t>금액이</t>
        </r>
        <r>
          <rPr>
            <b/>
            <sz val="9"/>
            <color indexed="81"/>
            <rFont val="Tahoma"/>
            <family val="2"/>
          </rPr>
          <t xml:space="preserve"> 
</t>
        </r>
        <r>
          <rPr>
            <b/>
            <sz val="9"/>
            <color indexed="81"/>
            <rFont val="돋움"/>
            <family val="3"/>
            <charset val="129"/>
          </rPr>
          <t>감가상각비상당액이</t>
        </r>
        <r>
          <rPr>
            <b/>
            <sz val="9"/>
            <color indexed="81"/>
            <rFont val="Tahoma"/>
            <family val="2"/>
          </rPr>
          <t xml:space="preserve"> </t>
        </r>
        <r>
          <rPr>
            <b/>
            <sz val="9"/>
            <color indexed="81"/>
            <rFont val="돋움"/>
            <family val="3"/>
            <charset val="129"/>
          </rPr>
          <t>될</t>
        </r>
        <r>
          <rPr>
            <b/>
            <sz val="9"/>
            <color indexed="81"/>
            <rFont val="Tahoma"/>
            <family val="2"/>
          </rPr>
          <t xml:space="preserve"> </t>
        </r>
        <r>
          <rPr>
            <b/>
            <sz val="9"/>
            <color indexed="81"/>
            <rFont val="돋움"/>
            <family val="3"/>
            <charset val="129"/>
          </rPr>
          <t>것입니다</t>
        </r>
        <r>
          <rPr>
            <b/>
            <sz val="9"/>
            <color indexed="81"/>
            <rFont val="Tahoma"/>
            <family val="2"/>
          </rPr>
          <t xml:space="preserve">.
</t>
        </r>
        <r>
          <rPr>
            <b/>
            <sz val="9"/>
            <color indexed="81"/>
            <rFont val="돋움"/>
            <family val="3"/>
            <charset val="129"/>
          </rPr>
          <t>감사합니다</t>
        </r>
        <r>
          <rPr>
            <b/>
            <sz val="9"/>
            <color indexed="81"/>
            <rFont val="Tahoma"/>
            <family val="2"/>
          </rPr>
          <t>.</t>
        </r>
      </text>
    </comment>
    <comment ref="G9" authorId="0" shapeId="0" xr:uid="{2764192B-BEB6-4656-B6DB-F5CD3A105062}">
      <text>
        <r>
          <rPr>
            <b/>
            <sz val="9"/>
            <color indexed="81"/>
            <rFont val="돋움"/>
            <family val="3"/>
            <charset val="129"/>
          </rPr>
          <t xml:space="preserve">명의구분
</t>
        </r>
        <r>
          <rPr>
            <b/>
            <sz val="9"/>
            <color indexed="81"/>
            <rFont val="Tahoma"/>
            <family val="2"/>
          </rPr>
          <t xml:space="preserve">0. </t>
        </r>
        <r>
          <rPr>
            <b/>
            <sz val="9"/>
            <color indexed="81"/>
            <rFont val="돋움"/>
            <family val="3"/>
            <charset val="129"/>
          </rPr>
          <t>회사차</t>
        </r>
        <r>
          <rPr>
            <b/>
            <sz val="9"/>
            <color indexed="81"/>
            <rFont val="Tahoma"/>
            <family val="2"/>
          </rPr>
          <t>(</t>
        </r>
        <r>
          <rPr>
            <b/>
            <sz val="9"/>
            <color indexed="81"/>
            <rFont val="돋움"/>
            <family val="3"/>
            <charset val="129"/>
          </rPr>
          <t>법인명의</t>
        </r>
        <r>
          <rPr>
            <b/>
            <sz val="9"/>
            <color indexed="81"/>
            <rFont val="Tahoma"/>
            <family val="2"/>
          </rPr>
          <t>)</t>
        </r>
        <r>
          <rPr>
            <b/>
            <sz val="9"/>
            <color indexed="81"/>
            <rFont val="돋움"/>
            <family val="3"/>
            <charset val="129"/>
          </rPr>
          <t xml:space="preserve">
</t>
        </r>
        <r>
          <rPr>
            <b/>
            <sz val="9"/>
            <color indexed="81"/>
            <rFont val="Tahoma"/>
            <family val="2"/>
          </rPr>
          <t xml:space="preserve">1. </t>
        </r>
        <r>
          <rPr>
            <b/>
            <sz val="9"/>
            <color indexed="81"/>
            <rFont val="돋움"/>
            <family val="3"/>
            <charset val="129"/>
          </rPr>
          <t>렌트</t>
        </r>
        <r>
          <rPr>
            <b/>
            <sz val="9"/>
            <color indexed="81"/>
            <rFont val="Tahoma"/>
            <family val="2"/>
          </rPr>
          <t xml:space="preserve"> (</t>
        </r>
        <r>
          <rPr>
            <b/>
            <sz val="9"/>
            <color indexed="81"/>
            <rFont val="돋움"/>
            <family val="3"/>
            <charset val="129"/>
          </rPr>
          <t>허</t>
        </r>
        <r>
          <rPr>
            <b/>
            <sz val="9"/>
            <color indexed="81"/>
            <rFont val="Tahoma"/>
            <family val="2"/>
          </rPr>
          <t>,</t>
        </r>
        <r>
          <rPr>
            <b/>
            <sz val="9"/>
            <color indexed="81"/>
            <rFont val="돋움"/>
            <family val="3"/>
            <charset val="129"/>
          </rPr>
          <t>하</t>
        </r>
        <r>
          <rPr>
            <b/>
            <sz val="9"/>
            <color indexed="81"/>
            <rFont val="Tahoma"/>
            <family val="2"/>
          </rPr>
          <t>,</t>
        </r>
        <r>
          <rPr>
            <b/>
            <sz val="9"/>
            <color indexed="81"/>
            <rFont val="돋움"/>
            <family val="3"/>
            <charset val="129"/>
          </rPr>
          <t>호</t>
        </r>
        <r>
          <rPr>
            <b/>
            <sz val="9"/>
            <color indexed="81"/>
            <rFont val="Tahoma"/>
            <family val="2"/>
          </rPr>
          <t>)</t>
        </r>
        <r>
          <rPr>
            <b/>
            <sz val="9"/>
            <color indexed="81"/>
            <rFont val="돋움"/>
            <family val="3"/>
            <charset val="129"/>
          </rPr>
          <t xml:space="preserve">
</t>
        </r>
        <r>
          <rPr>
            <b/>
            <sz val="9"/>
            <color indexed="81"/>
            <rFont val="Tahoma"/>
            <family val="2"/>
          </rPr>
          <t xml:space="preserve">2. </t>
        </r>
        <r>
          <rPr>
            <b/>
            <sz val="9"/>
            <color indexed="81"/>
            <rFont val="돋움"/>
            <family val="3"/>
            <charset val="129"/>
          </rPr>
          <t xml:space="preserve">리스
</t>
        </r>
        <r>
          <rPr>
            <b/>
            <sz val="9"/>
            <color indexed="81"/>
            <rFont val="Tahoma"/>
            <family val="2"/>
          </rPr>
          <t xml:space="preserve">3. </t>
        </r>
        <r>
          <rPr>
            <b/>
            <sz val="9"/>
            <color indexed="81"/>
            <rFont val="돋움"/>
            <family val="3"/>
            <charset val="129"/>
          </rPr>
          <t xml:space="preserve">직원명의차량
</t>
        </r>
        <r>
          <rPr>
            <b/>
            <sz val="9"/>
            <color indexed="81"/>
            <rFont val="Tahoma"/>
            <family val="2"/>
          </rPr>
          <t xml:space="preserve">4. </t>
        </r>
        <r>
          <rPr>
            <b/>
            <sz val="9"/>
            <color indexed="81"/>
            <rFont val="돋움"/>
            <family val="3"/>
            <charset val="129"/>
          </rPr>
          <t xml:space="preserve">직원소유타인명의차량
</t>
        </r>
        <r>
          <rPr>
            <b/>
            <sz val="9"/>
            <color indexed="81"/>
            <rFont val="Tahoma"/>
            <family val="2"/>
          </rPr>
          <t xml:space="preserve">5. </t>
        </r>
        <r>
          <rPr>
            <b/>
            <sz val="9"/>
            <color indexed="81"/>
            <rFont val="돋움"/>
            <family val="3"/>
            <charset val="129"/>
          </rPr>
          <t>회사차</t>
        </r>
        <r>
          <rPr>
            <b/>
            <sz val="9"/>
            <color indexed="81"/>
            <rFont val="Tahoma"/>
            <family val="2"/>
          </rPr>
          <t>(</t>
        </r>
        <r>
          <rPr>
            <b/>
            <sz val="9"/>
            <color indexed="81"/>
            <rFont val="돋움"/>
            <family val="3"/>
            <charset val="129"/>
          </rPr>
          <t>비승용차</t>
        </r>
        <r>
          <rPr>
            <b/>
            <sz val="9"/>
            <color indexed="81"/>
            <rFont val="Tahoma"/>
            <family val="2"/>
          </rPr>
          <t xml:space="preserve">)
6. </t>
        </r>
        <r>
          <rPr>
            <b/>
            <sz val="9"/>
            <color indexed="81"/>
            <rFont val="돋움"/>
            <family val="3"/>
            <charset val="129"/>
          </rPr>
          <t>리스</t>
        </r>
        <r>
          <rPr>
            <b/>
            <sz val="9"/>
            <color indexed="81"/>
            <rFont val="Tahoma"/>
            <family val="2"/>
          </rPr>
          <t>(</t>
        </r>
        <r>
          <rPr>
            <b/>
            <sz val="9"/>
            <color indexed="81"/>
            <rFont val="돋움"/>
            <family val="3"/>
            <charset val="129"/>
          </rPr>
          <t>비승용차</t>
        </r>
        <r>
          <rPr>
            <b/>
            <sz val="9"/>
            <color indexed="81"/>
            <rFont val="Tahoma"/>
            <family val="2"/>
          </rPr>
          <t xml:space="preserve">)
7. </t>
        </r>
        <r>
          <rPr>
            <b/>
            <sz val="9"/>
            <color indexed="81"/>
            <rFont val="돋움"/>
            <family val="3"/>
            <charset val="129"/>
          </rPr>
          <t>렌트</t>
        </r>
        <r>
          <rPr>
            <b/>
            <sz val="9"/>
            <color indexed="81"/>
            <rFont val="Tahoma"/>
            <family val="2"/>
          </rPr>
          <t>(</t>
        </r>
        <r>
          <rPr>
            <b/>
            <sz val="9"/>
            <color indexed="81"/>
            <rFont val="돋움"/>
            <family val="3"/>
            <charset val="129"/>
          </rPr>
          <t>비승용차</t>
        </r>
        <r>
          <rPr>
            <b/>
            <sz val="9"/>
            <color indexed="81"/>
            <rFont val="Tahoma"/>
            <family val="2"/>
          </rPr>
          <t>)</t>
        </r>
      </text>
    </comment>
    <comment ref="I9" authorId="0" shapeId="0" xr:uid="{48E569A7-1ADB-49CC-90D8-705FB5C29D6A}">
      <text>
        <r>
          <rPr>
            <b/>
            <sz val="9"/>
            <color indexed="81"/>
            <rFont val="돋움"/>
            <family val="3"/>
            <charset val="129"/>
          </rPr>
          <t>업무전용자동차보험(법인)=임직원전용보험 가입여부?
만약 아무나보험을 가입하였으면 가입안함임.
아무나 보험은 관련비용 전액 손금불산입 상여</t>
        </r>
      </text>
    </comment>
    <comment ref="K9" authorId="0" shapeId="0" xr:uid="{EE05BCEB-737E-4FE9-BBB4-06FBDA788222}">
      <text>
        <r>
          <rPr>
            <b/>
            <sz val="9"/>
            <color indexed="81"/>
            <rFont val="돋움"/>
            <family val="3"/>
            <charset val="129"/>
          </rPr>
          <t>오른쪽 ⓑ-ⓐ</t>
        </r>
      </text>
    </comment>
    <comment ref="Y11" authorId="0" shapeId="0" xr:uid="{65B4C179-73FD-499A-91B8-374E487DC062}">
      <text>
        <r>
          <rPr>
            <b/>
            <sz val="9"/>
            <color indexed="81"/>
            <rFont val="Tahoma"/>
            <family val="2"/>
          </rPr>
          <t>2016</t>
        </r>
        <r>
          <rPr>
            <b/>
            <sz val="9"/>
            <color indexed="81"/>
            <rFont val="돋움"/>
            <family val="3"/>
            <charset val="129"/>
          </rPr>
          <t>년도</t>
        </r>
        <r>
          <rPr>
            <b/>
            <sz val="9"/>
            <color indexed="81"/>
            <rFont val="Tahoma"/>
            <family val="2"/>
          </rPr>
          <t xml:space="preserve"> </t>
        </r>
        <r>
          <rPr>
            <b/>
            <sz val="9"/>
            <color indexed="81"/>
            <rFont val="돋움"/>
            <family val="3"/>
            <charset val="129"/>
          </rPr>
          <t>이후</t>
        </r>
        <r>
          <rPr>
            <b/>
            <sz val="9"/>
            <color indexed="81"/>
            <rFont val="Tahoma"/>
            <family val="2"/>
          </rPr>
          <t xml:space="preserve"> </t>
        </r>
        <r>
          <rPr>
            <b/>
            <sz val="9"/>
            <color indexed="81"/>
            <rFont val="돋움"/>
            <family val="3"/>
            <charset val="129"/>
          </rPr>
          <t>취득하는</t>
        </r>
        <r>
          <rPr>
            <b/>
            <sz val="9"/>
            <color indexed="81"/>
            <rFont val="Tahoma"/>
            <family val="2"/>
          </rPr>
          <t xml:space="preserve"> </t>
        </r>
        <r>
          <rPr>
            <b/>
            <sz val="9"/>
            <color indexed="81"/>
            <rFont val="돋움"/>
            <family val="3"/>
            <charset val="129"/>
          </rPr>
          <t>법인사업자와</t>
        </r>
        <r>
          <rPr>
            <b/>
            <sz val="9"/>
            <color indexed="81"/>
            <rFont val="Tahoma"/>
            <family val="2"/>
          </rPr>
          <t xml:space="preserve"> </t>
        </r>
        <r>
          <rPr>
            <b/>
            <sz val="9"/>
            <color indexed="81"/>
            <rFont val="돋움"/>
            <family val="3"/>
            <charset val="129"/>
          </rPr>
          <t>개인사업자의</t>
        </r>
        <r>
          <rPr>
            <b/>
            <sz val="9"/>
            <color indexed="81"/>
            <rFont val="Tahoma"/>
            <family val="2"/>
          </rPr>
          <t xml:space="preserve"> </t>
        </r>
        <r>
          <rPr>
            <b/>
            <sz val="9"/>
            <color indexed="81"/>
            <rFont val="돋움"/>
            <family val="3"/>
            <charset val="129"/>
          </rPr>
          <t>성실신고확인대상는</t>
        </r>
        <r>
          <rPr>
            <b/>
            <sz val="9"/>
            <color indexed="81"/>
            <rFont val="Tahoma"/>
            <family val="2"/>
          </rPr>
          <t xml:space="preserve"> </t>
        </r>
        <r>
          <rPr>
            <b/>
            <sz val="9"/>
            <color indexed="81"/>
            <rFont val="돋움"/>
            <family val="3"/>
            <charset val="129"/>
          </rPr>
          <t>업무용승용차량에</t>
        </r>
        <r>
          <rPr>
            <b/>
            <sz val="9"/>
            <color indexed="81"/>
            <rFont val="Tahoma"/>
            <family val="2"/>
          </rPr>
          <t xml:space="preserve"> </t>
        </r>
        <r>
          <rPr>
            <b/>
            <sz val="9"/>
            <color indexed="81"/>
            <rFont val="돋움"/>
            <family val="3"/>
            <charset val="129"/>
          </rPr>
          <t>대해서</t>
        </r>
        <r>
          <rPr>
            <b/>
            <sz val="9"/>
            <color indexed="81"/>
            <rFont val="Tahoma"/>
            <family val="2"/>
          </rPr>
          <t xml:space="preserve"> 
</t>
        </r>
        <r>
          <rPr>
            <b/>
            <sz val="9"/>
            <color indexed="81"/>
            <rFont val="돋움"/>
            <family val="3"/>
            <charset val="129"/>
          </rPr>
          <t>정액법</t>
        </r>
        <r>
          <rPr>
            <b/>
            <sz val="9"/>
            <color indexed="81"/>
            <rFont val="Tahoma"/>
            <family val="2"/>
          </rPr>
          <t>,5</t>
        </r>
        <r>
          <rPr>
            <b/>
            <sz val="9"/>
            <color indexed="81"/>
            <rFont val="돋움"/>
            <family val="3"/>
            <charset val="129"/>
          </rPr>
          <t>년</t>
        </r>
        <r>
          <rPr>
            <b/>
            <sz val="9"/>
            <color indexed="81"/>
            <rFont val="Tahoma"/>
            <family val="2"/>
          </rPr>
          <t xml:space="preserve"> </t>
        </r>
        <r>
          <rPr>
            <b/>
            <sz val="9"/>
            <color indexed="81"/>
            <rFont val="돋움"/>
            <family val="3"/>
            <charset val="129"/>
          </rPr>
          <t>상각</t>
        </r>
        <r>
          <rPr>
            <b/>
            <sz val="9"/>
            <color indexed="81"/>
            <rFont val="Tahoma"/>
            <family val="2"/>
          </rPr>
          <t xml:space="preserve"> </t>
        </r>
        <r>
          <rPr>
            <b/>
            <sz val="9"/>
            <color indexed="81"/>
            <rFont val="돋움"/>
            <family val="3"/>
            <charset val="129"/>
          </rPr>
          <t>적용
성실신고확인대상</t>
        </r>
        <r>
          <rPr>
            <b/>
            <sz val="9"/>
            <color indexed="81"/>
            <rFont val="Tahoma"/>
            <family val="2"/>
          </rPr>
          <t xml:space="preserve"> </t>
        </r>
        <r>
          <rPr>
            <b/>
            <sz val="9"/>
            <color indexed="81"/>
            <rFont val="돋움"/>
            <family val="3"/>
            <charset val="129"/>
          </rPr>
          <t>사업자에</t>
        </r>
        <r>
          <rPr>
            <b/>
            <sz val="9"/>
            <color indexed="81"/>
            <rFont val="Tahoma"/>
            <family val="2"/>
          </rPr>
          <t xml:space="preserve"> </t>
        </r>
        <r>
          <rPr>
            <b/>
            <sz val="9"/>
            <color indexed="81"/>
            <rFont val="돋움"/>
            <family val="3"/>
            <charset val="129"/>
          </rPr>
          <t>해당되지</t>
        </r>
        <r>
          <rPr>
            <b/>
            <sz val="9"/>
            <color indexed="81"/>
            <rFont val="Tahoma"/>
            <family val="2"/>
          </rPr>
          <t xml:space="preserve"> </t>
        </r>
        <r>
          <rPr>
            <b/>
            <sz val="9"/>
            <color indexed="81"/>
            <rFont val="돋움"/>
            <family val="3"/>
            <charset val="129"/>
          </rPr>
          <t>아니하는</t>
        </r>
        <r>
          <rPr>
            <b/>
            <sz val="9"/>
            <color indexed="81"/>
            <rFont val="Tahoma"/>
            <family val="2"/>
          </rPr>
          <t xml:space="preserve"> </t>
        </r>
        <r>
          <rPr>
            <b/>
            <sz val="9"/>
            <color indexed="81"/>
            <rFont val="돋움"/>
            <family val="3"/>
            <charset val="129"/>
          </rPr>
          <t>복식부기의무</t>
        </r>
        <r>
          <rPr>
            <b/>
            <sz val="9"/>
            <color indexed="81"/>
            <rFont val="Tahoma"/>
            <family val="2"/>
          </rPr>
          <t xml:space="preserve"> </t>
        </r>
        <r>
          <rPr>
            <b/>
            <sz val="9"/>
            <color indexed="81"/>
            <rFont val="돋움"/>
            <family val="3"/>
            <charset val="129"/>
          </rPr>
          <t>사업자의</t>
        </r>
        <r>
          <rPr>
            <b/>
            <sz val="9"/>
            <color indexed="81"/>
            <rFont val="Tahoma"/>
            <family val="2"/>
          </rPr>
          <t xml:space="preserve"> </t>
        </r>
        <r>
          <rPr>
            <b/>
            <sz val="9"/>
            <color indexed="81"/>
            <rFont val="돋움"/>
            <family val="3"/>
            <charset val="129"/>
          </rPr>
          <t xml:space="preserve">경우에는
</t>
        </r>
        <r>
          <rPr>
            <b/>
            <sz val="9"/>
            <color indexed="81"/>
            <rFont val="Tahoma"/>
            <family val="2"/>
          </rPr>
          <t>2017</t>
        </r>
        <r>
          <rPr>
            <b/>
            <sz val="9"/>
            <color indexed="81"/>
            <rFont val="돋움"/>
            <family val="3"/>
            <charset val="129"/>
          </rPr>
          <t>년</t>
        </r>
        <r>
          <rPr>
            <b/>
            <sz val="9"/>
            <color indexed="81"/>
            <rFont val="Tahoma"/>
            <family val="2"/>
          </rPr>
          <t xml:space="preserve"> 1</t>
        </r>
        <r>
          <rPr>
            <b/>
            <sz val="9"/>
            <color indexed="81"/>
            <rFont val="돋움"/>
            <family val="3"/>
            <charset val="129"/>
          </rPr>
          <t>월</t>
        </r>
        <r>
          <rPr>
            <b/>
            <sz val="9"/>
            <color indexed="81"/>
            <rFont val="Tahoma"/>
            <family val="2"/>
          </rPr>
          <t xml:space="preserve"> 1</t>
        </r>
        <r>
          <rPr>
            <b/>
            <sz val="9"/>
            <color indexed="81"/>
            <rFont val="돋움"/>
            <family val="3"/>
            <charset val="129"/>
          </rPr>
          <t>일</t>
        </r>
        <r>
          <rPr>
            <b/>
            <sz val="9"/>
            <color indexed="81"/>
            <rFont val="Tahoma"/>
            <family val="2"/>
          </rPr>
          <t xml:space="preserve"> </t>
        </r>
        <r>
          <rPr>
            <b/>
            <sz val="9"/>
            <color indexed="81"/>
            <rFont val="돋움"/>
            <family val="3"/>
            <charset val="129"/>
          </rPr>
          <t>이후</t>
        </r>
        <r>
          <rPr>
            <b/>
            <sz val="9"/>
            <color indexed="81"/>
            <rFont val="Tahoma"/>
            <family val="2"/>
          </rPr>
          <t xml:space="preserve"> </t>
        </r>
        <r>
          <rPr>
            <b/>
            <sz val="9"/>
            <color indexed="81"/>
            <rFont val="돋움"/>
            <family val="3"/>
            <charset val="129"/>
          </rPr>
          <t>취득하는</t>
        </r>
        <r>
          <rPr>
            <b/>
            <sz val="9"/>
            <color indexed="81"/>
            <rFont val="Tahoma"/>
            <family val="2"/>
          </rPr>
          <t xml:space="preserve"> </t>
        </r>
        <r>
          <rPr>
            <b/>
            <sz val="9"/>
            <color indexed="81"/>
            <rFont val="돋움"/>
            <family val="3"/>
            <charset val="129"/>
          </rPr>
          <t>업무용</t>
        </r>
        <r>
          <rPr>
            <b/>
            <sz val="9"/>
            <color indexed="81"/>
            <rFont val="Tahoma"/>
            <family val="2"/>
          </rPr>
          <t xml:space="preserve"> </t>
        </r>
        <r>
          <rPr>
            <b/>
            <sz val="9"/>
            <color indexed="81"/>
            <rFont val="돋움"/>
            <family val="3"/>
            <charset val="129"/>
          </rPr>
          <t>승용차량분부터</t>
        </r>
        <r>
          <rPr>
            <b/>
            <sz val="9"/>
            <color indexed="81"/>
            <rFont val="Tahoma"/>
            <family val="2"/>
          </rPr>
          <t xml:space="preserve"> </t>
        </r>
        <r>
          <rPr>
            <b/>
            <sz val="9"/>
            <color indexed="81"/>
            <rFont val="돋움"/>
            <family val="3"/>
            <charset val="129"/>
          </rPr>
          <t>정액법</t>
        </r>
        <r>
          <rPr>
            <b/>
            <sz val="9"/>
            <color indexed="81"/>
            <rFont val="Tahoma"/>
            <family val="2"/>
          </rPr>
          <t>, 5</t>
        </r>
        <r>
          <rPr>
            <b/>
            <sz val="9"/>
            <color indexed="81"/>
            <rFont val="돋움"/>
            <family val="3"/>
            <charset val="129"/>
          </rPr>
          <t>년상각</t>
        </r>
        <r>
          <rPr>
            <b/>
            <sz val="9"/>
            <color indexed="81"/>
            <rFont val="Tahoma"/>
            <family val="2"/>
          </rPr>
          <t xml:space="preserve"> </t>
        </r>
        <r>
          <rPr>
            <b/>
            <sz val="9"/>
            <color indexed="81"/>
            <rFont val="돋움"/>
            <family val="3"/>
            <charset val="129"/>
          </rPr>
          <t>적용</t>
        </r>
        <r>
          <rPr>
            <b/>
            <sz val="9"/>
            <color indexed="81"/>
            <rFont val="Tahoma"/>
            <family val="2"/>
          </rPr>
          <t xml:space="preserve"> </t>
        </r>
        <r>
          <rPr>
            <b/>
            <sz val="9"/>
            <color indexed="81"/>
            <rFont val="돋움"/>
            <family val="3"/>
            <charset val="129"/>
          </rPr>
          <t>대상에</t>
        </r>
        <r>
          <rPr>
            <b/>
            <sz val="9"/>
            <color indexed="81"/>
            <rFont val="Tahoma"/>
            <family val="2"/>
          </rPr>
          <t xml:space="preserve"> </t>
        </r>
        <r>
          <rPr>
            <b/>
            <sz val="9"/>
            <color indexed="81"/>
            <rFont val="돋움"/>
            <family val="3"/>
            <charset val="129"/>
          </rPr>
          <t>해당하는</t>
        </r>
        <r>
          <rPr>
            <b/>
            <sz val="9"/>
            <color indexed="81"/>
            <rFont val="Tahoma"/>
            <family val="2"/>
          </rPr>
          <t xml:space="preserve"> </t>
        </r>
        <r>
          <rPr>
            <b/>
            <sz val="9"/>
            <color indexed="81"/>
            <rFont val="돋움"/>
            <family val="3"/>
            <charset val="129"/>
          </rPr>
          <t xml:space="preserve">것으로
</t>
        </r>
        <r>
          <rPr>
            <b/>
            <sz val="9"/>
            <color indexed="81"/>
            <rFont val="Tahoma"/>
            <family val="2"/>
          </rPr>
          <t>2016</t>
        </r>
        <r>
          <rPr>
            <b/>
            <sz val="9"/>
            <color indexed="81"/>
            <rFont val="돋움"/>
            <family val="3"/>
            <charset val="129"/>
          </rPr>
          <t>년도에</t>
        </r>
        <r>
          <rPr>
            <b/>
            <sz val="9"/>
            <color indexed="81"/>
            <rFont val="Tahoma"/>
            <family val="2"/>
          </rPr>
          <t xml:space="preserve"> </t>
        </r>
        <r>
          <rPr>
            <b/>
            <sz val="9"/>
            <color indexed="81"/>
            <rFont val="돋움"/>
            <family val="3"/>
            <charset val="129"/>
          </rPr>
          <t>취득하는</t>
        </r>
        <r>
          <rPr>
            <b/>
            <sz val="9"/>
            <color indexed="81"/>
            <rFont val="Tahoma"/>
            <family val="2"/>
          </rPr>
          <t xml:space="preserve"> </t>
        </r>
        <r>
          <rPr>
            <b/>
            <sz val="9"/>
            <color indexed="81"/>
            <rFont val="돋움"/>
            <family val="3"/>
            <charset val="129"/>
          </rPr>
          <t>업무용</t>
        </r>
        <r>
          <rPr>
            <b/>
            <sz val="9"/>
            <color indexed="81"/>
            <rFont val="Tahoma"/>
            <family val="2"/>
          </rPr>
          <t xml:space="preserve"> </t>
        </r>
        <r>
          <rPr>
            <b/>
            <sz val="9"/>
            <color indexed="81"/>
            <rFont val="돋움"/>
            <family val="3"/>
            <charset val="129"/>
          </rPr>
          <t>승용차량에</t>
        </r>
        <r>
          <rPr>
            <b/>
            <sz val="9"/>
            <color indexed="81"/>
            <rFont val="Tahoma"/>
            <family val="2"/>
          </rPr>
          <t xml:space="preserve"> </t>
        </r>
        <r>
          <rPr>
            <b/>
            <sz val="9"/>
            <color indexed="81"/>
            <rFont val="돋움"/>
            <family val="3"/>
            <charset val="129"/>
          </rPr>
          <t>대하여는</t>
        </r>
        <r>
          <rPr>
            <b/>
            <sz val="9"/>
            <color indexed="81"/>
            <rFont val="Tahoma"/>
            <family val="2"/>
          </rPr>
          <t xml:space="preserve"> </t>
        </r>
        <r>
          <rPr>
            <b/>
            <sz val="9"/>
            <color indexed="81"/>
            <rFont val="돋움"/>
            <family val="3"/>
            <charset val="129"/>
          </rPr>
          <t>종전</t>
        </r>
        <r>
          <rPr>
            <b/>
            <sz val="9"/>
            <color indexed="81"/>
            <rFont val="Tahoma"/>
            <family val="2"/>
          </rPr>
          <t xml:space="preserve"> </t>
        </r>
        <r>
          <rPr>
            <b/>
            <sz val="9"/>
            <color indexed="81"/>
            <rFont val="돋움"/>
            <family val="3"/>
            <charset val="129"/>
          </rPr>
          <t>감가상각방법에</t>
        </r>
        <r>
          <rPr>
            <b/>
            <sz val="9"/>
            <color indexed="81"/>
            <rFont val="Tahoma"/>
            <family val="2"/>
          </rPr>
          <t xml:space="preserve"> </t>
        </r>
        <r>
          <rPr>
            <b/>
            <sz val="9"/>
            <color indexed="81"/>
            <rFont val="돋움"/>
            <family val="3"/>
            <charset val="129"/>
          </rPr>
          <t>의하여</t>
        </r>
        <r>
          <rPr>
            <b/>
            <sz val="9"/>
            <color indexed="81"/>
            <rFont val="Tahoma"/>
            <family val="2"/>
          </rPr>
          <t xml:space="preserve"> </t>
        </r>
        <r>
          <rPr>
            <b/>
            <sz val="9"/>
            <color indexed="81"/>
            <rFont val="돋움"/>
            <family val="3"/>
            <charset val="129"/>
          </rPr>
          <t>감가상각하여야</t>
        </r>
        <r>
          <rPr>
            <b/>
            <sz val="9"/>
            <color indexed="81"/>
            <rFont val="Tahoma"/>
            <family val="2"/>
          </rPr>
          <t xml:space="preserve"> </t>
        </r>
        <r>
          <rPr>
            <b/>
            <sz val="9"/>
            <color indexed="81"/>
            <rFont val="돋움"/>
            <family val="3"/>
            <charset val="129"/>
          </rPr>
          <t>하는</t>
        </r>
        <r>
          <rPr>
            <b/>
            <sz val="9"/>
            <color indexed="81"/>
            <rFont val="Tahoma"/>
            <family val="2"/>
          </rPr>
          <t xml:space="preserve"> </t>
        </r>
        <r>
          <rPr>
            <b/>
            <sz val="9"/>
            <color indexed="81"/>
            <rFont val="돋움"/>
            <family val="3"/>
            <charset val="129"/>
          </rPr>
          <t>것입니다</t>
        </r>
        <r>
          <rPr>
            <b/>
            <sz val="9"/>
            <color indexed="81"/>
            <rFont val="Tahoma"/>
            <family val="2"/>
          </rPr>
          <t>.</t>
        </r>
      </text>
    </comment>
    <comment ref="AL11" authorId="0" shapeId="0" xr:uid="{267EFD01-2DDD-418C-A3E9-F46B114D9E2B}">
      <text>
        <r>
          <rPr>
            <b/>
            <sz val="9"/>
            <color indexed="81"/>
            <rFont val="돋움"/>
            <family val="3"/>
            <charset val="129"/>
          </rPr>
          <t>주의</t>
        </r>
        <r>
          <rPr>
            <b/>
            <sz val="9"/>
            <color indexed="81"/>
            <rFont val="Tahoma"/>
            <family val="2"/>
          </rPr>
          <t xml:space="preserve"> </t>
        </r>
        <r>
          <rPr>
            <b/>
            <sz val="9"/>
            <color indexed="81"/>
            <rFont val="돋움"/>
            <family val="3"/>
            <charset val="129"/>
          </rPr>
          <t>당해사업연도</t>
        </r>
        <r>
          <rPr>
            <b/>
            <sz val="9"/>
            <color indexed="81"/>
            <rFont val="Tahoma"/>
            <family val="2"/>
          </rPr>
          <t xml:space="preserve"> </t>
        </r>
        <r>
          <rPr>
            <b/>
            <sz val="9"/>
            <color indexed="81"/>
            <rFont val="돋움"/>
            <family val="3"/>
            <charset val="129"/>
          </rPr>
          <t>기간계산한</t>
        </r>
        <r>
          <rPr>
            <b/>
            <sz val="9"/>
            <color indexed="81"/>
            <rFont val="Tahoma"/>
            <family val="2"/>
          </rPr>
          <t xml:space="preserve"> </t>
        </r>
        <r>
          <rPr>
            <b/>
            <sz val="9"/>
            <color indexed="81"/>
            <rFont val="돋움"/>
            <family val="3"/>
            <charset val="129"/>
          </rPr>
          <t>보험료
전년도</t>
        </r>
        <r>
          <rPr>
            <b/>
            <sz val="9"/>
            <color indexed="81"/>
            <rFont val="Tahoma"/>
            <family val="2"/>
          </rPr>
          <t xml:space="preserve"> </t>
        </r>
        <r>
          <rPr>
            <b/>
            <sz val="9"/>
            <color indexed="81"/>
            <rFont val="돋움"/>
            <family val="3"/>
            <charset val="129"/>
          </rPr>
          <t>넘어온</t>
        </r>
        <r>
          <rPr>
            <b/>
            <sz val="9"/>
            <color indexed="81"/>
            <rFont val="Tahoma"/>
            <family val="2"/>
          </rPr>
          <t xml:space="preserve"> </t>
        </r>
        <r>
          <rPr>
            <b/>
            <sz val="9"/>
            <color indexed="81"/>
            <rFont val="돋움"/>
            <family val="3"/>
            <charset val="129"/>
          </rPr>
          <t>각</t>
        </r>
        <r>
          <rPr>
            <b/>
            <sz val="9"/>
            <color indexed="81"/>
            <rFont val="Tahoma"/>
            <family val="2"/>
          </rPr>
          <t xml:space="preserve"> </t>
        </r>
        <r>
          <rPr>
            <b/>
            <sz val="9"/>
            <color indexed="81"/>
            <rFont val="돋움"/>
            <family val="3"/>
            <charset val="129"/>
          </rPr>
          <t>차량별</t>
        </r>
        <r>
          <rPr>
            <b/>
            <sz val="9"/>
            <color indexed="81"/>
            <rFont val="Tahoma"/>
            <family val="2"/>
          </rPr>
          <t xml:space="preserve"> </t>
        </r>
        <r>
          <rPr>
            <b/>
            <sz val="9"/>
            <color indexed="81"/>
            <rFont val="돋움"/>
            <family val="3"/>
            <charset val="129"/>
          </rPr>
          <t>선급비용</t>
        </r>
        <r>
          <rPr>
            <b/>
            <sz val="9"/>
            <color indexed="81"/>
            <rFont val="Tahoma"/>
            <family val="2"/>
          </rPr>
          <t xml:space="preserve">  </t>
        </r>
        <r>
          <rPr>
            <b/>
            <sz val="9"/>
            <color indexed="81"/>
            <rFont val="돋움"/>
            <family val="3"/>
            <charset val="129"/>
          </rPr>
          <t>재수정분개금액</t>
        </r>
        <r>
          <rPr>
            <b/>
            <sz val="9"/>
            <color indexed="81"/>
            <rFont val="Tahoma"/>
            <family val="2"/>
          </rPr>
          <t xml:space="preserve"> + </t>
        </r>
        <r>
          <rPr>
            <b/>
            <sz val="9"/>
            <color indexed="81"/>
            <rFont val="돋움"/>
            <family val="3"/>
            <charset val="129"/>
          </rPr>
          <t>당해연도</t>
        </r>
        <r>
          <rPr>
            <b/>
            <sz val="9"/>
            <color indexed="81"/>
            <rFont val="Tahoma"/>
            <family val="2"/>
          </rPr>
          <t xml:space="preserve"> </t>
        </r>
        <r>
          <rPr>
            <b/>
            <sz val="9"/>
            <color indexed="81"/>
            <rFont val="돋움"/>
            <family val="3"/>
            <charset val="129"/>
          </rPr>
          <t>보험료</t>
        </r>
        <r>
          <rPr>
            <b/>
            <sz val="9"/>
            <color indexed="81"/>
            <rFont val="Tahoma"/>
            <family val="2"/>
          </rPr>
          <t xml:space="preserve"> -  </t>
        </r>
        <r>
          <rPr>
            <b/>
            <sz val="9"/>
            <color indexed="81"/>
            <rFont val="돋움"/>
            <family val="3"/>
            <charset val="129"/>
          </rPr>
          <t>선급비용을</t>
        </r>
        <r>
          <rPr>
            <b/>
            <sz val="9"/>
            <color indexed="81"/>
            <rFont val="Tahoma"/>
            <family val="2"/>
          </rPr>
          <t xml:space="preserve"> </t>
        </r>
        <r>
          <rPr>
            <b/>
            <sz val="9"/>
            <color indexed="81"/>
            <rFont val="돋움"/>
            <family val="3"/>
            <charset val="129"/>
          </rPr>
          <t>뺀금액</t>
        </r>
        <r>
          <rPr>
            <b/>
            <sz val="9"/>
            <color indexed="81"/>
            <rFont val="Tahoma"/>
            <family val="2"/>
          </rPr>
          <t xml:space="preserve"> </t>
        </r>
      </text>
    </comment>
    <comment ref="AX11" authorId="0" shapeId="0" xr:uid="{6BE40A9D-147C-4968-8040-A219CE7E1059}">
      <text>
        <r>
          <rPr>
            <b/>
            <sz val="9"/>
            <color indexed="81"/>
            <rFont val="돋움"/>
            <family val="3"/>
            <charset val="129"/>
          </rPr>
          <t>·</t>
        </r>
        <r>
          <rPr>
            <b/>
            <sz val="9"/>
            <color indexed="81"/>
            <rFont val="Tahoma"/>
            <family val="2"/>
          </rPr>
          <t xml:space="preserve"> </t>
        </r>
        <r>
          <rPr>
            <b/>
            <sz val="9"/>
            <color indexed="81"/>
            <rFont val="돋움"/>
            <family val="3"/>
            <charset val="129"/>
          </rPr>
          <t>통행료
·</t>
        </r>
        <r>
          <rPr>
            <b/>
            <sz val="9"/>
            <color indexed="81"/>
            <rFont val="Tahoma"/>
            <family val="2"/>
          </rPr>
          <t xml:space="preserve"> </t>
        </r>
        <r>
          <rPr>
            <b/>
            <sz val="9"/>
            <color indexed="81"/>
            <rFont val="돋움"/>
            <family val="3"/>
            <charset val="129"/>
          </rPr>
          <t>주차료</t>
        </r>
      </text>
    </comment>
    <comment ref="BH11" authorId="0" shapeId="0" xr:uid="{5E1E9045-80C3-45FF-83DE-A693704B2E6C}">
      <text>
        <r>
          <rPr>
            <b/>
            <sz val="9"/>
            <color indexed="81"/>
            <rFont val="돋움"/>
            <family val="3"/>
            <charset val="129"/>
          </rPr>
          <t>주의</t>
        </r>
        <r>
          <rPr>
            <b/>
            <sz val="9"/>
            <color indexed="81"/>
            <rFont val="Tahoma"/>
            <family val="2"/>
          </rPr>
          <t xml:space="preserve"> </t>
        </r>
        <r>
          <rPr>
            <b/>
            <sz val="9"/>
            <color indexed="81"/>
            <rFont val="돋움"/>
            <family val="3"/>
            <charset val="129"/>
          </rPr>
          <t>당해사업연도</t>
        </r>
        <r>
          <rPr>
            <b/>
            <sz val="9"/>
            <color indexed="81"/>
            <rFont val="Tahoma"/>
            <family val="2"/>
          </rPr>
          <t xml:space="preserve"> </t>
        </r>
        <r>
          <rPr>
            <b/>
            <sz val="9"/>
            <color indexed="81"/>
            <rFont val="돋움"/>
            <family val="3"/>
            <charset val="129"/>
          </rPr>
          <t>기간계산한</t>
        </r>
        <r>
          <rPr>
            <b/>
            <sz val="9"/>
            <color indexed="81"/>
            <rFont val="Tahoma"/>
            <family val="2"/>
          </rPr>
          <t xml:space="preserve"> </t>
        </r>
        <r>
          <rPr>
            <b/>
            <sz val="9"/>
            <color indexed="81"/>
            <rFont val="돋움"/>
            <family val="3"/>
            <charset val="129"/>
          </rPr>
          <t>보험료
전년도</t>
        </r>
        <r>
          <rPr>
            <b/>
            <sz val="9"/>
            <color indexed="81"/>
            <rFont val="Tahoma"/>
            <family val="2"/>
          </rPr>
          <t xml:space="preserve"> </t>
        </r>
        <r>
          <rPr>
            <b/>
            <sz val="9"/>
            <color indexed="81"/>
            <rFont val="돋움"/>
            <family val="3"/>
            <charset val="129"/>
          </rPr>
          <t>넘어온</t>
        </r>
        <r>
          <rPr>
            <b/>
            <sz val="9"/>
            <color indexed="81"/>
            <rFont val="Tahoma"/>
            <family val="2"/>
          </rPr>
          <t xml:space="preserve"> </t>
        </r>
        <r>
          <rPr>
            <b/>
            <sz val="9"/>
            <color indexed="81"/>
            <rFont val="돋움"/>
            <family val="3"/>
            <charset val="129"/>
          </rPr>
          <t>각</t>
        </r>
        <r>
          <rPr>
            <b/>
            <sz val="9"/>
            <color indexed="81"/>
            <rFont val="Tahoma"/>
            <family val="2"/>
          </rPr>
          <t xml:space="preserve"> </t>
        </r>
        <r>
          <rPr>
            <b/>
            <sz val="9"/>
            <color indexed="81"/>
            <rFont val="돋움"/>
            <family val="3"/>
            <charset val="129"/>
          </rPr>
          <t>차량별</t>
        </r>
        <r>
          <rPr>
            <b/>
            <sz val="9"/>
            <color indexed="81"/>
            <rFont val="Tahoma"/>
            <family val="2"/>
          </rPr>
          <t xml:space="preserve"> </t>
        </r>
        <r>
          <rPr>
            <b/>
            <sz val="9"/>
            <color indexed="81"/>
            <rFont val="돋움"/>
            <family val="3"/>
            <charset val="129"/>
          </rPr>
          <t>선급비용</t>
        </r>
        <r>
          <rPr>
            <b/>
            <sz val="9"/>
            <color indexed="81"/>
            <rFont val="Tahoma"/>
            <family val="2"/>
          </rPr>
          <t xml:space="preserve">  </t>
        </r>
        <r>
          <rPr>
            <b/>
            <sz val="9"/>
            <color indexed="81"/>
            <rFont val="돋움"/>
            <family val="3"/>
            <charset val="129"/>
          </rPr>
          <t>재수정분개금액</t>
        </r>
        <r>
          <rPr>
            <b/>
            <sz val="9"/>
            <color indexed="81"/>
            <rFont val="Tahoma"/>
            <family val="2"/>
          </rPr>
          <t xml:space="preserve"> + </t>
        </r>
        <r>
          <rPr>
            <b/>
            <sz val="9"/>
            <color indexed="81"/>
            <rFont val="돋움"/>
            <family val="3"/>
            <charset val="129"/>
          </rPr>
          <t>당해연도</t>
        </r>
        <r>
          <rPr>
            <b/>
            <sz val="9"/>
            <color indexed="81"/>
            <rFont val="Tahoma"/>
            <family val="2"/>
          </rPr>
          <t xml:space="preserve"> </t>
        </r>
        <r>
          <rPr>
            <b/>
            <sz val="9"/>
            <color indexed="81"/>
            <rFont val="돋움"/>
            <family val="3"/>
            <charset val="129"/>
          </rPr>
          <t>보험료</t>
        </r>
        <r>
          <rPr>
            <b/>
            <sz val="9"/>
            <color indexed="81"/>
            <rFont val="Tahoma"/>
            <family val="2"/>
          </rPr>
          <t xml:space="preserve"> -  </t>
        </r>
        <r>
          <rPr>
            <b/>
            <sz val="9"/>
            <color indexed="81"/>
            <rFont val="돋움"/>
            <family val="3"/>
            <charset val="129"/>
          </rPr>
          <t>선급비용을</t>
        </r>
        <r>
          <rPr>
            <b/>
            <sz val="9"/>
            <color indexed="81"/>
            <rFont val="Tahoma"/>
            <family val="2"/>
          </rPr>
          <t xml:space="preserve"> </t>
        </r>
        <r>
          <rPr>
            <b/>
            <sz val="9"/>
            <color indexed="81"/>
            <rFont val="돋움"/>
            <family val="3"/>
            <charset val="129"/>
          </rPr>
          <t>뺀금액</t>
        </r>
        <r>
          <rPr>
            <b/>
            <sz val="9"/>
            <color indexed="81"/>
            <rFont val="Tahoma"/>
            <family val="2"/>
          </rPr>
          <t xml:space="preserve"> </t>
        </r>
      </text>
    </comment>
    <comment ref="AD12" authorId="0" shapeId="0" xr:uid="{B31B4B5C-0140-49AA-A851-F9DFF2556DBB}">
      <text>
        <r>
          <rPr>
            <b/>
            <sz val="9"/>
            <color indexed="81"/>
            <rFont val="돋움"/>
            <family val="3"/>
            <charset val="129"/>
          </rPr>
          <t>렌트는</t>
        </r>
        <r>
          <rPr>
            <b/>
            <sz val="9"/>
            <color indexed="81"/>
            <rFont val="Tahoma"/>
            <family val="2"/>
          </rPr>
          <t xml:space="preserve"> </t>
        </r>
        <r>
          <rPr>
            <b/>
            <sz val="9"/>
            <color indexed="81"/>
            <rFont val="돋움"/>
            <family val="3"/>
            <charset val="129"/>
          </rPr>
          <t>임차료의</t>
        </r>
        <r>
          <rPr>
            <b/>
            <sz val="9"/>
            <color indexed="81"/>
            <rFont val="Tahoma"/>
            <family val="2"/>
          </rPr>
          <t xml:space="preserve"> 70%</t>
        </r>
        <r>
          <rPr>
            <b/>
            <sz val="9"/>
            <color indexed="81"/>
            <rFont val="돋움"/>
            <family val="3"/>
            <charset val="129"/>
          </rPr>
          <t>가</t>
        </r>
        <r>
          <rPr>
            <b/>
            <sz val="9"/>
            <color indexed="81"/>
            <rFont val="Tahoma"/>
            <family val="2"/>
          </rPr>
          <t xml:space="preserve"> </t>
        </r>
        <r>
          <rPr>
            <b/>
            <sz val="9"/>
            <color indexed="81"/>
            <rFont val="돋움"/>
            <family val="3"/>
            <charset val="129"/>
          </rPr>
          <t>감가상각비</t>
        </r>
        <r>
          <rPr>
            <b/>
            <sz val="9"/>
            <color indexed="81"/>
            <rFont val="Tahoma"/>
            <family val="2"/>
          </rPr>
          <t xml:space="preserve"> </t>
        </r>
        <r>
          <rPr>
            <b/>
            <sz val="9"/>
            <color indexed="81"/>
            <rFont val="돋움"/>
            <family val="3"/>
            <charset val="129"/>
          </rPr>
          <t>상당액</t>
        </r>
        <r>
          <rPr>
            <b/>
            <sz val="9"/>
            <color indexed="81"/>
            <rFont val="Tahoma"/>
            <family val="2"/>
          </rPr>
          <t xml:space="preserve">
</t>
        </r>
        <r>
          <rPr>
            <b/>
            <sz val="9"/>
            <color indexed="81"/>
            <rFont val="돋움"/>
            <family val="3"/>
            <charset val="129"/>
          </rPr>
          <t>리스</t>
        </r>
        <r>
          <rPr>
            <b/>
            <sz val="9"/>
            <color indexed="81"/>
            <rFont val="Tahoma"/>
            <family val="2"/>
          </rPr>
          <t>(</t>
        </r>
        <r>
          <rPr>
            <b/>
            <sz val="9"/>
            <color indexed="81"/>
            <rFont val="돋움"/>
            <family val="3"/>
            <charset val="129"/>
          </rPr>
          <t>운용</t>
        </r>
        <r>
          <rPr>
            <b/>
            <sz val="9"/>
            <color indexed="81"/>
            <rFont val="Tahoma"/>
            <family val="2"/>
          </rPr>
          <t>)</t>
        </r>
        <r>
          <rPr>
            <b/>
            <sz val="9"/>
            <color indexed="81"/>
            <rFont val="돋움"/>
            <family val="3"/>
            <charset val="129"/>
          </rPr>
          <t>는</t>
        </r>
        <r>
          <rPr>
            <b/>
            <sz val="9"/>
            <color indexed="81"/>
            <rFont val="Tahoma"/>
            <family val="2"/>
          </rPr>
          <t xml:space="preserve"> </t>
        </r>
        <r>
          <rPr>
            <b/>
            <sz val="9"/>
            <color indexed="81"/>
            <rFont val="돋움"/>
            <family val="3"/>
            <charset val="129"/>
          </rPr>
          <t>임차료에서</t>
        </r>
        <r>
          <rPr>
            <b/>
            <sz val="9"/>
            <color indexed="81"/>
            <rFont val="Tahoma"/>
            <family val="2"/>
          </rPr>
          <t xml:space="preserve"> </t>
        </r>
        <r>
          <rPr>
            <b/>
            <sz val="9"/>
            <color indexed="81"/>
            <rFont val="돋움"/>
            <family val="3"/>
            <charset val="129"/>
          </rPr>
          <t>세금과공과</t>
        </r>
        <r>
          <rPr>
            <b/>
            <sz val="9"/>
            <color indexed="81"/>
            <rFont val="Tahoma"/>
            <family val="2"/>
          </rPr>
          <t>,</t>
        </r>
        <r>
          <rPr>
            <b/>
            <sz val="9"/>
            <color indexed="81"/>
            <rFont val="돋움"/>
            <family val="3"/>
            <charset val="129"/>
          </rPr>
          <t>보험료</t>
        </r>
        <r>
          <rPr>
            <b/>
            <sz val="9"/>
            <color indexed="81"/>
            <rFont val="Tahoma"/>
            <family val="2"/>
          </rPr>
          <t>,</t>
        </r>
        <r>
          <rPr>
            <b/>
            <sz val="9"/>
            <color indexed="81"/>
            <rFont val="돋움"/>
            <family val="3"/>
            <charset val="129"/>
          </rPr>
          <t>수선유지비</t>
        </r>
        <r>
          <rPr>
            <b/>
            <sz val="9"/>
            <color indexed="81"/>
            <rFont val="Tahoma"/>
            <family val="2"/>
          </rPr>
          <t xml:space="preserve"> </t>
        </r>
        <r>
          <rPr>
            <b/>
            <sz val="9"/>
            <color indexed="81"/>
            <rFont val="돋움"/>
            <family val="3"/>
            <charset val="129"/>
          </rPr>
          <t>뺀</t>
        </r>
        <r>
          <rPr>
            <b/>
            <sz val="9"/>
            <color indexed="81"/>
            <rFont val="Tahoma"/>
            <family val="2"/>
          </rPr>
          <t xml:space="preserve">  </t>
        </r>
        <r>
          <rPr>
            <b/>
            <sz val="9"/>
            <color indexed="81"/>
            <rFont val="돋움"/>
            <family val="3"/>
            <charset val="129"/>
          </rPr>
          <t>금액이</t>
        </r>
        <r>
          <rPr>
            <b/>
            <sz val="9"/>
            <color indexed="81"/>
            <rFont val="Tahoma"/>
            <family val="2"/>
          </rPr>
          <t xml:space="preserve"> </t>
        </r>
        <r>
          <rPr>
            <b/>
            <sz val="9"/>
            <color indexed="81"/>
            <rFont val="돋움"/>
            <family val="3"/>
            <charset val="129"/>
          </rPr>
          <t>감가상각상당액
「</t>
        </r>
        <r>
          <rPr>
            <b/>
            <sz val="9"/>
            <color indexed="81"/>
            <rFont val="Tahoma"/>
            <family val="2"/>
          </rPr>
          <t xml:space="preserve"> </t>
        </r>
        <r>
          <rPr>
            <b/>
            <sz val="9"/>
            <color indexed="81"/>
            <rFont val="돋움"/>
            <family val="3"/>
            <charset val="129"/>
          </rPr>
          <t>여신전문금융업법」</t>
        </r>
        <r>
          <rPr>
            <b/>
            <sz val="9"/>
            <color indexed="81"/>
            <rFont val="Tahoma"/>
            <family val="2"/>
          </rPr>
          <t xml:space="preserve"> </t>
        </r>
        <r>
          <rPr>
            <b/>
            <sz val="9"/>
            <color indexed="81"/>
            <rFont val="돋움"/>
            <family val="3"/>
            <charset val="129"/>
          </rPr>
          <t>제</t>
        </r>
        <r>
          <rPr>
            <b/>
            <sz val="9"/>
            <color indexed="81"/>
            <rFont val="Tahoma"/>
            <family val="2"/>
          </rPr>
          <t xml:space="preserve"> 3</t>
        </r>
        <r>
          <rPr>
            <b/>
            <sz val="9"/>
            <color indexed="81"/>
            <rFont val="돋움"/>
            <family val="3"/>
            <charset val="129"/>
          </rPr>
          <t>조</t>
        </r>
        <r>
          <rPr>
            <b/>
            <sz val="9"/>
            <color indexed="81"/>
            <rFont val="Tahoma"/>
            <family val="2"/>
          </rPr>
          <t xml:space="preserve"> </t>
        </r>
        <r>
          <rPr>
            <b/>
            <sz val="9"/>
            <color indexed="81"/>
            <rFont val="돋움"/>
            <family val="3"/>
            <charset val="129"/>
          </rPr>
          <t>제</t>
        </r>
        <r>
          <rPr>
            <b/>
            <sz val="9"/>
            <color indexed="81"/>
            <rFont val="Tahoma"/>
            <family val="2"/>
          </rPr>
          <t xml:space="preserve"> 2</t>
        </r>
        <r>
          <rPr>
            <b/>
            <sz val="9"/>
            <color indexed="81"/>
            <rFont val="돋움"/>
            <family val="3"/>
            <charset val="129"/>
          </rPr>
          <t>항에</t>
        </r>
        <r>
          <rPr>
            <b/>
            <sz val="9"/>
            <color indexed="81"/>
            <rFont val="Tahoma"/>
            <family val="2"/>
          </rPr>
          <t xml:space="preserve"> </t>
        </r>
        <r>
          <rPr>
            <b/>
            <sz val="9"/>
            <color indexed="81"/>
            <rFont val="돋움"/>
            <family val="3"/>
            <charset val="129"/>
          </rPr>
          <t>따라</t>
        </r>
        <r>
          <rPr>
            <b/>
            <sz val="9"/>
            <color indexed="81"/>
            <rFont val="Tahoma"/>
            <family val="2"/>
          </rPr>
          <t xml:space="preserve"> </t>
        </r>
        <r>
          <rPr>
            <b/>
            <sz val="9"/>
            <color indexed="81"/>
            <rFont val="돋움"/>
            <family val="3"/>
            <charset val="129"/>
          </rPr>
          <t>등록한</t>
        </r>
        <r>
          <rPr>
            <b/>
            <sz val="9"/>
            <color indexed="81"/>
            <rFont val="Tahoma"/>
            <family val="2"/>
          </rPr>
          <t xml:space="preserve"> </t>
        </r>
        <r>
          <rPr>
            <b/>
            <sz val="9"/>
            <color indexed="81"/>
            <rFont val="돋움"/>
            <family val="3"/>
            <charset val="129"/>
          </rPr>
          <t>차량대여자로부터</t>
        </r>
        <r>
          <rPr>
            <b/>
            <sz val="9"/>
            <color indexed="81"/>
            <rFont val="Tahoma"/>
            <family val="2"/>
          </rPr>
          <t xml:space="preserve"> </t>
        </r>
        <r>
          <rPr>
            <b/>
            <sz val="9"/>
            <color indexed="81"/>
            <rFont val="돋움"/>
            <family val="3"/>
            <charset val="129"/>
          </rPr>
          <t>리스대여받은</t>
        </r>
        <r>
          <rPr>
            <b/>
            <sz val="9"/>
            <color indexed="81"/>
            <rFont val="Tahoma"/>
            <family val="2"/>
          </rPr>
          <t xml:space="preserve"> </t>
        </r>
        <r>
          <rPr>
            <b/>
            <sz val="9"/>
            <color indexed="81"/>
            <rFont val="돋움"/>
            <family val="3"/>
            <charset val="129"/>
          </rPr>
          <t>업무용승용차의</t>
        </r>
        <r>
          <rPr>
            <b/>
            <sz val="9"/>
            <color indexed="81"/>
            <rFont val="Tahoma"/>
            <family val="2"/>
          </rPr>
          <t xml:space="preserve"> </t>
        </r>
        <r>
          <rPr>
            <b/>
            <sz val="9"/>
            <color indexed="81"/>
            <rFont val="돋움"/>
            <family val="3"/>
            <charset val="129"/>
          </rPr>
          <t>경우에는</t>
        </r>
        <r>
          <rPr>
            <b/>
            <sz val="9"/>
            <color indexed="81"/>
            <rFont val="Tahoma"/>
            <family val="2"/>
          </rPr>
          <t xml:space="preserve"> </t>
        </r>
        <r>
          <rPr>
            <b/>
            <sz val="9"/>
            <color indexed="81"/>
            <rFont val="돋움"/>
            <family val="3"/>
            <charset val="129"/>
          </rPr>
          <t>감가상각비</t>
        </r>
        <r>
          <rPr>
            <b/>
            <sz val="9"/>
            <color indexed="81"/>
            <rFont val="Tahoma"/>
            <family val="2"/>
          </rPr>
          <t xml:space="preserve"> </t>
        </r>
        <r>
          <rPr>
            <b/>
            <sz val="9"/>
            <color indexed="81"/>
            <rFont val="돋움"/>
            <family val="3"/>
            <charset val="129"/>
          </rPr>
          <t>상당액은</t>
        </r>
        <r>
          <rPr>
            <b/>
            <sz val="9"/>
            <color indexed="81"/>
            <rFont val="Tahoma"/>
            <family val="2"/>
          </rPr>
          <t xml:space="preserve"> 
</t>
        </r>
        <r>
          <rPr>
            <b/>
            <sz val="9"/>
            <color indexed="81"/>
            <rFont val="돋움"/>
            <family val="3"/>
            <charset val="129"/>
          </rPr>
          <t>리스료에</t>
        </r>
        <r>
          <rPr>
            <b/>
            <sz val="9"/>
            <color indexed="81"/>
            <rFont val="Tahoma"/>
            <family val="2"/>
          </rPr>
          <t xml:space="preserve"> </t>
        </r>
        <r>
          <rPr>
            <b/>
            <sz val="9"/>
            <color indexed="81"/>
            <rFont val="돋움"/>
            <family val="3"/>
            <charset val="129"/>
          </rPr>
          <t>포함된</t>
        </r>
        <r>
          <rPr>
            <b/>
            <sz val="9"/>
            <color indexed="81"/>
            <rFont val="Tahoma"/>
            <family val="2"/>
          </rPr>
          <t xml:space="preserve"> </t>
        </r>
        <r>
          <rPr>
            <b/>
            <sz val="9"/>
            <color indexed="81"/>
            <rFont val="돋움"/>
            <family val="3"/>
            <charset val="129"/>
          </rPr>
          <t>자동차세</t>
        </r>
        <r>
          <rPr>
            <b/>
            <sz val="9"/>
            <color indexed="81"/>
            <rFont val="Tahoma"/>
            <family val="2"/>
          </rPr>
          <t xml:space="preserve">, </t>
        </r>
        <r>
          <rPr>
            <b/>
            <sz val="9"/>
            <color indexed="81"/>
            <rFont val="돋움"/>
            <family val="3"/>
            <charset val="129"/>
          </rPr>
          <t>보험료</t>
        </r>
        <r>
          <rPr>
            <b/>
            <sz val="9"/>
            <color indexed="81"/>
            <rFont val="Tahoma"/>
            <family val="2"/>
          </rPr>
          <t xml:space="preserve">, </t>
        </r>
        <r>
          <rPr>
            <b/>
            <sz val="9"/>
            <color indexed="81"/>
            <rFont val="돋움"/>
            <family val="3"/>
            <charset val="129"/>
          </rPr>
          <t>수선유지비를</t>
        </r>
        <r>
          <rPr>
            <b/>
            <sz val="9"/>
            <color indexed="81"/>
            <rFont val="Tahoma"/>
            <family val="2"/>
          </rPr>
          <t xml:space="preserve"> </t>
        </r>
        <r>
          <rPr>
            <b/>
            <sz val="9"/>
            <color indexed="81"/>
            <rFont val="돋움"/>
            <family val="3"/>
            <charset val="129"/>
          </rPr>
          <t>제외한</t>
        </r>
        <r>
          <rPr>
            <b/>
            <sz val="9"/>
            <color indexed="81"/>
            <rFont val="Tahoma"/>
            <family val="2"/>
          </rPr>
          <t xml:space="preserve"> </t>
        </r>
        <r>
          <rPr>
            <b/>
            <sz val="9"/>
            <color indexed="81"/>
            <rFont val="돋움"/>
            <family val="3"/>
            <charset val="129"/>
          </rPr>
          <t>금액이</t>
        </r>
        <r>
          <rPr>
            <b/>
            <sz val="9"/>
            <color indexed="81"/>
            <rFont val="Tahoma"/>
            <family val="2"/>
          </rPr>
          <t xml:space="preserve"> </t>
        </r>
        <r>
          <rPr>
            <b/>
            <sz val="9"/>
            <color indexed="81"/>
            <rFont val="돋움"/>
            <family val="3"/>
            <charset val="129"/>
          </rPr>
          <t>감가상각비상당액이</t>
        </r>
        <r>
          <rPr>
            <b/>
            <sz val="9"/>
            <color indexed="81"/>
            <rFont val="Tahoma"/>
            <family val="2"/>
          </rPr>
          <t xml:space="preserve"> </t>
        </r>
        <r>
          <rPr>
            <b/>
            <sz val="9"/>
            <color indexed="81"/>
            <rFont val="돋움"/>
            <family val="3"/>
            <charset val="129"/>
          </rPr>
          <t>된다</t>
        </r>
        <r>
          <rPr>
            <b/>
            <sz val="9"/>
            <color indexed="81"/>
            <rFont val="Tahoma"/>
            <family val="2"/>
          </rPr>
          <t xml:space="preserve">. 
</t>
        </r>
        <r>
          <rPr>
            <b/>
            <sz val="9"/>
            <color indexed="81"/>
            <rFont val="돋움"/>
            <family val="3"/>
            <charset val="129"/>
          </rPr>
          <t>수선비</t>
        </r>
        <r>
          <rPr>
            <b/>
            <sz val="9"/>
            <color indexed="81"/>
            <rFont val="Tahoma"/>
            <family val="2"/>
          </rPr>
          <t xml:space="preserve"> </t>
        </r>
        <r>
          <rPr>
            <b/>
            <sz val="9"/>
            <color indexed="81"/>
            <rFont val="돋움"/>
            <family val="3"/>
            <charset val="129"/>
          </rPr>
          <t>따로</t>
        </r>
        <r>
          <rPr>
            <b/>
            <sz val="9"/>
            <color indexed="81"/>
            <rFont val="Tahoma"/>
            <family val="2"/>
          </rPr>
          <t xml:space="preserve"> </t>
        </r>
        <r>
          <rPr>
            <b/>
            <sz val="9"/>
            <color indexed="81"/>
            <rFont val="돋움"/>
            <family val="3"/>
            <charset val="129"/>
          </rPr>
          <t>구분하는</t>
        </r>
        <r>
          <rPr>
            <b/>
            <sz val="9"/>
            <color indexed="81"/>
            <rFont val="Tahoma"/>
            <family val="2"/>
          </rPr>
          <t xml:space="preserve"> </t>
        </r>
        <r>
          <rPr>
            <b/>
            <sz val="9"/>
            <color indexed="81"/>
            <rFont val="돋움"/>
            <family val="3"/>
            <charset val="129"/>
          </rPr>
          <t>계산이</t>
        </r>
        <r>
          <rPr>
            <b/>
            <sz val="9"/>
            <color indexed="81"/>
            <rFont val="Tahoma"/>
            <family val="2"/>
          </rPr>
          <t xml:space="preserve"> </t>
        </r>
        <r>
          <rPr>
            <b/>
            <sz val="9"/>
            <color indexed="81"/>
            <rFont val="돋움"/>
            <family val="3"/>
            <charset val="129"/>
          </rPr>
          <t>명확하지</t>
        </r>
        <r>
          <rPr>
            <b/>
            <sz val="9"/>
            <color indexed="81"/>
            <rFont val="Tahoma"/>
            <family val="2"/>
          </rPr>
          <t xml:space="preserve"> </t>
        </r>
        <r>
          <rPr>
            <b/>
            <sz val="9"/>
            <color indexed="81"/>
            <rFont val="돋움"/>
            <family val="3"/>
            <charset val="129"/>
          </rPr>
          <t>않을</t>
        </r>
        <r>
          <rPr>
            <b/>
            <sz val="9"/>
            <color indexed="81"/>
            <rFont val="Tahoma"/>
            <family val="2"/>
          </rPr>
          <t xml:space="preserve"> </t>
        </r>
        <r>
          <rPr>
            <b/>
            <sz val="9"/>
            <color indexed="81"/>
            <rFont val="돋움"/>
            <family val="3"/>
            <charset val="129"/>
          </rPr>
          <t>시에는</t>
        </r>
        <r>
          <rPr>
            <b/>
            <sz val="9"/>
            <color indexed="81"/>
            <rFont val="Tahoma"/>
            <family val="2"/>
          </rPr>
          <t xml:space="preserve"> </t>
        </r>
        <r>
          <rPr>
            <b/>
            <sz val="9"/>
            <color indexed="81"/>
            <rFont val="돋움"/>
            <family val="3"/>
            <charset val="129"/>
          </rPr>
          <t>리스료의</t>
        </r>
        <r>
          <rPr>
            <b/>
            <sz val="9"/>
            <color indexed="81"/>
            <rFont val="Tahoma"/>
            <family val="2"/>
          </rPr>
          <t xml:space="preserve"> 7%</t>
        </r>
        <r>
          <rPr>
            <b/>
            <sz val="9"/>
            <color indexed="81"/>
            <rFont val="돋움"/>
            <family val="3"/>
            <charset val="129"/>
          </rPr>
          <t>를</t>
        </r>
        <r>
          <rPr>
            <b/>
            <sz val="9"/>
            <color indexed="81"/>
            <rFont val="Tahoma"/>
            <family val="2"/>
          </rPr>
          <t xml:space="preserve"> </t>
        </r>
        <r>
          <rPr>
            <b/>
            <sz val="9"/>
            <color indexed="81"/>
            <rFont val="돋움"/>
            <family val="3"/>
            <charset val="129"/>
          </rPr>
          <t>인정하고</t>
        </r>
        <r>
          <rPr>
            <b/>
            <sz val="9"/>
            <color indexed="81"/>
            <rFont val="Tahoma"/>
            <family val="2"/>
          </rPr>
          <t xml:space="preserve"> </t>
        </r>
        <r>
          <rPr>
            <b/>
            <sz val="9"/>
            <color indexed="81"/>
            <rFont val="돋움"/>
            <family val="3"/>
            <charset val="129"/>
          </rPr>
          <t>리스료의</t>
        </r>
        <r>
          <rPr>
            <b/>
            <sz val="9"/>
            <color indexed="81"/>
            <rFont val="Tahoma"/>
            <family val="2"/>
          </rPr>
          <t xml:space="preserve"> 93%</t>
        </r>
        <r>
          <rPr>
            <b/>
            <sz val="9"/>
            <color indexed="81"/>
            <rFont val="돋움"/>
            <family val="3"/>
            <charset val="129"/>
          </rPr>
          <t>가</t>
        </r>
        <r>
          <rPr>
            <b/>
            <sz val="9"/>
            <color indexed="81"/>
            <rFont val="Tahoma"/>
            <family val="2"/>
          </rPr>
          <t xml:space="preserve"> </t>
        </r>
        <r>
          <rPr>
            <b/>
            <sz val="9"/>
            <color indexed="81"/>
            <rFont val="돋움"/>
            <family val="3"/>
            <charset val="129"/>
          </rPr>
          <t>감가상각비</t>
        </r>
        <r>
          <rPr>
            <b/>
            <sz val="9"/>
            <color indexed="81"/>
            <rFont val="Tahoma"/>
            <family val="2"/>
          </rPr>
          <t xml:space="preserve"> </t>
        </r>
        <r>
          <rPr>
            <b/>
            <sz val="9"/>
            <color indexed="81"/>
            <rFont val="돋움"/>
            <family val="3"/>
            <charset val="129"/>
          </rPr>
          <t>상당액으로</t>
        </r>
        <r>
          <rPr>
            <b/>
            <sz val="9"/>
            <color indexed="81"/>
            <rFont val="Tahoma"/>
            <family val="2"/>
          </rPr>
          <t xml:space="preserve"> </t>
        </r>
        <r>
          <rPr>
            <b/>
            <sz val="9"/>
            <color indexed="81"/>
            <rFont val="돋움"/>
            <family val="3"/>
            <charset val="129"/>
          </rPr>
          <t>산정해서</t>
        </r>
        <r>
          <rPr>
            <b/>
            <sz val="9"/>
            <color indexed="81"/>
            <rFont val="Tahoma"/>
            <family val="2"/>
          </rPr>
          <t xml:space="preserve"> </t>
        </r>
        <r>
          <rPr>
            <b/>
            <sz val="9"/>
            <color indexed="81"/>
            <rFont val="돋움"/>
            <family val="3"/>
            <charset val="129"/>
          </rPr>
          <t>세무조정하게</t>
        </r>
        <r>
          <rPr>
            <b/>
            <sz val="9"/>
            <color indexed="81"/>
            <rFont val="Tahoma"/>
            <family val="2"/>
          </rPr>
          <t xml:space="preserve"> </t>
        </r>
        <r>
          <rPr>
            <b/>
            <sz val="9"/>
            <color indexed="81"/>
            <rFont val="돋움"/>
            <family val="3"/>
            <charset val="129"/>
          </rPr>
          <t>된다</t>
        </r>
        <r>
          <rPr>
            <b/>
            <sz val="9"/>
            <color indexed="81"/>
            <rFont val="Tahoma"/>
            <family val="2"/>
          </rPr>
          <t xml:space="preserve">.
</t>
        </r>
        <r>
          <rPr>
            <b/>
            <sz val="9"/>
            <color indexed="81"/>
            <rFont val="돋움"/>
            <family val="3"/>
            <charset val="129"/>
          </rPr>
          <t>기타의</t>
        </r>
        <r>
          <rPr>
            <b/>
            <sz val="9"/>
            <color indexed="81"/>
            <rFont val="Tahoma"/>
            <family val="2"/>
          </rPr>
          <t xml:space="preserve"> </t>
        </r>
        <r>
          <rPr>
            <b/>
            <sz val="9"/>
            <color indexed="81"/>
            <rFont val="돋움"/>
            <family val="3"/>
            <charset val="129"/>
          </rPr>
          <t>「여객자동차</t>
        </r>
        <r>
          <rPr>
            <b/>
            <sz val="9"/>
            <color indexed="81"/>
            <rFont val="Tahoma"/>
            <family val="2"/>
          </rPr>
          <t xml:space="preserve"> </t>
        </r>
        <r>
          <rPr>
            <b/>
            <sz val="9"/>
            <color indexed="81"/>
            <rFont val="돋움"/>
            <family val="3"/>
            <charset val="129"/>
          </rPr>
          <t>운수사업업」에</t>
        </r>
        <r>
          <rPr>
            <b/>
            <sz val="9"/>
            <color indexed="81"/>
            <rFont val="Tahoma"/>
            <family val="2"/>
          </rPr>
          <t xml:space="preserve"> </t>
        </r>
        <r>
          <rPr>
            <b/>
            <sz val="9"/>
            <color indexed="81"/>
            <rFont val="돋움"/>
            <family val="3"/>
            <charset val="129"/>
          </rPr>
          <t>따른</t>
        </r>
        <r>
          <rPr>
            <b/>
            <sz val="9"/>
            <color indexed="81"/>
            <rFont val="Tahoma"/>
            <family val="2"/>
          </rPr>
          <t xml:space="preserve"> </t>
        </r>
        <r>
          <rPr>
            <b/>
            <sz val="9"/>
            <color indexed="81"/>
            <rFont val="돋움"/>
            <family val="3"/>
            <charset val="129"/>
          </rPr>
          <t>대여업자로</t>
        </r>
        <r>
          <rPr>
            <b/>
            <sz val="9"/>
            <color indexed="81"/>
            <rFont val="Tahoma"/>
            <family val="2"/>
          </rPr>
          <t xml:space="preserve"> </t>
        </r>
        <r>
          <rPr>
            <b/>
            <sz val="9"/>
            <color indexed="81"/>
            <rFont val="돋움"/>
            <family val="3"/>
            <charset val="129"/>
          </rPr>
          <t>부터</t>
        </r>
        <r>
          <rPr>
            <b/>
            <sz val="9"/>
            <color indexed="81"/>
            <rFont val="Tahoma"/>
            <family val="2"/>
          </rPr>
          <t xml:space="preserve"> </t>
        </r>
        <r>
          <rPr>
            <b/>
            <sz val="9"/>
            <color indexed="81"/>
            <rFont val="돋움"/>
            <family val="3"/>
            <charset val="129"/>
          </rPr>
          <t>임차한</t>
        </r>
        <r>
          <rPr>
            <b/>
            <sz val="9"/>
            <color indexed="81"/>
            <rFont val="Tahoma"/>
            <family val="2"/>
          </rPr>
          <t xml:space="preserve"> </t>
        </r>
        <r>
          <rPr>
            <b/>
            <sz val="9"/>
            <color indexed="81"/>
            <rFont val="돋움"/>
            <family val="3"/>
            <charset val="129"/>
          </rPr>
          <t>렌터카의</t>
        </r>
        <r>
          <rPr>
            <b/>
            <sz val="9"/>
            <color indexed="81"/>
            <rFont val="Tahoma"/>
            <family val="2"/>
          </rPr>
          <t xml:space="preserve"> </t>
        </r>
        <r>
          <rPr>
            <b/>
            <sz val="9"/>
            <color indexed="81"/>
            <rFont val="돋움"/>
            <family val="3"/>
            <charset val="129"/>
          </rPr>
          <t>경우에는</t>
        </r>
        <r>
          <rPr>
            <b/>
            <sz val="9"/>
            <color indexed="81"/>
            <rFont val="Tahoma"/>
            <family val="2"/>
          </rPr>
          <t xml:space="preserve"> </t>
        </r>
        <r>
          <rPr>
            <b/>
            <sz val="9"/>
            <color indexed="81"/>
            <rFont val="돋움"/>
            <family val="3"/>
            <charset val="129"/>
          </rPr>
          <t>일률적으로</t>
        </r>
        <r>
          <rPr>
            <b/>
            <sz val="9"/>
            <color indexed="81"/>
            <rFont val="Tahoma"/>
            <family val="2"/>
          </rPr>
          <t xml:space="preserve"> </t>
        </r>
        <r>
          <rPr>
            <b/>
            <sz val="9"/>
            <color indexed="81"/>
            <rFont val="돋움"/>
            <family val="3"/>
            <charset val="129"/>
          </rPr>
          <t>임차료의</t>
        </r>
        <r>
          <rPr>
            <b/>
            <sz val="9"/>
            <color indexed="81"/>
            <rFont val="Tahoma"/>
            <family val="2"/>
          </rPr>
          <t xml:space="preserve"> 70%</t>
        </r>
        <r>
          <rPr>
            <b/>
            <sz val="9"/>
            <color indexed="81"/>
            <rFont val="돋움"/>
            <family val="3"/>
            <charset val="129"/>
          </rPr>
          <t>를</t>
        </r>
        <r>
          <rPr>
            <b/>
            <sz val="9"/>
            <color indexed="81"/>
            <rFont val="Tahoma"/>
            <family val="2"/>
          </rPr>
          <t xml:space="preserve"> </t>
        </r>
        <r>
          <rPr>
            <b/>
            <sz val="9"/>
            <color indexed="81"/>
            <rFont val="돋움"/>
            <family val="3"/>
            <charset val="129"/>
          </rPr>
          <t>감가상각비상당액으로</t>
        </r>
        <r>
          <rPr>
            <b/>
            <sz val="9"/>
            <color indexed="81"/>
            <rFont val="Tahoma"/>
            <family val="2"/>
          </rPr>
          <t xml:space="preserve"> </t>
        </r>
        <r>
          <rPr>
            <b/>
            <sz val="9"/>
            <color indexed="81"/>
            <rFont val="돋움"/>
            <family val="3"/>
            <charset val="129"/>
          </rPr>
          <t>본다</t>
        </r>
      </text>
    </comment>
    <comment ref="AA41" authorId="0" shapeId="0" xr:uid="{D7833885-DA98-4997-9163-811A72EE065D}">
      <text>
        <r>
          <rPr>
            <b/>
            <sz val="9"/>
            <color indexed="81"/>
            <rFont val="돋움"/>
            <family val="3"/>
            <charset val="129"/>
          </rPr>
          <t>건강보험</t>
        </r>
        <r>
          <rPr>
            <b/>
            <sz val="9"/>
            <color indexed="81"/>
            <rFont val="Tahoma"/>
            <family val="2"/>
          </rPr>
          <t>,</t>
        </r>
        <r>
          <rPr>
            <b/>
            <sz val="9"/>
            <color indexed="81"/>
            <rFont val="돋움"/>
            <family val="3"/>
            <charset val="129"/>
          </rPr>
          <t>고용보험보수총액신고도</t>
        </r>
        <r>
          <rPr>
            <b/>
            <sz val="9"/>
            <color indexed="81"/>
            <rFont val="Tahoma"/>
            <family val="2"/>
          </rPr>
          <t xml:space="preserve"> </t>
        </r>
        <r>
          <rPr>
            <b/>
            <sz val="9"/>
            <color indexed="81"/>
            <rFont val="돋움"/>
            <family val="3"/>
            <charset val="129"/>
          </rPr>
          <t>다시</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허승희</author>
  </authors>
  <commentList>
    <comment ref="D3" authorId="0" shapeId="0" xr:uid="{108822EA-5486-4E8D-AEAE-9AC71279A763}">
      <text>
        <r>
          <rPr>
            <b/>
            <sz val="8"/>
            <color indexed="81"/>
            <rFont val="돋움"/>
            <family val="3"/>
            <charset val="129"/>
          </rPr>
          <t>사업자번호</t>
        </r>
        <r>
          <rPr>
            <b/>
            <sz val="8"/>
            <color indexed="81"/>
            <rFont val="Tahoma"/>
            <family val="2"/>
          </rPr>
          <t xml:space="preserve">:  - </t>
        </r>
        <r>
          <rPr>
            <b/>
            <sz val="8"/>
            <color indexed="81"/>
            <rFont val="돋움"/>
            <family val="3"/>
            <charset val="129"/>
          </rPr>
          <t>없이</t>
        </r>
        <r>
          <rPr>
            <b/>
            <sz val="8"/>
            <color indexed="81"/>
            <rFont val="Tahoma"/>
            <family val="2"/>
          </rPr>
          <t xml:space="preserve"> </t>
        </r>
        <r>
          <rPr>
            <b/>
            <sz val="8"/>
            <color indexed="81"/>
            <rFont val="돋움"/>
            <family val="3"/>
            <charset val="129"/>
          </rPr>
          <t>입력</t>
        </r>
        <r>
          <rPr>
            <sz val="8"/>
            <color indexed="81"/>
            <rFont val="Tahoma"/>
            <family val="2"/>
          </rPr>
          <t xml:space="preserve">
</t>
        </r>
      </text>
    </comment>
    <comment ref="A7" authorId="0" shapeId="0" xr:uid="{C2041080-D734-4BA4-B159-A680F2BFBCA6}">
      <text>
        <r>
          <rPr>
            <b/>
            <sz val="9"/>
            <color indexed="81"/>
            <rFont val="돋움"/>
            <family val="3"/>
            <charset val="129"/>
          </rPr>
          <t>차종</t>
        </r>
        <r>
          <rPr>
            <b/>
            <sz val="9"/>
            <color indexed="81"/>
            <rFont val="Tahoma"/>
            <family val="2"/>
          </rPr>
          <t xml:space="preserve">: </t>
        </r>
        <r>
          <rPr>
            <b/>
            <sz val="9"/>
            <color indexed="81"/>
            <rFont val="돋움"/>
            <family val="3"/>
            <charset val="129"/>
          </rPr>
          <t>업무용승용차등록</t>
        </r>
        <r>
          <rPr>
            <b/>
            <sz val="9"/>
            <color indexed="81"/>
            <rFont val="Tahoma"/>
            <family val="2"/>
          </rPr>
          <t xml:space="preserve"> </t>
        </r>
        <r>
          <rPr>
            <b/>
            <sz val="9"/>
            <color indexed="81"/>
            <rFont val="돋움"/>
            <family val="3"/>
            <charset val="129"/>
          </rPr>
          <t>메뉴의</t>
        </r>
        <r>
          <rPr>
            <b/>
            <sz val="9"/>
            <color indexed="81"/>
            <rFont val="Tahoma"/>
            <family val="2"/>
          </rPr>
          <t xml:space="preserve"> </t>
        </r>
        <r>
          <rPr>
            <b/>
            <sz val="9"/>
            <color indexed="81"/>
            <rFont val="돋움"/>
            <family val="3"/>
            <charset val="129"/>
          </rPr>
          <t>차종에</t>
        </r>
        <r>
          <rPr>
            <b/>
            <sz val="9"/>
            <color indexed="81"/>
            <rFont val="Tahoma"/>
            <family val="2"/>
          </rPr>
          <t xml:space="preserve"> </t>
        </r>
        <r>
          <rPr>
            <b/>
            <sz val="9"/>
            <color indexed="81"/>
            <rFont val="돋움"/>
            <family val="3"/>
            <charset val="129"/>
          </rPr>
          <t>자동</t>
        </r>
        <r>
          <rPr>
            <b/>
            <sz val="9"/>
            <color indexed="81"/>
            <rFont val="Tahoma"/>
            <family val="2"/>
          </rPr>
          <t xml:space="preserve"> </t>
        </r>
        <r>
          <rPr>
            <b/>
            <sz val="9"/>
            <color indexed="81"/>
            <rFont val="돋움"/>
            <family val="3"/>
            <charset val="129"/>
          </rPr>
          <t>입력</t>
        </r>
        <r>
          <rPr>
            <b/>
            <sz val="9"/>
            <color indexed="81"/>
            <rFont val="Tahoma"/>
            <family val="2"/>
          </rPr>
          <t xml:space="preserve"> </t>
        </r>
        <r>
          <rPr>
            <b/>
            <sz val="9"/>
            <color indexed="81"/>
            <rFont val="돋움"/>
            <family val="3"/>
            <charset val="129"/>
          </rPr>
          <t>됩니다</t>
        </r>
        <r>
          <rPr>
            <b/>
            <sz val="9"/>
            <color indexed="81"/>
            <rFont val="Tahoma"/>
            <family val="2"/>
          </rPr>
          <t>.(</t>
        </r>
        <r>
          <rPr>
            <b/>
            <sz val="9"/>
            <color indexed="81"/>
            <rFont val="돋움"/>
            <family val="3"/>
            <charset val="129"/>
          </rPr>
          <t>신규</t>
        </r>
        <r>
          <rPr>
            <b/>
            <sz val="9"/>
            <color indexed="81"/>
            <rFont val="Tahoma"/>
            <family val="2"/>
          </rPr>
          <t xml:space="preserve">)
</t>
        </r>
      </text>
    </comment>
    <comment ref="E7" authorId="0" shapeId="0" xr:uid="{A73CE16E-9B96-48FB-B2C2-5CFB6807D78C}">
      <text>
        <r>
          <rPr>
            <b/>
            <sz val="9"/>
            <color indexed="81"/>
            <rFont val="돋움"/>
            <family val="3"/>
            <charset val="129"/>
          </rPr>
          <t>차량번호</t>
        </r>
        <r>
          <rPr>
            <b/>
            <sz val="9"/>
            <color indexed="81"/>
            <rFont val="Tahoma"/>
            <family val="2"/>
          </rPr>
          <t xml:space="preserve"> : </t>
        </r>
        <r>
          <rPr>
            <b/>
            <sz val="9"/>
            <color indexed="81"/>
            <rFont val="돋움"/>
            <family val="3"/>
            <charset val="129"/>
          </rPr>
          <t xml:space="preserve">업무용승용차등록의
</t>
        </r>
        <r>
          <rPr>
            <b/>
            <sz val="9"/>
            <color indexed="81"/>
            <rFont val="Tahoma"/>
            <family val="2"/>
          </rPr>
          <t xml:space="preserve">                </t>
        </r>
        <r>
          <rPr>
            <b/>
            <sz val="9"/>
            <color indexed="81"/>
            <rFont val="돋움"/>
            <family val="3"/>
            <charset val="129"/>
          </rPr>
          <t>차량번호와</t>
        </r>
        <r>
          <rPr>
            <b/>
            <sz val="9"/>
            <color indexed="81"/>
            <rFont val="Tahoma"/>
            <family val="2"/>
          </rPr>
          <t xml:space="preserve"> </t>
        </r>
        <r>
          <rPr>
            <b/>
            <sz val="9"/>
            <color indexed="81"/>
            <rFont val="돋움"/>
            <family val="3"/>
            <charset val="129"/>
          </rPr>
          <t>동일하게</t>
        </r>
        <r>
          <rPr>
            <b/>
            <sz val="9"/>
            <color indexed="81"/>
            <rFont val="Tahoma"/>
            <family val="2"/>
          </rPr>
          <t xml:space="preserve"> </t>
        </r>
        <r>
          <rPr>
            <b/>
            <sz val="9"/>
            <color indexed="81"/>
            <rFont val="돋움"/>
            <family val="3"/>
            <charset val="129"/>
          </rPr>
          <t>작성</t>
        </r>
      </text>
    </comment>
    <comment ref="G7" authorId="0" shapeId="0" xr:uid="{DDD879AE-D45B-4BA4-923C-02DD9FBC15BE}">
      <text>
        <r>
          <rPr>
            <b/>
            <sz val="9"/>
            <color indexed="81"/>
            <rFont val="돋움"/>
            <family val="3"/>
            <charset val="129"/>
          </rPr>
          <t>기초</t>
        </r>
        <r>
          <rPr>
            <b/>
            <sz val="9"/>
            <color indexed="81"/>
            <rFont val="Tahoma"/>
            <family val="2"/>
          </rPr>
          <t xml:space="preserve">km : </t>
        </r>
        <r>
          <rPr>
            <b/>
            <sz val="9"/>
            <color indexed="81"/>
            <rFont val="돋움"/>
            <family val="3"/>
            <charset val="129"/>
          </rPr>
          <t>신규차량</t>
        </r>
        <r>
          <rPr>
            <b/>
            <sz val="9"/>
            <color indexed="81"/>
            <rFont val="Tahoma"/>
            <family val="2"/>
          </rPr>
          <t xml:space="preserve"> </t>
        </r>
        <r>
          <rPr>
            <b/>
            <sz val="9"/>
            <color indexed="81"/>
            <rFont val="돋움"/>
            <family val="3"/>
            <charset val="129"/>
          </rPr>
          <t>업로드시</t>
        </r>
        <r>
          <rPr>
            <b/>
            <sz val="9"/>
            <color indexed="81"/>
            <rFont val="Tahoma"/>
            <family val="2"/>
          </rPr>
          <t xml:space="preserve"> </t>
        </r>
        <r>
          <rPr>
            <b/>
            <sz val="9"/>
            <color indexed="81"/>
            <rFont val="돋움"/>
            <family val="3"/>
            <charset val="129"/>
          </rPr>
          <t>작성</t>
        </r>
        <r>
          <rPr>
            <b/>
            <sz val="9"/>
            <color indexed="81"/>
            <rFont val="Tahoma"/>
            <family val="2"/>
          </rPr>
          <t xml:space="preserve"> </t>
        </r>
        <r>
          <rPr>
            <sz val="9"/>
            <color indexed="81"/>
            <rFont val="Tahoma"/>
            <family val="2"/>
          </rPr>
          <t xml:space="preserve">
</t>
        </r>
      </text>
    </comment>
    <comment ref="A10" authorId="0" shapeId="0" xr:uid="{113005BA-E117-4097-B833-07F2710A4B49}">
      <text>
        <r>
          <rPr>
            <sz val="9"/>
            <color indexed="81"/>
            <rFont val="돋움"/>
            <family val="3"/>
            <charset val="129"/>
          </rPr>
          <t>년도</t>
        </r>
        <r>
          <rPr>
            <sz val="9"/>
            <color indexed="81"/>
            <rFont val="Tahoma"/>
            <family val="2"/>
          </rPr>
          <t xml:space="preserve"> : </t>
        </r>
        <r>
          <rPr>
            <sz val="9"/>
            <color indexed="81"/>
            <rFont val="돋움"/>
            <family val="3"/>
            <charset val="129"/>
          </rPr>
          <t>회계기간</t>
        </r>
        <r>
          <rPr>
            <sz val="9"/>
            <color indexed="81"/>
            <rFont val="Tahoma"/>
            <family val="2"/>
          </rPr>
          <t xml:space="preserve"> </t>
        </r>
        <r>
          <rPr>
            <sz val="9"/>
            <color indexed="81"/>
            <rFont val="돋움"/>
            <family val="3"/>
            <charset val="129"/>
          </rPr>
          <t>년도와</t>
        </r>
        <r>
          <rPr>
            <sz val="9"/>
            <color indexed="81"/>
            <rFont val="Tahoma"/>
            <family val="2"/>
          </rPr>
          <t xml:space="preserve"> </t>
        </r>
        <r>
          <rPr>
            <sz val="9"/>
            <color indexed="81"/>
            <rFont val="돋움"/>
            <family val="3"/>
            <charset val="129"/>
          </rPr>
          <t>동일하게</t>
        </r>
        <r>
          <rPr>
            <sz val="9"/>
            <color indexed="81"/>
            <rFont val="Tahoma"/>
            <family val="2"/>
          </rPr>
          <t xml:space="preserve"> </t>
        </r>
        <r>
          <rPr>
            <sz val="9"/>
            <color indexed="81"/>
            <rFont val="돋움"/>
            <family val="3"/>
            <charset val="129"/>
          </rPr>
          <t>작성</t>
        </r>
      </text>
    </comment>
    <comment ref="E10" authorId="0" shapeId="0" xr:uid="{6FA12BD0-B548-46CF-ACE9-353F081CA8E5}">
      <text>
        <r>
          <rPr>
            <sz val="9"/>
            <color indexed="81"/>
            <rFont val="돋움"/>
            <family val="3"/>
            <charset val="129"/>
          </rPr>
          <t>성명</t>
        </r>
        <r>
          <rPr>
            <sz val="9"/>
            <color indexed="81"/>
            <rFont val="Tahoma"/>
            <family val="2"/>
          </rPr>
          <t xml:space="preserve">: </t>
        </r>
        <r>
          <rPr>
            <sz val="9"/>
            <color indexed="81"/>
            <rFont val="돋움"/>
            <family val="3"/>
            <charset val="129"/>
          </rPr>
          <t>부서사원등록의</t>
        </r>
        <r>
          <rPr>
            <sz val="9"/>
            <color indexed="81"/>
            <rFont val="Tahoma"/>
            <family val="2"/>
          </rPr>
          <t xml:space="preserve"> </t>
        </r>
        <r>
          <rPr>
            <sz val="9"/>
            <color indexed="81"/>
            <rFont val="돋움"/>
            <family val="3"/>
            <charset val="129"/>
          </rPr>
          <t>사원을</t>
        </r>
        <r>
          <rPr>
            <sz val="9"/>
            <color indexed="81"/>
            <rFont val="Tahoma"/>
            <family val="2"/>
          </rPr>
          <t xml:space="preserve"> </t>
        </r>
        <r>
          <rPr>
            <sz val="9"/>
            <color indexed="81"/>
            <rFont val="돋움"/>
            <family val="3"/>
            <charset val="129"/>
          </rPr>
          <t>먼저</t>
        </r>
        <r>
          <rPr>
            <sz val="9"/>
            <color indexed="81"/>
            <rFont val="Tahoma"/>
            <family val="2"/>
          </rPr>
          <t xml:space="preserve"> </t>
        </r>
        <r>
          <rPr>
            <sz val="9"/>
            <color indexed="81"/>
            <rFont val="돋움"/>
            <family val="3"/>
            <charset val="129"/>
          </rPr>
          <t>등록하세요</t>
        </r>
        <r>
          <rPr>
            <sz val="9"/>
            <color indexed="81"/>
            <rFont val="Tahoma"/>
            <family val="2"/>
          </rPr>
          <t xml:space="preserve">.
</t>
        </r>
        <r>
          <rPr>
            <sz val="9"/>
            <color indexed="81"/>
            <rFont val="돋움"/>
            <family val="3"/>
            <charset val="129"/>
          </rPr>
          <t>차량</t>
        </r>
        <r>
          <rPr>
            <sz val="9"/>
            <color indexed="81"/>
            <rFont val="Tahoma"/>
            <family val="2"/>
          </rPr>
          <t xml:space="preserve"> </t>
        </r>
        <r>
          <rPr>
            <sz val="9"/>
            <color indexed="81"/>
            <rFont val="돋움"/>
            <family val="3"/>
            <charset val="129"/>
          </rPr>
          <t>사용자</t>
        </r>
        <r>
          <rPr>
            <sz val="9"/>
            <color indexed="81"/>
            <rFont val="Tahoma"/>
            <family val="2"/>
          </rPr>
          <t xml:space="preserve"> </t>
        </r>
        <r>
          <rPr>
            <sz val="9"/>
            <color indexed="81"/>
            <rFont val="돋움"/>
            <family val="3"/>
            <charset val="129"/>
          </rPr>
          <t>입력</t>
        </r>
      </text>
    </comment>
    <comment ref="F10" authorId="0" shapeId="0" xr:uid="{FBD3CA78-D4A6-41CA-B7B4-7782FB49D675}">
      <text>
        <r>
          <rPr>
            <b/>
            <sz val="9"/>
            <color indexed="81"/>
            <rFont val="돋움"/>
            <family val="3"/>
            <charset val="129"/>
          </rPr>
          <t>구분</t>
        </r>
        <r>
          <rPr>
            <b/>
            <sz val="9"/>
            <color indexed="81"/>
            <rFont val="Tahoma"/>
            <family val="2"/>
          </rPr>
          <t xml:space="preserve">: </t>
        </r>
        <r>
          <rPr>
            <b/>
            <sz val="9"/>
            <color indexed="81"/>
            <rFont val="돋움"/>
            <family val="3"/>
            <charset val="129"/>
          </rPr>
          <t>차량의</t>
        </r>
        <r>
          <rPr>
            <b/>
            <sz val="9"/>
            <color indexed="81"/>
            <rFont val="Tahoma"/>
            <family val="2"/>
          </rPr>
          <t xml:space="preserve"> </t>
        </r>
        <r>
          <rPr>
            <b/>
            <sz val="9"/>
            <color indexed="81"/>
            <rFont val="돋움"/>
            <family val="3"/>
            <charset val="129"/>
          </rPr>
          <t>사용</t>
        </r>
        <r>
          <rPr>
            <b/>
            <sz val="9"/>
            <color indexed="81"/>
            <rFont val="Tahoma"/>
            <family val="2"/>
          </rPr>
          <t xml:space="preserve"> </t>
        </r>
        <r>
          <rPr>
            <b/>
            <sz val="9"/>
            <color indexed="81"/>
            <rFont val="돋움"/>
            <family val="3"/>
            <charset val="129"/>
          </rPr>
          <t>구분</t>
        </r>
        <r>
          <rPr>
            <b/>
            <sz val="9"/>
            <color indexed="81"/>
            <rFont val="Tahoma"/>
            <family val="2"/>
          </rPr>
          <t xml:space="preserve"> </t>
        </r>
        <r>
          <rPr>
            <b/>
            <sz val="9"/>
            <color indexed="81"/>
            <rFont val="돋움"/>
            <family val="3"/>
            <charset val="129"/>
          </rPr>
          <t>입력</t>
        </r>
        <r>
          <rPr>
            <b/>
            <sz val="9"/>
            <color indexed="81"/>
            <rFont val="Tahoma"/>
            <family val="2"/>
          </rPr>
          <t xml:space="preserve"> </t>
        </r>
        <r>
          <rPr>
            <b/>
            <sz val="9"/>
            <color indexed="81"/>
            <rFont val="돋움"/>
            <family val="3"/>
            <charset val="129"/>
          </rPr>
          <t>항목</t>
        </r>
        <r>
          <rPr>
            <b/>
            <sz val="9"/>
            <color indexed="81"/>
            <rFont val="Tahoma"/>
            <family val="2"/>
          </rPr>
          <t xml:space="preserve"> </t>
        </r>
        <r>
          <rPr>
            <b/>
            <sz val="9"/>
            <color indexed="81"/>
            <rFont val="돋움"/>
            <family val="3"/>
            <charset val="129"/>
          </rPr>
          <t>입니다</t>
        </r>
        <r>
          <rPr>
            <b/>
            <sz val="9"/>
            <color indexed="81"/>
            <rFont val="Tahoma"/>
            <family val="2"/>
          </rPr>
          <t>.</t>
        </r>
        <r>
          <rPr>
            <sz val="9"/>
            <color indexed="81"/>
            <rFont val="Tahoma"/>
            <family val="2"/>
          </rPr>
          <t xml:space="preserve">
</t>
        </r>
      </text>
    </comment>
    <comment ref="G10" authorId="0" shapeId="0" xr:uid="{C0A86C9D-6478-43CD-9735-47F39CA8A8A9}">
      <text>
        <r>
          <rPr>
            <b/>
            <sz val="9"/>
            <color indexed="81"/>
            <rFont val="돋움"/>
            <family val="3"/>
            <charset val="129"/>
          </rPr>
          <t>분류</t>
        </r>
        <r>
          <rPr>
            <b/>
            <sz val="9"/>
            <color indexed="81"/>
            <rFont val="Tahoma"/>
            <family val="2"/>
          </rPr>
          <t>(</t>
        </r>
        <r>
          <rPr>
            <b/>
            <sz val="9"/>
            <color indexed="81"/>
            <rFont val="돋움"/>
            <family val="3"/>
            <charset val="129"/>
          </rPr>
          <t>출</t>
        </r>
        <r>
          <rPr>
            <b/>
            <sz val="9"/>
            <color indexed="81"/>
            <rFont val="Tahoma"/>
            <family val="2"/>
          </rPr>
          <t xml:space="preserve">) : </t>
        </r>
        <r>
          <rPr>
            <b/>
            <sz val="9"/>
            <color indexed="81"/>
            <rFont val="돋움"/>
            <family val="3"/>
            <charset val="129"/>
          </rPr>
          <t>선택시</t>
        </r>
        <r>
          <rPr>
            <b/>
            <sz val="9"/>
            <color indexed="81"/>
            <rFont val="Tahoma"/>
            <family val="2"/>
          </rPr>
          <t xml:space="preserve"> </t>
        </r>
        <r>
          <rPr>
            <b/>
            <sz val="9"/>
            <color indexed="81"/>
            <rFont val="돋움"/>
            <family val="3"/>
            <charset val="129"/>
          </rPr>
          <t>자동으로</t>
        </r>
        <r>
          <rPr>
            <b/>
            <sz val="9"/>
            <color indexed="81"/>
            <rFont val="Tahoma"/>
            <family val="2"/>
          </rPr>
          <t xml:space="preserve"> </t>
        </r>
        <r>
          <rPr>
            <b/>
            <sz val="9"/>
            <color indexed="81"/>
            <rFont val="돋움"/>
            <family val="3"/>
            <charset val="129"/>
          </rPr>
          <t>주소</t>
        </r>
        <r>
          <rPr>
            <b/>
            <sz val="9"/>
            <color indexed="81"/>
            <rFont val="Tahoma"/>
            <family val="2"/>
          </rPr>
          <t xml:space="preserve"> </t>
        </r>
        <r>
          <rPr>
            <b/>
            <sz val="9"/>
            <color indexed="81"/>
            <rFont val="돋움"/>
            <family val="3"/>
            <charset val="129"/>
          </rPr>
          <t>반영합니다</t>
        </r>
        <r>
          <rPr>
            <b/>
            <sz val="9"/>
            <color indexed="81"/>
            <rFont val="Tahoma"/>
            <family val="2"/>
          </rPr>
          <t>.
-</t>
        </r>
        <r>
          <rPr>
            <b/>
            <sz val="9"/>
            <color indexed="81"/>
            <rFont val="돋움"/>
            <family val="3"/>
            <charset val="129"/>
          </rPr>
          <t>자택</t>
        </r>
        <r>
          <rPr>
            <b/>
            <sz val="9"/>
            <color indexed="81"/>
            <rFont val="Tahoma"/>
            <family val="2"/>
          </rPr>
          <t xml:space="preserve">: </t>
        </r>
        <r>
          <rPr>
            <b/>
            <sz val="9"/>
            <color indexed="81"/>
            <rFont val="돋움"/>
            <family val="3"/>
            <charset val="129"/>
          </rPr>
          <t>사원의</t>
        </r>
        <r>
          <rPr>
            <b/>
            <sz val="9"/>
            <color indexed="81"/>
            <rFont val="Tahoma"/>
            <family val="2"/>
          </rPr>
          <t xml:space="preserve"> </t>
        </r>
        <r>
          <rPr>
            <b/>
            <sz val="9"/>
            <color indexed="81"/>
            <rFont val="돋움"/>
            <family val="3"/>
            <charset val="129"/>
          </rPr>
          <t>자택주소를</t>
        </r>
        <r>
          <rPr>
            <b/>
            <sz val="9"/>
            <color indexed="81"/>
            <rFont val="Tahoma"/>
            <family val="2"/>
          </rPr>
          <t xml:space="preserve"> </t>
        </r>
        <r>
          <rPr>
            <b/>
            <sz val="9"/>
            <color indexed="81"/>
            <rFont val="돋움"/>
            <family val="3"/>
            <charset val="129"/>
          </rPr>
          <t>반영합니다</t>
        </r>
        <r>
          <rPr>
            <b/>
            <sz val="9"/>
            <color indexed="81"/>
            <rFont val="Tahoma"/>
            <family val="2"/>
          </rPr>
          <t>.(</t>
        </r>
        <r>
          <rPr>
            <b/>
            <sz val="9"/>
            <color indexed="81"/>
            <rFont val="돋움"/>
            <family val="3"/>
            <charset val="129"/>
          </rPr>
          <t>출발지명</t>
        </r>
        <r>
          <rPr>
            <b/>
            <sz val="9"/>
            <color indexed="81"/>
            <rFont val="Tahoma"/>
            <family val="2"/>
          </rPr>
          <t xml:space="preserve"> &amp; </t>
        </r>
        <r>
          <rPr>
            <b/>
            <sz val="9"/>
            <color indexed="81"/>
            <rFont val="돋움"/>
            <family val="3"/>
            <charset val="129"/>
          </rPr>
          <t>주소</t>
        </r>
        <r>
          <rPr>
            <b/>
            <sz val="9"/>
            <color indexed="81"/>
            <rFont val="Tahoma"/>
            <family val="2"/>
          </rPr>
          <t xml:space="preserve"> </t>
        </r>
        <r>
          <rPr>
            <b/>
            <sz val="9"/>
            <color indexed="81"/>
            <rFont val="돋움"/>
            <family val="3"/>
            <charset val="129"/>
          </rPr>
          <t>미입력</t>
        </r>
        <r>
          <rPr>
            <b/>
            <sz val="9"/>
            <color indexed="81"/>
            <rFont val="Tahoma"/>
            <family val="2"/>
          </rPr>
          <t>)
-</t>
        </r>
        <r>
          <rPr>
            <b/>
            <sz val="9"/>
            <color indexed="81"/>
            <rFont val="돋움"/>
            <family val="3"/>
            <charset val="129"/>
          </rPr>
          <t>회사</t>
        </r>
        <r>
          <rPr>
            <b/>
            <sz val="9"/>
            <color indexed="81"/>
            <rFont val="Tahoma"/>
            <family val="2"/>
          </rPr>
          <t xml:space="preserve">: </t>
        </r>
        <r>
          <rPr>
            <b/>
            <sz val="9"/>
            <color indexed="81"/>
            <rFont val="돋움"/>
            <family val="3"/>
            <charset val="129"/>
          </rPr>
          <t>사원의</t>
        </r>
        <r>
          <rPr>
            <b/>
            <sz val="9"/>
            <color indexed="81"/>
            <rFont val="Tahoma"/>
            <family val="2"/>
          </rPr>
          <t xml:space="preserve"> </t>
        </r>
        <r>
          <rPr>
            <b/>
            <sz val="9"/>
            <color indexed="81"/>
            <rFont val="돋움"/>
            <family val="3"/>
            <charset val="129"/>
          </rPr>
          <t>근무지를</t>
        </r>
        <r>
          <rPr>
            <b/>
            <sz val="9"/>
            <color indexed="81"/>
            <rFont val="Tahoma"/>
            <family val="2"/>
          </rPr>
          <t xml:space="preserve"> </t>
        </r>
        <r>
          <rPr>
            <b/>
            <sz val="9"/>
            <color indexed="81"/>
            <rFont val="돋움"/>
            <family val="3"/>
            <charset val="129"/>
          </rPr>
          <t>반영합니다</t>
        </r>
        <r>
          <rPr>
            <b/>
            <sz val="9"/>
            <color indexed="81"/>
            <rFont val="Tahoma"/>
            <family val="2"/>
          </rPr>
          <t>.(</t>
        </r>
        <r>
          <rPr>
            <b/>
            <sz val="9"/>
            <color indexed="81"/>
            <rFont val="돋움"/>
            <family val="3"/>
            <charset val="129"/>
          </rPr>
          <t>출발지명</t>
        </r>
        <r>
          <rPr>
            <b/>
            <sz val="9"/>
            <color indexed="81"/>
            <rFont val="Tahoma"/>
            <family val="2"/>
          </rPr>
          <t xml:space="preserve"> &amp; </t>
        </r>
        <r>
          <rPr>
            <b/>
            <sz val="9"/>
            <color indexed="81"/>
            <rFont val="돋움"/>
            <family val="3"/>
            <charset val="129"/>
          </rPr>
          <t>주소</t>
        </r>
        <r>
          <rPr>
            <b/>
            <sz val="9"/>
            <color indexed="81"/>
            <rFont val="Tahoma"/>
            <family val="2"/>
          </rPr>
          <t xml:space="preserve"> </t>
        </r>
        <r>
          <rPr>
            <b/>
            <sz val="9"/>
            <color indexed="81"/>
            <rFont val="돋움"/>
            <family val="3"/>
            <charset val="129"/>
          </rPr>
          <t>미입력</t>
        </r>
        <r>
          <rPr>
            <b/>
            <sz val="9"/>
            <color indexed="81"/>
            <rFont val="Tahoma"/>
            <family val="2"/>
          </rPr>
          <t>)
-</t>
        </r>
        <r>
          <rPr>
            <b/>
            <sz val="9"/>
            <color indexed="81"/>
            <rFont val="돋움"/>
            <family val="3"/>
            <charset val="129"/>
          </rPr>
          <t>거래처</t>
        </r>
        <r>
          <rPr>
            <b/>
            <sz val="9"/>
            <color indexed="81"/>
            <rFont val="Tahoma"/>
            <family val="2"/>
          </rPr>
          <t xml:space="preserve">: </t>
        </r>
        <r>
          <rPr>
            <b/>
            <sz val="9"/>
            <color indexed="81"/>
            <rFont val="돋움"/>
            <family val="3"/>
            <charset val="129"/>
          </rPr>
          <t>거래처등록의</t>
        </r>
        <r>
          <rPr>
            <b/>
            <sz val="9"/>
            <color indexed="81"/>
            <rFont val="Tahoma"/>
            <family val="2"/>
          </rPr>
          <t xml:space="preserve"> </t>
        </r>
        <r>
          <rPr>
            <b/>
            <sz val="9"/>
            <color indexed="81"/>
            <rFont val="돋움"/>
            <family val="3"/>
            <charset val="129"/>
          </rPr>
          <t>주소를</t>
        </r>
        <r>
          <rPr>
            <b/>
            <sz val="9"/>
            <color indexed="81"/>
            <rFont val="Tahoma"/>
            <family val="2"/>
          </rPr>
          <t xml:space="preserve"> </t>
        </r>
        <r>
          <rPr>
            <b/>
            <sz val="9"/>
            <color indexed="81"/>
            <rFont val="돋움"/>
            <family val="3"/>
            <charset val="129"/>
          </rPr>
          <t>반영합니다</t>
        </r>
        <r>
          <rPr>
            <b/>
            <sz val="9"/>
            <color indexed="81"/>
            <rFont val="Tahoma"/>
            <family val="2"/>
          </rPr>
          <t>.(</t>
        </r>
        <r>
          <rPr>
            <b/>
            <sz val="9"/>
            <color indexed="81"/>
            <rFont val="돋움"/>
            <family val="3"/>
            <charset val="129"/>
          </rPr>
          <t>출발지명</t>
        </r>
        <r>
          <rPr>
            <b/>
            <sz val="9"/>
            <color indexed="81"/>
            <rFont val="Tahoma"/>
            <family val="2"/>
          </rPr>
          <t xml:space="preserve"> ,</t>
        </r>
        <r>
          <rPr>
            <b/>
            <sz val="9"/>
            <color indexed="81"/>
            <rFont val="돋움"/>
            <family val="3"/>
            <charset val="129"/>
          </rPr>
          <t>주소</t>
        </r>
        <r>
          <rPr>
            <b/>
            <sz val="9"/>
            <color indexed="81"/>
            <rFont val="Tahoma"/>
            <family val="2"/>
          </rPr>
          <t xml:space="preserve"> </t>
        </r>
        <r>
          <rPr>
            <b/>
            <sz val="9"/>
            <color indexed="81"/>
            <rFont val="돋움"/>
            <family val="3"/>
            <charset val="129"/>
          </rPr>
          <t>입력</t>
        </r>
        <r>
          <rPr>
            <b/>
            <sz val="9"/>
            <color indexed="81"/>
            <rFont val="Tahoma"/>
            <family val="2"/>
          </rPr>
          <t>)
[</t>
        </r>
        <r>
          <rPr>
            <b/>
            <sz val="9"/>
            <color indexed="81"/>
            <rFont val="돋움"/>
            <family val="3"/>
            <charset val="129"/>
          </rPr>
          <t>참고</t>
        </r>
        <r>
          <rPr>
            <b/>
            <sz val="9"/>
            <color indexed="81"/>
            <rFont val="Tahoma"/>
            <family val="2"/>
          </rPr>
          <t>]</t>
        </r>
        <r>
          <rPr>
            <b/>
            <sz val="9"/>
            <color indexed="81"/>
            <rFont val="돋움"/>
            <family val="3"/>
            <charset val="129"/>
          </rPr>
          <t xml:space="preserve">
자택</t>
        </r>
        <r>
          <rPr>
            <b/>
            <sz val="9"/>
            <color indexed="81"/>
            <rFont val="Tahoma"/>
            <family val="2"/>
          </rPr>
          <t xml:space="preserve"> (</t>
        </r>
        <r>
          <rPr>
            <b/>
            <sz val="9"/>
            <color indexed="81"/>
            <rFont val="돋움"/>
            <family val="3"/>
            <charset val="129"/>
          </rPr>
          <t>부서사원등록</t>
        </r>
        <r>
          <rPr>
            <b/>
            <sz val="9"/>
            <color indexed="81"/>
            <rFont val="Tahoma"/>
            <family val="2"/>
          </rPr>
          <t xml:space="preserve"> </t>
        </r>
        <r>
          <rPr>
            <b/>
            <sz val="9"/>
            <color indexed="81"/>
            <rFont val="돋움"/>
            <family val="3"/>
            <charset val="129"/>
          </rPr>
          <t>사원의</t>
        </r>
        <r>
          <rPr>
            <b/>
            <sz val="9"/>
            <color indexed="81"/>
            <rFont val="Tahoma"/>
            <family val="2"/>
          </rPr>
          <t xml:space="preserve"> </t>
        </r>
        <r>
          <rPr>
            <b/>
            <sz val="9"/>
            <color indexed="81"/>
            <rFont val="돋움"/>
            <family val="3"/>
            <charset val="129"/>
          </rPr>
          <t>주소가</t>
        </r>
        <r>
          <rPr>
            <b/>
            <sz val="9"/>
            <color indexed="81"/>
            <rFont val="Tahoma"/>
            <family val="2"/>
          </rPr>
          <t xml:space="preserve"> </t>
        </r>
        <r>
          <rPr>
            <b/>
            <sz val="9"/>
            <color indexed="81"/>
            <rFont val="돋움"/>
            <family val="3"/>
            <charset val="129"/>
          </rPr>
          <t>자동반영</t>
        </r>
        <r>
          <rPr>
            <b/>
            <sz val="9"/>
            <color indexed="81"/>
            <rFont val="Tahoma"/>
            <family val="2"/>
          </rPr>
          <t>[</t>
        </r>
        <r>
          <rPr>
            <b/>
            <sz val="9"/>
            <color indexed="81"/>
            <rFont val="돋움"/>
            <family val="3"/>
            <charset val="129"/>
          </rPr>
          <t>주소</t>
        </r>
        <r>
          <rPr>
            <b/>
            <sz val="9"/>
            <color indexed="81"/>
            <rFont val="Tahoma"/>
            <family val="2"/>
          </rPr>
          <t xml:space="preserve"> </t>
        </r>
        <r>
          <rPr>
            <b/>
            <sz val="9"/>
            <color indexed="81"/>
            <rFont val="돋움"/>
            <family val="3"/>
            <charset val="129"/>
          </rPr>
          <t>미입력</t>
        </r>
        <r>
          <rPr>
            <b/>
            <sz val="9"/>
            <color indexed="81"/>
            <rFont val="Tahoma"/>
            <family val="2"/>
          </rPr>
          <t xml:space="preserve">]
</t>
        </r>
        <r>
          <rPr>
            <b/>
            <sz val="9"/>
            <color indexed="81"/>
            <rFont val="돋움"/>
            <family val="3"/>
            <charset val="129"/>
          </rPr>
          <t>근무지</t>
        </r>
        <r>
          <rPr>
            <b/>
            <sz val="9"/>
            <color indexed="81"/>
            <rFont val="Tahoma"/>
            <family val="2"/>
          </rPr>
          <t>(</t>
        </r>
        <r>
          <rPr>
            <b/>
            <sz val="9"/>
            <color indexed="81"/>
            <rFont val="돋움"/>
            <family val="3"/>
            <charset val="129"/>
          </rPr>
          <t>업무용차량등록</t>
        </r>
        <r>
          <rPr>
            <b/>
            <sz val="9"/>
            <color indexed="81"/>
            <rFont val="Tahoma"/>
            <family val="2"/>
          </rPr>
          <t xml:space="preserve">) </t>
        </r>
        <r>
          <rPr>
            <b/>
            <sz val="9"/>
            <color indexed="81"/>
            <rFont val="돋움"/>
            <family val="3"/>
            <charset val="129"/>
          </rPr>
          <t>주소</t>
        </r>
        <r>
          <rPr>
            <b/>
            <sz val="9"/>
            <color indexed="81"/>
            <rFont val="Tahoma"/>
            <family val="2"/>
          </rPr>
          <t xml:space="preserve"> </t>
        </r>
        <r>
          <rPr>
            <b/>
            <sz val="9"/>
            <color indexed="81"/>
            <rFont val="돋움"/>
            <family val="3"/>
            <charset val="129"/>
          </rPr>
          <t>자동</t>
        </r>
        <r>
          <rPr>
            <b/>
            <sz val="9"/>
            <color indexed="81"/>
            <rFont val="Tahoma"/>
            <family val="2"/>
          </rPr>
          <t xml:space="preserve"> </t>
        </r>
        <r>
          <rPr>
            <b/>
            <sz val="9"/>
            <color indexed="81"/>
            <rFont val="돋움"/>
            <family val="3"/>
            <charset val="129"/>
          </rPr>
          <t>반영</t>
        </r>
        <r>
          <rPr>
            <b/>
            <sz val="9"/>
            <color indexed="81"/>
            <rFont val="Tahoma"/>
            <family val="2"/>
          </rPr>
          <t>[</t>
        </r>
        <r>
          <rPr>
            <b/>
            <sz val="9"/>
            <color indexed="81"/>
            <rFont val="돋움"/>
            <family val="3"/>
            <charset val="129"/>
          </rPr>
          <t>주소</t>
        </r>
        <r>
          <rPr>
            <b/>
            <sz val="9"/>
            <color indexed="81"/>
            <rFont val="Tahoma"/>
            <family val="2"/>
          </rPr>
          <t xml:space="preserve"> </t>
        </r>
        <r>
          <rPr>
            <b/>
            <sz val="9"/>
            <color indexed="81"/>
            <rFont val="돋움"/>
            <family val="3"/>
            <charset val="129"/>
          </rPr>
          <t>미입력</t>
        </r>
        <r>
          <rPr>
            <b/>
            <sz val="9"/>
            <color indexed="81"/>
            <rFont val="Tahoma"/>
            <family val="2"/>
          </rPr>
          <t xml:space="preserve">]
</t>
        </r>
        <r>
          <rPr>
            <b/>
            <sz val="9"/>
            <color indexed="81"/>
            <rFont val="돋움"/>
            <family val="3"/>
            <charset val="129"/>
          </rPr>
          <t>거래처</t>
        </r>
        <r>
          <rPr>
            <b/>
            <sz val="9"/>
            <color indexed="81"/>
            <rFont val="Tahoma"/>
            <family val="2"/>
          </rPr>
          <t xml:space="preserve">: </t>
        </r>
        <r>
          <rPr>
            <b/>
            <sz val="9"/>
            <color indexed="81"/>
            <rFont val="돋움"/>
            <family val="3"/>
            <charset val="129"/>
          </rPr>
          <t>상호동일하게</t>
        </r>
        <r>
          <rPr>
            <b/>
            <sz val="9"/>
            <color indexed="81"/>
            <rFont val="Tahoma"/>
            <family val="2"/>
          </rPr>
          <t xml:space="preserve"> </t>
        </r>
        <r>
          <rPr>
            <b/>
            <sz val="9"/>
            <color indexed="81"/>
            <rFont val="돋움"/>
            <family val="3"/>
            <charset val="129"/>
          </rPr>
          <t>입력시</t>
        </r>
        <r>
          <rPr>
            <b/>
            <sz val="9"/>
            <color indexed="81"/>
            <rFont val="Tahoma"/>
            <family val="2"/>
          </rPr>
          <t xml:space="preserve">- </t>
        </r>
        <r>
          <rPr>
            <b/>
            <sz val="9"/>
            <color indexed="81"/>
            <rFont val="돋움"/>
            <family val="3"/>
            <charset val="129"/>
          </rPr>
          <t>주소</t>
        </r>
        <r>
          <rPr>
            <b/>
            <sz val="9"/>
            <color indexed="81"/>
            <rFont val="Tahoma"/>
            <family val="2"/>
          </rPr>
          <t xml:space="preserve"> </t>
        </r>
        <r>
          <rPr>
            <b/>
            <sz val="9"/>
            <color indexed="81"/>
            <rFont val="돋움"/>
            <family val="3"/>
            <charset val="129"/>
          </rPr>
          <t>자동</t>
        </r>
        <r>
          <rPr>
            <b/>
            <sz val="9"/>
            <color indexed="81"/>
            <rFont val="Tahoma"/>
            <family val="2"/>
          </rPr>
          <t xml:space="preserve"> </t>
        </r>
        <r>
          <rPr>
            <b/>
            <sz val="9"/>
            <color indexed="81"/>
            <rFont val="돋움"/>
            <family val="3"/>
            <charset val="129"/>
          </rPr>
          <t>반영</t>
        </r>
        <r>
          <rPr>
            <b/>
            <sz val="9"/>
            <color indexed="81"/>
            <rFont val="Tahoma"/>
            <family val="2"/>
          </rPr>
          <t>[</t>
        </r>
        <r>
          <rPr>
            <b/>
            <sz val="9"/>
            <color indexed="81"/>
            <rFont val="돋움"/>
            <family val="3"/>
            <charset val="129"/>
          </rPr>
          <t>주소</t>
        </r>
        <r>
          <rPr>
            <b/>
            <sz val="9"/>
            <color indexed="81"/>
            <rFont val="Tahoma"/>
            <family val="2"/>
          </rPr>
          <t xml:space="preserve"> </t>
        </r>
        <r>
          <rPr>
            <b/>
            <sz val="9"/>
            <color indexed="81"/>
            <rFont val="돋움"/>
            <family val="3"/>
            <charset val="129"/>
          </rPr>
          <t>미입력</t>
        </r>
        <r>
          <rPr>
            <b/>
            <sz val="9"/>
            <color indexed="81"/>
            <rFont val="Tahoma"/>
            <family val="2"/>
          </rPr>
          <t xml:space="preserve">]
</t>
        </r>
      </text>
    </comment>
    <comment ref="H10" authorId="0" shapeId="0" xr:uid="{D137D9FE-8C9D-4648-8096-022EB4D818E2}">
      <text>
        <r>
          <rPr>
            <b/>
            <sz val="9"/>
            <color indexed="81"/>
            <rFont val="돋움"/>
            <family val="3"/>
            <charset val="129"/>
          </rPr>
          <t>출발지명을</t>
        </r>
        <r>
          <rPr>
            <b/>
            <sz val="9"/>
            <color indexed="81"/>
            <rFont val="Tahoma"/>
            <family val="2"/>
          </rPr>
          <t xml:space="preserve"> </t>
        </r>
        <r>
          <rPr>
            <b/>
            <sz val="9"/>
            <color indexed="81"/>
            <rFont val="돋움"/>
            <family val="3"/>
            <charset val="129"/>
          </rPr>
          <t>입력합니다</t>
        </r>
        <r>
          <rPr>
            <b/>
            <sz val="9"/>
            <color indexed="81"/>
            <rFont val="Tahoma"/>
            <family val="2"/>
          </rPr>
          <t>.
-</t>
        </r>
        <r>
          <rPr>
            <b/>
            <sz val="9"/>
            <color indexed="81"/>
            <rFont val="돋움"/>
            <family val="3"/>
            <charset val="129"/>
          </rPr>
          <t>분류</t>
        </r>
        <r>
          <rPr>
            <b/>
            <sz val="9"/>
            <color indexed="81"/>
            <rFont val="Tahoma"/>
            <family val="2"/>
          </rPr>
          <t>(</t>
        </r>
        <r>
          <rPr>
            <b/>
            <sz val="9"/>
            <color indexed="81"/>
            <rFont val="돋움"/>
            <family val="3"/>
            <charset val="129"/>
          </rPr>
          <t>출</t>
        </r>
        <r>
          <rPr>
            <b/>
            <sz val="9"/>
            <color indexed="81"/>
            <rFont val="Tahoma"/>
            <family val="2"/>
          </rPr>
          <t>)</t>
        </r>
        <r>
          <rPr>
            <b/>
            <sz val="9"/>
            <color indexed="81"/>
            <rFont val="돋움"/>
            <family val="3"/>
            <charset val="129"/>
          </rPr>
          <t>가</t>
        </r>
        <r>
          <rPr>
            <b/>
            <sz val="9"/>
            <color indexed="81"/>
            <rFont val="Tahoma"/>
            <family val="2"/>
          </rPr>
          <t xml:space="preserve"> </t>
        </r>
        <r>
          <rPr>
            <b/>
            <sz val="9"/>
            <color indexed="81"/>
            <rFont val="돋움"/>
            <family val="3"/>
            <charset val="129"/>
          </rPr>
          <t>자택</t>
        </r>
        <r>
          <rPr>
            <b/>
            <sz val="9"/>
            <color indexed="81"/>
            <rFont val="Tahoma"/>
            <family val="2"/>
          </rPr>
          <t>,</t>
        </r>
        <r>
          <rPr>
            <b/>
            <sz val="9"/>
            <color indexed="81"/>
            <rFont val="돋움"/>
            <family val="3"/>
            <charset val="129"/>
          </rPr>
          <t>회사</t>
        </r>
        <r>
          <rPr>
            <b/>
            <sz val="9"/>
            <color indexed="81"/>
            <rFont val="Tahoma"/>
            <family val="2"/>
          </rPr>
          <t xml:space="preserve"> </t>
        </r>
        <r>
          <rPr>
            <b/>
            <sz val="9"/>
            <color indexed="81"/>
            <rFont val="돋움"/>
            <family val="3"/>
            <charset val="129"/>
          </rPr>
          <t>선액시</t>
        </r>
        <r>
          <rPr>
            <b/>
            <sz val="9"/>
            <color indexed="81"/>
            <rFont val="Tahoma"/>
            <family val="2"/>
          </rPr>
          <t xml:space="preserve"> </t>
        </r>
        <r>
          <rPr>
            <b/>
            <sz val="9"/>
            <color indexed="81"/>
            <rFont val="돋움"/>
            <family val="3"/>
            <charset val="129"/>
          </rPr>
          <t>해당칸</t>
        </r>
        <r>
          <rPr>
            <b/>
            <sz val="9"/>
            <color indexed="81"/>
            <rFont val="Tahoma"/>
            <family val="2"/>
          </rPr>
          <t xml:space="preserve"> </t>
        </r>
        <r>
          <rPr>
            <b/>
            <sz val="9"/>
            <color indexed="81"/>
            <rFont val="돋움"/>
            <family val="3"/>
            <charset val="129"/>
          </rPr>
          <t xml:space="preserve">공백
</t>
        </r>
        <r>
          <rPr>
            <b/>
            <sz val="9"/>
            <color indexed="81"/>
            <rFont val="Tahoma"/>
            <family val="2"/>
          </rPr>
          <t>-</t>
        </r>
        <r>
          <rPr>
            <b/>
            <sz val="9"/>
            <color indexed="81"/>
            <rFont val="돋움"/>
            <family val="3"/>
            <charset val="129"/>
          </rPr>
          <t>분류</t>
        </r>
        <r>
          <rPr>
            <b/>
            <sz val="9"/>
            <color indexed="81"/>
            <rFont val="Tahoma"/>
            <family val="2"/>
          </rPr>
          <t>(</t>
        </r>
        <r>
          <rPr>
            <b/>
            <sz val="9"/>
            <color indexed="81"/>
            <rFont val="돋움"/>
            <family val="3"/>
            <charset val="129"/>
          </rPr>
          <t>출</t>
        </r>
        <r>
          <rPr>
            <b/>
            <sz val="9"/>
            <color indexed="81"/>
            <rFont val="Tahoma"/>
            <family val="2"/>
          </rPr>
          <t>)</t>
        </r>
        <r>
          <rPr>
            <b/>
            <sz val="9"/>
            <color indexed="81"/>
            <rFont val="돋움"/>
            <family val="3"/>
            <charset val="129"/>
          </rPr>
          <t>거래처</t>
        </r>
        <r>
          <rPr>
            <b/>
            <sz val="9"/>
            <color indexed="81"/>
            <rFont val="Tahoma"/>
            <family val="2"/>
          </rPr>
          <t xml:space="preserve"> </t>
        </r>
        <r>
          <rPr>
            <b/>
            <sz val="9"/>
            <color indexed="81"/>
            <rFont val="돋움"/>
            <family val="3"/>
            <charset val="129"/>
          </rPr>
          <t>선택시</t>
        </r>
        <r>
          <rPr>
            <b/>
            <sz val="9"/>
            <color indexed="81"/>
            <rFont val="Tahoma"/>
            <family val="2"/>
          </rPr>
          <t xml:space="preserve"> </t>
        </r>
        <r>
          <rPr>
            <b/>
            <sz val="9"/>
            <color indexed="81"/>
            <rFont val="돋움"/>
            <family val="3"/>
            <charset val="129"/>
          </rPr>
          <t>거래처명</t>
        </r>
        <r>
          <rPr>
            <b/>
            <sz val="9"/>
            <color indexed="81"/>
            <rFont val="Tahoma"/>
            <family val="2"/>
          </rPr>
          <t xml:space="preserve"> </t>
        </r>
        <r>
          <rPr>
            <b/>
            <sz val="9"/>
            <color indexed="81"/>
            <rFont val="돋움"/>
            <family val="3"/>
            <charset val="129"/>
          </rPr>
          <t>입력</t>
        </r>
        <r>
          <rPr>
            <sz val="9"/>
            <color indexed="81"/>
            <rFont val="Tahoma"/>
            <family val="2"/>
          </rPr>
          <t xml:space="preserve">
</t>
        </r>
      </text>
    </comment>
    <comment ref="I10" authorId="0" shapeId="0" xr:uid="{0200B77D-BF5E-4519-88C0-6890212D721F}">
      <text>
        <r>
          <rPr>
            <b/>
            <sz val="9"/>
            <color indexed="81"/>
            <rFont val="돋움"/>
            <family val="3"/>
            <charset val="129"/>
          </rPr>
          <t>출발지주소를</t>
        </r>
        <r>
          <rPr>
            <b/>
            <sz val="9"/>
            <color indexed="81"/>
            <rFont val="Tahoma"/>
            <family val="2"/>
          </rPr>
          <t xml:space="preserve"> </t>
        </r>
        <r>
          <rPr>
            <b/>
            <sz val="9"/>
            <color indexed="81"/>
            <rFont val="돋움"/>
            <family val="3"/>
            <charset val="129"/>
          </rPr>
          <t>입력합니다</t>
        </r>
        <r>
          <rPr>
            <b/>
            <sz val="9"/>
            <color indexed="81"/>
            <rFont val="Tahoma"/>
            <family val="2"/>
          </rPr>
          <t>.
(</t>
        </r>
        <r>
          <rPr>
            <b/>
            <sz val="9"/>
            <color indexed="81"/>
            <rFont val="돋움"/>
            <family val="3"/>
            <charset val="129"/>
          </rPr>
          <t>동</t>
        </r>
        <r>
          <rPr>
            <b/>
            <sz val="9"/>
            <color indexed="81"/>
            <rFont val="Tahoma"/>
            <family val="2"/>
          </rPr>
          <t>,</t>
        </r>
        <r>
          <rPr>
            <b/>
            <sz val="9"/>
            <color indexed="81"/>
            <rFont val="돋움"/>
            <family val="3"/>
            <charset val="129"/>
          </rPr>
          <t>도로명까지</t>
        </r>
        <r>
          <rPr>
            <b/>
            <sz val="9"/>
            <color indexed="81"/>
            <rFont val="Tahoma"/>
            <family val="2"/>
          </rPr>
          <t xml:space="preserve"> </t>
        </r>
        <r>
          <rPr>
            <b/>
            <sz val="9"/>
            <color indexed="81"/>
            <rFont val="돋움"/>
            <family val="3"/>
            <charset val="129"/>
          </rPr>
          <t>필수입력</t>
        </r>
        <r>
          <rPr>
            <b/>
            <sz val="9"/>
            <color indexed="81"/>
            <rFont val="Tahoma"/>
            <family val="2"/>
          </rPr>
          <t>)</t>
        </r>
        <r>
          <rPr>
            <sz val="9"/>
            <color indexed="81"/>
            <rFont val="Tahoma"/>
            <family val="2"/>
          </rPr>
          <t xml:space="preserve">
</t>
        </r>
      </text>
    </comment>
    <comment ref="J10" authorId="0" shapeId="0" xr:uid="{EBFAE7FC-0589-4ED1-B08F-44F1FD09E589}">
      <text>
        <r>
          <rPr>
            <b/>
            <sz val="8"/>
            <color indexed="81"/>
            <rFont val="돋움"/>
            <family val="3"/>
            <charset val="129"/>
          </rPr>
          <t>분류(출) : 선택시 자동으로 주소 반영합니다.
-자택: 사원의 자택주소를 반영합니다.(출발지명 &amp; 주소 미입력)
-회사: 사원의 근무지를 반영합니다.(출발지명 &amp; 주소 미입력)
-거래처: 거래처등록의 주소를 반영합니다.(출발지명 ,주소 입력)
[참고]
자택 (부서사원등록 사원의 주소가 자동반영[주소 미입력]
근무지(업무용차량등록) 주소 자동 반영[주소 미입력]
거래처: 상호동일하게 입력시- 주소 자동 반영[주소 미입력]</t>
        </r>
        <r>
          <rPr>
            <sz val="8"/>
            <color indexed="81"/>
            <rFont val="Tahoma"/>
            <family val="2"/>
          </rPr>
          <t xml:space="preserve">
</t>
        </r>
      </text>
    </comment>
    <comment ref="K10" authorId="0" shapeId="0" xr:uid="{4344D2B7-E14A-4723-849B-F0BE50666D8E}">
      <text>
        <r>
          <rPr>
            <b/>
            <sz val="9"/>
            <color indexed="81"/>
            <rFont val="돋움"/>
            <family val="3"/>
            <charset val="129"/>
          </rPr>
          <t>도착지명을</t>
        </r>
        <r>
          <rPr>
            <b/>
            <sz val="9"/>
            <color indexed="81"/>
            <rFont val="Tahoma"/>
            <family val="2"/>
          </rPr>
          <t xml:space="preserve"> </t>
        </r>
        <r>
          <rPr>
            <b/>
            <sz val="9"/>
            <color indexed="81"/>
            <rFont val="돋움"/>
            <family val="3"/>
            <charset val="129"/>
          </rPr>
          <t>입력합니다</t>
        </r>
        <r>
          <rPr>
            <b/>
            <sz val="9"/>
            <color indexed="81"/>
            <rFont val="Tahoma"/>
            <family val="2"/>
          </rPr>
          <t>.
-</t>
        </r>
        <r>
          <rPr>
            <b/>
            <sz val="9"/>
            <color indexed="81"/>
            <rFont val="돋움"/>
            <family val="3"/>
            <charset val="129"/>
          </rPr>
          <t>분류</t>
        </r>
        <r>
          <rPr>
            <b/>
            <sz val="9"/>
            <color indexed="81"/>
            <rFont val="Tahoma"/>
            <family val="2"/>
          </rPr>
          <t>(</t>
        </r>
        <r>
          <rPr>
            <b/>
            <sz val="9"/>
            <color indexed="81"/>
            <rFont val="돋움"/>
            <family val="3"/>
            <charset val="129"/>
          </rPr>
          <t>도</t>
        </r>
        <r>
          <rPr>
            <b/>
            <sz val="9"/>
            <color indexed="81"/>
            <rFont val="Tahoma"/>
            <family val="2"/>
          </rPr>
          <t>)</t>
        </r>
        <r>
          <rPr>
            <b/>
            <sz val="9"/>
            <color indexed="81"/>
            <rFont val="돋움"/>
            <family val="3"/>
            <charset val="129"/>
          </rPr>
          <t>가</t>
        </r>
        <r>
          <rPr>
            <b/>
            <sz val="9"/>
            <color indexed="81"/>
            <rFont val="Tahoma"/>
            <family val="2"/>
          </rPr>
          <t xml:space="preserve"> </t>
        </r>
        <r>
          <rPr>
            <b/>
            <sz val="9"/>
            <color indexed="81"/>
            <rFont val="돋움"/>
            <family val="3"/>
            <charset val="129"/>
          </rPr>
          <t>자택</t>
        </r>
        <r>
          <rPr>
            <b/>
            <sz val="9"/>
            <color indexed="81"/>
            <rFont val="Tahoma"/>
            <family val="2"/>
          </rPr>
          <t>,</t>
        </r>
        <r>
          <rPr>
            <b/>
            <sz val="9"/>
            <color indexed="81"/>
            <rFont val="돋움"/>
            <family val="3"/>
            <charset val="129"/>
          </rPr>
          <t>회사</t>
        </r>
        <r>
          <rPr>
            <b/>
            <sz val="9"/>
            <color indexed="81"/>
            <rFont val="Tahoma"/>
            <family val="2"/>
          </rPr>
          <t xml:space="preserve"> </t>
        </r>
        <r>
          <rPr>
            <b/>
            <sz val="9"/>
            <color indexed="81"/>
            <rFont val="돋움"/>
            <family val="3"/>
            <charset val="129"/>
          </rPr>
          <t>선액시</t>
        </r>
        <r>
          <rPr>
            <b/>
            <sz val="9"/>
            <color indexed="81"/>
            <rFont val="Tahoma"/>
            <family val="2"/>
          </rPr>
          <t xml:space="preserve"> </t>
        </r>
        <r>
          <rPr>
            <b/>
            <sz val="9"/>
            <color indexed="81"/>
            <rFont val="돋움"/>
            <family val="3"/>
            <charset val="129"/>
          </rPr>
          <t>해당칸</t>
        </r>
        <r>
          <rPr>
            <b/>
            <sz val="9"/>
            <color indexed="81"/>
            <rFont val="Tahoma"/>
            <family val="2"/>
          </rPr>
          <t xml:space="preserve"> </t>
        </r>
        <r>
          <rPr>
            <b/>
            <sz val="9"/>
            <color indexed="81"/>
            <rFont val="돋움"/>
            <family val="3"/>
            <charset val="129"/>
          </rPr>
          <t xml:space="preserve">공백
</t>
        </r>
        <r>
          <rPr>
            <b/>
            <sz val="9"/>
            <color indexed="81"/>
            <rFont val="Tahoma"/>
            <family val="2"/>
          </rPr>
          <t>-</t>
        </r>
        <r>
          <rPr>
            <b/>
            <sz val="9"/>
            <color indexed="81"/>
            <rFont val="돋움"/>
            <family val="3"/>
            <charset val="129"/>
          </rPr>
          <t>분류</t>
        </r>
        <r>
          <rPr>
            <b/>
            <sz val="9"/>
            <color indexed="81"/>
            <rFont val="Tahoma"/>
            <family val="2"/>
          </rPr>
          <t>(</t>
        </r>
        <r>
          <rPr>
            <b/>
            <sz val="9"/>
            <color indexed="81"/>
            <rFont val="돋움"/>
            <family val="3"/>
            <charset val="129"/>
          </rPr>
          <t>도</t>
        </r>
        <r>
          <rPr>
            <b/>
            <sz val="9"/>
            <color indexed="81"/>
            <rFont val="Tahoma"/>
            <family val="2"/>
          </rPr>
          <t>)</t>
        </r>
        <r>
          <rPr>
            <b/>
            <sz val="9"/>
            <color indexed="81"/>
            <rFont val="돋움"/>
            <family val="3"/>
            <charset val="129"/>
          </rPr>
          <t>거래처</t>
        </r>
        <r>
          <rPr>
            <b/>
            <sz val="9"/>
            <color indexed="81"/>
            <rFont val="Tahoma"/>
            <family val="2"/>
          </rPr>
          <t xml:space="preserve"> </t>
        </r>
        <r>
          <rPr>
            <b/>
            <sz val="9"/>
            <color indexed="81"/>
            <rFont val="돋움"/>
            <family val="3"/>
            <charset val="129"/>
          </rPr>
          <t>선택시</t>
        </r>
        <r>
          <rPr>
            <b/>
            <sz val="9"/>
            <color indexed="81"/>
            <rFont val="Tahoma"/>
            <family val="2"/>
          </rPr>
          <t xml:space="preserve"> </t>
        </r>
        <r>
          <rPr>
            <b/>
            <sz val="9"/>
            <color indexed="81"/>
            <rFont val="돋움"/>
            <family val="3"/>
            <charset val="129"/>
          </rPr>
          <t>거래처명</t>
        </r>
        <r>
          <rPr>
            <b/>
            <sz val="9"/>
            <color indexed="81"/>
            <rFont val="Tahoma"/>
            <family val="2"/>
          </rPr>
          <t xml:space="preserve"> </t>
        </r>
        <r>
          <rPr>
            <b/>
            <sz val="9"/>
            <color indexed="81"/>
            <rFont val="돋움"/>
            <family val="3"/>
            <charset val="129"/>
          </rPr>
          <t>입력</t>
        </r>
      </text>
    </comment>
    <comment ref="L10" authorId="0" shapeId="0" xr:uid="{589C06D8-9AC6-4571-ABF6-8B2E58FBC7D4}">
      <text>
        <r>
          <rPr>
            <sz val="9"/>
            <color indexed="81"/>
            <rFont val="돋움"/>
            <family val="3"/>
            <charset val="129"/>
          </rPr>
          <t>도착지</t>
        </r>
        <r>
          <rPr>
            <sz val="9"/>
            <color indexed="81"/>
            <rFont val="Tahoma"/>
            <family val="2"/>
          </rPr>
          <t xml:space="preserve"> </t>
        </r>
        <r>
          <rPr>
            <sz val="9"/>
            <color indexed="81"/>
            <rFont val="돋움"/>
            <family val="3"/>
            <charset val="129"/>
          </rPr>
          <t>주소를</t>
        </r>
        <r>
          <rPr>
            <sz val="9"/>
            <color indexed="81"/>
            <rFont val="Tahoma"/>
            <family val="2"/>
          </rPr>
          <t xml:space="preserve"> </t>
        </r>
        <r>
          <rPr>
            <sz val="9"/>
            <color indexed="81"/>
            <rFont val="돋움"/>
            <family val="3"/>
            <charset val="129"/>
          </rPr>
          <t>입력합니다</t>
        </r>
        <r>
          <rPr>
            <sz val="9"/>
            <color indexed="81"/>
            <rFont val="Tahoma"/>
            <family val="2"/>
          </rPr>
          <t>.
 (</t>
        </r>
        <r>
          <rPr>
            <sz val="9"/>
            <color indexed="81"/>
            <rFont val="돋움"/>
            <family val="3"/>
            <charset val="129"/>
          </rPr>
          <t>동</t>
        </r>
        <r>
          <rPr>
            <sz val="9"/>
            <color indexed="81"/>
            <rFont val="Tahoma"/>
            <family val="2"/>
          </rPr>
          <t>/</t>
        </r>
        <r>
          <rPr>
            <sz val="9"/>
            <color indexed="81"/>
            <rFont val="돋움"/>
            <family val="3"/>
            <charset val="129"/>
          </rPr>
          <t>도로명까지</t>
        </r>
        <r>
          <rPr>
            <sz val="9"/>
            <color indexed="81"/>
            <rFont val="Tahoma"/>
            <family val="2"/>
          </rPr>
          <t xml:space="preserve"> </t>
        </r>
        <r>
          <rPr>
            <sz val="9"/>
            <color indexed="81"/>
            <rFont val="돋움"/>
            <family val="3"/>
            <charset val="129"/>
          </rPr>
          <t>필수입력</t>
        </r>
        <r>
          <rPr>
            <sz val="9"/>
            <color indexed="81"/>
            <rFont val="Tahoma"/>
            <family val="2"/>
          </rPr>
          <t>)</t>
        </r>
      </text>
    </comment>
    <comment ref="M10" authorId="0" shapeId="0" xr:uid="{375A63CF-24C3-4D85-93DB-4EA0F4842C65}">
      <text>
        <r>
          <rPr>
            <b/>
            <sz val="9"/>
            <color indexed="81"/>
            <rFont val="돋움"/>
            <family val="3"/>
            <charset val="129"/>
          </rPr>
          <t>주행</t>
        </r>
        <r>
          <rPr>
            <b/>
            <sz val="9"/>
            <color indexed="81"/>
            <rFont val="Tahoma"/>
            <family val="2"/>
          </rPr>
          <t xml:space="preserve">km: </t>
        </r>
        <r>
          <rPr>
            <b/>
            <sz val="9"/>
            <color indexed="81"/>
            <rFont val="돋움"/>
            <family val="3"/>
            <charset val="129"/>
          </rPr>
          <t>필수</t>
        </r>
        <r>
          <rPr>
            <b/>
            <sz val="9"/>
            <color indexed="81"/>
            <rFont val="Tahoma"/>
            <family val="2"/>
          </rPr>
          <t xml:space="preserve"> </t>
        </r>
        <r>
          <rPr>
            <b/>
            <sz val="9"/>
            <color indexed="81"/>
            <rFont val="돋움"/>
            <family val="3"/>
            <charset val="129"/>
          </rPr>
          <t>입력사항입니다</t>
        </r>
        <r>
          <rPr>
            <b/>
            <sz val="9"/>
            <color indexed="81"/>
            <rFont val="Tahoma"/>
            <family val="2"/>
          </rPr>
          <t>.
(</t>
        </r>
        <r>
          <rPr>
            <b/>
            <sz val="9"/>
            <color indexed="81"/>
            <rFont val="돋움"/>
            <family val="3"/>
            <charset val="129"/>
          </rPr>
          <t>소수점</t>
        </r>
        <r>
          <rPr>
            <b/>
            <sz val="9"/>
            <color indexed="81"/>
            <rFont val="Tahoma"/>
            <family val="2"/>
          </rPr>
          <t xml:space="preserve"> </t>
        </r>
        <r>
          <rPr>
            <b/>
            <sz val="9"/>
            <color indexed="81"/>
            <rFont val="돋움"/>
            <family val="3"/>
            <charset val="129"/>
          </rPr>
          <t>입력불가</t>
        </r>
        <r>
          <rPr>
            <b/>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Master</author>
  </authors>
  <commentList>
    <comment ref="B6" authorId="0" shapeId="0" xr:uid="{FCF6C368-729D-4CFD-954F-42C6943F482C}">
      <text>
        <r>
          <rPr>
            <b/>
            <sz val="9"/>
            <color indexed="81"/>
            <rFont val="돋움"/>
            <family val="3"/>
            <charset val="129"/>
          </rPr>
          <t>직급</t>
        </r>
      </text>
    </comment>
    <comment ref="B7" authorId="0" shapeId="0" xr:uid="{14456166-2825-48D7-81AF-E11998526B01}">
      <text>
        <r>
          <rPr>
            <b/>
            <sz val="9"/>
            <color indexed="81"/>
            <rFont val="돋움"/>
            <family val="3"/>
            <charset val="129"/>
          </rPr>
          <t>성명</t>
        </r>
      </text>
    </comment>
    <comment ref="B8" authorId="0" shapeId="0" xr:uid="{3E7F3995-617A-483E-A5A4-11C0F79522B7}">
      <text>
        <r>
          <rPr>
            <b/>
            <sz val="9"/>
            <color indexed="81"/>
            <rFont val="돋움"/>
            <family val="3"/>
            <charset val="129"/>
          </rPr>
          <t>직급</t>
        </r>
      </text>
    </comment>
    <comment ref="B9" authorId="0" shapeId="0" xr:uid="{B2D3C6AA-B2E3-44C6-ABD4-F8005DE27129}">
      <text>
        <r>
          <rPr>
            <b/>
            <sz val="9"/>
            <color indexed="81"/>
            <rFont val="돋움"/>
            <family val="3"/>
            <charset val="129"/>
          </rPr>
          <t>성명</t>
        </r>
      </text>
    </comment>
    <comment ref="B10" authorId="0" shapeId="0" xr:uid="{69BE49A4-1414-479C-AA14-38E0D38629AF}">
      <text>
        <r>
          <rPr>
            <b/>
            <sz val="9"/>
            <color indexed="81"/>
            <rFont val="돋움"/>
            <family val="3"/>
            <charset val="129"/>
          </rPr>
          <t>직급</t>
        </r>
      </text>
    </comment>
    <comment ref="B11" authorId="0" shapeId="0" xr:uid="{B60F81F7-9679-4DB4-B8BF-9866FDA0EB40}">
      <text>
        <r>
          <rPr>
            <b/>
            <sz val="9"/>
            <color indexed="81"/>
            <rFont val="돋움"/>
            <family val="3"/>
            <charset val="129"/>
          </rPr>
          <t>성명</t>
        </r>
      </text>
    </comment>
    <comment ref="B12" authorId="0" shapeId="0" xr:uid="{7C7E3307-E5B1-4BDD-B48C-F7BBB65823C9}">
      <text>
        <r>
          <rPr>
            <b/>
            <sz val="9"/>
            <color indexed="81"/>
            <rFont val="돋움"/>
            <family val="3"/>
            <charset val="129"/>
          </rPr>
          <t>직급</t>
        </r>
      </text>
    </comment>
    <comment ref="B13" authorId="0" shapeId="0" xr:uid="{8FBE827E-24E3-4F6F-914F-9BCD28D29489}">
      <text>
        <r>
          <rPr>
            <b/>
            <sz val="9"/>
            <color indexed="81"/>
            <rFont val="돋움"/>
            <family val="3"/>
            <charset val="129"/>
          </rPr>
          <t>성명</t>
        </r>
      </text>
    </comment>
    <comment ref="B14" authorId="0" shapeId="0" xr:uid="{8F88ECBE-B4A5-4578-964B-527B1368349F}">
      <text>
        <r>
          <rPr>
            <b/>
            <sz val="9"/>
            <color indexed="81"/>
            <rFont val="돋움"/>
            <family val="3"/>
            <charset val="129"/>
          </rPr>
          <t>직급</t>
        </r>
      </text>
    </comment>
    <comment ref="B15" authorId="0" shapeId="0" xr:uid="{4E3E0BF1-CFDA-4025-82F0-026A819BC55F}">
      <text>
        <r>
          <rPr>
            <b/>
            <sz val="9"/>
            <color indexed="81"/>
            <rFont val="돋움"/>
            <family val="3"/>
            <charset val="129"/>
          </rPr>
          <t>성명</t>
        </r>
      </text>
    </comment>
    <comment ref="B16" authorId="0" shapeId="0" xr:uid="{17FA5E79-8453-43B3-A872-59B2DE71C038}">
      <text>
        <r>
          <rPr>
            <b/>
            <sz val="9"/>
            <color indexed="81"/>
            <rFont val="돋움"/>
            <family val="3"/>
            <charset val="129"/>
          </rPr>
          <t>직급</t>
        </r>
      </text>
    </comment>
    <comment ref="B17" authorId="0" shapeId="0" xr:uid="{398CB46E-8F68-4F94-81FD-A6045BD30738}">
      <text>
        <r>
          <rPr>
            <b/>
            <sz val="9"/>
            <color indexed="81"/>
            <rFont val="돋움"/>
            <family val="3"/>
            <charset val="129"/>
          </rPr>
          <t>성명</t>
        </r>
      </text>
    </comment>
    <comment ref="B18" authorId="0" shapeId="0" xr:uid="{77C4DDFE-B3E3-47EF-87CB-D77FBB02892C}">
      <text>
        <r>
          <rPr>
            <b/>
            <sz val="9"/>
            <color indexed="81"/>
            <rFont val="돋움"/>
            <family val="3"/>
            <charset val="129"/>
          </rPr>
          <t>직급</t>
        </r>
      </text>
    </comment>
    <comment ref="B19" authorId="0" shapeId="0" xr:uid="{DD8BD430-9CB4-413A-91D8-C8EBFFB51814}">
      <text>
        <r>
          <rPr>
            <b/>
            <sz val="9"/>
            <color indexed="81"/>
            <rFont val="돋움"/>
            <family val="3"/>
            <charset val="129"/>
          </rPr>
          <t>성명</t>
        </r>
      </text>
    </comment>
    <comment ref="B20" authorId="0" shapeId="0" xr:uid="{ADD3EAF7-D5FB-424D-9EA1-EF93622482F3}">
      <text>
        <r>
          <rPr>
            <b/>
            <sz val="9"/>
            <color indexed="81"/>
            <rFont val="돋움"/>
            <family val="3"/>
            <charset val="129"/>
          </rPr>
          <t>직급</t>
        </r>
      </text>
    </comment>
    <comment ref="B21" authorId="0" shapeId="0" xr:uid="{D4BAAD29-A72D-4A1F-82E9-DC20AB58054E}">
      <text>
        <r>
          <rPr>
            <b/>
            <sz val="9"/>
            <color indexed="81"/>
            <rFont val="돋움"/>
            <family val="3"/>
            <charset val="129"/>
          </rPr>
          <t>성명</t>
        </r>
      </text>
    </comment>
    <comment ref="B22" authorId="0" shapeId="0" xr:uid="{9FF273E4-89AD-40CC-9BB3-143A8E35C153}">
      <text>
        <r>
          <rPr>
            <b/>
            <sz val="9"/>
            <color indexed="81"/>
            <rFont val="돋움"/>
            <family val="3"/>
            <charset val="129"/>
          </rPr>
          <t>직급</t>
        </r>
      </text>
    </comment>
    <comment ref="B23" authorId="0" shapeId="0" xr:uid="{22E4E264-E904-48D9-AB64-4C3D6CC89C9E}">
      <text>
        <r>
          <rPr>
            <b/>
            <sz val="9"/>
            <color indexed="81"/>
            <rFont val="돋움"/>
            <family val="3"/>
            <charset val="129"/>
          </rPr>
          <t>성명</t>
        </r>
      </text>
    </comment>
    <comment ref="B24" authorId="0" shapeId="0" xr:uid="{AAF2A026-E350-465D-BB55-9D7DEA4B40E0}">
      <text>
        <r>
          <rPr>
            <b/>
            <sz val="9"/>
            <color indexed="81"/>
            <rFont val="돋움"/>
            <family val="3"/>
            <charset val="129"/>
          </rPr>
          <t>직급</t>
        </r>
      </text>
    </comment>
    <comment ref="B25" authorId="0" shapeId="0" xr:uid="{92029985-7AE3-4001-8303-B4DE4D85C819}">
      <text>
        <r>
          <rPr>
            <b/>
            <sz val="9"/>
            <color indexed="81"/>
            <rFont val="돋움"/>
            <family val="3"/>
            <charset val="129"/>
          </rPr>
          <t>성명</t>
        </r>
      </text>
    </comment>
    <comment ref="B26" authorId="0" shapeId="0" xr:uid="{0E13FE58-68F0-45C7-9B75-F6913EC1CCF2}">
      <text>
        <r>
          <rPr>
            <b/>
            <sz val="9"/>
            <color indexed="81"/>
            <rFont val="돋움"/>
            <family val="3"/>
            <charset val="129"/>
          </rPr>
          <t>직급</t>
        </r>
      </text>
    </comment>
    <comment ref="B27" authorId="0" shapeId="0" xr:uid="{AD8509CF-2AF3-4912-BE18-C8FD0AE91B08}">
      <text>
        <r>
          <rPr>
            <b/>
            <sz val="9"/>
            <color indexed="81"/>
            <rFont val="돋움"/>
            <family val="3"/>
            <charset val="129"/>
          </rPr>
          <t>성명</t>
        </r>
      </text>
    </comment>
    <comment ref="B28" authorId="0" shapeId="0" xr:uid="{ED2029C0-E497-4465-8C55-E2CE26F325C0}">
      <text>
        <r>
          <rPr>
            <b/>
            <sz val="9"/>
            <color indexed="81"/>
            <rFont val="돋움"/>
            <family val="3"/>
            <charset val="129"/>
          </rPr>
          <t>직급</t>
        </r>
      </text>
    </comment>
    <comment ref="B29" authorId="0" shapeId="0" xr:uid="{28D66BBF-FF86-466A-A889-DF7E5E401BB3}">
      <text>
        <r>
          <rPr>
            <b/>
            <sz val="9"/>
            <color indexed="81"/>
            <rFont val="돋움"/>
            <family val="3"/>
            <charset val="129"/>
          </rPr>
          <t>성명</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Microsoft</author>
  </authors>
  <commentList>
    <comment ref="I3" authorId="0" shapeId="0" xr:uid="{D013183D-1D22-4BBB-8531-E76BF960BB5E}">
      <text>
        <r>
          <rPr>
            <b/>
            <sz val="9"/>
            <color indexed="81"/>
            <rFont val="돋움"/>
            <family val="3"/>
            <charset val="129"/>
          </rPr>
          <t>기업의</t>
        </r>
        <r>
          <rPr>
            <b/>
            <sz val="9"/>
            <color indexed="81"/>
            <rFont val="Tahoma"/>
            <family val="2"/>
          </rPr>
          <t xml:space="preserve"> </t>
        </r>
        <r>
          <rPr>
            <b/>
            <sz val="9"/>
            <color indexed="81"/>
            <rFont val="돋움"/>
            <family val="3"/>
            <charset val="129"/>
          </rPr>
          <t>업무용</t>
        </r>
        <r>
          <rPr>
            <b/>
            <sz val="9"/>
            <color indexed="81"/>
            <rFont val="Tahoma"/>
            <family val="2"/>
          </rPr>
          <t xml:space="preserve"> </t>
        </r>
        <r>
          <rPr>
            <b/>
            <sz val="9"/>
            <color indexed="81"/>
            <rFont val="돋움"/>
            <family val="3"/>
            <charset val="129"/>
          </rPr>
          <t>승용차란</t>
        </r>
        <r>
          <rPr>
            <b/>
            <sz val="9"/>
            <color indexed="81"/>
            <rFont val="Tahoma"/>
            <family val="2"/>
          </rPr>
          <t xml:space="preserve"> </t>
        </r>
        <r>
          <rPr>
            <b/>
            <sz val="9"/>
            <color indexed="81"/>
            <rFont val="돋움"/>
            <family val="3"/>
            <charset val="129"/>
          </rPr>
          <t>업무에</t>
        </r>
        <r>
          <rPr>
            <b/>
            <sz val="9"/>
            <color indexed="81"/>
            <rFont val="Tahoma"/>
            <family val="2"/>
          </rPr>
          <t xml:space="preserve"> </t>
        </r>
        <r>
          <rPr>
            <b/>
            <sz val="9"/>
            <color indexed="81"/>
            <rFont val="돋움"/>
            <family val="3"/>
            <charset val="129"/>
          </rPr>
          <t>사용되는</t>
        </r>
        <r>
          <rPr>
            <b/>
            <sz val="9"/>
            <color indexed="81"/>
            <rFont val="Tahoma"/>
            <family val="2"/>
          </rPr>
          <t xml:space="preserve"> </t>
        </r>
        <r>
          <rPr>
            <b/>
            <sz val="9"/>
            <color indexed="81"/>
            <rFont val="돋움"/>
            <family val="3"/>
            <charset val="129"/>
          </rPr>
          <t>개별소비세법에</t>
        </r>
        <r>
          <rPr>
            <b/>
            <sz val="9"/>
            <color indexed="81"/>
            <rFont val="Tahoma"/>
            <family val="2"/>
          </rPr>
          <t xml:space="preserve"> </t>
        </r>
        <r>
          <rPr>
            <b/>
            <sz val="9"/>
            <color indexed="81"/>
            <rFont val="돋움"/>
            <family val="3"/>
            <charset val="129"/>
          </rPr>
          <t>의한</t>
        </r>
        <r>
          <rPr>
            <b/>
            <sz val="9"/>
            <color indexed="81"/>
            <rFont val="Tahoma"/>
            <family val="2"/>
          </rPr>
          <t xml:space="preserve"> </t>
        </r>
        <r>
          <rPr>
            <b/>
            <sz val="9"/>
            <color indexed="81"/>
            <rFont val="돋움"/>
            <family val="3"/>
            <charset val="129"/>
          </rPr>
          <t>승용자동차를</t>
        </r>
        <r>
          <rPr>
            <b/>
            <sz val="9"/>
            <color indexed="81"/>
            <rFont val="Tahoma"/>
            <family val="2"/>
          </rPr>
          <t xml:space="preserve"> </t>
        </r>
        <r>
          <rPr>
            <b/>
            <sz val="9"/>
            <color indexed="81"/>
            <rFont val="돋움"/>
            <family val="3"/>
            <charset val="129"/>
          </rPr>
          <t>말한다</t>
        </r>
        <r>
          <rPr>
            <b/>
            <sz val="9"/>
            <color indexed="81"/>
            <rFont val="Tahoma"/>
            <family val="2"/>
          </rPr>
          <t xml:space="preserve">.
</t>
        </r>
        <r>
          <rPr>
            <b/>
            <sz val="9"/>
            <color indexed="81"/>
            <rFont val="돋움"/>
            <family val="3"/>
            <charset val="129"/>
          </rPr>
          <t>또한</t>
        </r>
        <r>
          <rPr>
            <b/>
            <sz val="9"/>
            <color indexed="81"/>
            <rFont val="Tahoma"/>
            <family val="2"/>
          </rPr>
          <t xml:space="preserve"> </t>
        </r>
        <r>
          <rPr>
            <b/>
            <sz val="9"/>
            <color indexed="81"/>
            <rFont val="돋움"/>
            <family val="3"/>
            <charset val="129"/>
          </rPr>
          <t>직원명의</t>
        </r>
        <r>
          <rPr>
            <b/>
            <sz val="9"/>
            <color indexed="81"/>
            <rFont val="Tahoma"/>
            <family val="2"/>
          </rPr>
          <t xml:space="preserve"> </t>
        </r>
        <r>
          <rPr>
            <b/>
            <sz val="9"/>
            <color indexed="81"/>
            <rFont val="돋움"/>
            <family val="3"/>
            <charset val="129"/>
          </rPr>
          <t>승용차도</t>
        </r>
        <r>
          <rPr>
            <b/>
            <sz val="9"/>
            <color indexed="81"/>
            <rFont val="Tahoma"/>
            <family val="2"/>
          </rPr>
          <t xml:space="preserve"> </t>
        </r>
        <r>
          <rPr>
            <b/>
            <sz val="9"/>
            <color indexed="81"/>
            <rFont val="돋움"/>
            <family val="3"/>
            <charset val="129"/>
          </rPr>
          <t>업무상</t>
        </r>
        <r>
          <rPr>
            <b/>
            <sz val="9"/>
            <color indexed="81"/>
            <rFont val="Tahoma"/>
            <family val="2"/>
          </rPr>
          <t xml:space="preserve"> </t>
        </r>
        <r>
          <rPr>
            <b/>
            <sz val="9"/>
            <color indexed="81"/>
            <rFont val="돋움"/>
            <family val="3"/>
            <charset val="129"/>
          </rPr>
          <t>사용하고</t>
        </r>
        <r>
          <rPr>
            <b/>
            <sz val="9"/>
            <color indexed="81"/>
            <rFont val="Tahoma"/>
            <family val="2"/>
          </rPr>
          <t xml:space="preserve"> </t>
        </r>
        <r>
          <rPr>
            <b/>
            <sz val="9"/>
            <color indexed="81"/>
            <rFont val="돋움"/>
            <family val="3"/>
            <charset val="129"/>
          </rPr>
          <t>비용청구시</t>
        </r>
        <r>
          <rPr>
            <b/>
            <sz val="9"/>
            <color indexed="81"/>
            <rFont val="Tahoma"/>
            <family val="2"/>
          </rPr>
          <t xml:space="preserve"> </t>
        </r>
        <r>
          <rPr>
            <b/>
            <sz val="9"/>
            <color indexed="81"/>
            <rFont val="돋움"/>
            <family val="3"/>
            <charset val="129"/>
          </rPr>
          <t>기록하여</t>
        </r>
        <r>
          <rPr>
            <b/>
            <sz val="9"/>
            <color indexed="81"/>
            <rFont val="Tahoma"/>
            <family val="2"/>
          </rPr>
          <t xml:space="preserve"> </t>
        </r>
        <r>
          <rPr>
            <b/>
            <sz val="9"/>
            <color indexed="81"/>
            <rFont val="돋움"/>
            <family val="3"/>
            <charset val="129"/>
          </rPr>
          <t>구분해줘야</t>
        </r>
        <r>
          <rPr>
            <b/>
            <sz val="9"/>
            <color indexed="81"/>
            <rFont val="Tahoma"/>
            <family val="2"/>
          </rPr>
          <t xml:space="preserve"> </t>
        </r>
        <r>
          <rPr>
            <b/>
            <sz val="9"/>
            <color indexed="81"/>
            <rFont val="돋움"/>
            <family val="3"/>
            <charset val="129"/>
          </rPr>
          <t>한다</t>
        </r>
        <r>
          <rPr>
            <b/>
            <sz val="9"/>
            <color indexed="81"/>
            <rFont val="Tahoma"/>
            <family val="2"/>
          </rPr>
          <t xml:space="preserve">.
</t>
        </r>
        <r>
          <rPr>
            <b/>
            <sz val="9"/>
            <color indexed="81"/>
            <rFont val="돋움"/>
            <family val="3"/>
            <charset val="129"/>
          </rPr>
          <t>직원명의</t>
        </r>
        <r>
          <rPr>
            <b/>
            <sz val="9"/>
            <color indexed="81"/>
            <rFont val="Tahoma"/>
            <family val="2"/>
          </rPr>
          <t xml:space="preserve"> </t>
        </r>
        <r>
          <rPr>
            <b/>
            <sz val="9"/>
            <color indexed="81"/>
            <rFont val="돋움"/>
            <family val="3"/>
            <charset val="129"/>
          </rPr>
          <t>차량은</t>
        </r>
        <r>
          <rPr>
            <b/>
            <sz val="9"/>
            <color indexed="81"/>
            <rFont val="Tahoma"/>
            <family val="2"/>
          </rPr>
          <t xml:space="preserve"> </t>
        </r>
        <r>
          <rPr>
            <b/>
            <sz val="9"/>
            <color indexed="81"/>
            <rFont val="돋움"/>
            <family val="3"/>
            <charset val="129"/>
          </rPr>
          <t>실제사용</t>
        </r>
        <r>
          <rPr>
            <b/>
            <sz val="9"/>
            <color indexed="81"/>
            <rFont val="Tahoma"/>
            <family val="2"/>
          </rPr>
          <t xml:space="preserve"> </t>
        </r>
        <r>
          <rPr>
            <b/>
            <sz val="9"/>
            <color indexed="81"/>
            <rFont val="돋움"/>
            <family val="3"/>
            <charset val="129"/>
          </rPr>
          <t>유류비용청구해서</t>
        </r>
        <r>
          <rPr>
            <b/>
            <sz val="9"/>
            <color indexed="81"/>
            <rFont val="Tahoma"/>
            <family val="2"/>
          </rPr>
          <t xml:space="preserve"> </t>
        </r>
        <r>
          <rPr>
            <b/>
            <sz val="9"/>
            <color indexed="81"/>
            <rFont val="돋움"/>
            <family val="3"/>
            <charset val="129"/>
          </rPr>
          <t>지급시</t>
        </r>
        <r>
          <rPr>
            <b/>
            <sz val="9"/>
            <color indexed="81"/>
            <rFont val="Tahoma"/>
            <family val="2"/>
          </rPr>
          <t xml:space="preserve"> </t>
        </r>
        <r>
          <rPr>
            <b/>
            <sz val="9"/>
            <color indexed="81"/>
            <rFont val="돋움"/>
            <family val="3"/>
            <charset val="129"/>
          </rPr>
          <t>급여대장상에</t>
        </r>
        <r>
          <rPr>
            <b/>
            <sz val="9"/>
            <color indexed="81"/>
            <rFont val="Tahoma"/>
            <family val="2"/>
          </rPr>
          <t xml:space="preserve"> </t>
        </r>
        <r>
          <rPr>
            <b/>
            <sz val="9"/>
            <color indexed="81"/>
            <rFont val="돋움"/>
            <family val="3"/>
            <charset val="129"/>
          </rPr>
          <t>자가운전보조금</t>
        </r>
        <r>
          <rPr>
            <b/>
            <sz val="9"/>
            <color indexed="81"/>
            <rFont val="Tahoma"/>
            <family val="2"/>
          </rPr>
          <t>(</t>
        </r>
        <r>
          <rPr>
            <b/>
            <sz val="9"/>
            <color indexed="81"/>
            <rFont val="돋움"/>
            <family val="3"/>
            <charset val="129"/>
          </rPr>
          <t>비과세</t>
        </r>
        <r>
          <rPr>
            <b/>
            <sz val="9"/>
            <color indexed="81"/>
            <rFont val="Tahoma"/>
            <family val="2"/>
          </rPr>
          <t>20</t>
        </r>
        <r>
          <rPr>
            <b/>
            <sz val="9"/>
            <color indexed="81"/>
            <rFont val="돋움"/>
            <family val="3"/>
            <charset val="129"/>
          </rPr>
          <t>만원</t>
        </r>
        <r>
          <rPr>
            <b/>
            <sz val="9"/>
            <color indexed="81"/>
            <rFont val="Tahoma"/>
            <family val="2"/>
          </rPr>
          <t>)</t>
        </r>
        <r>
          <rPr>
            <b/>
            <sz val="9"/>
            <color indexed="81"/>
            <rFont val="돋움"/>
            <family val="3"/>
            <charset val="129"/>
          </rPr>
          <t>을</t>
        </r>
        <r>
          <rPr>
            <b/>
            <sz val="9"/>
            <color indexed="81"/>
            <rFont val="Tahoma"/>
            <family val="2"/>
          </rPr>
          <t xml:space="preserve"> </t>
        </r>
        <r>
          <rPr>
            <b/>
            <sz val="9"/>
            <color indexed="81"/>
            <rFont val="돋움"/>
            <family val="3"/>
            <charset val="129"/>
          </rPr>
          <t>기본급</t>
        </r>
        <r>
          <rPr>
            <b/>
            <sz val="9"/>
            <color indexed="81"/>
            <rFont val="Tahoma"/>
            <family val="2"/>
          </rPr>
          <t>(</t>
        </r>
        <r>
          <rPr>
            <b/>
            <sz val="9"/>
            <color indexed="81"/>
            <rFont val="돋움"/>
            <family val="3"/>
            <charset val="129"/>
          </rPr>
          <t>과세</t>
        </r>
        <r>
          <rPr>
            <b/>
            <sz val="9"/>
            <color indexed="81"/>
            <rFont val="Tahoma"/>
            <family val="2"/>
          </rPr>
          <t>)</t>
        </r>
        <r>
          <rPr>
            <b/>
            <sz val="9"/>
            <color indexed="81"/>
            <rFont val="돋움"/>
            <family val="3"/>
            <charset val="129"/>
          </rPr>
          <t>로</t>
        </r>
        <r>
          <rPr>
            <b/>
            <sz val="9"/>
            <color indexed="81"/>
            <rFont val="Tahoma"/>
            <family val="2"/>
          </rPr>
          <t xml:space="preserve"> </t>
        </r>
        <r>
          <rPr>
            <b/>
            <sz val="9"/>
            <color indexed="81"/>
            <rFont val="돋움"/>
            <family val="3"/>
            <charset val="129"/>
          </rPr>
          <t>전환시켜야</t>
        </r>
        <r>
          <rPr>
            <b/>
            <sz val="9"/>
            <color indexed="81"/>
            <rFont val="Tahoma"/>
            <family val="2"/>
          </rPr>
          <t xml:space="preserve"> </t>
        </r>
        <r>
          <rPr>
            <b/>
            <sz val="9"/>
            <color indexed="81"/>
            <rFont val="돋움"/>
            <family val="3"/>
            <charset val="129"/>
          </rPr>
          <t>한다</t>
        </r>
        <r>
          <rPr>
            <b/>
            <sz val="9"/>
            <color indexed="81"/>
            <rFont val="Tahoma"/>
            <family val="2"/>
          </rPr>
          <t>.
2016</t>
        </r>
        <r>
          <rPr>
            <b/>
            <sz val="9"/>
            <color indexed="81"/>
            <rFont val="돋움"/>
            <family val="3"/>
            <charset val="129"/>
          </rPr>
          <t>년</t>
        </r>
        <r>
          <rPr>
            <b/>
            <sz val="9"/>
            <color indexed="81"/>
            <rFont val="Tahoma"/>
            <family val="2"/>
          </rPr>
          <t xml:space="preserve"> </t>
        </r>
        <r>
          <rPr>
            <b/>
            <sz val="9"/>
            <color indexed="81"/>
            <rFont val="돋움"/>
            <family val="3"/>
            <charset val="129"/>
          </rPr>
          <t>모든법인과</t>
        </r>
        <r>
          <rPr>
            <b/>
            <sz val="9"/>
            <color indexed="81"/>
            <rFont val="Tahoma"/>
            <family val="2"/>
          </rPr>
          <t xml:space="preserve"> </t>
        </r>
        <r>
          <rPr>
            <b/>
            <sz val="9"/>
            <color indexed="81"/>
            <rFont val="돋움"/>
            <family val="3"/>
            <charset val="129"/>
          </rPr>
          <t>개인사업자</t>
        </r>
        <r>
          <rPr>
            <b/>
            <sz val="9"/>
            <color indexed="81"/>
            <rFont val="Tahoma"/>
            <family val="2"/>
          </rPr>
          <t xml:space="preserve"> </t>
        </r>
        <r>
          <rPr>
            <b/>
            <sz val="9"/>
            <color indexed="81"/>
            <rFont val="돋움"/>
            <family val="3"/>
            <charset val="129"/>
          </rPr>
          <t>중</t>
        </r>
        <r>
          <rPr>
            <b/>
            <sz val="9"/>
            <color indexed="81"/>
            <rFont val="Tahoma"/>
            <family val="2"/>
          </rPr>
          <t xml:space="preserve"> </t>
        </r>
        <r>
          <rPr>
            <b/>
            <sz val="9"/>
            <color indexed="81"/>
            <rFont val="돋움"/>
            <family val="3"/>
            <charset val="129"/>
          </rPr>
          <t>성실신고</t>
        </r>
        <r>
          <rPr>
            <b/>
            <sz val="9"/>
            <color indexed="81"/>
            <rFont val="Tahoma"/>
            <family val="2"/>
          </rPr>
          <t xml:space="preserve"> </t>
        </r>
        <r>
          <rPr>
            <b/>
            <sz val="9"/>
            <color indexed="81"/>
            <rFont val="돋움"/>
            <family val="3"/>
            <charset val="129"/>
          </rPr>
          <t>확인대상자
□</t>
        </r>
        <r>
          <rPr>
            <b/>
            <sz val="9"/>
            <color indexed="81"/>
            <rFont val="Tahoma"/>
            <family val="2"/>
          </rPr>
          <t xml:space="preserve"> </t>
        </r>
        <r>
          <rPr>
            <b/>
            <sz val="9"/>
            <color indexed="81"/>
            <rFont val="돋움"/>
            <family val="3"/>
            <charset val="129"/>
          </rPr>
          <t>‘</t>
        </r>
        <r>
          <rPr>
            <b/>
            <sz val="9"/>
            <color indexed="81"/>
            <rFont val="Tahoma"/>
            <family val="2"/>
          </rPr>
          <t>16</t>
        </r>
        <r>
          <rPr>
            <b/>
            <sz val="9"/>
            <color indexed="81"/>
            <rFont val="돋움"/>
            <family val="3"/>
            <charset val="129"/>
          </rPr>
          <t>년은</t>
        </r>
        <r>
          <rPr>
            <b/>
            <sz val="9"/>
            <color indexed="81"/>
            <rFont val="Tahoma"/>
            <family val="2"/>
          </rPr>
          <t xml:space="preserve"> </t>
        </r>
        <r>
          <rPr>
            <b/>
            <sz val="9"/>
            <color indexed="81"/>
            <rFont val="돋움"/>
            <family val="3"/>
            <charset val="129"/>
          </rPr>
          <t>제도</t>
        </r>
        <r>
          <rPr>
            <b/>
            <sz val="9"/>
            <color indexed="81"/>
            <rFont val="Tahoma"/>
            <family val="2"/>
          </rPr>
          <t xml:space="preserve"> </t>
        </r>
        <r>
          <rPr>
            <b/>
            <sz val="9"/>
            <color indexed="81"/>
            <rFont val="돋움"/>
            <family val="3"/>
            <charset val="129"/>
          </rPr>
          <t>시행</t>
        </r>
        <r>
          <rPr>
            <b/>
            <sz val="9"/>
            <color indexed="81"/>
            <rFont val="Tahoma"/>
            <family val="2"/>
          </rPr>
          <t xml:space="preserve"> </t>
        </r>
        <r>
          <rPr>
            <b/>
            <sz val="9"/>
            <color indexed="81"/>
            <rFont val="돋움"/>
            <family val="3"/>
            <charset val="129"/>
          </rPr>
          <t>첫해임을</t>
        </r>
        <r>
          <rPr>
            <b/>
            <sz val="9"/>
            <color indexed="81"/>
            <rFont val="Tahoma"/>
            <family val="2"/>
          </rPr>
          <t xml:space="preserve"> </t>
        </r>
        <r>
          <rPr>
            <b/>
            <sz val="9"/>
            <color indexed="81"/>
            <rFont val="돋움"/>
            <family val="3"/>
            <charset val="129"/>
          </rPr>
          <t>감안하여</t>
        </r>
        <r>
          <rPr>
            <b/>
            <sz val="9"/>
            <color indexed="81"/>
            <rFont val="Tahoma"/>
            <family val="2"/>
          </rPr>
          <t xml:space="preserve"> </t>
        </r>
        <r>
          <rPr>
            <b/>
            <sz val="9"/>
            <color indexed="81"/>
            <rFont val="돋움"/>
            <family val="3"/>
            <charset val="129"/>
          </rPr>
          <t>성실신고확인대상자</t>
        </r>
        <r>
          <rPr>
            <b/>
            <sz val="9"/>
            <color indexed="81"/>
            <rFont val="Tahoma"/>
            <family val="2"/>
          </rPr>
          <t>*(</t>
        </r>
        <r>
          <rPr>
            <b/>
            <sz val="9"/>
            <color indexed="81"/>
            <rFont val="돋움"/>
            <family val="3"/>
            <charset val="129"/>
          </rPr>
          <t>‘</t>
        </r>
        <r>
          <rPr>
            <b/>
            <sz val="9"/>
            <color indexed="81"/>
            <rFont val="Tahoma"/>
            <family val="2"/>
          </rPr>
          <t>14</t>
        </r>
        <r>
          <rPr>
            <b/>
            <sz val="9"/>
            <color indexed="81"/>
            <rFont val="돋움"/>
            <family val="3"/>
            <charset val="129"/>
          </rPr>
          <t>년</t>
        </r>
        <r>
          <rPr>
            <b/>
            <sz val="9"/>
            <color indexed="81"/>
            <rFont val="Tahoma"/>
            <family val="2"/>
          </rPr>
          <t xml:space="preserve"> </t>
        </r>
        <r>
          <rPr>
            <b/>
            <sz val="9"/>
            <color indexed="81"/>
            <rFont val="돋움"/>
            <family val="3"/>
            <charset val="129"/>
          </rPr>
          <t>귀속기준</t>
        </r>
        <r>
          <rPr>
            <b/>
            <sz val="9"/>
            <color indexed="81"/>
            <rFont val="Tahoma"/>
            <family val="2"/>
          </rPr>
          <t xml:space="preserve"> </t>
        </r>
        <r>
          <rPr>
            <b/>
            <sz val="9"/>
            <color indexed="81"/>
            <rFont val="돋움"/>
            <family val="3"/>
            <charset val="129"/>
          </rPr>
          <t>약</t>
        </r>
        <r>
          <rPr>
            <b/>
            <sz val="9"/>
            <color indexed="81"/>
            <rFont val="Tahoma"/>
            <family val="2"/>
          </rPr>
          <t xml:space="preserve"> 14</t>
        </r>
        <r>
          <rPr>
            <b/>
            <sz val="9"/>
            <color indexed="81"/>
            <rFont val="돋움"/>
            <family val="3"/>
            <charset val="129"/>
          </rPr>
          <t>만명</t>
        </r>
        <r>
          <rPr>
            <b/>
            <sz val="9"/>
            <color indexed="81"/>
            <rFont val="Tahoma"/>
            <family val="2"/>
          </rPr>
          <t xml:space="preserve"> </t>
        </r>
        <r>
          <rPr>
            <b/>
            <sz val="9"/>
            <color indexed="81"/>
            <rFont val="돋움"/>
            <family val="3"/>
            <charset val="129"/>
          </rPr>
          <t>추정</t>
        </r>
        <r>
          <rPr>
            <b/>
            <sz val="9"/>
            <color indexed="81"/>
            <rFont val="Tahoma"/>
            <family val="2"/>
          </rPr>
          <t>)</t>
        </r>
        <r>
          <rPr>
            <b/>
            <sz val="9"/>
            <color indexed="81"/>
            <rFont val="돋움"/>
            <family val="3"/>
            <charset val="129"/>
          </rPr>
          <t>에</t>
        </r>
        <r>
          <rPr>
            <b/>
            <sz val="9"/>
            <color indexed="81"/>
            <rFont val="Tahoma"/>
            <family val="2"/>
          </rPr>
          <t xml:space="preserve"> </t>
        </r>
        <r>
          <rPr>
            <b/>
            <sz val="9"/>
            <color indexed="81"/>
            <rFont val="돋움"/>
            <family val="3"/>
            <charset val="129"/>
          </rPr>
          <t>대하여</t>
        </r>
        <r>
          <rPr>
            <b/>
            <sz val="9"/>
            <color indexed="81"/>
            <rFont val="Tahoma"/>
            <family val="2"/>
          </rPr>
          <t xml:space="preserve"> </t>
        </r>
        <r>
          <rPr>
            <b/>
            <sz val="9"/>
            <color indexed="81"/>
            <rFont val="돋움"/>
            <family val="3"/>
            <charset val="129"/>
          </rPr>
          <t>우선</t>
        </r>
        <r>
          <rPr>
            <b/>
            <sz val="9"/>
            <color indexed="81"/>
            <rFont val="Tahoma"/>
            <family val="2"/>
          </rPr>
          <t xml:space="preserve"> </t>
        </r>
        <r>
          <rPr>
            <b/>
            <sz val="9"/>
            <color indexed="81"/>
            <rFont val="돋움"/>
            <family val="3"/>
            <charset val="129"/>
          </rPr>
          <t xml:space="preserve">시행
</t>
        </r>
        <r>
          <rPr>
            <b/>
            <sz val="9"/>
            <color indexed="81"/>
            <rFont val="Tahoma"/>
            <family val="2"/>
          </rPr>
          <t xml:space="preserve">  
* </t>
        </r>
        <r>
          <rPr>
            <b/>
            <sz val="9"/>
            <color indexed="81"/>
            <rFont val="돋움"/>
            <family val="3"/>
            <charset val="129"/>
          </rPr>
          <t>수입금액이</t>
        </r>
        <r>
          <rPr>
            <b/>
            <sz val="9"/>
            <color indexed="81"/>
            <rFont val="Tahoma"/>
            <family val="2"/>
          </rPr>
          <t xml:space="preserve"> </t>
        </r>
        <r>
          <rPr>
            <b/>
            <sz val="9"/>
            <color indexed="81"/>
            <rFont val="돋움"/>
            <family val="3"/>
            <charset val="129"/>
          </rPr>
          <t>일정금액</t>
        </r>
        <r>
          <rPr>
            <b/>
            <sz val="9"/>
            <color indexed="81"/>
            <rFont val="Tahoma"/>
            <family val="2"/>
          </rPr>
          <t xml:space="preserve"> </t>
        </r>
        <r>
          <rPr>
            <b/>
            <sz val="9"/>
            <color indexed="81"/>
            <rFont val="돋움"/>
            <family val="3"/>
            <charset val="129"/>
          </rPr>
          <t>이상인</t>
        </r>
        <r>
          <rPr>
            <b/>
            <sz val="9"/>
            <color indexed="81"/>
            <rFont val="Tahoma"/>
            <family val="2"/>
          </rPr>
          <t xml:space="preserve"> </t>
        </r>
        <r>
          <rPr>
            <b/>
            <sz val="9"/>
            <color indexed="81"/>
            <rFont val="돋움"/>
            <family val="3"/>
            <charset val="129"/>
          </rPr>
          <t xml:space="preserve">사업자
</t>
        </r>
        <r>
          <rPr>
            <b/>
            <sz val="9"/>
            <color indexed="81"/>
            <rFont val="Tahoma"/>
            <family val="2"/>
          </rPr>
          <t>: (</t>
        </r>
        <r>
          <rPr>
            <b/>
            <sz val="9"/>
            <color indexed="81"/>
            <rFont val="돋움"/>
            <family val="3"/>
            <charset val="129"/>
          </rPr>
          <t>농어업</t>
        </r>
        <r>
          <rPr>
            <b/>
            <sz val="9"/>
            <color indexed="81"/>
            <rFont val="Tahoma"/>
            <family val="2"/>
          </rPr>
          <t xml:space="preserve">, </t>
        </r>
        <r>
          <rPr>
            <b/>
            <sz val="9"/>
            <color indexed="81"/>
            <rFont val="돋움"/>
            <family val="3"/>
            <charset val="129"/>
          </rPr>
          <t>광업</t>
        </r>
        <r>
          <rPr>
            <b/>
            <sz val="9"/>
            <color indexed="81"/>
            <rFont val="Tahoma"/>
            <family val="2"/>
          </rPr>
          <t xml:space="preserve">, </t>
        </r>
        <r>
          <rPr>
            <b/>
            <sz val="9"/>
            <color indexed="81"/>
            <rFont val="돋움"/>
            <family val="3"/>
            <charset val="129"/>
          </rPr>
          <t>도소매업</t>
        </r>
        <r>
          <rPr>
            <b/>
            <sz val="9"/>
            <color indexed="81"/>
            <rFont val="Tahoma"/>
            <family val="2"/>
          </rPr>
          <t xml:space="preserve"> </t>
        </r>
        <r>
          <rPr>
            <b/>
            <sz val="9"/>
            <color indexed="81"/>
            <rFont val="돋움"/>
            <family val="3"/>
            <charset val="129"/>
          </rPr>
          <t>등</t>
        </r>
        <r>
          <rPr>
            <b/>
            <sz val="9"/>
            <color indexed="81"/>
            <rFont val="Tahoma"/>
            <family val="2"/>
          </rPr>
          <t>) 20</t>
        </r>
        <r>
          <rPr>
            <b/>
            <sz val="9"/>
            <color indexed="81"/>
            <rFont val="돋움"/>
            <family val="3"/>
            <charset val="129"/>
          </rPr>
          <t>억원</t>
        </r>
        <r>
          <rPr>
            <b/>
            <sz val="9"/>
            <color indexed="81"/>
            <rFont val="Tahoma"/>
            <family val="2"/>
          </rPr>
          <t xml:space="preserve"> </t>
        </r>
        <r>
          <rPr>
            <b/>
            <sz val="9"/>
            <color indexed="81"/>
            <rFont val="돋움"/>
            <family val="3"/>
            <charset val="129"/>
          </rPr>
          <t>이상</t>
        </r>
        <r>
          <rPr>
            <b/>
            <sz val="9"/>
            <color indexed="81"/>
            <rFont val="Tahoma"/>
            <family val="2"/>
          </rPr>
          <t>, (</t>
        </r>
        <r>
          <rPr>
            <b/>
            <sz val="9"/>
            <color indexed="81"/>
            <rFont val="돋움"/>
            <family val="3"/>
            <charset val="129"/>
          </rPr>
          <t>제조업</t>
        </r>
        <r>
          <rPr>
            <b/>
            <sz val="9"/>
            <color indexed="81"/>
            <rFont val="Tahoma"/>
            <family val="2"/>
          </rPr>
          <t xml:space="preserve">, </t>
        </r>
        <r>
          <rPr>
            <b/>
            <sz val="9"/>
            <color indexed="81"/>
            <rFont val="돋움"/>
            <family val="3"/>
            <charset val="129"/>
          </rPr>
          <t>숙박음식점업</t>
        </r>
        <r>
          <rPr>
            <b/>
            <sz val="9"/>
            <color indexed="81"/>
            <rFont val="Tahoma"/>
            <family val="2"/>
          </rPr>
          <t xml:space="preserve"> </t>
        </r>
        <r>
          <rPr>
            <b/>
            <sz val="9"/>
            <color indexed="81"/>
            <rFont val="돋움"/>
            <family val="3"/>
            <charset val="129"/>
          </rPr>
          <t>등</t>
        </r>
        <r>
          <rPr>
            <b/>
            <sz val="9"/>
            <color indexed="81"/>
            <rFont val="Tahoma"/>
            <family val="2"/>
          </rPr>
          <t>) 10</t>
        </r>
        <r>
          <rPr>
            <b/>
            <sz val="9"/>
            <color indexed="81"/>
            <rFont val="돋움"/>
            <family val="3"/>
            <charset val="129"/>
          </rPr>
          <t>억원</t>
        </r>
        <r>
          <rPr>
            <b/>
            <sz val="9"/>
            <color indexed="81"/>
            <rFont val="Tahoma"/>
            <family val="2"/>
          </rPr>
          <t xml:space="preserve"> </t>
        </r>
        <r>
          <rPr>
            <b/>
            <sz val="9"/>
            <color indexed="81"/>
            <rFont val="돋움"/>
            <family val="3"/>
            <charset val="129"/>
          </rPr>
          <t>이상</t>
        </r>
        <r>
          <rPr>
            <b/>
            <sz val="9"/>
            <color indexed="81"/>
            <rFont val="Tahoma"/>
            <family val="2"/>
          </rPr>
          <t>, (</t>
        </r>
        <r>
          <rPr>
            <b/>
            <sz val="9"/>
            <color indexed="81"/>
            <rFont val="돋움"/>
            <family val="3"/>
            <charset val="129"/>
          </rPr>
          <t>부동산업</t>
        </r>
        <r>
          <rPr>
            <b/>
            <sz val="9"/>
            <color indexed="81"/>
            <rFont val="Tahoma"/>
            <family val="2"/>
          </rPr>
          <t xml:space="preserve">, </t>
        </r>
        <r>
          <rPr>
            <b/>
            <sz val="9"/>
            <color indexed="81"/>
            <rFont val="돋움"/>
            <family val="3"/>
            <charset val="129"/>
          </rPr>
          <t>서비스업</t>
        </r>
        <r>
          <rPr>
            <b/>
            <sz val="9"/>
            <color indexed="81"/>
            <rFont val="Tahoma"/>
            <family val="2"/>
          </rPr>
          <t xml:space="preserve"> </t>
        </r>
        <r>
          <rPr>
            <b/>
            <sz val="9"/>
            <color indexed="81"/>
            <rFont val="돋움"/>
            <family val="3"/>
            <charset val="129"/>
          </rPr>
          <t>등</t>
        </r>
        <r>
          <rPr>
            <b/>
            <sz val="9"/>
            <color indexed="81"/>
            <rFont val="Tahoma"/>
            <family val="2"/>
          </rPr>
          <t>) 5</t>
        </r>
        <r>
          <rPr>
            <b/>
            <sz val="9"/>
            <color indexed="81"/>
            <rFont val="돋움"/>
            <family val="3"/>
            <charset val="129"/>
          </rPr>
          <t>억원</t>
        </r>
        <r>
          <rPr>
            <b/>
            <sz val="9"/>
            <color indexed="81"/>
            <rFont val="Tahoma"/>
            <family val="2"/>
          </rPr>
          <t xml:space="preserve"> </t>
        </r>
        <r>
          <rPr>
            <b/>
            <sz val="9"/>
            <color indexed="81"/>
            <rFont val="돋움"/>
            <family val="3"/>
            <charset val="129"/>
          </rPr>
          <t>이상
ㅇ</t>
        </r>
        <r>
          <rPr>
            <b/>
            <sz val="9"/>
            <color indexed="81"/>
            <rFont val="Tahoma"/>
            <family val="2"/>
          </rPr>
          <t xml:space="preserve"> 1</t>
        </r>
        <r>
          <rPr>
            <b/>
            <sz val="9"/>
            <color indexed="81"/>
            <rFont val="돋움"/>
            <family val="3"/>
            <charset val="129"/>
          </rPr>
          <t>년간</t>
        </r>
        <r>
          <rPr>
            <b/>
            <sz val="9"/>
            <color indexed="81"/>
            <rFont val="Tahoma"/>
            <family val="2"/>
          </rPr>
          <t xml:space="preserve"> </t>
        </r>
        <r>
          <rPr>
            <b/>
            <sz val="9"/>
            <color indexed="81"/>
            <rFont val="돋움"/>
            <family val="3"/>
            <charset val="129"/>
          </rPr>
          <t>시행</t>
        </r>
        <r>
          <rPr>
            <b/>
            <sz val="9"/>
            <color indexed="81"/>
            <rFont val="Tahoma"/>
            <family val="2"/>
          </rPr>
          <t xml:space="preserve"> </t>
        </r>
        <r>
          <rPr>
            <b/>
            <sz val="9"/>
            <color indexed="81"/>
            <rFont val="돋움"/>
            <family val="3"/>
            <charset val="129"/>
          </rPr>
          <t>후</t>
        </r>
        <r>
          <rPr>
            <b/>
            <sz val="9"/>
            <color indexed="81"/>
            <rFont val="Tahoma"/>
            <family val="2"/>
          </rPr>
          <t xml:space="preserve"> </t>
        </r>
        <r>
          <rPr>
            <b/>
            <sz val="9"/>
            <color indexed="81"/>
            <rFont val="돋움"/>
            <family val="3"/>
            <charset val="129"/>
          </rPr>
          <t>복식부기</t>
        </r>
        <r>
          <rPr>
            <b/>
            <sz val="9"/>
            <color indexed="81"/>
            <rFont val="Tahoma"/>
            <family val="2"/>
          </rPr>
          <t xml:space="preserve"> </t>
        </r>
        <r>
          <rPr>
            <b/>
            <sz val="9"/>
            <color indexed="81"/>
            <rFont val="돋움"/>
            <family val="3"/>
            <charset val="129"/>
          </rPr>
          <t>의무자</t>
        </r>
        <r>
          <rPr>
            <b/>
            <sz val="9"/>
            <color indexed="81"/>
            <rFont val="Tahoma"/>
            <family val="2"/>
          </rPr>
          <t>*</t>
        </r>
        <r>
          <rPr>
            <b/>
            <sz val="9"/>
            <color indexed="81"/>
            <rFont val="돋움"/>
            <family val="3"/>
            <charset val="129"/>
          </rPr>
          <t>에게</t>
        </r>
        <r>
          <rPr>
            <b/>
            <sz val="9"/>
            <color indexed="81"/>
            <rFont val="Tahoma"/>
            <family val="2"/>
          </rPr>
          <t xml:space="preserve"> </t>
        </r>
        <r>
          <rPr>
            <b/>
            <sz val="9"/>
            <color indexed="81"/>
            <rFont val="돋움"/>
            <family val="3"/>
            <charset val="129"/>
          </rPr>
          <t>’</t>
        </r>
        <r>
          <rPr>
            <b/>
            <sz val="9"/>
            <color indexed="81"/>
            <rFont val="Tahoma"/>
            <family val="2"/>
          </rPr>
          <t>17</t>
        </r>
        <r>
          <rPr>
            <b/>
            <sz val="9"/>
            <color indexed="81"/>
            <rFont val="돋움"/>
            <family val="3"/>
            <charset val="129"/>
          </rPr>
          <t>년부터</t>
        </r>
        <r>
          <rPr>
            <b/>
            <sz val="9"/>
            <color indexed="81"/>
            <rFont val="Tahoma"/>
            <family val="2"/>
          </rPr>
          <t xml:space="preserve"> </t>
        </r>
        <r>
          <rPr>
            <b/>
            <sz val="9"/>
            <color indexed="81"/>
            <rFont val="돋움"/>
            <family val="3"/>
            <charset val="129"/>
          </rPr>
          <t>확대</t>
        </r>
        <r>
          <rPr>
            <b/>
            <sz val="9"/>
            <color indexed="81"/>
            <rFont val="Tahoma"/>
            <family val="2"/>
          </rPr>
          <t xml:space="preserve"> </t>
        </r>
        <r>
          <rPr>
            <b/>
            <sz val="9"/>
            <color indexed="81"/>
            <rFont val="돋움"/>
            <family val="3"/>
            <charset val="129"/>
          </rPr>
          <t xml:space="preserve">적용
</t>
        </r>
        <r>
          <rPr>
            <b/>
            <sz val="9"/>
            <color indexed="81"/>
            <rFont val="Tahoma"/>
            <family val="2"/>
          </rPr>
          <t xml:space="preserve">* </t>
        </r>
        <r>
          <rPr>
            <b/>
            <sz val="9"/>
            <color indexed="81"/>
            <rFont val="돋움"/>
            <family val="3"/>
            <charset val="129"/>
          </rPr>
          <t>수입금액이</t>
        </r>
        <r>
          <rPr>
            <b/>
            <sz val="9"/>
            <color indexed="81"/>
            <rFont val="Tahoma"/>
            <family val="2"/>
          </rPr>
          <t xml:space="preserve"> </t>
        </r>
        <r>
          <rPr>
            <b/>
            <sz val="9"/>
            <color indexed="81"/>
            <rFont val="돋움"/>
            <family val="3"/>
            <charset val="129"/>
          </rPr>
          <t>일정금액</t>
        </r>
        <r>
          <rPr>
            <b/>
            <sz val="9"/>
            <color indexed="81"/>
            <rFont val="Tahoma"/>
            <family val="2"/>
          </rPr>
          <t xml:space="preserve"> </t>
        </r>
        <r>
          <rPr>
            <b/>
            <sz val="9"/>
            <color indexed="81"/>
            <rFont val="돋움"/>
            <family val="3"/>
            <charset val="129"/>
          </rPr>
          <t>이상인</t>
        </r>
        <r>
          <rPr>
            <b/>
            <sz val="9"/>
            <color indexed="81"/>
            <rFont val="Tahoma"/>
            <family val="2"/>
          </rPr>
          <t xml:space="preserve"> </t>
        </r>
        <r>
          <rPr>
            <b/>
            <sz val="9"/>
            <color indexed="81"/>
            <rFont val="돋움"/>
            <family val="3"/>
            <charset val="129"/>
          </rPr>
          <t xml:space="preserve">사업자
</t>
        </r>
        <r>
          <rPr>
            <b/>
            <sz val="9"/>
            <color indexed="81"/>
            <rFont val="Tahoma"/>
            <family val="2"/>
          </rPr>
          <t>: (</t>
        </r>
        <r>
          <rPr>
            <b/>
            <sz val="9"/>
            <color indexed="81"/>
            <rFont val="돋움"/>
            <family val="3"/>
            <charset val="129"/>
          </rPr>
          <t>농어업</t>
        </r>
        <r>
          <rPr>
            <b/>
            <sz val="9"/>
            <color indexed="81"/>
            <rFont val="Tahoma"/>
            <family val="2"/>
          </rPr>
          <t xml:space="preserve">, </t>
        </r>
        <r>
          <rPr>
            <b/>
            <sz val="9"/>
            <color indexed="81"/>
            <rFont val="돋움"/>
            <family val="3"/>
            <charset val="129"/>
          </rPr>
          <t>광업</t>
        </r>
        <r>
          <rPr>
            <b/>
            <sz val="9"/>
            <color indexed="81"/>
            <rFont val="Tahoma"/>
            <family val="2"/>
          </rPr>
          <t xml:space="preserve">, </t>
        </r>
        <r>
          <rPr>
            <b/>
            <sz val="9"/>
            <color indexed="81"/>
            <rFont val="돋움"/>
            <family val="3"/>
            <charset val="129"/>
          </rPr>
          <t>도소매업</t>
        </r>
        <r>
          <rPr>
            <b/>
            <sz val="9"/>
            <color indexed="81"/>
            <rFont val="Tahoma"/>
            <family val="2"/>
          </rPr>
          <t xml:space="preserve"> </t>
        </r>
        <r>
          <rPr>
            <b/>
            <sz val="9"/>
            <color indexed="81"/>
            <rFont val="돋움"/>
            <family val="3"/>
            <charset val="129"/>
          </rPr>
          <t>등</t>
        </r>
        <r>
          <rPr>
            <b/>
            <sz val="9"/>
            <color indexed="81"/>
            <rFont val="Tahoma"/>
            <family val="2"/>
          </rPr>
          <t>) 3</t>
        </r>
        <r>
          <rPr>
            <b/>
            <sz val="9"/>
            <color indexed="81"/>
            <rFont val="돋움"/>
            <family val="3"/>
            <charset val="129"/>
          </rPr>
          <t>억원</t>
        </r>
        <r>
          <rPr>
            <b/>
            <sz val="9"/>
            <color indexed="81"/>
            <rFont val="Tahoma"/>
            <family val="2"/>
          </rPr>
          <t xml:space="preserve"> </t>
        </r>
        <r>
          <rPr>
            <b/>
            <sz val="9"/>
            <color indexed="81"/>
            <rFont val="돋움"/>
            <family val="3"/>
            <charset val="129"/>
          </rPr>
          <t>이상</t>
        </r>
        <r>
          <rPr>
            <b/>
            <sz val="9"/>
            <color indexed="81"/>
            <rFont val="Tahoma"/>
            <family val="2"/>
          </rPr>
          <t>, (</t>
        </r>
        <r>
          <rPr>
            <b/>
            <sz val="9"/>
            <color indexed="81"/>
            <rFont val="돋움"/>
            <family val="3"/>
            <charset val="129"/>
          </rPr>
          <t>제조업</t>
        </r>
        <r>
          <rPr>
            <b/>
            <sz val="9"/>
            <color indexed="81"/>
            <rFont val="Tahoma"/>
            <family val="2"/>
          </rPr>
          <t xml:space="preserve">, </t>
        </r>
        <r>
          <rPr>
            <b/>
            <sz val="9"/>
            <color indexed="81"/>
            <rFont val="돋움"/>
            <family val="3"/>
            <charset val="129"/>
          </rPr>
          <t>숙박음식점업</t>
        </r>
        <r>
          <rPr>
            <b/>
            <sz val="9"/>
            <color indexed="81"/>
            <rFont val="Tahoma"/>
            <family val="2"/>
          </rPr>
          <t xml:space="preserve"> </t>
        </r>
        <r>
          <rPr>
            <b/>
            <sz val="9"/>
            <color indexed="81"/>
            <rFont val="돋움"/>
            <family val="3"/>
            <charset val="129"/>
          </rPr>
          <t>등</t>
        </r>
        <r>
          <rPr>
            <b/>
            <sz val="9"/>
            <color indexed="81"/>
            <rFont val="Tahoma"/>
            <family val="2"/>
          </rPr>
          <t>) 1.5</t>
        </r>
        <r>
          <rPr>
            <b/>
            <sz val="9"/>
            <color indexed="81"/>
            <rFont val="돋움"/>
            <family val="3"/>
            <charset val="129"/>
          </rPr>
          <t>억원</t>
        </r>
        <r>
          <rPr>
            <b/>
            <sz val="9"/>
            <color indexed="81"/>
            <rFont val="Tahoma"/>
            <family val="2"/>
          </rPr>
          <t xml:space="preserve"> </t>
        </r>
        <r>
          <rPr>
            <b/>
            <sz val="9"/>
            <color indexed="81"/>
            <rFont val="돋움"/>
            <family val="3"/>
            <charset val="129"/>
          </rPr>
          <t>이상</t>
        </r>
        <r>
          <rPr>
            <b/>
            <sz val="9"/>
            <color indexed="81"/>
            <rFont val="Tahoma"/>
            <family val="2"/>
          </rPr>
          <t>, (</t>
        </r>
        <r>
          <rPr>
            <b/>
            <sz val="9"/>
            <color indexed="81"/>
            <rFont val="돋움"/>
            <family val="3"/>
            <charset val="129"/>
          </rPr>
          <t>부동산업</t>
        </r>
        <r>
          <rPr>
            <b/>
            <sz val="9"/>
            <color indexed="81"/>
            <rFont val="Tahoma"/>
            <family val="2"/>
          </rPr>
          <t xml:space="preserve">, </t>
        </r>
        <r>
          <rPr>
            <b/>
            <sz val="9"/>
            <color indexed="81"/>
            <rFont val="돋움"/>
            <family val="3"/>
            <charset val="129"/>
          </rPr>
          <t>서비스업</t>
        </r>
        <r>
          <rPr>
            <b/>
            <sz val="9"/>
            <color indexed="81"/>
            <rFont val="Tahoma"/>
            <family val="2"/>
          </rPr>
          <t xml:space="preserve"> </t>
        </r>
        <r>
          <rPr>
            <b/>
            <sz val="9"/>
            <color indexed="81"/>
            <rFont val="돋움"/>
            <family val="3"/>
            <charset val="129"/>
          </rPr>
          <t>등</t>
        </r>
        <r>
          <rPr>
            <b/>
            <sz val="9"/>
            <color indexed="81"/>
            <rFont val="Tahoma"/>
            <family val="2"/>
          </rPr>
          <t>) 7,500</t>
        </r>
        <r>
          <rPr>
            <b/>
            <sz val="9"/>
            <color indexed="81"/>
            <rFont val="돋움"/>
            <family val="3"/>
            <charset val="129"/>
          </rPr>
          <t>만원</t>
        </r>
        <r>
          <rPr>
            <b/>
            <sz val="9"/>
            <color indexed="81"/>
            <rFont val="Tahoma"/>
            <family val="2"/>
          </rPr>
          <t xml:space="preserve"> </t>
        </r>
        <r>
          <rPr>
            <b/>
            <sz val="9"/>
            <color indexed="81"/>
            <rFont val="돋움"/>
            <family val="3"/>
            <charset val="129"/>
          </rPr>
          <t xml:space="preserve">이상
</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간편장부</t>
        </r>
        <r>
          <rPr>
            <b/>
            <sz val="9"/>
            <color indexed="81"/>
            <rFont val="Tahoma"/>
            <family val="2"/>
          </rPr>
          <t xml:space="preserve"> </t>
        </r>
        <r>
          <rPr>
            <b/>
            <sz val="9"/>
            <color indexed="81"/>
            <rFont val="돋움"/>
            <family val="3"/>
            <charset val="129"/>
          </rPr>
          <t>적용대상자</t>
        </r>
        <r>
          <rPr>
            <b/>
            <sz val="9"/>
            <color indexed="81"/>
            <rFont val="Tahoma"/>
            <family val="2"/>
          </rPr>
          <t xml:space="preserve">, </t>
        </r>
        <r>
          <rPr>
            <b/>
            <sz val="9"/>
            <color indexed="81"/>
            <rFont val="돋움"/>
            <family val="3"/>
            <charset val="129"/>
          </rPr>
          <t>추계신고자</t>
        </r>
        <r>
          <rPr>
            <b/>
            <sz val="9"/>
            <color indexed="81"/>
            <rFont val="Tahoma"/>
            <family val="2"/>
          </rPr>
          <t xml:space="preserve"> </t>
        </r>
        <r>
          <rPr>
            <b/>
            <sz val="9"/>
            <color indexed="81"/>
            <rFont val="돋움"/>
            <family val="3"/>
            <charset val="129"/>
          </rPr>
          <t>등</t>
        </r>
        <r>
          <rPr>
            <b/>
            <sz val="9"/>
            <color indexed="81"/>
            <rFont val="Tahoma"/>
            <family val="2"/>
          </rPr>
          <t xml:space="preserve"> </t>
        </r>
        <r>
          <rPr>
            <b/>
            <sz val="9"/>
            <color indexed="81"/>
            <rFont val="돋움"/>
            <family val="3"/>
            <charset val="129"/>
          </rPr>
          <t>소규모</t>
        </r>
        <r>
          <rPr>
            <b/>
            <sz val="9"/>
            <color indexed="81"/>
            <rFont val="Tahoma"/>
            <family val="2"/>
          </rPr>
          <t xml:space="preserve"> </t>
        </r>
        <r>
          <rPr>
            <b/>
            <sz val="9"/>
            <color indexed="81"/>
            <rFont val="돋움"/>
            <family val="3"/>
            <charset val="129"/>
          </rPr>
          <t>사업자는</t>
        </r>
        <r>
          <rPr>
            <b/>
            <sz val="9"/>
            <color indexed="81"/>
            <rFont val="Tahoma"/>
            <family val="2"/>
          </rPr>
          <t xml:space="preserve"> </t>
        </r>
        <r>
          <rPr>
            <b/>
            <sz val="9"/>
            <color indexed="81"/>
            <rFont val="돋움"/>
            <family val="3"/>
            <charset val="129"/>
          </rPr>
          <t>적용</t>
        </r>
        <r>
          <rPr>
            <b/>
            <sz val="9"/>
            <color indexed="81"/>
            <rFont val="Tahoma"/>
            <family val="2"/>
          </rPr>
          <t xml:space="preserve"> </t>
        </r>
        <r>
          <rPr>
            <b/>
            <sz val="9"/>
            <color indexed="81"/>
            <rFont val="돋움"/>
            <family val="3"/>
            <charset val="129"/>
          </rPr>
          <t xml:space="preserve">제외
</t>
        </r>
      </text>
    </comment>
    <comment ref="M8" authorId="0" shapeId="0" xr:uid="{C383FD6D-E09E-40A6-AEA9-F59DF6DEFABC}">
      <text>
        <r>
          <rPr>
            <b/>
            <sz val="9"/>
            <color indexed="81"/>
            <rFont val="Tahoma"/>
            <family val="2"/>
          </rPr>
          <t>2016</t>
        </r>
        <r>
          <rPr>
            <b/>
            <sz val="9"/>
            <color indexed="81"/>
            <rFont val="돋움"/>
            <family val="3"/>
            <charset val="129"/>
          </rPr>
          <t>년</t>
        </r>
        <r>
          <rPr>
            <b/>
            <sz val="9"/>
            <color indexed="81"/>
            <rFont val="Tahoma"/>
            <family val="2"/>
          </rPr>
          <t xml:space="preserve"> 4</t>
        </r>
        <r>
          <rPr>
            <b/>
            <sz val="9"/>
            <color indexed="81"/>
            <rFont val="돋움"/>
            <family val="3"/>
            <charset val="129"/>
          </rPr>
          <t>월</t>
        </r>
        <r>
          <rPr>
            <b/>
            <sz val="9"/>
            <color indexed="81"/>
            <rFont val="Tahoma"/>
            <family val="2"/>
          </rPr>
          <t xml:space="preserve"> 1</t>
        </r>
        <r>
          <rPr>
            <b/>
            <sz val="9"/>
            <color indexed="81"/>
            <rFont val="돋움"/>
            <family val="3"/>
            <charset val="129"/>
          </rPr>
          <t>일</t>
        </r>
        <r>
          <rPr>
            <b/>
            <sz val="9"/>
            <color indexed="81"/>
            <rFont val="Tahoma"/>
            <family val="2"/>
          </rPr>
          <t xml:space="preserve"> </t>
        </r>
        <r>
          <rPr>
            <b/>
            <sz val="9"/>
            <color indexed="81"/>
            <rFont val="돋움"/>
            <family val="3"/>
            <charset val="129"/>
          </rPr>
          <t>이후</t>
        </r>
        <r>
          <rPr>
            <b/>
            <sz val="9"/>
            <color indexed="81"/>
            <rFont val="Tahoma"/>
            <family val="2"/>
          </rPr>
          <t xml:space="preserve"> </t>
        </r>
        <r>
          <rPr>
            <b/>
            <sz val="9"/>
            <color indexed="81"/>
            <rFont val="돋움"/>
            <family val="3"/>
            <charset val="129"/>
          </rPr>
          <t>반드시</t>
        </r>
        <r>
          <rPr>
            <b/>
            <sz val="9"/>
            <color indexed="81"/>
            <rFont val="Tahoma"/>
            <family val="2"/>
          </rPr>
          <t xml:space="preserve"> </t>
        </r>
        <r>
          <rPr>
            <b/>
            <sz val="9"/>
            <color indexed="81"/>
            <rFont val="돋움"/>
            <family val="3"/>
            <charset val="129"/>
          </rPr>
          <t>법인차량은</t>
        </r>
        <r>
          <rPr>
            <b/>
            <sz val="9"/>
            <color indexed="81"/>
            <rFont val="Tahoma"/>
            <family val="2"/>
          </rPr>
          <t xml:space="preserve"> </t>
        </r>
        <r>
          <rPr>
            <b/>
            <sz val="9"/>
            <color indexed="81"/>
            <rFont val="돋움"/>
            <family val="3"/>
            <charset val="129"/>
          </rPr>
          <t>임직원전용보험으로</t>
        </r>
        <r>
          <rPr>
            <b/>
            <sz val="9"/>
            <color indexed="81"/>
            <rFont val="Tahoma"/>
            <family val="2"/>
          </rPr>
          <t xml:space="preserve"> </t>
        </r>
        <r>
          <rPr>
            <b/>
            <sz val="9"/>
            <color indexed="81"/>
            <rFont val="돋움"/>
            <family val="3"/>
            <charset val="129"/>
          </rPr>
          <t>가입해야</t>
        </r>
        <r>
          <rPr>
            <b/>
            <sz val="9"/>
            <color indexed="81"/>
            <rFont val="Tahoma"/>
            <family val="2"/>
          </rPr>
          <t xml:space="preserve"> </t>
        </r>
        <r>
          <rPr>
            <b/>
            <sz val="9"/>
            <color indexed="81"/>
            <rFont val="돋움"/>
            <family val="3"/>
            <charset val="129"/>
          </rPr>
          <t>비용인정이</t>
        </r>
        <r>
          <rPr>
            <b/>
            <sz val="9"/>
            <color indexed="81"/>
            <rFont val="Tahoma"/>
            <family val="2"/>
          </rPr>
          <t xml:space="preserve"> </t>
        </r>
        <r>
          <rPr>
            <b/>
            <sz val="9"/>
            <color indexed="81"/>
            <rFont val="돋움"/>
            <family val="3"/>
            <charset val="129"/>
          </rPr>
          <t>됩니다</t>
        </r>
        <r>
          <rPr>
            <b/>
            <sz val="9"/>
            <color indexed="81"/>
            <rFont val="Tahoma"/>
            <family val="2"/>
          </rPr>
          <t xml:space="preserve">.
</t>
        </r>
        <r>
          <rPr>
            <b/>
            <sz val="9"/>
            <color indexed="81"/>
            <rFont val="돋움"/>
            <family val="3"/>
            <charset val="129"/>
          </rPr>
          <t>업무용승용차의</t>
        </r>
        <r>
          <rPr>
            <b/>
            <sz val="9"/>
            <color indexed="81"/>
            <rFont val="Tahoma"/>
            <family val="2"/>
          </rPr>
          <t xml:space="preserve"> </t>
        </r>
        <r>
          <rPr>
            <b/>
            <sz val="9"/>
            <color indexed="81"/>
            <rFont val="돋움"/>
            <family val="3"/>
            <charset val="129"/>
          </rPr>
          <t>사적사용을</t>
        </r>
        <r>
          <rPr>
            <b/>
            <sz val="9"/>
            <color indexed="81"/>
            <rFont val="Tahoma"/>
            <family val="2"/>
          </rPr>
          <t xml:space="preserve"> </t>
        </r>
        <r>
          <rPr>
            <b/>
            <sz val="9"/>
            <color indexed="81"/>
            <rFont val="돋움"/>
            <family val="3"/>
            <charset val="129"/>
          </rPr>
          <t>막기</t>
        </r>
        <r>
          <rPr>
            <b/>
            <sz val="9"/>
            <color indexed="81"/>
            <rFont val="Tahoma"/>
            <family val="2"/>
          </rPr>
          <t xml:space="preserve"> </t>
        </r>
        <r>
          <rPr>
            <b/>
            <sz val="9"/>
            <color indexed="81"/>
            <rFont val="돋움"/>
            <family val="3"/>
            <charset val="129"/>
          </rPr>
          <t>위해</t>
        </r>
        <r>
          <rPr>
            <b/>
            <sz val="9"/>
            <color indexed="81"/>
            <rFont val="Tahoma"/>
            <family val="2"/>
          </rPr>
          <t xml:space="preserve"> </t>
        </r>
        <r>
          <rPr>
            <b/>
            <sz val="9"/>
            <color indexed="81"/>
            <rFont val="돋움"/>
            <family val="3"/>
            <charset val="129"/>
          </rPr>
          <t>사업연도</t>
        </r>
        <r>
          <rPr>
            <b/>
            <sz val="9"/>
            <color indexed="81"/>
            <rFont val="Tahoma"/>
            <family val="2"/>
          </rPr>
          <t xml:space="preserve"> </t>
        </r>
        <r>
          <rPr>
            <b/>
            <sz val="9"/>
            <color indexed="81"/>
            <rFont val="돋움"/>
            <family val="3"/>
            <charset val="129"/>
          </rPr>
          <t>전체</t>
        </r>
        <r>
          <rPr>
            <b/>
            <sz val="9"/>
            <color indexed="81"/>
            <rFont val="Tahoma"/>
            <family val="2"/>
          </rPr>
          <t xml:space="preserve"> </t>
        </r>
        <r>
          <rPr>
            <b/>
            <sz val="9"/>
            <color indexed="81"/>
            <rFont val="돋움"/>
            <family val="3"/>
            <charset val="129"/>
          </rPr>
          <t>기간에</t>
        </r>
        <r>
          <rPr>
            <b/>
            <sz val="9"/>
            <color indexed="81"/>
            <rFont val="Tahoma"/>
            <family val="2"/>
          </rPr>
          <t xml:space="preserve"> </t>
        </r>
        <r>
          <rPr>
            <b/>
            <sz val="9"/>
            <color indexed="81"/>
            <rFont val="돋움"/>
            <family val="3"/>
            <charset val="129"/>
          </rPr>
          <t>해당</t>
        </r>
        <r>
          <rPr>
            <b/>
            <sz val="9"/>
            <color indexed="81"/>
            <rFont val="Tahoma"/>
            <family val="2"/>
          </rPr>
          <t xml:space="preserve"> </t>
        </r>
        <r>
          <rPr>
            <b/>
            <sz val="9"/>
            <color indexed="81"/>
            <rFont val="돋움"/>
            <family val="3"/>
            <charset val="129"/>
          </rPr>
          <t>법인의</t>
        </r>
        <r>
          <rPr>
            <b/>
            <sz val="9"/>
            <color indexed="81"/>
            <rFont val="Tahoma"/>
            <family val="2"/>
          </rPr>
          <t xml:space="preserve"> </t>
        </r>
        <r>
          <rPr>
            <b/>
            <sz val="9"/>
            <color indexed="81"/>
            <rFont val="돋움"/>
            <family val="3"/>
            <charset val="129"/>
          </rPr>
          <t>임원</t>
        </r>
        <r>
          <rPr>
            <b/>
            <sz val="9"/>
            <color indexed="81"/>
            <rFont val="Tahoma"/>
            <family val="2"/>
          </rPr>
          <t xml:space="preserve"> </t>
        </r>
        <r>
          <rPr>
            <b/>
            <sz val="9"/>
            <color indexed="81"/>
            <rFont val="돋움"/>
            <family val="3"/>
            <charset val="129"/>
          </rPr>
          <t>또는</t>
        </r>
        <r>
          <rPr>
            <b/>
            <sz val="9"/>
            <color indexed="81"/>
            <rFont val="Tahoma"/>
            <family val="2"/>
          </rPr>
          <t xml:space="preserve"> </t>
        </r>
        <r>
          <rPr>
            <b/>
            <sz val="9"/>
            <color indexed="81"/>
            <rFont val="돋움"/>
            <family val="3"/>
            <charset val="129"/>
          </rPr>
          <t>사용인이</t>
        </r>
        <r>
          <rPr>
            <b/>
            <sz val="9"/>
            <color indexed="81"/>
            <rFont val="Tahoma"/>
            <family val="2"/>
          </rPr>
          <t xml:space="preserve"> </t>
        </r>
        <r>
          <rPr>
            <b/>
            <sz val="9"/>
            <color indexed="81"/>
            <rFont val="돋움"/>
            <family val="3"/>
            <charset val="129"/>
          </rPr>
          <t>직접</t>
        </r>
        <r>
          <rPr>
            <b/>
            <sz val="9"/>
            <color indexed="81"/>
            <rFont val="Tahoma"/>
            <family val="2"/>
          </rPr>
          <t xml:space="preserve"> </t>
        </r>
        <r>
          <rPr>
            <b/>
            <sz val="9"/>
            <color indexed="81"/>
            <rFont val="돋움"/>
            <family val="3"/>
            <charset val="129"/>
          </rPr>
          <t>운전한</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또는</t>
        </r>
        <r>
          <rPr>
            <b/>
            <sz val="9"/>
            <color indexed="81"/>
            <rFont val="Tahoma"/>
            <family val="2"/>
          </rPr>
          <t xml:space="preserve"> </t>
        </r>
        <r>
          <rPr>
            <b/>
            <sz val="9"/>
            <color indexed="81"/>
            <rFont val="돋움"/>
            <family val="3"/>
            <charset val="129"/>
          </rPr>
          <t>계약에</t>
        </r>
        <r>
          <rPr>
            <b/>
            <sz val="9"/>
            <color indexed="81"/>
            <rFont val="Tahoma"/>
            <family val="2"/>
          </rPr>
          <t xml:space="preserve"> </t>
        </r>
        <r>
          <rPr>
            <b/>
            <sz val="9"/>
            <color indexed="81"/>
            <rFont val="돋움"/>
            <family val="3"/>
            <charset val="129"/>
          </rPr>
          <t>따라</t>
        </r>
        <r>
          <rPr>
            <b/>
            <sz val="9"/>
            <color indexed="81"/>
            <rFont val="Tahoma"/>
            <family val="2"/>
          </rPr>
          <t xml:space="preserve"> </t>
        </r>
        <r>
          <rPr>
            <b/>
            <sz val="9"/>
            <color indexed="81"/>
            <rFont val="돋움"/>
            <family val="3"/>
            <charset val="129"/>
          </rPr>
          <t>타인이</t>
        </r>
        <r>
          <rPr>
            <b/>
            <sz val="9"/>
            <color indexed="81"/>
            <rFont val="Tahoma"/>
            <family val="2"/>
          </rPr>
          <t xml:space="preserve"> </t>
        </r>
        <r>
          <rPr>
            <b/>
            <sz val="9"/>
            <color indexed="81"/>
            <rFont val="돋움"/>
            <family val="3"/>
            <charset val="129"/>
          </rPr>
          <t>해당</t>
        </r>
        <r>
          <rPr>
            <b/>
            <sz val="9"/>
            <color indexed="81"/>
            <rFont val="Tahoma"/>
            <family val="2"/>
          </rPr>
          <t xml:space="preserve"> </t>
        </r>
        <r>
          <rPr>
            <b/>
            <sz val="9"/>
            <color indexed="81"/>
            <rFont val="돋움"/>
            <family val="3"/>
            <charset val="129"/>
          </rPr>
          <t>법인의</t>
        </r>
        <r>
          <rPr>
            <b/>
            <sz val="9"/>
            <color indexed="81"/>
            <rFont val="Tahoma"/>
            <family val="2"/>
          </rPr>
          <t xml:space="preserve"> </t>
        </r>
        <r>
          <rPr>
            <b/>
            <sz val="9"/>
            <color indexed="81"/>
            <rFont val="돋움"/>
            <family val="3"/>
            <charset val="129"/>
          </rPr>
          <t>업무를</t>
        </r>
        <r>
          <rPr>
            <b/>
            <sz val="9"/>
            <color indexed="81"/>
            <rFont val="Tahoma"/>
            <family val="2"/>
          </rPr>
          <t xml:space="preserve"> </t>
        </r>
        <r>
          <rPr>
            <b/>
            <sz val="9"/>
            <color indexed="81"/>
            <rFont val="돋움"/>
            <family val="3"/>
            <charset val="129"/>
          </rPr>
          <t>위하여</t>
        </r>
        <r>
          <rPr>
            <b/>
            <sz val="9"/>
            <color indexed="81"/>
            <rFont val="Tahoma"/>
            <family val="2"/>
          </rPr>
          <t xml:space="preserve"> </t>
        </r>
        <r>
          <rPr>
            <b/>
            <sz val="9"/>
            <color indexed="81"/>
            <rFont val="돋움"/>
            <family val="3"/>
            <charset val="129"/>
          </rPr>
          <t>운전하는</t>
        </r>
        <r>
          <rPr>
            <b/>
            <sz val="9"/>
            <color indexed="81"/>
            <rFont val="Tahoma"/>
            <family val="2"/>
          </rPr>
          <t xml:space="preserve"> </t>
        </r>
        <r>
          <rPr>
            <b/>
            <sz val="9"/>
            <color indexed="81"/>
            <rFont val="돋움"/>
            <family val="3"/>
            <charset val="129"/>
          </rPr>
          <t>경우만</t>
        </r>
        <r>
          <rPr>
            <b/>
            <sz val="9"/>
            <color indexed="81"/>
            <rFont val="Tahoma"/>
            <family val="2"/>
          </rPr>
          <t xml:space="preserve"> </t>
        </r>
        <r>
          <rPr>
            <b/>
            <sz val="9"/>
            <color indexed="81"/>
            <rFont val="돋움"/>
            <family val="3"/>
            <charset val="129"/>
          </rPr>
          <t>보상하는</t>
        </r>
        <r>
          <rPr>
            <b/>
            <sz val="9"/>
            <color indexed="81"/>
            <rFont val="Tahoma"/>
            <family val="2"/>
          </rPr>
          <t xml:space="preserve"> </t>
        </r>
        <r>
          <rPr>
            <b/>
            <sz val="9"/>
            <color indexed="81"/>
            <rFont val="돋움"/>
            <family val="3"/>
            <charset val="129"/>
          </rPr>
          <t>자동차</t>
        </r>
        <r>
          <rPr>
            <b/>
            <sz val="9"/>
            <color indexed="81"/>
            <rFont val="Tahoma"/>
            <family val="2"/>
          </rPr>
          <t xml:space="preserve"> </t>
        </r>
        <r>
          <rPr>
            <b/>
            <sz val="9"/>
            <color indexed="81"/>
            <rFont val="돋움"/>
            <family val="3"/>
            <charset val="129"/>
          </rPr>
          <t>보험</t>
        </r>
        <r>
          <rPr>
            <b/>
            <sz val="9"/>
            <color indexed="81"/>
            <rFont val="Tahoma"/>
            <family val="2"/>
          </rPr>
          <t xml:space="preserve"> (</t>
        </r>
        <r>
          <rPr>
            <b/>
            <sz val="9"/>
            <color indexed="81"/>
            <rFont val="돋움"/>
            <family val="3"/>
            <charset val="129"/>
          </rPr>
          <t>이하</t>
        </r>
        <r>
          <rPr>
            <b/>
            <sz val="9"/>
            <color indexed="81"/>
            <rFont val="Tahoma"/>
            <family val="2"/>
          </rPr>
          <t xml:space="preserve"> ‘</t>
        </r>
        <r>
          <rPr>
            <b/>
            <sz val="9"/>
            <color indexed="81"/>
            <rFont val="돋움"/>
            <family val="3"/>
            <charset val="129"/>
          </rPr>
          <t>임직원전용</t>
        </r>
        <r>
          <rPr>
            <b/>
            <sz val="9"/>
            <color indexed="81"/>
            <rFont val="Tahoma"/>
            <family val="2"/>
          </rPr>
          <t xml:space="preserve"> </t>
        </r>
        <r>
          <rPr>
            <b/>
            <sz val="9"/>
            <color indexed="81"/>
            <rFont val="돋움"/>
            <family val="3"/>
            <charset val="129"/>
          </rPr>
          <t>자동차보험</t>
        </r>
        <r>
          <rPr>
            <b/>
            <sz val="9"/>
            <color indexed="81"/>
            <rFont val="Tahoma"/>
            <family val="2"/>
          </rPr>
          <t>’)</t>
        </r>
        <r>
          <rPr>
            <b/>
            <sz val="9"/>
            <color indexed="81"/>
            <rFont val="돋움"/>
            <family val="3"/>
            <charset val="129"/>
          </rPr>
          <t>에</t>
        </r>
        <r>
          <rPr>
            <b/>
            <sz val="9"/>
            <color indexed="81"/>
            <rFont val="Tahoma"/>
            <family val="2"/>
          </rPr>
          <t xml:space="preserve"> </t>
        </r>
        <r>
          <rPr>
            <b/>
            <sz val="9"/>
            <color indexed="81"/>
            <rFont val="돋움"/>
            <family val="3"/>
            <charset val="129"/>
          </rPr>
          <t>가입되어</t>
        </r>
        <r>
          <rPr>
            <b/>
            <sz val="9"/>
            <color indexed="81"/>
            <rFont val="Tahoma"/>
            <family val="2"/>
          </rPr>
          <t xml:space="preserve"> </t>
        </r>
        <r>
          <rPr>
            <b/>
            <sz val="9"/>
            <color indexed="81"/>
            <rFont val="돋움"/>
            <family val="3"/>
            <charset val="129"/>
          </rPr>
          <t>있어야</t>
        </r>
        <r>
          <rPr>
            <b/>
            <sz val="9"/>
            <color indexed="81"/>
            <rFont val="Tahoma"/>
            <family val="2"/>
          </rPr>
          <t xml:space="preserve"> </t>
        </r>
        <r>
          <rPr>
            <b/>
            <sz val="9"/>
            <color indexed="81"/>
            <rFont val="돋움"/>
            <family val="3"/>
            <charset val="129"/>
          </rPr>
          <t>한다</t>
        </r>
        <r>
          <rPr>
            <b/>
            <sz val="9"/>
            <color indexed="81"/>
            <rFont val="Tahoma"/>
            <family val="2"/>
          </rPr>
          <t>.</t>
        </r>
      </text>
    </comment>
    <comment ref="Y8" authorId="0" shapeId="0" xr:uid="{7A4F2E1D-E22C-4EF7-886D-036B0E075F50}">
      <text>
        <r>
          <rPr>
            <sz val="9"/>
            <color indexed="81"/>
            <rFont val="돋움"/>
            <family val="3"/>
            <charset val="129"/>
          </rPr>
          <t>리스나</t>
        </r>
        <r>
          <rPr>
            <sz val="9"/>
            <color indexed="81"/>
            <rFont val="Tahoma"/>
            <family val="2"/>
          </rPr>
          <t xml:space="preserve"> </t>
        </r>
        <r>
          <rPr>
            <sz val="9"/>
            <color indexed="81"/>
            <rFont val="돋움"/>
            <family val="3"/>
            <charset val="129"/>
          </rPr>
          <t>렌트한</t>
        </r>
        <r>
          <rPr>
            <sz val="9"/>
            <color indexed="81"/>
            <rFont val="Tahoma"/>
            <family val="2"/>
          </rPr>
          <t xml:space="preserve"> </t>
        </r>
        <r>
          <rPr>
            <sz val="9"/>
            <color indexed="81"/>
            <rFont val="돋움"/>
            <family val="3"/>
            <charset val="129"/>
          </rPr>
          <t>업무용</t>
        </r>
        <r>
          <rPr>
            <sz val="9"/>
            <color indexed="81"/>
            <rFont val="Tahoma"/>
            <family val="2"/>
          </rPr>
          <t xml:space="preserve"> </t>
        </r>
        <r>
          <rPr>
            <sz val="9"/>
            <color indexed="81"/>
            <rFont val="돋움"/>
            <family val="3"/>
            <charset val="129"/>
          </rPr>
          <t>차량</t>
        </r>
        <r>
          <rPr>
            <sz val="9"/>
            <color indexed="81"/>
            <rFont val="Tahoma"/>
            <family val="2"/>
          </rPr>
          <t xml:space="preserve"> </t>
        </r>
        <r>
          <rPr>
            <sz val="9"/>
            <color indexed="81"/>
            <rFont val="돋움"/>
            <family val="3"/>
            <charset val="129"/>
          </rPr>
          <t>적용</t>
        </r>
        <r>
          <rPr>
            <sz val="9"/>
            <color indexed="81"/>
            <rFont val="Tahoma"/>
            <family val="2"/>
          </rPr>
          <t xml:space="preserve"> </t>
        </r>
        <r>
          <rPr>
            <sz val="9"/>
            <color indexed="81"/>
            <rFont val="돋움"/>
            <family val="3"/>
            <charset val="129"/>
          </rPr>
          <t>방법
□</t>
        </r>
        <r>
          <rPr>
            <sz val="9"/>
            <color indexed="81"/>
            <rFont val="Tahoma"/>
            <family val="2"/>
          </rPr>
          <t xml:space="preserve"> </t>
        </r>
        <r>
          <rPr>
            <sz val="9"/>
            <color indexed="81"/>
            <rFont val="돋움"/>
            <family val="3"/>
            <charset val="129"/>
          </rPr>
          <t>법인</t>
        </r>
        <r>
          <rPr>
            <sz val="9"/>
            <color indexed="81"/>
            <rFont val="Tahoma"/>
            <family val="2"/>
          </rPr>
          <t>․</t>
        </r>
        <r>
          <rPr>
            <sz val="9"/>
            <color indexed="81"/>
            <rFont val="돋움"/>
            <family val="3"/>
            <charset val="129"/>
          </rPr>
          <t>개인사업자가</t>
        </r>
        <r>
          <rPr>
            <sz val="9"/>
            <color indexed="81"/>
            <rFont val="Tahoma"/>
            <family val="2"/>
          </rPr>
          <t xml:space="preserve"> </t>
        </r>
        <r>
          <rPr>
            <sz val="9"/>
            <color indexed="81"/>
            <rFont val="돋움"/>
            <family val="3"/>
            <charset val="129"/>
          </rPr>
          <t>업무용</t>
        </r>
        <r>
          <rPr>
            <sz val="9"/>
            <color indexed="81"/>
            <rFont val="Tahoma"/>
            <family val="2"/>
          </rPr>
          <t xml:space="preserve"> </t>
        </r>
        <r>
          <rPr>
            <sz val="9"/>
            <color indexed="81"/>
            <rFont val="돋움"/>
            <family val="3"/>
            <charset val="129"/>
          </rPr>
          <t>승용차를</t>
        </r>
        <r>
          <rPr>
            <sz val="9"/>
            <color indexed="81"/>
            <rFont val="Tahoma"/>
            <family val="2"/>
          </rPr>
          <t xml:space="preserve"> </t>
        </r>
        <r>
          <rPr>
            <sz val="9"/>
            <color indexed="81"/>
            <rFont val="돋움"/>
            <family val="3"/>
            <charset val="129"/>
          </rPr>
          <t>리스하거나</t>
        </r>
        <r>
          <rPr>
            <sz val="9"/>
            <color indexed="81"/>
            <rFont val="Tahoma"/>
            <family val="2"/>
          </rPr>
          <t xml:space="preserve"> </t>
        </r>
        <r>
          <rPr>
            <sz val="9"/>
            <color indexed="81"/>
            <rFont val="돋움"/>
            <family val="3"/>
            <charset val="129"/>
          </rPr>
          <t>렌트한</t>
        </r>
        <r>
          <rPr>
            <sz val="9"/>
            <color indexed="81"/>
            <rFont val="Tahoma"/>
            <family val="2"/>
          </rPr>
          <t xml:space="preserve"> </t>
        </r>
        <r>
          <rPr>
            <sz val="9"/>
            <color indexed="81"/>
            <rFont val="돋움"/>
            <family val="3"/>
            <charset val="129"/>
          </rPr>
          <t>경우</t>
        </r>
        <r>
          <rPr>
            <sz val="9"/>
            <color indexed="81"/>
            <rFont val="Tahoma"/>
            <family val="2"/>
          </rPr>
          <t xml:space="preserve"> </t>
        </r>
        <r>
          <rPr>
            <sz val="9"/>
            <color indexed="81"/>
            <rFont val="돋움"/>
            <family val="3"/>
            <charset val="129"/>
          </rPr>
          <t>직접</t>
        </r>
        <r>
          <rPr>
            <sz val="9"/>
            <color indexed="81"/>
            <rFont val="Tahoma"/>
            <family val="2"/>
          </rPr>
          <t xml:space="preserve"> </t>
        </r>
        <r>
          <rPr>
            <sz val="9"/>
            <color indexed="81"/>
            <rFont val="돋움"/>
            <family val="3"/>
            <charset val="129"/>
          </rPr>
          <t>소유한</t>
        </r>
        <r>
          <rPr>
            <sz val="9"/>
            <color indexed="81"/>
            <rFont val="Tahoma"/>
            <family val="2"/>
          </rPr>
          <t xml:space="preserve"> </t>
        </r>
        <r>
          <rPr>
            <sz val="9"/>
            <color indexed="81"/>
            <rFont val="돋움"/>
            <family val="3"/>
            <charset val="129"/>
          </rPr>
          <t>경우와</t>
        </r>
        <r>
          <rPr>
            <sz val="9"/>
            <color indexed="81"/>
            <rFont val="Tahoma"/>
            <family val="2"/>
          </rPr>
          <t xml:space="preserve"> </t>
        </r>
        <r>
          <rPr>
            <sz val="9"/>
            <color indexed="81"/>
            <rFont val="돋움"/>
            <family val="3"/>
            <charset val="129"/>
          </rPr>
          <t>동일하게</t>
        </r>
        <r>
          <rPr>
            <sz val="9"/>
            <color indexed="81"/>
            <rFont val="Tahoma"/>
            <family val="2"/>
          </rPr>
          <t xml:space="preserve"> </t>
        </r>
        <r>
          <rPr>
            <sz val="9"/>
            <color indexed="81"/>
            <rFont val="돋움"/>
            <family val="3"/>
            <charset val="129"/>
          </rPr>
          <t>적용
ㅇ</t>
        </r>
        <r>
          <rPr>
            <sz val="9"/>
            <color indexed="81"/>
            <rFont val="Tahoma"/>
            <family val="2"/>
          </rPr>
          <t xml:space="preserve"> </t>
        </r>
        <r>
          <rPr>
            <sz val="9"/>
            <color indexed="81"/>
            <rFont val="돋움"/>
            <family val="3"/>
            <charset val="129"/>
          </rPr>
          <t>리스</t>
        </r>
        <r>
          <rPr>
            <sz val="9"/>
            <color indexed="81"/>
            <rFont val="Tahoma"/>
            <family val="2"/>
          </rPr>
          <t>․</t>
        </r>
        <r>
          <rPr>
            <sz val="9"/>
            <color indexed="81"/>
            <rFont val="돋움"/>
            <family val="3"/>
            <charset val="129"/>
          </rPr>
          <t>렌트한</t>
        </r>
        <r>
          <rPr>
            <sz val="9"/>
            <color indexed="81"/>
            <rFont val="Tahoma"/>
            <family val="2"/>
          </rPr>
          <t xml:space="preserve"> </t>
        </r>
        <r>
          <rPr>
            <sz val="9"/>
            <color indexed="81"/>
            <rFont val="돋움"/>
            <family val="3"/>
            <charset val="129"/>
          </rPr>
          <t>경우도</t>
        </r>
        <r>
          <rPr>
            <sz val="9"/>
            <color indexed="81"/>
            <rFont val="Tahoma"/>
            <family val="2"/>
          </rPr>
          <t xml:space="preserve"> </t>
        </r>
        <r>
          <rPr>
            <sz val="9"/>
            <color indexed="81"/>
            <rFont val="돋움"/>
            <family val="3"/>
            <charset val="129"/>
          </rPr>
          <t>임직원</t>
        </r>
        <r>
          <rPr>
            <sz val="9"/>
            <color indexed="81"/>
            <rFont val="Tahoma"/>
            <family val="2"/>
          </rPr>
          <t xml:space="preserve"> </t>
        </r>
        <r>
          <rPr>
            <sz val="9"/>
            <color indexed="81"/>
            <rFont val="돋움"/>
            <family val="3"/>
            <charset val="129"/>
          </rPr>
          <t>전용보험</t>
        </r>
        <r>
          <rPr>
            <sz val="9"/>
            <color indexed="81"/>
            <rFont val="Tahoma"/>
            <family val="2"/>
          </rPr>
          <t xml:space="preserve"> </t>
        </r>
        <r>
          <rPr>
            <sz val="9"/>
            <color indexed="81"/>
            <rFont val="돋움"/>
            <family val="3"/>
            <charset val="129"/>
          </rPr>
          <t>가입</t>
        </r>
        <r>
          <rPr>
            <sz val="9"/>
            <color indexed="81"/>
            <rFont val="Tahoma"/>
            <family val="2"/>
          </rPr>
          <t>(</t>
        </r>
        <r>
          <rPr>
            <sz val="9"/>
            <color indexed="81"/>
            <rFont val="돋움"/>
            <family val="3"/>
            <charset val="129"/>
          </rPr>
          <t>법인이</t>
        </r>
        <r>
          <rPr>
            <sz val="9"/>
            <color indexed="81"/>
            <rFont val="Tahoma"/>
            <family val="2"/>
          </rPr>
          <t xml:space="preserve"> </t>
        </r>
        <r>
          <rPr>
            <sz val="9"/>
            <color indexed="81"/>
            <rFont val="돋움"/>
            <family val="3"/>
            <charset val="129"/>
          </rPr>
          <t>리스·렌트한</t>
        </r>
        <r>
          <rPr>
            <sz val="9"/>
            <color indexed="81"/>
            <rFont val="Tahoma"/>
            <family val="2"/>
          </rPr>
          <t xml:space="preserve"> </t>
        </r>
        <r>
          <rPr>
            <sz val="9"/>
            <color indexed="81"/>
            <rFont val="돋움"/>
            <family val="3"/>
            <charset val="129"/>
          </rPr>
          <t>경우</t>
        </r>
        <r>
          <rPr>
            <sz val="9"/>
            <color indexed="81"/>
            <rFont val="Tahoma"/>
            <family val="2"/>
          </rPr>
          <t xml:space="preserve">), </t>
        </r>
        <r>
          <rPr>
            <sz val="9"/>
            <color indexed="81"/>
            <rFont val="돋움"/>
            <family val="3"/>
            <charset val="129"/>
          </rPr>
          <t>운행기록을</t>
        </r>
        <r>
          <rPr>
            <sz val="9"/>
            <color indexed="81"/>
            <rFont val="Tahoma"/>
            <family val="2"/>
          </rPr>
          <t xml:space="preserve"> </t>
        </r>
        <r>
          <rPr>
            <sz val="9"/>
            <color indexed="81"/>
            <rFont val="돋움"/>
            <family val="3"/>
            <charset val="129"/>
          </rPr>
          <t>통한</t>
        </r>
        <r>
          <rPr>
            <sz val="9"/>
            <color indexed="81"/>
            <rFont val="Tahoma"/>
            <family val="2"/>
          </rPr>
          <t xml:space="preserve"> </t>
        </r>
        <r>
          <rPr>
            <sz val="9"/>
            <color indexed="81"/>
            <rFont val="돋움"/>
            <family val="3"/>
            <charset val="129"/>
          </rPr>
          <t>업무사용</t>
        </r>
        <r>
          <rPr>
            <sz val="9"/>
            <color indexed="81"/>
            <rFont val="Tahoma"/>
            <family val="2"/>
          </rPr>
          <t xml:space="preserve"> </t>
        </r>
        <r>
          <rPr>
            <sz val="9"/>
            <color indexed="81"/>
            <rFont val="돋움"/>
            <family val="3"/>
            <charset val="129"/>
          </rPr>
          <t>입증</t>
        </r>
        <r>
          <rPr>
            <sz val="9"/>
            <color indexed="81"/>
            <rFont val="Tahoma"/>
            <family val="2"/>
          </rPr>
          <t xml:space="preserve"> </t>
        </r>
        <r>
          <rPr>
            <sz val="9"/>
            <color indexed="81"/>
            <rFont val="돋움"/>
            <family val="3"/>
            <charset val="129"/>
          </rPr>
          <t>등</t>
        </r>
        <r>
          <rPr>
            <sz val="9"/>
            <color indexed="81"/>
            <rFont val="Tahoma"/>
            <family val="2"/>
          </rPr>
          <t xml:space="preserve"> </t>
        </r>
        <r>
          <rPr>
            <sz val="9"/>
            <color indexed="81"/>
            <rFont val="돋움"/>
            <family val="3"/>
            <charset val="129"/>
          </rPr>
          <t>직접</t>
        </r>
        <r>
          <rPr>
            <sz val="9"/>
            <color indexed="81"/>
            <rFont val="Tahoma"/>
            <family val="2"/>
          </rPr>
          <t xml:space="preserve"> </t>
        </r>
        <r>
          <rPr>
            <sz val="9"/>
            <color indexed="81"/>
            <rFont val="돋움"/>
            <family val="3"/>
            <charset val="129"/>
          </rPr>
          <t>소유와</t>
        </r>
        <r>
          <rPr>
            <sz val="9"/>
            <color indexed="81"/>
            <rFont val="Tahoma"/>
            <family val="2"/>
          </rPr>
          <t xml:space="preserve"> </t>
        </r>
        <r>
          <rPr>
            <sz val="9"/>
            <color indexed="81"/>
            <rFont val="돋움"/>
            <family val="3"/>
            <charset val="129"/>
          </rPr>
          <t>동일한</t>
        </r>
        <r>
          <rPr>
            <sz val="9"/>
            <color indexed="81"/>
            <rFont val="Tahoma"/>
            <family val="2"/>
          </rPr>
          <t xml:space="preserve"> </t>
        </r>
        <r>
          <rPr>
            <sz val="9"/>
            <color indexed="81"/>
            <rFont val="돋움"/>
            <family val="3"/>
            <charset val="129"/>
          </rPr>
          <t>요건을</t>
        </r>
        <r>
          <rPr>
            <sz val="9"/>
            <color indexed="81"/>
            <rFont val="Tahoma"/>
            <family val="2"/>
          </rPr>
          <t xml:space="preserve"> </t>
        </r>
        <r>
          <rPr>
            <sz val="9"/>
            <color indexed="81"/>
            <rFont val="돋움"/>
            <family val="3"/>
            <charset val="129"/>
          </rPr>
          <t>충족해야</t>
        </r>
        <r>
          <rPr>
            <sz val="9"/>
            <color indexed="81"/>
            <rFont val="Tahoma"/>
            <family val="2"/>
          </rPr>
          <t xml:space="preserve"> </t>
        </r>
        <r>
          <rPr>
            <sz val="9"/>
            <color indexed="81"/>
            <rFont val="돋움"/>
            <family val="3"/>
            <charset val="129"/>
          </rPr>
          <t>비용으로</t>
        </r>
        <r>
          <rPr>
            <sz val="9"/>
            <color indexed="81"/>
            <rFont val="Tahoma"/>
            <family val="2"/>
          </rPr>
          <t xml:space="preserve"> </t>
        </r>
        <r>
          <rPr>
            <sz val="9"/>
            <color indexed="81"/>
            <rFont val="돋움"/>
            <family val="3"/>
            <charset val="129"/>
          </rPr>
          <t>인정받을</t>
        </r>
        <r>
          <rPr>
            <sz val="9"/>
            <color indexed="81"/>
            <rFont val="Tahoma"/>
            <family val="2"/>
          </rPr>
          <t xml:space="preserve"> </t>
        </r>
        <r>
          <rPr>
            <sz val="9"/>
            <color indexed="81"/>
            <rFont val="돋움"/>
            <family val="3"/>
            <charset val="129"/>
          </rPr>
          <t>수</t>
        </r>
        <r>
          <rPr>
            <sz val="9"/>
            <color indexed="81"/>
            <rFont val="Tahoma"/>
            <family val="2"/>
          </rPr>
          <t xml:space="preserve"> </t>
        </r>
        <r>
          <rPr>
            <sz val="9"/>
            <color indexed="81"/>
            <rFont val="돋움"/>
            <family val="3"/>
            <charset val="129"/>
          </rPr>
          <t>있음
ㅇ</t>
        </r>
        <r>
          <rPr>
            <sz val="9"/>
            <color indexed="81"/>
            <rFont val="Tahoma"/>
            <family val="2"/>
          </rPr>
          <t xml:space="preserve"> </t>
        </r>
        <r>
          <rPr>
            <sz val="9"/>
            <color indexed="81"/>
            <rFont val="돋움"/>
            <family val="3"/>
            <charset val="129"/>
          </rPr>
          <t>또한</t>
        </r>
        <r>
          <rPr>
            <sz val="9"/>
            <color indexed="81"/>
            <rFont val="Tahoma"/>
            <family val="2"/>
          </rPr>
          <t xml:space="preserve">, </t>
        </r>
        <r>
          <rPr>
            <sz val="9"/>
            <color indexed="81"/>
            <rFont val="돋움"/>
            <family val="3"/>
            <charset val="129"/>
          </rPr>
          <t>리스료나</t>
        </r>
        <r>
          <rPr>
            <sz val="9"/>
            <color indexed="81"/>
            <rFont val="Tahoma"/>
            <family val="2"/>
          </rPr>
          <t xml:space="preserve"> </t>
        </r>
        <r>
          <rPr>
            <sz val="9"/>
            <color indexed="81"/>
            <rFont val="돋움"/>
            <family val="3"/>
            <charset val="129"/>
          </rPr>
          <t>렌트료에</t>
        </r>
        <r>
          <rPr>
            <sz val="9"/>
            <color indexed="81"/>
            <rFont val="Tahoma"/>
            <family val="2"/>
          </rPr>
          <t xml:space="preserve"> </t>
        </r>
        <r>
          <rPr>
            <sz val="9"/>
            <color indexed="81"/>
            <rFont val="돋움"/>
            <family val="3"/>
            <charset val="129"/>
          </rPr>
          <t>포함된</t>
        </r>
        <r>
          <rPr>
            <sz val="9"/>
            <color indexed="81"/>
            <rFont val="Tahoma"/>
            <family val="2"/>
          </rPr>
          <t xml:space="preserve"> </t>
        </r>
        <r>
          <rPr>
            <sz val="9"/>
            <color indexed="81"/>
            <rFont val="돋움"/>
            <family val="3"/>
            <charset val="129"/>
          </rPr>
          <t>감가상각비</t>
        </r>
        <r>
          <rPr>
            <sz val="9"/>
            <color indexed="81"/>
            <rFont val="Tahoma"/>
            <family val="2"/>
          </rPr>
          <t xml:space="preserve"> </t>
        </r>
        <r>
          <rPr>
            <sz val="9"/>
            <color indexed="81"/>
            <rFont val="돋움"/>
            <family val="3"/>
            <charset val="129"/>
          </rPr>
          <t>상당액은</t>
        </r>
        <r>
          <rPr>
            <sz val="9"/>
            <color indexed="81"/>
            <rFont val="Tahoma"/>
            <family val="2"/>
          </rPr>
          <t xml:space="preserve"> </t>
        </r>
        <r>
          <rPr>
            <sz val="9"/>
            <color indexed="81"/>
            <rFont val="돋움"/>
            <family val="3"/>
            <charset val="129"/>
          </rPr>
          <t>자가보유시의</t>
        </r>
        <r>
          <rPr>
            <sz val="9"/>
            <color indexed="81"/>
            <rFont val="Tahoma"/>
            <family val="2"/>
          </rPr>
          <t xml:space="preserve"> </t>
        </r>
        <r>
          <rPr>
            <sz val="9"/>
            <color indexed="81"/>
            <rFont val="돋움"/>
            <family val="3"/>
            <charset val="129"/>
          </rPr>
          <t>감가상각비와</t>
        </r>
        <r>
          <rPr>
            <sz val="9"/>
            <color indexed="81"/>
            <rFont val="Tahoma"/>
            <family val="2"/>
          </rPr>
          <t xml:space="preserve"> </t>
        </r>
        <r>
          <rPr>
            <sz val="9"/>
            <color indexed="81"/>
            <rFont val="돋움"/>
            <family val="3"/>
            <charset val="129"/>
          </rPr>
          <t>같이</t>
        </r>
        <r>
          <rPr>
            <sz val="9"/>
            <color indexed="81"/>
            <rFont val="Tahoma"/>
            <family val="2"/>
          </rPr>
          <t xml:space="preserve"> </t>
        </r>
        <r>
          <rPr>
            <sz val="9"/>
            <color indexed="81"/>
            <rFont val="돋움"/>
            <family val="3"/>
            <charset val="129"/>
          </rPr>
          <t>연간</t>
        </r>
        <r>
          <rPr>
            <sz val="9"/>
            <color indexed="81"/>
            <rFont val="Tahoma"/>
            <family val="2"/>
          </rPr>
          <t xml:space="preserve"> 800</t>
        </r>
        <r>
          <rPr>
            <sz val="9"/>
            <color indexed="81"/>
            <rFont val="돋움"/>
            <family val="3"/>
            <charset val="129"/>
          </rPr>
          <t>만원</t>
        </r>
        <r>
          <rPr>
            <sz val="9"/>
            <color indexed="81"/>
            <rFont val="Tahoma"/>
            <family val="2"/>
          </rPr>
          <t xml:space="preserve"> </t>
        </r>
        <r>
          <rPr>
            <sz val="9"/>
            <color indexed="81"/>
            <rFont val="돋움"/>
            <family val="3"/>
            <charset val="129"/>
          </rPr>
          <t>한도가</t>
        </r>
        <r>
          <rPr>
            <sz val="9"/>
            <color indexed="81"/>
            <rFont val="Tahoma"/>
            <family val="2"/>
          </rPr>
          <t xml:space="preserve"> </t>
        </r>
        <r>
          <rPr>
            <sz val="9"/>
            <color indexed="81"/>
            <rFont val="돋움"/>
            <family val="3"/>
            <charset val="129"/>
          </rPr>
          <t>적용되며</t>
        </r>
        <r>
          <rPr>
            <sz val="9"/>
            <color indexed="81"/>
            <rFont val="Tahoma"/>
            <family val="2"/>
          </rPr>
          <t xml:space="preserve">, </t>
        </r>
        <r>
          <rPr>
            <sz val="9"/>
            <color indexed="81"/>
            <rFont val="돋움"/>
            <family val="3"/>
            <charset val="129"/>
          </rPr>
          <t>한도</t>
        </r>
        <r>
          <rPr>
            <sz val="9"/>
            <color indexed="81"/>
            <rFont val="Tahoma"/>
            <family val="2"/>
          </rPr>
          <t xml:space="preserve"> </t>
        </r>
        <r>
          <rPr>
            <sz val="9"/>
            <color indexed="81"/>
            <rFont val="돋움"/>
            <family val="3"/>
            <charset val="129"/>
          </rPr>
          <t>초과액은</t>
        </r>
        <r>
          <rPr>
            <sz val="9"/>
            <color indexed="81"/>
            <rFont val="Tahoma"/>
            <family val="2"/>
          </rPr>
          <t xml:space="preserve"> </t>
        </r>
        <r>
          <rPr>
            <sz val="9"/>
            <color indexed="81"/>
            <rFont val="돋움"/>
            <family val="3"/>
            <charset val="129"/>
          </rPr>
          <t>이월하여</t>
        </r>
        <r>
          <rPr>
            <sz val="9"/>
            <color indexed="81"/>
            <rFont val="Tahoma"/>
            <family val="2"/>
          </rPr>
          <t xml:space="preserve"> </t>
        </r>
        <r>
          <rPr>
            <sz val="9"/>
            <color indexed="81"/>
            <rFont val="돋움"/>
            <family val="3"/>
            <charset val="129"/>
          </rPr>
          <t>비용</t>
        </r>
        <r>
          <rPr>
            <sz val="9"/>
            <color indexed="81"/>
            <rFont val="Tahoma"/>
            <family val="2"/>
          </rPr>
          <t xml:space="preserve"> </t>
        </r>
        <r>
          <rPr>
            <sz val="9"/>
            <color indexed="81"/>
            <rFont val="돋움"/>
            <family val="3"/>
            <charset val="129"/>
          </rPr>
          <t>공제</t>
        </r>
        <r>
          <rPr>
            <sz val="9"/>
            <color indexed="81"/>
            <rFont val="Tahoma"/>
            <family val="2"/>
          </rPr>
          <t xml:space="preserve"> 
Q. </t>
        </r>
        <r>
          <rPr>
            <sz val="9"/>
            <color indexed="81"/>
            <rFont val="돋움"/>
            <family val="3"/>
            <charset val="129"/>
          </rPr>
          <t>임차차량의</t>
        </r>
        <r>
          <rPr>
            <sz val="9"/>
            <color indexed="81"/>
            <rFont val="Tahoma"/>
            <family val="2"/>
          </rPr>
          <t xml:space="preserve"> </t>
        </r>
        <r>
          <rPr>
            <sz val="9"/>
            <color indexed="81"/>
            <rFont val="돋움"/>
            <family val="3"/>
            <charset val="129"/>
          </rPr>
          <t>감가상각비상당액을</t>
        </r>
        <r>
          <rPr>
            <sz val="9"/>
            <color indexed="81"/>
            <rFont val="Tahoma"/>
            <family val="2"/>
          </rPr>
          <t xml:space="preserve"> </t>
        </r>
        <r>
          <rPr>
            <sz val="9"/>
            <color indexed="81"/>
            <rFont val="돋움"/>
            <family val="3"/>
            <charset val="129"/>
          </rPr>
          <t>정하는</t>
        </r>
        <r>
          <rPr>
            <sz val="9"/>
            <color indexed="81"/>
            <rFont val="Tahoma"/>
            <family val="2"/>
          </rPr>
          <t xml:space="preserve"> </t>
        </r>
        <r>
          <rPr>
            <sz val="9"/>
            <color indexed="81"/>
            <rFont val="돋움"/>
            <family val="3"/>
            <charset val="129"/>
          </rPr>
          <t>이유는</t>
        </r>
        <r>
          <rPr>
            <sz val="9"/>
            <color indexed="81"/>
            <rFont val="Tahoma"/>
            <family val="2"/>
          </rPr>
          <t xml:space="preserve"> </t>
        </r>
        <r>
          <rPr>
            <sz val="9"/>
            <color indexed="81"/>
            <rFont val="돋움"/>
            <family val="3"/>
            <charset val="129"/>
          </rPr>
          <t>무엇이며</t>
        </r>
        <r>
          <rPr>
            <sz val="9"/>
            <color indexed="81"/>
            <rFont val="Tahoma"/>
            <family val="2"/>
          </rPr>
          <t xml:space="preserve">, </t>
        </r>
        <r>
          <rPr>
            <sz val="9"/>
            <color indexed="81"/>
            <rFont val="돋움"/>
            <family val="3"/>
            <charset val="129"/>
          </rPr>
          <t>리스차량과</t>
        </r>
        <r>
          <rPr>
            <sz val="9"/>
            <color indexed="81"/>
            <rFont val="Tahoma"/>
            <family val="2"/>
          </rPr>
          <t xml:space="preserve"> </t>
        </r>
        <r>
          <rPr>
            <sz val="9"/>
            <color indexed="81"/>
            <rFont val="돋움"/>
            <family val="3"/>
            <charset val="129"/>
          </rPr>
          <t>렌트차량에</t>
        </r>
        <r>
          <rPr>
            <sz val="9"/>
            <color indexed="81"/>
            <rFont val="Tahoma"/>
            <family val="2"/>
          </rPr>
          <t xml:space="preserve"> </t>
        </r>
        <r>
          <rPr>
            <sz val="9"/>
            <color indexed="81"/>
            <rFont val="돋움"/>
            <family val="3"/>
            <charset val="129"/>
          </rPr>
          <t>대해</t>
        </r>
        <r>
          <rPr>
            <sz val="9"/>
            <color indexed="81"/>
            <rFont val="Tahoma"/>
            <family val="2"/>
          </rPr>
          <t xml:space="preserve"> </t>
        </r>
        <r>
          <rPr>
            <sz val="9"/>
            <color indexed="81"/>
            <rFont val="돋움"/>
            <family val="3"/>
            <charset val="129"/>
          </rPr>
          <t>달리</t>
        </r>
        <r>
          <rPr>
            <sz val="9"/>
            <color indexed="81"/>
            <rFont val="Tahoma"/>
            <family val="2"/>
          </rPr>
          <t xml:space="preserve"> </t>
        </r>
        <r>
          <rPr>
            <sz val="9"/>
            <color indexed="81"/>
            <rFont val="돋움"/>
            <family val="3"/>
            <charset val="129"/>
          </rPr>
          <t>정하는</t>
        </r>
        <r>
          <rPr>
            <sz val="9"/>
            <color indexed="81"/>
            <rFont val="Tahoma"/>
            <family val="2"/>
          </rPr>
          <t xml:space="preserve"> </t>
        </r>
        <r>
          <rPr>
            <sz val="9"/>
            <color indexed="81"/>
            <rFont val="돋움"/>
            <family val="3"/>
            <charset val="129"/>
          </rPr>
          <t>이유는</t>
        </r>
        <r>
          <rPr>
            <sz val="9"/>
            <color indexed="81"/>
            <rFont val="Tahoma"/>
            <family val="2"/>
          </rPr>
          <t xml:space="preserve"> </t>
        </r>
        <r>
          <rPr>
            <sz val="9"/>
            <color indexed="81"/>
            <rFont val="돋움"/>
            <family val="3"/>
            <charset val="129"/>
          </rPr>
          <t>무엇인지</t>
        </r>
        <r>
          <rPr>
            <sz val="9"/>
            <color indexed="81"/>
            <rFont val="Tahoma"/>
            <family val="2"/>
          </rPr>
          <t xml:space="preserve">?
A. </t>
        </r>
        <r>
          <rPr>
            <sz val="9"/>
            <color indexed="81"/>
            <rFont val="돋움"/>
            <family val="3"/>
            <charset val="129"/>
          </rPr>
          <t>사업자가</t>
        </r>
        <r>
          <rPr>
            <sz val="9"/>
            <color indexed="81"/>
            <rFont val="Tahoma"/>
            <family val="2"/>
          </rPr>
          <t xml:space="preserve"> </t>
        </r>
        <r>
          <rPr>
            <sz val="9"/>
            <color indexed="81"/>
            <rFont val="돋움"/>
            <family val="3"/>
            <charset val="129"/>
          </rPr>
          <t>소유한</t>
        </r>
        <r>
          <rPr>
            <sz val="9"/>
            <color indexed="81"/>
            <rFont val="Tahoma"/>
            <family val="2"/>
          </rPr>
          <t xml:space="preserve"> </t>
        </r>
        <r>
          <rPr>
            <sz val="9"/>
            <color indexed="81"/>
            <rFont val="돋움"/>
            <family val="3"/>
            <charset val="129"/>
          </rPr>
          <t>차량의</t>
        </r>
        <r>
          <rPr>
            <sz val="9"/>
            <color indexed="81"/>
            <rFont val="Tahoma"/>
            <family val="2"/>
          </rPr>
          <t xml:space="preserve"> </t>
        </r>
        <r>
          <rPr>
            <sz val="9"/>
            <color indexed="81"/>
            <rFont val="돋움"/>
            <family val="3"/>
            <charset val="129"/>
          </rPr>
          <t>경우</t>
        </r>
        <r>
          <rPr>
            <sz val="9"/>
            <color indexed="81"/>
            <rFont val="Tahoma"/>
            <family val="2"/>
          </rPr>
          <t xml:space="preserve"> </t>
        </r>
        <r>
          <rPr>
            <sz val="9"/>
            <color indexed="81"/>
            <rFont val="돋움"/>
            <family val="3"/>
            <charset val="129"/>
          </rPr>
          <t>감가상각비</t>
        </r>
        <r>
          <rPr>
            <sz val="9"/>
            <color indexed="81"/>
            <rFont val="Tahoma"/>
            <family val="2"/>
          </rPr>
          <t xml:space="preserve"> </t>
        </r>
        <r>
          <rPr>
            <sz val="9"/>
            <color indexed="81"/>
            <rFont val="돋움"/>
            <family val="3"/>
            <charset val="129"/>
          </rPr>
          <t>중</t>
        </r>
        <r>
          <rPr>
            <sz val="9"/>
            <color indexed="81"/>
            <rFont val="Tahoma"/>
            <family val="2"/>
          </rPr>
          <t xml:space="preserve"> </t>
        </r>
        <r>
          <rPr>
            <sz val="9"/>
            <color indexed="81"/>
            <rFont val="돋움"/>
            <family val="3"/>
            <charset val="129"/>
          </rPr>
          <t>업무사용금액은</t>
        </r>
        <r>
          <rPr>
            <sz val="9"/>
            <color indexed="81"/>
            <rFont val="Tahoma"/>
            <family val="2"/>
          </rPr>
          <t xml:space="preserve"> </t>
        </r>
        <r>
          <rPr>
            <sz val="9"/>
            <color indexed="81"/>
            <rFont val="돋움"/>
            <family val="3"/>
            <charset val="129"/>
          </rPr>
          <t>연간</t>
        </r>
        <r>
          <rPr>
            <sz val="9"/>
            <color indexed="81"/>
            <rFont val="Tahoma"/>
            <family val="2"/>
          </rPr>
          <t xml:space="preserve"> 800</t>
        </r>
        <r>
          <rPr>
            <sz val="9"/>
            <color indexed="81"/>
            <rFont val="돋움"/>
            <family val="3"/>
            <charset val="129"/>
          </rPr>
          <t>만원</t>
        </r>
        <r>
          <rPr>
            <sz val="9"/>
            <color indexed="81"/>
            <rFont val="Tahoma"/>
            <family val="2"/>
          </rPr>
          <t xml:space="preserve"> </t>
        </r>
        <r>
          <rPr>
            <sz val="9"/>
            <color indexed="81"/>
            <rFont val="돋움"/>
            <family val="3"/>
            <charset val="129"/>
          </rPr>
          <t>내에서</t>
        </r>
        <r>
          <rPr>
            <sz val="9"/>
            <color indexed="81"/>
            <rFont val="Tahoma"/>
            <family val="2"/>
          </rPr>
          <t xml:space="preserve"> </t>
        </r>
        <r>
          <rPr>
            <sz val="9"/>
            <color indexed="81"/>
            <rFont val="돋움"/>
            <family val="3"/>
            <charset val="129"/>
          </rPr>
          <t>비용으로</t>
        </r>
        <r>
          <rPr>
            <sz val="9"/>
            <color indexed="81"/>
            <rFont val="Tahoma"/>
            <family val="2"/>
          </rPr>
          <t xml:space="preserve"> </t>
        </r>
        <r>
          <rPr>
            <sz val="9"/>
            <color indexed="81"/>
            <rFont val="돋움"/>
            <family val="3"/>
            <charset val="129"/>
          </rPr>
          <t>인정된다</t>
        </r>
        <r>
          <rPr>
            <sz val="9"/>
            <color indexed="81"/>
            <rFont val="Tahoma"/>
            <family val="2"/>
          </rPr>
          <t xml:space="preserve">. </t>
        </r>
        <r>
          <rPr>
            <sz val="9"/>
            <color indexed="81"/>
            <rFont val="돋움"/>
            <family val="3"/>
            <charset val="129"/>
          </rPr>
          <t>임차한</t>
        </r>
        <r>
          <rPr>
            <sz val="9"/>
            <color indexed="81"/>
            <rFont val="Tahoma"/>
            <family val="2"/>
          </rPr>
          <t xml:space="preserve"> </t>
        </r>
        <r>
          <rPr>
            <sz val="9"/>
            <color indexed="81"/>
            <rFont val="돋움"/>
            <family val="3"/>
            <charset val="129"/>
          </rPr>
          <t>차량의</t>
        </r>
        <r>
          <rPr>
            <sz val="9"/>
            <color indexed="81"/>
            <rFont val="Tahoma"/>
            <family val="2"/>
          </rPr>
          <t xml:space="preserve"> </t>
        </r>
        <r>
          <rPr>
            <sz val="9"/>
            <color indexed="81"/>
            <rFont val="돋움"/>
            <family val="3"/>
            <charset val="129"/>
          </rPr>
          <t>경우</t>
        </r>
        <r>
          <rPr>
            <sz val="9"/>
            <color indexed="81"/>
            <rFont val="Tahoma"/>
            <family val="2"/>
          </rPr>
          <t xml:space="preserve"> </t>
        </r>
        <r>
          <rPr>
            <sz val="9"/>
            <color indexed="81"/>
            <rFont val="돋움"/>
            <family val="3"/>
            <charset val="129"/>
          </rPr>
          <t>직접</t>
        </r>
        <r>
          <rPr>
            <sz val="9"/>
            <color indexed="81"/>
            <rFont val="Tahoma"/>
            <family val="2"/>
          </rPr>
          <t xml:space="preserve"> </t>
        </r>
        <r>
          <rPr>
            <sz val="9"/>
            <color indexed="81"/>
            <rFont val="돋움"/>
            <family val="3"/>
            <charset val="129"/>
          </rPr>
          <t>감가상각을</t>
        </r>
        <r>
          <rPr>
            <sz val="9"/>
            <color indexed="81"/>
            <rFont val="Tahoma"/>
            <family val="2"/>
          </rPr>
          <t xml:space="preserve"> </t>
        </r>
        <r>
          <rPr>
            <sz val="9"/>
            <color indexed="81"/>
            <rFont val="돋움"/>
            <family val="3"/>
            <charset val="129"/>
          </rPr>
          <t>하지</t>
        </r>
        <r>
          <rPr>
            <sz val="9"/>
            <color indexed="81"/>
            <rFont val="Tahoma"/>
            <family val="2"/>
          </rPr>
          <t xml:space="preserve"> </t>
        </r>
        <r>
          <rPr>
            <sz val="9"/>
            <color indexed="81"/>
            <rFont val="돋움"/>
            <family val="3"/>
            <charset val="129"/>
          </rPr>
          <t>않으므로</t>
        </r>
        <r>
          <rPr>
            <sz val="9"/>
            <color indexed="81"/>
            <rFont val="Tahoma"/>
            <family val="2"/>
          </rPr>
          <t xml:space="preserve"> </t>
        </r>
        <r>
          <rPr>
            <sz val="9"/>
            <color indexed="81"/>
            <rFont val="돋움"/>
            <family val="3"/>
            <charset val="129"/>
          </rPr>
          <t>감가상각비</t>
        </r>
        <r>
          <rPr>
            <sz val="9"/>
            <color indexed="81"/>
            <rFont val="Tahoma"/>
            <family val="2"/>
          </rPr>
          <t xml:space="preserve"> </t>
        </r>
        <r>
          <rPr>
            <sz val="9"/>
            <color indexed="81"/>
            <rFont val="돋움"/>
            <family val="3"/>
            <charset val="129"/>
          </rPr>
          <t>대신</t>
        </r>
        <r>
          <rPr>
            <sz val="9"/>
            <color indexed="81"/>
            <rFont val="Tahoma"/>
            <family val="2"/>
          </rPr>
          <t xml:space="preserve"> </t>
        </r>
        <r>
          <rPr>
            <sz val="9"/>
            <color indexed="81"/>
            <rFont val="돋움"/>
            <family val="3"/>
            <charset val="129"/>
          </rPr>
          <t>임차료에</t>
        </r>
        <r>
          <rPr>
            <sz val="9"/>
            <color indexed="81"/>
            <rFont val="Tahoma"/>
            <family val="2"/>
          </rPr>
          <t xml:space="preserve"> </t>
        </r>
        <r>
          <rPr>
            <sz val="9"/>
            <color indexed="81"/>
            <rFont val="돋움"/>
            <family val="3"/>
            <charset val="129"/>
          </rPr>
          <t>포함된</t>
        </r>
        <r>
          <rPr>
            <sz val="9"/>
            <color indexed="81"/>
            <rFont val="Tahoma"/>
            <family val="2"/>
          </rPr>
          <t xml:space="preserve"> </t>
        </r>
        <r>
          <rPr>
            <sz val="9"/>
            <color indexed="81"/>
            <rFont val="돋움"/>
            <family val="3"/>
            <charset val="129"/>
          </rPr>
          <t>감가상각비상당액에</t>
        </r>
        <r>
          <rPr>
            <sz val="9"/>
            <color indexed="81"/>
            <rFont val="Tahoma"/>
            <family val="2"/>
          </rPr>
          <t xml:space="preserve"> </t>
        </r>
        <r>
          <rPr>
            <sz val="9"/>
            <color indexed="81"/>
            <rFont val="돋움"/>
            <family val="3"/>
            <charset val="129"/>
          </rPr>
          <t>대해</t>
        </r>
        <r>
          <rPr>
            <sz val="9"/>
            <color indexed="81"/>
            <rFont val="Tahoma"/>
            <family val="2"/>
          </rPr>
          <t xml:space="preserve"> </t>
        </r>
        <r>
          <rPr>
            <sz val="9"/>
            <color indexed="81"/>
            <rFont val="돋움"/>
            <family val="3"/>
            <charset val="129"/>
          </rPr>
          <t>연</t>
        </r>
        <r>
          <rPr>
            <sz val="9"/>
            <color indexed="81"/>
            <rFont val="Tahoma"/>
            <family val="2"/>
          </rPr>
          <t xml:space="preserve"> 800</t>
        </r>
        <r>
          <rPr>
            <sz val="9"/>
            <color indexed="81"/>
            <rFont val="돋움"/>
            <family val="3"/>
            <charset val="129"/>
          </rPr>
          <t>만원</t>
        </r>
        <r>
          <rPr>
            <sz val="9"/>
            <color indexed="81"/>
            <rFont val="Tahoma"/>
            <family val="2"/>
          </rPr>
          <t xml:space="preserve"> </t>
        </r>
        <r>
          <rPr>
            <sz val="9"/>
            <color indexed="81"/>
            <rFont val="돋움"/>
            <family val="3"/>
            <charset val="129"/>
          </rPr>
          <t>한도를</t>
        </r>
        <r>
          <rPr>
            <sz val="9"/>
            <color indexed="81"/>
            <rFont val="Tahoma"/>
            <family val="2"/>
          </rPr>
          <t xml:space="preserve"> </t>
        </r>
        <r>
          <rPr>
            <sz val="9"/>
            <color indexed="81"/>
            <rFont val="돋움"/>
            <family val="3"/>
            <charset val="129"/>
          </rPr>
          <t>적용하는</t>
        </r>
        <r>
          <rPr>
            <sz val="9"/>
            <color indexed="81"/>
            <rFont val="Tahoma"/>
            <family val="2"/>
          </rPr>
          <t xml:space="preserve"> </t>
        </r>
        <r>
          <rPr>
            <sz val="9"/>
            <color indexed="81"/>
            <rFont val="돋움"/>
            <family val="3"/>
            <charset val="129"/>
          </rPr>
          <t>것이다</t>
        </r>
        <r>
          <rPr>
            <sz val="9"/>
            <color indexed="81"/>
            <rFont val="Tahoma"/>
            <family val="2"/>
          </rPr>
          <t xml:space="preserve">.
</t>
        </r>
        <r>
          <rPr>
            <sz val="9"/>
            <color indexed="81"/>
            <rFont val="돋움"/>
            <family val="3"/>
            <charset val="129"/>
          </rPr>
          <t>감가상각비상당액</t>
        </r>
        <r>
          <rPr>
            <sz val="9"/>
            <color indexed="81"/>
            <rFont val="Tahoma"/>
            <family val="2"/>
          </rPr>
          <t xml:space="preserve"> </t>
        </r>
        <r>
          <rPr>
            <sz val="9"/>
            <color indexed="81"/>
            <rFont val="돋움"/>
            <family val="3"/>
            <charset val="129"/>
          </rPr>
          <t>계산방법은</t>
        </r>
        <r>
          <rPr>
            <sz val="9"/>
            <color indexed="81"/>
            <rFont val="Tahoma"/>
            <family val="2"/>
          </rPr>
          <t xml:space="preserve"> </t>
        </r>
        <r>
          <rPr>
            <sz val="9"/>
            <color indexed="81"/>
            <rFont val="돋움"/>
            <family val="3"/>
            <charset val="129"/>
          </rPr>
          <t>임차방법별로</t>
        </r>
        <r>
          <rPr>
            <sz val="9"/>
            <color indexed="81"/>
            <rFont val="Tahoma"/>
            <family val="2"/>
          </rPr>
          <t xml:space="preserve"> </t>
        </r>
        <r>
          <rPr>
            <sz val="9"/>
            <color indexed="81"/>
            <rFont val="돋움"/>
            <family val="3"/>
            <charset val="129"/>
          </rPr>
          <t>구분된다</t>
        </r>
        <r>
          <rPr>
            <sz val="9"/>
            <color indexed="81"/>
            <rFont val="Tahoma"/>
            <family val="2"/>
          </rPr>
          <t xml:space="preserve">. </t>
        </r>
        <r>
          <rPr>
            <sz val="9"/>
            <color indexed="81"/>
            <rFont val="돋움"/>
            <family val="3"/>
            <charset val="129"/>
          </rPr>
          <t>리스</t>
        </r>
        <r>
          <rPr>
            <sz val="9"/>
            <color indexed="81"/>
            <rFont val="Tahoma"/>
            <family val="2"/>
          </rPr>
          <t xml:space="preserve"> </t>
        </r>
        <r>
          <rPr>
            <sz val="9"/>
            <color indexed="81"/>
            <rFont val="돋움"/>
            <family val="3"/>
            <charset val="129"/>
          </rPr>
          <t>차량은</t>
        </r>
        <r>
          <rPr>
            <sz val="9"/>
            <color indexed="81"/>
            <rFont val="Tahoma"/>
            <family val="2"/>
          </rPr>
          <t xml:space="preserve"> </t>
        </r>
        <r>
          <rPr>
            <sz val="9"/>
            <color indexed="81"/>
            <rFont val="돋움"/>
            <family val="3"/>
            <charset val="129"/>
          </rPr>
          <t>리스료에서</t>
        </r>
        <r>
          <rPr>
            <sz val="9"/>
            <color indexed="81"/>
            <rFont val="Tahoma"/>
            <family val="2"/>
          </rPr>
          <t xml:space="preserve"> 
</t>
        </r>
        <r>
          <rPr>
            <sz val="9"/>
            <color indexed="81"/>
            <rFont val="돋움"/>
            <family val="3"/>
            <charset val="129"/>
          </rPr>
          <t>보험료</t>
        </r>
        <r>
          <rPr>
            <sz val="9"/>
            <color indexed="81"/>
            <rFont val="Tahoma"/>
            <family val="2"/>
          </rPr>
          <t xml:space="preserve"> </t>
        </r>
        <r>
          <rPr>
            <sz val="9"/>
            <color indexed="81"/>
            <rFont val="돋움"/>
            <family val="3"/>
            <charset val="129"/>
          </rPr>
          <t>·</t>
        </r>
        <r>
          <rPr>
            <sz val="9"/>
            <color indexed="81"/>
            <rFont val="Tahoma"/>
            <family val="2"/>
          </rPr>
          <t xml:space="preserve"> </t>
        </r>
        <r>
          <rPr>
            <sz val="9"/>
            <color indexed="81"/>
            <rFont val="돋움"/>
            <family val="3"/>
            <charset val="129"/>
          </rPr>
          <t>자동차세</t>
        </r>
        <r>
          <rPr>
            <sz val="9"/>
            <color indexed="81"/>
            <rFont val="Tahoma"/>
            <family val="2"/>
          </rPr>
          <t xml:space="preserve"> </t>
        </r>
        <r>
          <rPr>
            <sz val="9"/>
            <color indexed="81"/>
            <rFont val="돋움"/>
            <family val="3"/>
            <charset val="129"/>
          </rPr>
          <t>·</t>
        </r>
        <r>
          <rPr>
            <sz val="9"/>
            <color indexed="81"/>
            <rFont val="Tahoma"/>
            <family val="2"/>
          </rPr>
          <t xml:space="preserve"> </t>
        </r>
        <r>
          <rPr>
            <sz val="9"/>
            <color indexed="81"/>
            <rFont val="돋움"/>
            <family val="3"/>
            <charset val="129"/>
          </rPr>
          <t>수선유지비등을</t>
        </r>
        <r>
          <rPr>
            <sz val="9"/>
            <color indexed="81"/>
            <rFont val="Tahoma"/>
            <family val="2"/>
          </rPr>
          <t xml:space="preserve"> </t>
        </r>
        <r>
          <rPr>
            <sz val="9"/>
            <color indexed="81"/>
            <rFont val="돋움"/>
            <family val="3"/>
            <charset val="129"/>
          </rPr>
          <t>뺀</t>
        </r>
        <r>
          <rPr>
            <sz val="9"/>
            <color indexed="81"/>
            <rFont val="Tahoma"/>
            <family val="2"/>
          </rPr>
          <t xml:space="preserve"> </t>
        </r>
        <r>
          <rPr>
            <sz val="9"/>
            <color indexed="81"/>
            <rFont val="돋움"/>
            <family val="3"/>
            <charset val="129"/>
          </rPr>
          <t>금액을</t>
        </r>
        <r>
          <rPr>
            <sz val="9"/>
            <color indexed="81"/>
            <rFont val="Tahoma"/>
            <family val="2"/>
          </rPr>
          <t xml:space="preserve"> , </t>
        </r>
        <r>
          <rPr>
            <sz val="9"/>
            <color indexed="81"/>
            <rFont val="돋움"/>
            <family val="3"/>
            <charset val="129"/>
          </rPr>
          <t>렌트차량은</t>
        </r>
        <r>
          <rPr>
            <sz val="9"/>
            <color indexed="81"/>
            <rFont val="Tahoma"/>
            <family val="2"/>
          </rPr>
          <t xml:space="preserve"> </t>
        </r>
        <r>
          <rPr>
            <sz val="9"/>
            <color indexed="81"/>
            <rFont val="돋움"/>
            <family val="3"/>
            <charset val="129"/>
          </rPr>
          <t>렌트료의</t>
        </r>
        <r>
          <rPr>
            <sz val="9"/>
            <color indexed="81"/>
            <rFont val="Tahoma"/>
            <family val="2"/>
          </rPr>
          <t xml:space="preserve"> 70%</t>
        </r>
        <r>
          <rPr>
            <sz val="9"/>
            <color indexed="81"/>
            <rFont val="돋움"/>
            <family val="3"/>
            <charset val="129"/>
          </rPr>
          <t>를</t>
        </r>
        <r>
          <rPr>
            <sz val="9"/>
            <color indexed="81"/>
            <rFont val="Tahoma"/>
            <family val="2"/>
          </rPr>
          <t xml:space="preserve"> </t>
        </r>
        <r>
          <rPr>
            <sz val="9"/>
            <color indexed="81"/>
            <rFont val="돋움"/>
            <family val="3"/>
            <charset val="129"/>
          </rPr>
          <t>감가상각비로</t>
        </r>
        <r>
          <rPr>
            <sz val="9"/>
            <color indexed="81"/>
            <rFont val="Tahoma"/>
            <family val="2"/>
          </rPr>
          <t xml:space="preserve"> </t>
        </r>
        <r>
          <rPr>
            <sz val="9"/>
            <color indexed="81"/>
            <rFont val="돋움"/>
            <family val="3"/>
            <charset val="129"/>
          </rPr>
          <t>계상된다</t>
        </r>
        <r>
          <rPr>
            <sz val="9"/>
            <color indexed="81"/>
            <rFont val="Tahoma"/>
            <family val="2"/>
          </rPr>
          <t xml:space="preserve">.
Q. </t>
        </r>
        <r>
          <rPr>
            <sz val="9"/>
            <color indexed="81"/>
            <rFont val="돋움"/>
            <family val="3"/>
            <charset val="129"/>
          </rPr>
          <t>리스나</t>
        </r>
        <r>
          <rPr>
            <sz val="9"/>
            <color indexed="81"/>
            <rFont val="Tahoma"/>
            <family val="2"/>
          </rPr>
          <t xml:space="preserve"> </t>
        </r>
        <r>
          <rPr>
            <sz val="9"/>
            <color indexed="81"/>
            <rFont val="돋움"/>
            <family val="3"/>
            <charset val="129"/>
          </rPr>
          <t>렌트한</t>
        </r>
        <r>
          <rPr>
            <sz val="9"/>
            <color indexed="81"/>
            <rFont val="Tahoma"/>
            <family val="2"/>
          </rPr>
          <t xml:space="preserve"> </t>
        </r>
        <r>
          <rPr>
            <sz val="9"/>
            <color indexed="81"/>
            <rFont val="돋움"/>
            <family val="3"/>
            <charset val="129"/>
          </rPr>
          <t>업무용</t>
        </r>
        <r>
          <rPr>
            <sz val="9"/>
            <color indexed="81"/>
            <rFont val="Tahoma"/>
            <family val="2"/>
          </rPr>
          <t xml:space="preserve"> </t>
        </r>
        <r>
          <rPr>
            <sz val="9"/>
            <color indexed="81"/>
            <rFont val="돋움"/>
            <family val="3"/>
            <charset val="129"/>
          </rPr>
          <t>승용차</t>
        </r>
        <r>
          <rPr>
            <sz val="9"/>
            <color indexed="81"/>
            <rFont val="Tahoma"/>
            <family val="2"/>
          </rPr>
          <t xml:space="preserve"> </t>
        </r>
        <r>
          <rPr>
            <sz val="9"/>
            <color indexed="81"/>
            <rFont val="돋움"/>
            <family val="3"/>
            <charset val="129"/>
          </rPr>
          <t>적용</t>
        </r>
        <r>
          <rPr>
            <sz val="9"/>
            <color indexed="81"/>
            <rFont val="Tahoma"/>
            <family val="2"/>
          </rPr>
          <t xml:space="preserve"> </t>
        </r>
        <r>
          <rPr>
            <sz val="9"/>
            <color indexed="81"/>
            <rFont val="돋움"/>
            <family val="3"/>
            <charset val="129"/>
          </rPr>
          <t>방법은</t>
        </r>
        <r>
          <rPr>
            <sz val="9"/>
            <color indexed="81"/>
            <rFont val="Tahoma"/>
            <family val="2"/>
          </rPr>
          <t xml:space="preserve">?
A. </t>
        </r>
        <r>
          <rPr>
            <sz val="9"/>
            <color indexed="81"/>
            <rFont val="돋움"/>
            <family val="3"/>
            <charset val="129"/>
          </rPr>
          <t>법인</t>
        </r>
        <r>
          <rPr>
            <sz val="9"/>
            <color indexed="81"/>
            <rFont val="Tahoma"/>
            <family val="2"/>
          </rPr>
          <t xml:space="preserve"> </t>
        </r>
        <r>
          <rPr>
            <sz val="9"/>
            <color indexed="81"/>
            <rFont val="돋움"/>
            <family val="3"/>
            <charset val="129"/>
          </rPr>
          <t>·</t>
        </r>
        <r>
          <rPr>
            <sz val="9"/>
            <color indexed="81"/>
            <rFont val="Tahoma"/>
            <family val="2"/>
          </rPr>
          <t xml:space="preserve"> </t>
        </r>
        <r>
          <rPr>
            <sz val="9"/>
            <color indexed="81"/>
            <rFont val="돋움"/>
            <family val="3"/>
            <charset val="129"/>
          </rPr>
          <t>개인사업자가</t>
        </r>
        <r>
          <rPr>
            <sz val="9"/>
            <color indexed="81"/>
            <rFont val="Tahoma"/>
            <family val="2"/>
          </rPr>
          <t xml:space="preserve"> </t>
        </r>
        <r>
          <rPr>
            <sz val="9"/>
            <color indexed="81"/>
            <rFont val="돋움"/>
            <family val="3"/>
            <charset val="129"/>
          </rPr>
          <t>업무용</t>
        </r>
        <r>
          <rPr>
            <sz val="9"/>
            <color indexed="81"/>
            <rFont val="Tahoma"/>
            <family val="2"/>
          </rPr>
          <t xml:space="preserve"> </t>
        </r>
        <r>
          <rPr>
            <sz val="9"/>
            <color indexed="81"/>
            <rFont val="돋움"/>
            <family val="3"/>
            <charset val="129"/>
          </rPr>
          <t>승용차를</t>
        </r>
        <r>
          <rPr>
            <sz val="9"/>
            <color indexed="81"/>
            <rFont val="Tahoma"/>
            <family val="2"/>
          </rPr>
          <t xml:space="preserve"> </t>
        </r>
        <r>
          <rPr>
            <sz val="9"/>
            <color indexed="81"/>
            <rFont val="돋움"/>
            <family val="3"/>
            <charset val="129"/>
          </rPr>
          <t>리스하거나</t>
        </r>
        <r>
          <rPr>
            <sz val="9"/>
            <color indexed="81"/>
            <rFont val="Tahoma"/>
            <family val="2"/>
          </rPr>
          <t xml:space="preserve"> </t>
        </r>
        <r>
          <rPr>
            <sz val="9"/>
            <color indexed="81"/>
            <rFont val="돋움"/>
            <family val="3"/>
            <charset val="129"/>
          </rPr>
          <t>렌트한</t>
        </r>
        <r>
          <rPr>
            <sz val="9"/>
            <color indexed="81"/>
            <rFont val="Tahoma"/>
            <family val="2"/>
          </rPr>
          <t xml:space="preserve"> </t>
        </r>
        <r>
          <rPr>
            <sz val="9"/>
            <color indexed="81"/>
            <rFont val="돋움"/>
            <family val="3"/>
            <charset val="129"/>
          </rPr>
          <t>경우</t>
        </r>
        <r>
          <rPr>
            <sz val="9"/>
            <color indexed="81"/>
            <rFont val="Tahoma"/>
            <family val="2"/>
          </rPr>
          <t xml:space="preserve"> </t>
        </r>
        <r>
          <rPr>
            <sz val="9"/>
            <color indexed="81"/>
            <rFont val="돋움"/>
            <family val="3"/>
            <charset val="129"/>
          </rPr>
          <t>직접</t>
        </r>
        <r>
          <rPr>
            <sz val="9"/>
            <color indexed="81"/>
            <rFont val="Tahoma"/>
            <family val="2"/>
          </rPr>
          <t xml:space="preserve"> </t>
        </r>
        <r>
          <rPr>
            <sz val="9"/>
            <color indexed="81"/>
            <rFont val="돋움"/>
            <family val="3"/>
            <charset val="129"/>
          </rPr>
          <t>소유한</t>
        </r>
        <r>
          <rPr>
            <sz val="9"/>
            <color indexed="81"/>
            <rFont val="Tahoma"/>
            <family val="2"/>
          </rPr>
          <t xml:space="preserve"> </t>
        </r>
        <r>
          <rPr>
            <sz val="9"/>
            <color indexed="81"/>
            <rFont val="돋움"/>
            <family val="3"/>
            <charset val="129"/>
          </rPr>
          <t>경우와</t>
        </r>
        <r>
          <rPr>
            <sz val="9"/>
            <color indexed="81"/>
            <rFont val="Tahoma"/>
            <family val="2"/>
          </rPr>
          <t xml:space="preserve"> </t>
        </r>
        <r>
          <rPr>
            <sz val="9"/>
            <color indexed="81"/>
            <rFont val="돋움"/>
            <family val="3"/>
            <charset val="129"/>
          </rPr>
          <t>동일하게</t>
        </r>
        <r>
          <rPr>
            <sz val="9"/>
            <color indexed="81"/>
            <rFont val="Tahoma"/>
            <family val="2"/>
          </rPr>
          <t xml:space="preserve"> </t>
        </r>
        <r>
          <rPr>
            <sz val="9"/>
            <color indexed="81"/>
            <rFont val="돋움"/>
            <family val="3"/>
            <charset val="129"/>
          </rPr>
          <t>적용한다</t>
        </r>
        <r>
          <rPr>
            <sz val="9"/>
            <color indexed="81"/>
            <rFont val="Tahoma"/>
            <family val="2"/>
          </rPr>
          <t xml:space="preserve">.
</t>
        </r>
        <r>
          <rPr>
            <sz val="9"/>
            <color indexed="81"/>
            <rFont val="돋움"/>
            <family val="3"/>
            <charset val="129"/>
          </rPr>
          <t>리스</t>
        </r>
        <r>
          <rPr>
            <sz val="9"/>
            <color indexed="81"/>
            <rFont val="Tahoma"/>
            <family val="2"/>
          </rPr>
          <t xml:space="preserve"> </t>
        </r>
        <r>
          <rPr>
            <sz val="9"/>
            <color indexed="81"/>
            <rFont val="돋움"/>
            <family val="3"/>
            <charset val="129"/>
          </rPr>
          <t>·</t>
        </r>
        <r>
          <rPr>
            <sz val="9"/>
            <color indexed="81"/>
            <rFont val="Tahoma"/>
            <family val="2"/>
          </rPr>
          <t xml:space="preserve"> </t>
        </r>
        <r>
          <rPr>
            <sz val="9"/>
            <color indexed="81"/>
            <rFont val="돋움"/>
            <family val="3"/>
            <charset val="129"/>
          </rPr>
          <t>렌트한</t>
        </r>
        <r>
          <rPr>
            <sz val="9"/>
            <color indexed="81"/>
            <rFont val="Tahoma"/>
            <family val="2"/>
          </rPr>
          <t xml:space="preserve"> </t>
        </r>
        <r>
          <rPr>
            <sz val="9"/>
            <color indexed="81"/>
            <rFont val="돋움"/>
            <family val="3"/>
            <charset val="129"/>
          </rPr>
          <t>경우도</t>
        </r>
        <r>
          <rPr>
            <sz val="9"/>
            <color indexed="81"/>
            <rFont val="Tahoma"/>
            <family val="2"/>
          </rPr>
          <t xml:space="preserve"> </t>
        </r>
        <r>
          <rPr>
            <sz val="9"/>
            <color indexed="81"/>
            <rFont val="돋움"/>
            <family val="3"/>
            <charset val="129"/>
          </rPr>
          <t>임직원</t>
        </r>
        <r>
          <rPr>
            <sz val="9"/>
            <color indexed="81"/>
            <rFont val="Tahoma"/>
            <family val="2"/>
          </rPr>
          <t xml:space="preserve"> </t>
        </r>
        <r>
          <rPr>
            <sz val="9"/>
            <color indexed="81"/>
            <rFont val="돋움"/>
            <family val="3"/>
            <charset val="129"/>
          </rPr>
          <t>전용보험</t>
        </r>
        <r>
          <rPr>
            <sz val="9"/>
            <color indexed="81"/>
            <rFont val="Tahoma"/>
            <family val="2"/>
          </rPr>
          <t xml:space="preserve"> </t>
        </r>
        <r>
          <rPr>
            <sz val="9"/>
            <color indexed="81"/>
            <rFont val="돋움"/>
            <family val="3"/>
            <charset val="129"/>
          </rPr>
          <t>가입</t>
        </r>
        <r>
          <rPr>
            <sz val="9"/>
            <color indexed="81"/>
            <rFont val="Tahoma"/>
            <family val="2"/>
          </rPr>
          <t xml:space="preserve">, </t>
        </r>
        <r>
          <rPr>
            <sz val="9"/>
            <color indexed="81"/>
            <rFont val="돋움"/>
            <family val="3"/>
            <charset val="129"/>
          </rPr>
          <t>운행기록을</t>
        </r>
        <r>
          <rPr>
            <sz val="9"/>
            <color indexed="81"/>
            <rFont val="Tahoma"/>
            <family val="2"/>
          </rPr>
          <t xml:space="preserve"> </t>
        </r>
        <r>
          <rPr>
            <sz val="9"/>
            <color indexed="81"/>
            <rFont val="돋움"/>
            <family val="3"/>
            <charset val="129"/>
          </rPr>
          <t>통한</t>
        </r>
        <r>
          <rPr>
            <sz val="9"/>
            <color indexed="81"/>
            <rFont val="Tahoma"/>
            <family val="2"/>
          </rPr>
          <t xml:space="preserve"> </t>
        </r>
        <r>
          <rPr>
            <sz val="9"/>
            <color indexed="81"/>
            <rFont val="돋움"/>
            <family val="3"/>
            <charset val="129"/>
          </rPr>
          <t>업무사용</t>
        </r>
        <r>
          <rPr>
            <sz val="9"/>
            <color indexed="81"/>
            <rFont val="Tahoma"/>
            <family val="2"/>
          </rPr>
          <t xml:space="preserve"> </t>
        </r>
        <r>
          <rPr>
            <sz val="9"/>
            <color indexed="81"/>
            <rFont val="돋움"/>
            <family val="3"/>
            <charset val="129"/>
          </rPr>
          <t>입증</t>
        </r>
        <r>
          <rPr>
            <sz val="9"/>
            <color indexed="81"/>
            <rFont val="Tahoma"/>
            <family val="2"/>
          </rPr>
          <t xml:space="preserve"> </t>
        </r>
        <r>
          <rPr>
            <sz val="9"/>
            <color indexed="81"/>
            <rFont val="돋움"/>
            <family val="3"/>
            <charset val="129"/>
          </rPr>
          <t>등</t>
        </r>
        <r>
          <rPr>
            <sz val="9"/>
            <color indexed="81"/>
            <rFont val="Tahoma"/>
            <family val="2"/>
          </rPr>
          <t xml:space="preserve"> </t>
        </r>
        <r>
          <rPr>
            <sz val="9"/>
            <color indexed="81"/>
            <rFont val="돋움"/>
            <family val="3"/>
            <charset val="129"/>
          </rPr>
          <t>직접</t>
        </r>
        <r>
          <rPr>
            <sz val="9"/>
            <color indexed="81"/>
            <rFont val="Tahoma"/>
            <family val="2"/>
          </rPr>
          <t xml:space="preserve"> </t>
        </r>
        <r>
          <rPr>
            <sz val="9"/>
            <color indexed="81"/>
            <rFont val="돋움"/>
            <family val="3"/>
            <charset val="129"/>
          </rPr>
          <t>소유한</t>
        </r>
        <r>
          <rPr>
            <sz val="9"/>
            <color indexed="81"/>
            <rFont val="Tahoma"/>
            <family val="2"/>
          </rPr>
          <t xml:space="preserve"> </t>
        </r>
        <r>
          <rPr>
            <sz val="9"/>
            <color indexed="81"/>
            <rFont val="돋움"/>
            <family val="3"/>
            <charset val="129"/>
          </rPr>
          <t>동일한</t>
        </r>
        <r>
          <rPr>
            <sz val="9"/>
            <color indexed="81"/>
            <rFont val="Tahoma"/>
            <family val="2"/>
          </rPr>
          <t xml:space="preserve"> </t>
        </r>
        <r>
          <rPr>
            <sz val="9"/>
            <color indexed="81"/>
            <rFont val="돋움"/>
            <family val="3"/>
            <charset val="129"/>
          </rPr>
          <t>요건을</t>
        </r>
        <r>
          <rPr>
            <sz val="9"/>
            <color indexed="81"/>
            <rFont val="Tahoma"/>
            <family val="2"/>
          </rPr>
          <t xml:space="preserve"> </t>
        </r>
        <r>
          <rPr>
            <sz val="9"/>
            <color indexed="81"/>
            <rFont val="돋움"/>
            <family val="3"/>
            <charset val="129"/>
          </rPr>
          <t>충족해야</t>
        </r>
        <r>
          <rPr>
            <sz val="9"/>
            <color indexed="81"/>
            <rFont val="Tahoma"/>
            <family val="2"/>
          </rPr>
          <t xml:space="preserve"> </t>
        </r>
        <r>
          <rPr>
            <sz val="9"/>
            <color indexed="81"/>
            <rFont val="돋움"/>
            <family val="3"/>
            <charset val="129"/>
          </rPr>
          <t>비용으로</t>
        </r>
        <r>
          <rPr>
            <sz val="9"/>
            <color indexed="81"/>
            <rFont val="Tahoma"/>
            <family val="2"/>
          </rPr>
          <t xml:space="preserve"> </t>
        </r>
        <r>
          <rPr>
            <sz val="9"/>
            <color indexed="81"/>
            <rFont val="돋움"/>
            <family val="3"/>
            <charset val="129"/>
          </rPr>
          <t>인정받을</t>
        </r>
        <r>
          <rPr>
            <sz val="9"/>
            <color indexed="81"/>
            <rFont val="Tahoma"/>
            <family val="2"/>
          </rPr>
          <t xml:space="preserve"> </t>
        </r>
        <r>
          <rPr>
            <sz val="9"/>
            <color indexed="81"/>
            <rFont val="돋움"/>
            <family val="3"/>
            <charset val="129"/>
          </rPr>
          <t>수</t>
        </r>
        <r>
          <rPr>
            <sz val="9"/>
            <color indexed="81"/>
            <rFont val="Tahoma"/>
            <family val="2"/>
          </rPr>
          <t xml:space="preserve"> </t>
        </r>
        <r>
          <rPr>
            <sz val="9"/>
            <color indexed="81"/>
            <rFont val="돋움"/>
            <family val="3"/>
            <charset val="129"/>
          </rPr>
          <t>있다</t>
        </r>
        <r>
          <rPr>
            <sz val="9"/>
            <color indexed="81"/>
            <rFont val="Tahoma"/>
            <family val="2"/>
          </rPr>
          <t xml:space="preserve">. </t>
        </r>
        <r>
          <rPr>
            <sz val="9"/>
            <color indexed="81"/>
            <rFont val="돋움"/>
            <family val="3"/>
            <charset val="129"/>
          </rPr>
          <t>또</t>
        </r>
        <r>
          <rPr>
            <sz val="9"/>
            <color indexed="81"/>
            <rFont val="Tahoma"/>
            <family val="2"/>
          </rPr>
          <t xml:space="preserve">, </t>
        </r>
        <r>
          <rPr>
            <sz val="9"/>
            <color indexed="81"/>
            <rFont val="돋움"/>
            <family val="3"/>
            <charset val="129"/>
          </rPr>
          <t>리스료나</t>
        </r>
        <r>
          <rPr>
            <sz val="9"/>
            <color indexed="81"/>
            <rFont val="Tahoma"/>
            <family val="2"/>
          </rPr>
          <t xml:space="preserve"> </t>
        </r>
        <r>
          <rPr>
            <sz val="9"/>
            <color indexed="81"/>
            <rFont val="돋움"/>
            <family val="3"/>
            <charset val="129"/>
          </rPr>
          <t>렌트료에</t>
        </r>
        <r>
          <rPr>
            <sz val="9"/>
            <color indexed="81"/>
            <rFont val="Tahoma"/>
            <family val="2"/>
          </rPr>
          <t xml:space="preserve"> </t>
        </r>
        <r>
          <rPr>
            <sz val="9"/>
            <color indexed="81"/>
            <rFont val="돋움"/>
            <family val="3"/>
            <charset val="129"/>
          </rPr>
          <t>포함된</t>
        </r>
        <r>
          <rPr>
            <sz val="9"/>
            <color indexed="81"/>
            <rFont val="Tahoma"/>
            <family val="2"/>
          </rPr>
          <t xml:space="preserve"> </t>
        </r>
        <r>
          <rPr>
            <sz val="9"/>
            <color indexed="81"/>
            <rFont val="돋움"/>
            <family val="3"/>
            <charset val="129"/>
          </rPr>
          <t>감가상각비</t>
        </r>
        <r>
          <rPr>
            <sz val="9"/>
            <color indexed="81"/>
            <rFont val="Tahoma"/>
            <family val="2"/>
          </rPr>
          <t xml:space="preserve"> </t>
        </r>
        <r>
          <rPr>
            <sz val="9"/>
            <color indexed="81"/>
            <rFont val="돋움"/>
            <family val="3"/>
            <charset val="129"/>
          </rPr>
          <t>상당액은</t>
        </r>
        <r>
          <rPr>
            <sz val="9"/>
            <color indexed="81"/>
            <rFont val="Tahoma"/>
            <family val="2"/>
          </rPr>
          <t xml:space="preserve"> </t>
        </r>
        <r>
          <rPr>
            <sz val="9"/>
            <color indexed="81"/>
            <rFont val="돋움"/>
            <family val="3"/>
            <charset val="129"/>
          </rPr>
          <t>자가보유시의</t>
        </r>
        <r>
          <rPr>
            <sz val="9"/>
            <color indexed="81"/>
            <rFont val="Tahoma"/>
            <family val="2"/>
          </rPr>
          <t xml:space="preserve"> </t>
        </r>
        <r>
          <rPr>
            <sz val="9"/>
            <color indexed="81"/>
            <rFont val="돋움"/>
            <family val="3"/>
            <charset val="129"/>
          </rPr>
          <t>감가상각비와</t>
        </r>
        <r>
          <rPr>
            <sz val="9"/>
            <color indexed="81"/>
            <rFont val="Tahoma"/>
            <family val="2"/>
          </rPr>
          <t xml:space="preserve"> </t>
        </r>
        <r>
          <rPr>
            <sz val="9"/>
            <color indexed="81"/>
            <rFont val="돋움"/>
            <family val="3"/>
            <charset val="129"/>
          </rPr>
          <t>같이</t>
        </r>
        <r>
          <rPr>
            <sz val="9"/>
            <color indexed="81"/>
            <rFont val="Tahoma"/>
            <family val="2"/>
          </rPr>
          <t xml:space="preserve"> </t>
        </r>
        <r>
          <rPr>
            <sz val="9"/>
            <color indexed="81"/>
            <rFont val="돋움"/>
            <family val="3"/>
            <charset val="129"/>
          </rPr>
          <t>연간</t>
        </r>
        <r>
          <rPr>
            <sz val="9"/>
            <color indexed="81"/>
            <rFont val="Tahoma"/>
            <family val="2"/>
          </rPr>
          <t xml:space="preserve"> 800</t>
        </r>
        <r>
          <rPr>
            <sz val="9"/>
            <color indexed="81"/>
            <rFont val="돋움"/>
            <family val="3"/>
            <charset val="129"/>
          </rPr>
          <t>만원</t>
        </r>
        <r>
          <rPr>
            <sz val="9"/>
            <color indexed="81"/>
            <rFont val="Tahoma"/>
            <family val="2"/>
          </rPr>
          <t xml:space="preserve"> </t>
        </r>
        <r>
          <rPr>
            <sz val="9"/>
            <color indexed="81"/>
            <rFont val="돋움"/>
            <family val="3"/>
            <charset val="129"/>
          </rPr>
          <t>한도과</t>
        </r>
        <r>
          <rPr>
            <sz val="9"/>
            <color indexed="81"/>
            <rFont val="Tahoma"/>
            <family val="2"/>
          </rPr>
          <t xml:space="preserve"> </t>
        </r>
        <r>
          <rPr>
            <sz val="9"/>
            <color indexed="81"/>
            <rFont val="돋움"/>
            <family val="3"/>
            <charset val="129"/>
          </rPr>
          <t>적용되며</t>
        </r>
        <r>
          <rPr>
            <sz val="9"/>
            <color indexed="81"/>
            <rFont val="Tahoma"/>
            <family val="2"/>
          </rPr>
          <t xml:space="preserve">, </t>
        </r>
        <r>
          <rPr>
            <sz val="9"/>
            <color indexed="81"/>
            <rFont val="돋움"/>
            <family val="3"/>
            <charset val="129"/>
          </rPr>
          <t>한도</t>
        </r>
        <r>
          <rPr>
            <sz val="9"/>
            <color indexed="81"/>
            <rFont val="Tahoma"/>
            <family val="2"/>
          </rPr>
          <t xml:space="preserve"> </t>
        </r>
        <r>
          <rPr>
            <sz val="9"/>
            <color indexed="81"/>
            <rFont val="돋움"/>
            <family val="3"/>
            <charset val="129"/>
          </rPr>
          <t>초과액은</t>
        </r>
        <r>
          <rPr>
            <sz val="9"/>
            <color indexed="81"/>
            <rFont val="Tahoma"/>
            <family val="2"/>
          </rPr>
          <t xml:space="preserve"> </t>
        </r>
        <r>
          <rPr>
            <sz val="9"/>
            <color indexed="81"/>
            <rFont val="돋움"/>
            <family val="3"/>
            <charset val="129"/>
          </rPr>
          <t>이월해</t>
        </r>
        <r>
          <rPr>
            <sz val="9"/>
            <color indexed="81"/>
            <rFont val="Tahoma"/>
            <family val="2"/>
          </rPr>
          <t xml:space="preserve"> </t>
        </r>
        <r>
          <rPr>
            <sz val="9"/>
            <color indexed="81"/>
            <rFont val="돋움"/>
            <family val="3"/>
            <charset val="129"/>
          </rPr>
          <t>비용</t>
        </r>
        <r>
          <rPr>
            <sz val="9"/>
            <color indexed="81"/>
            <rFont val="Tahoma"/>
            <family val="2"/>
          </rPr>
          <t xml:space="preserve"> </t>
        </r>
        <r>
          <rPr>
            <sz val="9"/>
            <color indexed="81"/>
            <rFont val="돋움"/>
            <family val="3"/>
            <charset val="129"/>
          </rPr>
          <t>공제된다</t>
        </r>
        <r>
          <rPr>
            <sz val="9"/>
            <color indexed="81"/>
            <rFont val="Tahoma"/>
            <family val="2"/>
          </rPr>
          <t xml:space="preserve">.
</t>
        </r>
      </text>
    </comment>
    <comment ref="AE8" authorId="0" shapeId="0" xr:uid="{F567C505-6762-441F-8A5D-1BD84B03AE1F}">
      <text>
        <r>
          <rPr>
            <b/>
            <sz val="9"/>
            <color indexed="81"/>
            <rFont val="돋움"/>
            <family val="3"/>
            <charset val="129"/>
          </rPr>
          <t>금융리스</t>
        </r>
        <r>
          <rPr>
            <b/>
            <sz val="9"/>
            <color indexed="81"/>
            <rFont val="Tahoma"/>
            <family val="2"/>
          </rPr>
          <t>(</t>
        </r>
        <r>
          <rPr>
            <b/>
            <sz val="9"/>
            <color indexed="81"/>
            <rFont val="돋움"/>
            <family val="3"/>
            <charset val="129"/>
          </rPr>
          <t>자가</t>
        </r>
        <r>
          <rPr>
            <b/>
            <sz val="9"/>
            <color indexed="81"/>
            <rFont val="Tahoma"/>
            <family val="2"/>
          </rPr>
          <t xml:space="preserve">) - </t>
        </r>
        <r>
          <rPr>
            <b/>
            <sz val="9"/>
            <color indexed="81"/>
            <rFont val="돋움"/>
            <family val="3"/>
            <charset val="129"/>
          </rPr>
          <t>캐피탈</t>
        </r>
        <r>
          <rPr>
            <b/>
            <sz val="9"/>
            <color indexed="81"/>
            <rFont val="Tahoma"/>
            <family val="2"/>
          </rPr>
          <t xml:space="preserve"> </t>
        </r>
        <r>
          <rPr>
            <b/>
            <sz val="9"/>
            <color indexed="81"/>
            <rFont val="돋움"/>
            <family val="3"/>
            <charset val="129"/>
          </rPr>
          <t>최초</t>
        </r>
        <r>
          <rPr>
            <b/>
            <sz val="9"/>
            <color indexed="81"/>
            <rFont val="Tahoma"/>
            <family val="2"/>
          </rPr>
          <t xml:space="preserve"> </t>
        </r>
        <r>
          <rPr>
            <b/>
            <sz val="9"/>
            <color indexed="81"/>
            <rFont val="돋움"/>
            <family val="3"/>
            <charset val="129"/>
          </rPr>
          <t>차입금
운용리스</t>
        </r>
        <r>
          <rPr>
            <b/>
            <sz val="9"/>
            <color indexed="81"/>
            <rFont val="Tahoma"/>
            <family val="2"/>
          </rPr>
          <t xml:space="preserve"> - </t>
        </r>
        <r>
          <rPr>
            <b/>
            <sz val="9"/>
            <color indexed="81"/>
            <rFont val="돋움"/>
            <family val="3"/>
            <charset val="129"/>
          </rPr>
          <t>캐피탈</t>
        </r>
        <r>
          <rPr>
            <b/>
            <sz val="9"/>
            <color indexed="81"/>
            <rFont val="Tahoma"/>
            <family val="2"/>
          </rPr>
          <t xml:space="preserve"> </t>
        </r>
        <r>
          <rPr>
            <b/>
            <sz val="9"/>
            <color indexed="81"/>
            <rFont val="돋움"/>
            <family val="3"/>
            <charset val="129"/>
          </rPr>
          <t>보증금</t>
        </r>
      </text>
    </comment>
    <comment ref="M9" authorId="0" shapeId="0" xr:uid="{6A8E7F1D-9887-400D-92C3-72D357B4F3FC}">
      <text>
        <r>
          <rPr>
            <b/>
            <sz val="9"/>
            <color indexed="81"/>
            <rFont val="Tahoma"/>
            <family val="2"/>
          </rPr>
          <t>2016</t>
        </r>
        <r>
          <rPr>
            <b/>
            <sz val="9"/>
            <color indexed="81"/>
            <rFont val="돋움"/>
            <family val="3"/>
            <charset val="129"/>
          </rPr>
          <t>년</t>
        </r>
        <r>
          <rPr>
            <b/>
            <sz val="9"/>
            <color indexed="81"/>
            <rFont val="Tahoma"/>
            <family val="2"/>
          </rPr>
          <t xml:space="preserve"> 4</t>
        </r>
        <r>
          <rPr>
            <b/>
            <sz val="9"/>
            <color indexed="81"/>
            <rFont val="돋움"/>
            <family val="3"/>
            <charset val="129"/>
          </rPr>
          <t>월</t>
        </r>
        <r>
          <rPr>
            <b/>
            <sz val="9"/>
            <color indexed="81"/>
            <rFont val="Tahoma"/>
            <family val="2"/>
          </rPr>
          <t xml:space="preserve"> 1</t>
        </r>
        <r>
          <rPr>
            <b/>
            <sz val="9"/>
            <color indexed="81"/>
            <rFont val="돋움"/>
            <family val="3"/>
            <charset val="129"/>
          </rPr>
          <t>일</t>
        </r>
        <r>
          <rPr>
            <b/>
            <sz val="9"/>
            <color indexed="81"/>
            <rFont val="Tahoma"/>
            <family val="2"/>
          </rPr>
          <t xml:space="preserve"> </t>
        </r>
        <r>
          <rPr>
            <b/>
            <sz val="9"/>
            <color indexed="81"/>
            <rFont val="돋움"/>
            <family val="3"/>
            <charset val="129"/>
          </rPr>
          <t>이후</t>
        </r>
        <r>
          <rPr>
            <b/>
            <sz val="9"/>
            <color indexed="81"/>
            <rFont val="Tahoma"/>
            <family val="2"/>
          </rPr>
          <t xml:space="preserve"> </t>
        </r>
        <r>
          <rPr>
            <b/>
            <sz val="9"/>
            <color indexed="81"/>
            <rFont val="돋움"/>
            <family val="3"/>
            <charset val="129"/>
          </rPr>
          <t>반드시</t>
        </r>
        <r>
          <rPr>
            <b/>
            <sz val="9"/>
            <color indexed="81"/>
            <rFont val="Tahoma"/>
            <family val="2"/>
          </rPr>
          <t xml:space="preserve"> </t>
        </r>
        <r>
          <rPr>
            <b/>
            <sz val="9"/>
            <color indexed="81"/>
            <rFont val="돋움"/>
            <family val="3"/>
            <charset val="129"/>
          </rPr>
          <t>법인차량은</t>
        </r>
        <r>
          <rPr>
            <b/>
            <sz val="9"/>
            <color indexed="81"/>
            <rFont val="Tahoma"/>
            <family val="2"/>
          </rPr>
          <t xml:space="preserve"> </t>
        </r>
        <r>
          <rPr>
            <b/>
            <sz val="9"/>
            <color indexed="81"/>
            <rFont val="돋움"/>
            <family val="3"/>
            <charset val="129"/>
          </rPr>
          <t>임직원전용보험으로</t>
        </r>
        <r>
          <rPr>
            <b/>
            <sz val="9"/>
            <color indexed="81"/>
            <rFont val="Tahoma"/>
            <family val="2"/>
          </rPr>
          <t xml:space="preserve"> </t>
        </r>
        <r>
          <rPr>
            <b/>
            <sz val="9"/>
            <color indexed="81"/>
            <rFont val="돋움"/>
            <family val="3"/>
            <charset val="129"/>
          </rPr>
          <t>가입해야</t>
        </r>
        <r>
          <rPr>
            <b/>
            <sz val="9"/>
            <color indexed="81"/>
            <rFont val="Tahoma"/>
            <family val="2"/>
          </rPr>
          <t xml:space="preserve"> </t>
        </r>
        <r>
          <rPr>
            <b/>
            <sz val="9"/>
            <color indexed="81"/>
            <rFont val="돋움"/>
            <family val="3"/>
            <charset val="129"/>
          </rPr>
          <t>비용인정이</t>
        </r>
        <r>
          <rPr>
            <b/>
            <sz val="9"/>
            <color indexed="81"/>
            <rFont val="Tahoma"/>
            <family val="2"/>
          </rPr>
          <t xml:space="preserve"> </t>
        </r>
        <r>
          <rPr>
            <b/>
            <sz val="9"/>
            <color indexed="81"/>
            <rFont val="돋움"/>
            <family val="3"/>
            <charset val="129"/>
          </rPr>
          <t>됩니다</t>
        </r>
        <r>
          <rPr>
            <b/>
            <sz val="9"/>
            <color indexed="81"/>
            <rFont val="Tahoma"/>
            <family val="2"/>
          </rPr>
          <t xml:space="preserve">.
</t>
        </r>
        <r>
          <rPr>
            <b/>
            <sz val="9"/>
            <color indexed="81"/>
            <rFont val="돋움"/>
            <family val="3"/>
            <charset val="129"/>
          </rPr>
          <t>업무용승용차의</t>
        </r>
        <r>
          <rPr>
            <b/>
            <sz val="9"/>
            <color indexed="81"/>
            <rFont val="Tahoma"/>
            <family val="2"/>
          </rPr>
          <t xml:space="preserve"> </t>
        </r>
        <r>
          <rPr>
            <b/>
            <sz val="9"/>
            <color indexed="81"/>
            <rFont val="돋움"/>
            <family val="3"/>
            <charset val="129"/>
          </rPr>
          <t>사적사용을</t>
        </r>
        <r>
          <rPr>
            <b/>
            <sz val="9"/>
            <color indexed="81"/>
            <rFont val="Tahoma"/>
            <family val="2"/>
          </rPr>
          <t xml:space="preserve"> </t>
        </r>
        <r>
          <rPr>
            <b/>
            <sz val="9"/>
            <color indexed="81"/>
            <rFont val="돋움"/>
            <family val="3"/>
            <charset val="129"/>
          </rPr>
          <t>막기</t>
        </r>
        <r>
          <rPr>
            <b/>
            <sz val="9"/>
            <color indexed="81"/>
            <rFont val="Tahoma"/>
            <family val="2"/>
          </rPr>
          <t xml:space="preserve"> </t>
        </r>
        <r>
          <rPr>
            <b/>
            <sz val="9"/>
            <color indexed="81"/>
            <rFont val="돋움"/>
            <family val="3"/>
            <charset val="129"/>
          </rPr>
          <t>위해</t>
        </r>
        <r>
          <rPr>
            <b/>
            <sz val="9"/>
            <color indexed="81"/>
            <rFont val="Tahoma"/>
            <family val="2"/>
          </rPr>
          <t xml:space="preserve"> </t>
        </r>
        <r>
          <rPr>
            <b/>
            <sz val="9"/>
            <color indexed="81"/>
            <rFont val="돋움"/>
            <family val="3"/>
            <charset val="129"/>
          </rPr>
          <t>사업연도</t>
        </r>
        <r>
          <rPr>
            <b/>
            <sz val="9"/>
            <color indexed="81"/>
            <rFont val="Tahoma"/>
            <family val="2"/>
          </rPr>
          <t xml:space="preserve"> </t>
        </r>
        <r>
          <rPr>
            <b/>
            <sz val="9"/>
            <color indexed="81"/>
            <rFont val="돋움"/>
            <family val="3"/>
            <charset val="129"/>
          </rPr>
          <t>전체</t>
        </r>
        <r>
          <rPr>
            <b/>
            <sz val="9"/>
            <color indexed="81"/>
            <rFont val="Tahoma"/>
            <family val="2"/>
          </rPr>
          <t xml:space="preserve"> </t>
        </r>
        <r>
          <rPr>
            <b/>
            <sz val="9"/>
            <color indexed="81"/>
            <rFont val="돋움"/>
            <family val="3"/>
            <charset val="129"/>
          </rPr>
          <t>기간에</t>
        </r>
        <r>
          <rPr>
            <b/>
            <sz val="9"/>
            <color indexed="81"/>
            <rFont val="Tahoma"/>
            <family val="2"/>
          </rPr>
          <t xml:space="preserve"> </t>
        </r>
        <r>
          <rPr>
            <b/>
            <sz val="9"/>
            <color indexed="81"/>
            <rFont val="돋움"/>
            <family val="3"/>
            <charset val="129"/>
          </rPr>
          <t>해당</t>
        </r>
        <r>
          <rPr>
            <b/>
            <sz val="9"/>
            <color indexed="81"/>
            <rFont val="Tahoma"/>
            <family val="2"/>
          </rPr>
          <t xml:space="preserve"> </t>
        </r>
        <r>
          <rPr>
            <b/>
            <sz val="9"/>
            <color indexed="81"/>
            <rFont val="돋움"/>
            <family val="3"/>
            <charset val="129"/>
          </rPr>
          <t>법인의</t>
        </r>
        <r>
          <rPr>
            <b/>
            <sz val="9"/>
            <color indexed="81"/>
            <rFont val="Tahoma"/>
            <family val="2"/>
          </rPr>
          <t xml:space="preserve"> </t>
        </r>
        <r>
          <rPr>
            <b/>
            <sz val="9"/>
            <color indexed="81"/>
            <rFont val="돋움"/>
            <family val="3"/>
            <charset val="129"/>
          </rPr>
          <t>임원</t>
        </r>
        <r>
          <rPr>
            <b/>
            <sz val="9"/>
            <color indexed="81"/>
            <rFont val="Tahoma"/>
            <family val="2"/>
          </rPr>
          <t xml:space="preserve"> </t>
        </r>
        <r>
          <rPr>
            <b/>
            <sz val="9"/>
            <color indexed="81"/>
            <rFont val="돋움"/>
            <family val="3"/>
            <charset val="129"/>
          </rPr>
          <t>또는</t>
        </r>
        <r>
          <rPr>
            <b/>
            <sz val="9"/>
            <color indexed="81"/>
            <rFont val="Tahoma"/>
            <family val="2"/>
          </rPr>
          <t xml:space="preserve"> </t>
        </r>
        <r>
          <rPr>
            <b/>
            <sz val="9"/>
            <color indexed="81"/>
            <rFont val="돋움"/>
            <family val="3"/>
            <charset val="129"/>
          </rPr>
          <t>사용인이</t>
        </r>
        <r>
          <rPr>
            <b/>
            <sz val="9"/>
            <color indexed="81"/>
            <rFont val="Tahoma"/>
            <family val="2"/>
          </rPr>
          <t xml:space="preserve"> </t>
        </r>
        <r>
          <rPr>
            <b/>
            <sz val="9"/>
            <color indexed="81"/>
            <rFont val="돋움"/>
            <family val="3"/>
            <charset val="129"/>
          </rPr>
          <t>직접</t>
        </r>
        <r>
          <rPr>
            <b/>
            <sz val="9"/>
            <color indexed="81"/>
            <rFont val="Tahoma"/>
            <family val="2"/>
          </rPr>
          <t xml:space="preserve"> </t>
        </r>
        <r>
          <rPr>
            <b/>
            <sz val="9"/>
            <color indexed="81"/>
            <rFont val="돋움"/>
            <family val="3"/>
            <charset val="129"/>
          </rPr>
          <t>운전한</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또는</t>
        </r>
        <r>
          <rPr>
            <b/>
            <sz val="9"/>
            <color indexed="81"/>
            <rFont val="Tahoma"/>
            <family val="2"/>
          </rPr>
          <t xml:space="preserve"> </t>
        </r>
        <r>
          <rPr>
            <b/>
            <sz val="9"/>
            <color indexed="81"/>
            <rFont val="돋움"/>
            <family val="3"/>
            <charset val="129"/>
          </rPr>
          <t>계약에</t>
        </r>
        <r>
          <rPr>
            <b/>
            <sz val="9"/>
            <color indexed="81"/>
            <rFont val="Tahoma"/>
            <family val="2"/>
          </rPr>
          <t xml:space="preserve"> </t>
        </r>
        <r>
          <rPr>
            <b/>
            <sz val="9"/>
            <color indexed="81"/>
            <rFont val="돋움"/>
            <family val="3"/>
            <charset val="129"/>
          </rPr>
          <t>따라</t>
        </r>
        <r>
          <rPr>
            <b/>
            <sz val="9"/>
            <color indexed="81"/>
            <rFont val="Tahoma"/>
            <family val="2"/>
          </rPr>
          <t xml:space="preserve"> </t>
        </r>
        <r>
          <rPr>
            <b/>
            <sz val="9"/>
            <color indexed="81"/>
            <rFont val="돋움"/>
            <family val="3"/>
            <charset val="129"/>
          </rPr>
          <t>타인이</t>
        </r>
        <r>
          <rPr>
            <b/>
            <sz val="9"/>
            <color indexed="81"/>
            <rFont val="Tahoma"/>
            <family val="2"/>
          </rPr>
          <t xml:space="preserve"> </t>
        </r>
        <r>
          <rPr>
            <b/>
            <sz val="9"/>
            <color indexed="81"/>
            <rFont val="돋움"/>
            <family val="3"/>
            <charset val="129"/>
          </rPr>
          <t>해당</t>
        </r>
        <r>
          <rPr>
            <b/>
            <sz val="9"/>
            <color indexed="81"/>
            <rFont val="Tahoma"/>
            <family val="2"/>
          </rPr>
          <t xml:space="preserve"> </t>
        </r>
        <r>
          <rPr>
            <b/>
            <sz val="9"/>
            <color indexed="81"/>
            <rFont val="돋움"/>
            <family val="3"/>
            <charset val="129"/>
          </rPr>
          <t>법인의</t>
        </r>
        <r>
          <rPr>
            <b/>
            <sz val="9"/>
            <color indexed="81"/>
            <rFont val="Tahoma"/>
            <family val="2"/>
          </rPr>
          <t xml:space="preserve"> </t>
        </r>
        <r>
          <rPr>
            <b/>
            <sz val="9"/>
            <color indexed="81"/>
            <rFont val="돋움"/>
            <family val="3"/>
            <charset val="129"/>
          </rPr>
          <t>업무를</t>
        </r>
        <r>
          <rPr>
            <b/>
            <sz val="9"/>
            <color indexed="81"/>
            <rFont val="Tahoma"/>
            <family val="2"/>
          </rPr>
          <t xml:space="preserve"> </t>
        </r>
        <r>
          <rPr>
            <b/>
            <sz val="9"/>
            <color indexed="81"/>
            <rFont val="돋움"/>
            <family val="3"/>
            <charset val="129"/>
          </rPr>
          <t>위하여</t>
        </r>
        <r>
          <rPr>
            <b/>
            <sz val="9"/>
            <color indexed="81"/>
            <rFont val="Tahoma"/>
            <family val="2"/>
          </rPr>
          <t xml:space="preserve"> </t>
        </r>
        <r>
          <rPr>
            <b/>
            <sz val="9"/>
            <color indexed="81"/>
            <rFont val="돋움"/>
            <family val="3"/>
            <charset val="129"/>
          </rPr>
          <t>운전하는</t>
        </r>
        <r>
          <rPr>
            <b/>
            <sz val="9"/>
            <color indexed="81"/>
            <rFont val="Tahoma"/>
            <family val="2"/>
          </rPr>
          <t xml:space="preserve"> </t>
        </r>
        <r>
          <rPr>
            <b/>
            <sz val="9"/>
            <color indexed="81"/>
            <rFont val="돋움"/>
            <family val="3"/>
            <charset val="129"/>
          </rPr>
          <t>경우만</t>
        </r>
        <r>
          <rPr>
            <b/>
            <sz val="9"/>
            <color indexed="81"/>
            <rFont val="Tahoma"/>
            <family val="2"/>
          </rPr>
          <t xml:space="preserve"> </t>
        </r>
        <r>
          <rPr>
            <b/>
            <sz val="9"/>
            <color indexed="81"/>
            <rFont val="돋움"/>
            <family val="3"/>
            <charset val="129"/>
          </rPr>
          <t>보상하는</t>
        </r>
        <r>
          <rPr>
            <b/>
            <sz val="9"/>
            <color indexed="81"/>
            <rFont val="Tahoma"/>
            <family val="2"/>
          </rPr>
          <t xml:space="preserve"> </t>
        </r>
        <r>
          <rPr>
            <b/>
            <sz val="9"/>
            <color indexed="81"/>
            <rFont val="돋움"/>
            <family val="3"/>
            <charset val="129"/>
          </rPr>
          <t>자동차</t>
        </r>
        <r>
          <rPr>
            <b/>
            <sz val="9"/>
            <color indexed="81"/>
            <rFont val="Tahoma"/>
            <family val="2"/>
          </rPr>
          <t xml:space="preserve"> </t>
        </r>
        <r>
          <rPr>
            <b/>
            <sz val="9"/>
            <color indexed="81"/>
            <rFont val="돋움"/>
            <family val="3"/>
            <charset val="129"/>
          </rPr>
          <t>보험</t>
        </r>
        <r>
          <rPr>
            <b/>
            <sz val="9"/>
            <color indexed="81"/>
            <rFont val="Tahoma"/>
            <family val="2"/>
          </rPr>
          <t xml:space="preserve"> (</t>
        </r>
        <r>
          <rPr>
            <b/>
            <sz val="9"/>
            <color indexed="81"/>
            <rFont val="돋움"/>
            <family val="3"/>
            <charset val="129"/>
          </rPr>
          <t>이하</t>
        </r>
        <r>
          <rPr>
            <b/>
            <sz val="9"/>
            <color indexed="81"/>
            <rFont val="Tahoma"/>
            <family val="2"/>
          </rPr>
          <t xml:space="preserve"> ‘</t>
        </r>
        <r>
          <rPr>
            <b/>
            <sz val="9"/>
            <color indexed="81"/>
            <rFont val="돋움"/>
            <family val="3"/>
            <charset val="129"/>
          </rPr>
          <t>임직원전용</t>
        </r>
        <r>
          <rPr>
            <b/>
            <sz val="9"/>
            <color indexed="81"/>
            <rFont val="Tahoma"/>
            <family val="2"/>
          </rPr>
          <t xml:space="preserve"> </t>
        </r>
        <r>
          <rPr>
            <b/>
            <sz val="9"/>
            <color indexed="81"/>
            <rFont val="돋움"/>
            <family val="3"/>
            <charset val="129"/>
          </rPr>
          <t>자동차보험</t>
        </r>
        <r>
          <rPr>
            <b/>
            <sz val="9"/>
            <color indexed="81"/>
            <rFont val="Tahoma"/>
            <family val="2"/>
          </rPr>
          <t>’)</t>
        </r>
        <r>
          <rPr>
            <b/>
            <sz val="9"/>
            <color indexed="81"/>
            <rFont val="돋움"/>
            <family val="3"/>
            <charset val="129"/>
          </rPr>
          <t>에</t>
        </r>
        <r>
          <rPr>
            <b/>
            <sz val="9"/>
            <color indexed="81"/>
            <rFont val="Tahoma"/>
            <family val="2"/>
          </rPr>
          <t xml:space="preserve"> </t>
        </r>
        <r>
          <rPr>
            <b/>
            <sz val="9"/>
            <color indexed="81"/>
            <rFont val="돋움"/>
            <family val="3"/>
            <charset val="129"/>
          </rPr>
          <t>가입되어</t>
        </r>
        <r>
          <rPr>
            <b/>
            <sz val="9"/>
            <color indexed="81"/>
            <rFont val="Tahoma"/>
            <family val="2"/>
          </rPr>
          <t xml:space="preserve"> </t>
        </r>
        <r>
          <rPr>
            <b/>
            <sz val="9"/>
            <color indexed="81"/>
            <rFont val="돋움"/>
            <family val="3"/>
            <charset val="129"/>
          </rPr>
          <t>있어야</t>
        </r>
        <r>
          <rPr>
            <b/>
            <sz val="9"/>
            <color indexed="81"/>
            <rFont val="Tahoma"/>
            <family val="2"/>
          </rPr>
          <t xml:space="preserve"> </t>
        </r>
        <r>
          <rPr>
            <b/>
            <sz val="9"/>
            <color indexed="81"/>
            <rFont val="돋움"/>
            <family val="3"/>
            <charset val="129"/>
          </rPr>
          <t>한다</t>
        </r>
        <r>
          <rPr>
            <b/>
            <sz val="9"/>
            <color indexed="81"/>
            <rFont val="Tahoma"/>
            <family val="2"/>
          </rPr>
          <t>.</t>
        </r>
      </text>
    </comment>
    <comment ref="S9" authorId="0" shapeId="0" xr:uid="{43778124-7E22-4361-B996-2F2B36D43EA9}">
      <text>
        <r>
          <rPr>
            <b/>
            <sz val="9"/>
            <color indexed="81"/>
            <rFont val="Tahoma"/>
            <family val="2"/>
          </rPr>
          <t>2016</t>
        </r>
        <r>
          <rPr>
            <b/>
            <sz val="9"/>
            <color indexed="81"/>
            <rFont val="돋움"/>
            <family val="3"/>
            <charset val="129"/>
          </rPr>
          <t>년</t>
        </r>
        <r>
          <rPr>
            <b/>
            <sz val="9"/>
            <color indexed="81"/>
            <rFont val="Tahoma"/>
            <family val="2"/>
          </rPr>
          <t xml:space="preserve"> 4</t>
        </r>
        <r>
          <rPr>
            <b/>
            <sz val="9"/>
            <color indexed="81"/>
            <rFont val="돋움"/>
            <family val="3"/>
            <charset val="129"/>
          </rPr>
          <t>월</t>
        </r>
        <r>
          <rPr>
            <b/>
            <sz val="9"/>
            <color indexed="81"/>
            <rFont val="Tahoma"/>
            <family val="2"/>
          </rPr>
          <t xml:space="preserve"> 1</t>
        </r>
        <r>
          <rPr>
            <b/>
            <sz val="9"/>
            <color indexed="81"/>
            <rFont val="돋움"/>
            <family val="3"/>
            <charset val="129"/>
          </rPr>
          <t>일</t>
        </r>
        <r>
          <rPr>
            <b/>
            <sz val="9"/>
            <color indexed="81"/>
            <rFont val="Tahoma"/>
            <family val="2"/>
          </rPr>
          <t xml:space="preserve"> </t>
        </r>
        <r>
          <rPr>
            <b/>
            <sz val="9"/>
            <color indexed="81"/>
            <rFont val="돋움"/>
            <family val="3"/>
            <charset val="129"/>
          </rPr>
          <t>이후</t>
        </r>
        <r>
          <rPr>
            <b/>
            <sz val="9"/>
            <color indexed="81"/>
            <rFont val="Tahoma"/>
            <family val="2"/>
          </rPr>
          <t xml:space="preserve"> </t>
        </r>
        <r>
          <rPr>
            <b/>
            <sz val="9"/>
            <color indexed="81"/>
            <rFont val="돋움"/>
            <family val="3"/>
            <charset val="129"/>
          </rPr>
          <t>반드시</t>
        </r>
        <r>
          <rPr>
            <b/>
            <sz val="9"/>
            <color indexed="81"/>
            <rFont val="Tahoma"/>
            <family val="2"/>
          </rPr>
          <t xml:space="preserve"> </t>
        </r>
        <r>
          <rPr>
            <b/>
            <sz val="9"/>
            <color indexed="81"/>
            <rFont val="돋움"/>
            <family val="3"/>
            <charset val="129"/>
          </rPr>
          <t>법인차량은</t>
        </r>
        <r>
          <rPr>
            <b/>
            <sz val="9"/>
            <color indexed="81"/>
            <rFont val="Tahoma"/>
            <family val="2"/>
          </rPr>
          <t xml:space="preserve"> </t>
        </r>
        <r>
          <rPr>
            <b/>
            <sz val="9"/>
            <color indexed="81"/>
            <rFont val="돋움"/>
            <family val="3"/>
            <charset val="129"/>
          </rPr>
          <t>임직원전용보험으로</t>
        </r>
        <r>
          <rPr>
            <b/>
            <sz val="9"/>
            <color indexed="81"/>
            <rFont val="Tahoma"/>
            <family val="2"/>
          </rPr>
          <t xml:space="preserve"> </t>
        </r>
        <r>
          <rPr>
            <b/>
            <sz val="9"/>
            <color indexed="81"/>
            <rFont val="돋움"/>
            <family val="3"/>
            <charset val="129"/>
          </rPr>
          <t>가입해야</t>
        </r>
        <r>
          <rPr>
            <b/>
            <sz val="9"/>
            <color indexed="81"/>
            <rFont val="Tahoma"/>
            <family val="2"/>
          </rPr>
          <t xml:space="preserve"> </t>
        </r>
        <r>
          <rPr>
            <b/>
            <sz val="9"/>
            <color indexed="81"/>
            <rFont val="돋움"/>
            <family val="3"/>
            <charset val="129"/>
          </rPr>
          <t>비용인정이</t>
        </r>
        <r>
          <rPr>
            <b/>
            <sz val="9"/>
            <color indexed="81"/>
            <rFont val="Tahoma"/>
            <family val="2"/>
          </rPr>
          <t xml:space="preserve"> </t>
        </r>
        <r>
          <rPr>
            <b/>
            <sz val="9"/>
            <color indexed="81"/>
            <rFont val="돋움"/>
            <family val="3"/>
            <charset val="129"/>
          </rPr>
          <t>됩니다</t>
        </r>
        <r>
          <rPr>
            <b/>
            <sz val="9"/>
            <color indexed="81"/>
            <rFont val="Tahoma"/>
            <family val="2"/>
          </rPr>
          <t>.</t>
        </r>
      </text>
    </comment>
    <comment ref="Y11" authorId="0" shapeId="0" xr:uid="{D7BE8AF2-AEB6-4578-9E03-5D038FC4E322}">
      <text>
        <r>
          <rPr>
            <b/>
            <sz val="9"/>
            <color indexed="81"/>
            <rFont val="돋움"/>
            <family val="3"/>
            <charset val="129"/>
          </rPr>
          <t>운용리스의</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임차료에</t>
        </r>
        <r>
          <rPr>
            <b/>
            <sz val="9"/>
            <color indexed="81"/>
            <rFont val="Tahoma"/>
            <family val="2"/>
          </rPr>
          <t xml:space="preserve"> </t>
        </r>
        <r>
          <rPr>
            <b/>
            <sz val="9"/>
            <color indexed="81"/>
            <rFont val="돋움"/>
            <family val="3"/>
            <charset val="129"/>
          </rPr>
          <t>대한</t>
        </r>
        <r>
          <rPr>
            <b/>
            <sz val="9"/>
            <color indexed="81"/>
            <rFont val="Tahoma"/>
            <family val="2"/>
          </rPr>
          <t xml:space="preserve">  </t>
        </r>
        <r>
          <rPr>
            <b/>
            <sz val="9"/>
            <color indexed="81"/>
            <rFont val="돋움"/>
            <family val="3"/>
            <charset val="129"/>
          </rPr>
          <t>매월</t>
        </r>
        <r>
          <rPr>
            <b/>
            <sz val="9"/>
            <color indexed="81"/>
            <rFont val="Tahoma"/>
            <family val="2"/>
          </rPr>
          <t xml:space="preserve"> </t>
        </r>
        <r>
          <rPr>
            <b/>
            <sz val="9"/>
            <color indexed="81"/>
            <rFont val="돋움"/>
            <family val="3"/>
            <charset val="129"/>
          </rPr>
          <t>계산서</t>
        </r>
        <r>
          <rPr>
            <b/>
            <sz val="9"/>
            <color indexed="81"/>
            <rFont val="Tahoma"/>
            <family val="2"/>
          </rPr>
          <t xml:space="preserve"> </t>
        </r>
        <r>
          <rPr>
            <b/>
            <sz val="9"/>
            <color indexed="81"/>
            <rFont val="돋움"/>
            <family val="3"/>
            <charset val="129"/>
          </rPr>
          <t>발급여부</t>
        </r>
      </text>
    </comment>
    <comment ref="AE11" authorId="0" shapeId="0" xr:uid="{9950D6E1-C57D-401E-A3BB-A692D7BBDFEE}">
      <text>
        <r>
          <rPr>
            <b/>
            <sz val="9"/>
            <color indexed="81"/>
            <rFont val="돋움"/>
            <family val="3"/>
            <charset val="129"/>
          </rPr>
          <t>매달</t>
        </r>
        <r>
          <rPr>
            <b/>
            <sz val="9"/>
            <color indexed="81"/>
            <rFont val="Tahoma"/>
            <family val="2"/>
          </rPr>
          <t xml:space="preserve"> </t>
        </r>
        <r>
          <rPr>
            <b/>
            <sz val="9"/>
            <color indexed="81"/>
            <rFont val="돋움"/>
            <family val="3"/>
            <charset val="129"/>
          </rPr>
          <t>운용리스료</t>
        </r>
        <r>
          <rPr>
            <b/>
            <sz val="9"/>
            <color indexed="81"/>
            <rFont val="Tahoma"/>
            <family val="2"/>
          </rPr>
          <t xml:space="preserve"> 2</t>
        </r>
        <r>
          <rPr>
            <b/>
            <sz val="9"/>
            <color indexed="81"/>
            <rFont val="돋움"/>
            <family val="3"/>
            <charset val="129"/>
          </rPr>
          <t>백만원
또는</t>
        </r>
        <r>
          <rPr>
            <b/>
            <sz val="9"/>
            <color indexed="81"/>
            <rFont val="Tahoma"/>
            <family val="2"/>
          </rPr>
          <t xml:space="preserve"> </t>
        </r>
        <r>
          <rPr>
            <b/>
            <sz val="9"/>
            <color indexed="81"/>
            <rFont val="돋움"/>
            <family val="3"/>
            <charset val="129"/>
          </rPr>
          <t>매달</t>
        </r>
        <r>
          <rPr>
            <b/>
            <sz val="9"/>
            <color indexed="81"/>
            <rFont val="Tahoma"/>
            <family val="2"/>
          </rPr>
          <t xml:space="preserve"> </t>
        </r>
        <r>
          <rPr>
            <b/>
            <sz val="9"/>
            <color indexed="81"/>
            <rFont val="돋움"/>
            <family val="3"/>
            <charset val="129"/>
          </rPr>
          <t>금융할부채권</t>
        </r>
        <r>
          <rPr>
            <b/>
            <sz val="9"/>
            <color indexed="81"/>
            <rFont val="Tahoma"/>
            <family val="2"/>
          </rPr>
          <t xml:space="preserve"> 2</t>
        </r>
        <r>
          <rPr>
            <b/>
            <sz val="9"/>
            <color indexed="81"/>
            <rFont val="돋움"/>
            <family val="3"/>
            <charset val="129"/>
          </rPr>
          <t>백만원</t>
        </r>
      </text>
    </comment>
    <comment ref="D13" authorId="0" shapeId="0" xr:uid="{DCC0D23D-A3B2-411F-81EC-378B0216FBDB}">
      <text>
        <r>
          <rPr>
            <b/>
            <sz val="9"/>
            <color indexed="81"/>
            <rFont val="Tahoma"/>
            <family val="2"/>
          </rPr>
          <t>=IF(A16="","",TEXT(A16,"aaa"))</t>
        </r>
      </text>
    </comment>
    <comment ref="E13" authorId="0" shapeId="0" xr:uid="{86ADEFFA-A535-4F1C-9EBD-3912119C2684}">
      <text>
        <r>
          <rPr>
            <b/>
            <sz val="9"/>
            <color indexed="81"/>
            <rFont val="돋움"/>
            <family val="3"/>
            <charset val="129"/>
          </rPr>
          <t>④</t>
        </r>
        <r>
          <rPr>
            <b/>
            <sz val="9"/>
            <color indexed="81"/>
            <rFont val="Tahoma"/>
            <family val="2"/>
          </rPr>
          <t xml:space="preserve"> </t>
        </r>
        <r>
          <rPr>
            <b/>
            <sz val="9"/>
            <color indexed="81"/>
            <rFont val="돋움"/>
            <family val="3"/>
            <charset val="129"/>
          </rPr>
          <t>사용자</t>
        </r>
        <r>
          <rPr>
            <b/>
            <sz val="9"/>
            <color indexed="81"/>
            <rFont val="Tahoma"/>
            <family val="2"/>
          </rPr>
          <t>(</t>
        </r>
        <r>
          <rPr>
            <b/>
            <sz val="9"/>
            <color indexed="81"/>
            <rFont val="돋움"/>
            <family val="3"/>
            <charset val="129"/>
          </rPr>
          <t>운전자가</t>
        </r>
        <r>
          <rPr>
            <b/>
            <sz val="9"/>
            <color indexed="81"/>
            <rFont val="Tahoma"/>
            <family val="2"/>
          </rPr>
          <t xml:space="preserve"> </t>
        </r>
        <r>
          <rPr>
            <b/>
            <sz val="9"/>
            <color indexed="81"/>
            <rFont val="돋움"/>
            <family val="3"/>
            <charset val="129"/>
          </rPr>
          <t>아닌</t>
        </r>
        <r>
          <rPr>
            <b/>
            <sz val="9"/>
            <color indexed="81"/>
            <rFont val="Tahoma"/>
            <family val="2"/>
          </rPr>
          <t xml:space="preserve"> </t>
        </r>
        <r>
          <rPr>
            <b/>
            <sz val="9"/>
            <color indexed="81"/>
            <rFont val="돋움"/>
            <family val="3"/>
            <charset val="129"/>
          </rPr>
          <t>차량이용자</t>
        </r>
        <r>
          <rPr>
            <b/>
            <sz val="9"/>
            <color indexed="81"/>
            <rFont val="Tahoma"/>
            <family val="2"/>
          </rPr>
          <t>)</t>
        </r>
        <r>
          <rPr>
            <b/>
            <sz val="9"/>
            <color indexed="81"/>
            <rFont val="돋움"/>
            <family val="3"/>
            <charset val="129"/>
          </rPr>
          <t>의</t>
        </r>
        <r>
          <rPr>
            <b/>
            <sz val="9"/>
            <color indexed="81"/>
            <rFont val="Tahoma"/>
            <family val="2"/>
          </rPr>
          <t xml:space="preserve"> </t>
        </r>
        <r>
          <rPr>
            <b/>
            <sz val="9"/>
            <color indexed="81"/>
            <rFont val="돋움"/>
            <family val="3"/>
            <charset val="129"/>
          </rPr>
          <t>부서</t>
        </r>
        <r>
          <rPr>
            <b/>
            <sz val="9"/>
            <color indexed="81"/>
            <rFont val="Tahoma"/>
            <family val="2"/>
          </rPr>
          <t xml:space="preserve">, </t>
        </r>
        <r>
          <rPr>
            <b/>
            <sz val="9"/>
            <color indexed="81"/>
            <rFont val="돋움"/>
            <family val="3"/>
            <charset val="129"/>
          </rPr>
          <t>성명을</t>
        </r>
        <r>
          <rPr>
            <b/>
            <sz val="9"/>
            <color indexed="81"/>
            <rFont val="Tahoma"/>
            <family val="2"/>
          </rPr>
          <t xml:space="preserve"> </t>
        </r>
        <r>
          <rPr>
            <b/>
            <sz val="9"/>
            <color indexed="81"/>
            <rFont val="돋움"/>
            <family val="3"/>
            <charset val="129"/>
          </rPr>
          <t>적습니다</t>
        </r>
        <r>
          <rPr>
            <b/>
            <sz val="9"/>
            <color indexed="81"/>
            <rFont val="Tahoma"/>
            <family val="2"/>
          </rPr>
          <t xml:space="preserve">. </t>
        </r>
      </text>
    </comment>
    <comment ref="K14" authorId="0" shapeId="0" xr:uid="{AE30A523-753C-438E-AA70-5630C2AE5B50}">
      <text>
        <r>
          <rPr>
            <b/>
            <sz val="9"/>
            <color indexed="81"/>
            <rFont val="돋움"/>
            <family val="3"/>
            <charset val="129"/>
          </rPr>
          <t>⑤</t>
        </r>
        <r>
          <rPr>
            <b/>
            <sz val="9"/>
            <color indexed="81"/>
            <rFont val="Tahoma"/>
            <family val="2"/>
          </rPr>
          <t xml:space="preserve"> </t>
        </r>
        <r>
          <rPr>
            <b/>
            <sz val="9"/>
            <color indexed="81"/>
            <rFont val="돋움"/>
            <family val="3"/>
            <charset val="129"/>
          </rPr>
          <t>주행</t>
        </r>
        <r>
          <rPr>
            <b/>
            <sz val="9"/>
            <color indexed="81"/>
            <rFont val="Tahoma"/>
            <family val="2"/>
          </rPr>
          <t xml:space="preserve"> </t>
        </r>
        <r>
          <rPr>
            <b/>
            <sz val="9"/>
            <color indexed="81"/>
            <rFont val="돋움"/>
            <family val="3"/>
            <charset val="129"/>
          </rPr>
          <t>전</t>
        </r>
        <r>
          <rPr>
            <b/>
            <sz val="9"/>
            <color indexed="81"/>
            <rFont val="Tahoma"/>
            <family val="2"/>
          </rPr>
          <t xml:space="preserve"> </t>
        </r>
        <r>
          <rPr>
            <b/>
            <sz val="9"/>
            <color indexed="81"/>
            <rFont val="돋움"/>
            <family val="3"/>
            <charset val="129"/>
          </rPr>
          <t>자동차</t>
        </r>
        <r>
          <rPr>
            <b/>
            <sz val="9"/>
            <color indexed="81"/>
            <rFont val="Tahoma"/>
            <family val="2"/>
          </rPr>
          <t xml:space="preserve"> </t>
        </r>
        <r>
          <rPr>
            <b/>
            <sz val="9"/>
            <color indexed="81"/>
            <rFont val="돋움"/>
            <family val="3"/>
            <charset val="129"/>
          </rPr>
          <t>계기판의</t>
        </r>
        <r>
          <rPr>
            <b/>
            <sz val="9"/>
            <color indexed="81"/>
            <rFont val="Tahoma"/>
            <family val="2"/>
          </rPr>
          <t xml:space="preserve"> </t>
        </r>
        <r>
          <rPr>
            <b/>
            <sz val="9"/>
            <color indexed="81"/>
            <rFont val="돋움"/>
            <family val="3"/>
            <charset val="129"/>
          </rPr>
          <t>누적거리를</t>
        </r>
        <r>
          <rPr>
            <b/>
            <sz val="9"/>
            <color indexed="81"/>
            <rFont val="Tahoma"/>
            <family val="2"/>
          </rPr>
          <t xml:space="preserve"> </t>
        </r>
        <r>
          <rPr>
            <b/>
            <sz val="9"/>
            <color indexed="81"/>
            <rFont val="돋움"/>
            <family val="3"/>
            <charset val="129"/>
          </rPr>
          <t>적습니다</t>
        </r>
        <r>
          <rPr>
            <b/>
            <sz val="9"/>
            <color indexed="81"/>
            <rFont val="Tahoma"/>
            <family val="2"/>
          </rPr>
          <t>.(</t>
        </r>
        <r>
          <rPr>
            <b/>
            <sz val="9"/>
            <color indexed="81"/>
            <rFont val="돋움"/>
            <family val="3"/>
            <charset val="129"/>
          </rPr>
          <t>당일</t>
        </r>
        <r>
          <rPr>
            <b/>
            <sz val="9"/>
            <color indexed="81"/>
            <rFont val="Tahoma"/>
            <family val="2"/>
          </rPr>
          <t xml:space="preserve"> </t>
        </r>
        <r>
          <rPr>
            <b/>
            <sz val="9"/>
            <color indexed="81"/>
            <rFont val="돋움"/>
            <family val="3"/>
            <charset val="129"/>
          </rPr>
          <t>동일인이</t>
        </r>
        <r>
          <rPr>
            <b/>
            <sz val="9"/>
            <color indexed="81"/>
            <rFont val="Tahoma"/>
            <family val="2"/>
          </rPr>
          <t xml:space="preserve"> 2</t>
        </r>
        <r>
          <rPr>
            <b/>
            <sz val="9"/>
            <color indexed="81"/>
            <rFont val="돋움"/>
            <family val="3"/>
            <charset val="129"/>
          </rPr>
          <t>회</t>
        </r>
        <r>
          <rPr>
            <b/>
            <sz val="9"/>
            <color indexed="81"/>
            <rFont val="Tahoma"/>
            <family val="2"/>
          </rPr>
          <t xml:space="preserve"> </t>
        </r>
        <r>
          <rPr>
            <b/>
            <sz val="9"/>
            <color indexed="81"/>
            <rFont val="돋움"/>
            <family val="3"/>
            <charset val="129"/>
          </rPr>
          <t>이상</t>
        </r>
        <r>
          <rPr>
            <b/>
            <sz val="9"/>
            <color indexed="81"/>
            <rFont val="Tahoma"/>
            <family val="2"/>
          </rPr>
          <t xml:space="preserve"> </t>
        </r>
        <r>
          <rPr>
            <b/>
            <sz val="9"/>
            <color indexed="81"/>
            <rFont val="돋움"/>
            <family val="3"/>
            <charset val="129"/>
          </rPr>
          <t>사용하는</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⑤란을</t>
        </r>
        <r>
          <rPr>
            <b/>
            <sz val="9"/>
            <color indexed="81"/>
            <rFont val="Tahoma"/>
            <family val="2"/>
          </rPr>
          <t xml:space="preserve"> </t>
        </r>
        <r>
          <rPr>
            <b/>
            <sz val="9"/>
            <color indexed="81"/>
            <rFont val="돋움"/>
            <family val="3"/>
            <charset val="129"/>
          </rPr>
          <t>적지</t>
        </r>
        <r>
          <rPr>
            <b/>
            <sz val="9"/>
            <color indexed="81"/>
            <rFont val="Tahoma"/>
            <family val="2"/>
          </rPr>
          <t xml:space="preserve"> </t>
        </r>
        <r>
          <rPr>
            <b/>
            <sz val="9"/>
            <color indexed="81"/>
            <rFont val="돋움"/>
            <family val="3"/>
            <charset val="129"/>
          </rPr>
          <t>않고</t>
        </r>
        <r>
          <rPr>
            <b/>
            <sz val="9"/>
            <color indexed="81"/>
            <rFont val="Tahoma"/>
            <family val="2"/>
          </rPr>
          <t xml:space="preserve"> </t>
        </r>
        <r>
          <rPr>
            <b/>
            <sz val="9"/>
            <color indexed="81"/>
            <rFont val="돋움"/>
            <family val="3"/>
            <charset val="129"/>
          </rPr>
          <t>⑦란에</t>
        </r>
        <r>
          <rPr>
            <b/>
            <sz val="9"/>
            <color indexed="81"/>
            <rFont val="Tahoma"/>
            <family val="2"/>
          </rPr>
          <t xml:space="preserve"> </t>
        </r>
        <r>
          <rPr>
            <b/>
            <sz val="9"/>
            <color indexed="81"/>
            <rFont val="돋움"/>
            <family val="3"/>
            <charset val="129"/>
          </rPr>
          <t>주행거리의</t>
        </r>
        <r>
          <rPr>
            <b/>
            <sz val="9"/>
            <color indexed="81"/>
            <rFont val="Tahoma"/>
            <family val="2"/>
          </rPr>
          <t xml:space="preserve"> </t>
        </r>
        <r>
          <rPr>
            <b/>
            <sz val="9"/>
            <color indexed="81"/>
            <rFont val="돋움"/>
            <family val="3"/>
            <charset val="129"/>
          </rPr>
          <t>합만</t>
        </r>
        <r>
          <rPr>
            <b/>
            <sz val="9"/>
            <color indexed="81"/>
            <rFont val="Tahoma"/>
            <family val="2"/>
          </rPr>
          <t xml:space="preserve"> </t>
        </r>
        <r>
          <rPr>
            <b/>
            <sz val="9"/>
            <color indexed="81"/>
            <rFont val="돋움"/>
            <family val="3"/>
            <charset val="129"/>
          </rPr>
          <t>적을</t>
        </r>
        <r>
          <rPr>
            <b/>
            <sz val="9"/>
            <color indexed="81"/>
            <rFont val="Tahoma"/>
            <family val="2"/>
          </rPr>
          <t xml:space="preserve"> </t>
        </r>
        <r>
          <rPr>
            <b/>
            <sz val="9"/>
            <color indexed="81"/>
            <rFont val="돋움"/>
            <family val="3"/>
            <charset val="129"/>
          </rPr>
          <t>수</t>
        </r>
        <r>
          <rPr>
            <b/>
            <sz val="9"/>
            <color indexed="81"/>
            <rFont val="Tahoma"/>
            <family val="2"/>
          </rPr>
          <t xml:space="preserve"> </t>
        </r>
        <r>
          <rPr>
            <b/>
            <sz val="9"/>
            <color indexed="81"/>
            <rFont val="돋움"/>
            <family val="3"/>
            <charset val="129"/>
          </rPr>
          <t>있습니다</t>
        </r>
        <r>
          <rPr>
            <b/>
            <sz val="9"/>
            <color indexed="81"/>
            <rFont val="Tahoma"/>
            <family val="2"/>
          </rPr>
          <t>.)</t>
        </r>
      </text>
    </comment>
    <comment ref="O14" authorId="0" shapeId="0" xr:uid="{367385A5-ABD7-40B7-9F14-99E28F3C5972}">
      <text>
        <r>
          <rPr>
            <b/>
            <sz val="9"/>
            <color indexed="81"/>
            <rFont val="돋움"/>
            <family val="3"/>
            <charset val="129"/>
          </rPr>
          <t>⑥</t>
        </r>
        <r>
          <rPr>
            <b/>
            <sz val="9"/>
            <color indexed="81"/>
            <rFont val="Tahoma"/>
            <family val="2"/>
          </rPr>
          <t xml:space="preserve"> </t>
        </r>
        <r>
          <rPr>
            <b/>
            <sz val="9"/>
            <color indexed="81"/>
            <rFont val="돋움"/>
            <family val="3"/>
            <charset val="129"/>
          </rPr>
          <t>주행</t>
        </r>
        <r>
          <rPr>
            <b/>
            <sz val="9"/>
            <color indexed="81"/>
            <rFont val="Tahoma"/>
            <family val="2"/>
          </rPr>
          <t xml:space="preserve"> </t>
        </r>
        <r>
          <rPr>
            <b/>
            <sz val="9"/>
            <color indexed="81"/>
            <rFont val="돋움"/>
            <family val="3"/>
            <charset val="129"/>
          </rPr>
          <t>후</t>
        </r>
        <r>
          <rPr>
            <b/>
            <sz val="9"/>
            <color indexed="81"/>
            <rFont val="Tahoma"/>
            <family val="2"/>
          </rPr>
          <t xml:space="preserve"> </t>
        </r>
        <r>
          <rPr>
            <b/>
            <sz val="9"/>
            <color indexed="81"/>
            <rFont val="돋움"/>
            <family val="3"/>
            <charset val="129"/>
          </rPr>
          <t>자동차</t>
        </r>
        <r>
          <rPr>
            <b/>
            <sz val="9"/>
            <color indexed="81"/>
            <rFont val="Tahoma"/>
            <family val="2"/>
          </rPr>
          <t xml:space="preserve"> </t>
        </r>
        <r>
          <rPr>
            <b/>
            <sz val="9"/>
            <color indexed="81"/>
            <rFont val="돋움"/>
            <family val="3"/>
            <charset val="129"/>
          </rPr>
          <t>계기판의</t>
        </r>
        <r>
          <rPr>
            <b/>
            <sz val="9"/>
            <color indexed="81"/>
            <rFont val="Tahoma"/>
            <family val="2"/>
          </rPr>
          <t xml:space="preserve"> </t>
        </r>
        <r>
          <rPr>
            <b/>
            <sz val="9"/>
            <color indexed="81"/>
            <rFont val="돋움"/>
            <family val="3"/>
            <charset val="129"/>
          </rPr>
          <t>누적거리를</t>
        </r>
        <r>
          <rPr>
            <b/>
            <sz val="9"/>
            <color indexed="81"/>
            <rFont val="Tahoma"/>
            <family val="2"/>
          </rPr>
          <t xml:space="preserve"> </t>
        </r>
        <r>
          <rPr>
            <b/>
            <sz val="9"/>
            <color indexed="81"/>
            <rFont val="돋움"/>
            <family val="3"/>
            <charset val="129"/>
          </rPr>
          <t>적습니다</t>
        </r>
        <r>
          <rPr>
            <b/>
            <sz val="9"/>
            <color indexed="81"/>
            <rFont val="Tahoma"/>
            <family val="2"/>
          </rPr>
          <t>.(</t>
        </r>
        <r>
          <rPr>
            <b/>
            <sz val="9"/>
            <color indexed="81"/>
            <rFont val="돋움"/>
            <family val="3"/>
            <charset val="129"/>
          </rPr>
          <t>당일</t>
        </r>
        <r>
          <rPr>
            <b/>
            <sz val="9"/>
            <color indexed="81"/>
            <rFont val="Tahoma"/>
            <family val="2"/>
          </rPr>
          <t xml:space="preserve"> </t>
        </r>
        <r>
          <rPr>
            <b/>
            <sz val="9"/>
            <color indexed="81"/>
            <rFont val="돋움"/>
            <family val="3"/>
            <charset val="129"/>
          </rPr>
          <t>동일인이</t>
        </r>
        <r>
          <rPr>
            <b/>
            <sz val="9"/>
            <color indexed="81"/>
            <rFont val="Tahoma"/>
            <family val="2"/>
          </rPr>
          <t xml:space="preserve"> 2</t>
        </r>
        <r>
          <rPr>
            <b/>
            <sz val="9"/>
            <color indexed="81"/>
            <rFont val="돋움"/>
            <family val="3"/>
            <charset val="129"/>
          </rPr>
          <t>회</t>
        </r>
        <r>
          <rPr>
            <b/>
            <sz val="9"/>
            <color indexed="81"/>
            <rFont val="Tahoma"/>
            <family val="2"/>
          </rPr>
          <t xml:space="preserve"> </t>
        </r>
        <r>
          <rPr>
            <b/>
            <sz val="9"/>
            <color indexed="81"/>
            <rFont val="돋움"/>
            <family val="3"/>
            <charset val="129"/>
          </rPr>
          <t>이상</t>
        </r>
        <r>
          <rPr>
            <b/>
            <sz val="9"/>
            <color indexed="81"/>
            <rFont val="Tahoma"/>
            <family val="2"/>
          </rPr>
          <t xml:space="preserve"> </t>
        </r>
        <r>
          <rPr>
            <b/>
            <sz val="9"/>
            <color indexed="81"/>
            <rFont val="돋움"/>
            <family val="3"/>
            <charset val="129"/>
          </rPr>
          <t>사용하는</t>
        </r>
        <r>
          <rPr>
            <b/>
            <sz val="9"/>
            <color indexed="81"/>
            <rFont val="Tahoma"/>
            <family val="2"/>
          </rPr>
          <t xml:space="preserve"> </t>
        </r>
        <r>
          <rPr>
            <b/>
            <sz val="9"/>
            <color indexed="81"/>
            <rFont val="돋움"/>
            <family val="3"/>
            <charset val="129"/>
          </rPr>
          <t>경우</t>
        </r>
        <r>
          <rPr>
            <b/>
            <sz val="9"/>
            <color indexed="81"/>
            <rFont val="Tahoma"/>
            <family val="2"/>
          </rPr>
          <t xml:space="preserve"> </t>
        </r>
        <r>
          <rPr>
            <b/>
            <sz val="9"/>
            <color indexed="81"/>
            <rFont val="돋움"/>
            <family val="3"/>
            <charset val="129"/>
          </rPr>
          <t>⑥란을</t>
        </r>
        <r>
          <rPr>
            <b/>
            <sz val="9"/>
            <color indexed="81"/>
            <rFont val="Tahoma"/>
            <family val="2"/>
          </rPr>
          <t xml:space="preserve"> </t>
        </r>
        <r>
          <rPr>
            <b/>
            <sz val="9"/>
            <color indexed="81"/>
            <rFont val="돋움"/>
            <family val="3"/>
            <charset val="129"/>
          </rPr>
          <t>적지</t>
        </r>
        <r>
          <rPr>
            <b/>
            <sz val="9"/>
            <color indexed="81"/>
            <rFont val="Tahoma"/>
            <family val="2"/>
          </rPr>
          <t xml:space="preserve"> </t>
        </r>
        <r>
          <rPr>
            <b/>
            <sz val="9"/>
            <color indexed="81"/>
            <rFont val="돋움"/>
            <family val="3"/>
            <charset val="129"/>
          </rPr>
          <t>않고</t>
        </r>
        <r>
          <rPr>
            <b/>
            <sz val="9"/>
            <color indexed="81"/>
            <rFont val="Tahoma"/>
            <family val="2"/>
          </rPr>
          <t xml:space="preserve"> </t>
        </r>
        <r>
          <rPr>
            <b/>
            <sz val="9"/>
            <color indexed="81"/>
            <rFont val="돋움"/>
            <family val="3"/>
            <charset val="129"/>
          </rPr>
          <t>⑦란에</t>
        </r>
        <r>
          <rPr>
            <b/>
            <sz val="9"/>
            <color indexed="81"/>
            <rFont val="Tahoma"/>
            <family val="2"/>
          </rPr>
          <t xml:space="preserve"> </t>
        </r>
        <r>
          <rPr>
            <b/>
            <sz val="9"/>
            <color indexed="81"/>
            <rFont val="돋움"/>
            <family val="3"/>
            <charset val="129"/>
          </rPr>
          <t>주행거리의</t>
        </r>
        <r>
          <rPr>
            <b/>
            <sz val="9"/>
            <color indexed="81"/>
            <rFont val="Tahoma"/>
            <family val="2"/>
          </rPr>
          <t xml:space="preserve"> </t>
        </r>
        <r>
          <rPr>
            <b/>
            <sz val="9"/>
            <color indexed="81"/>
            <rFont val="돋움"/>
            <family val="3"/>
            <charset val="129"/>
          </rPr>
          <t>합만</t>
        </r>
        <r>
          <rPr>
            <b/>
            <sz val="9"/>
            <color indexed="81"/>
            <rFont val="Tahoma"/>
            <family val="2"/>
          </rPr>
          <t xml:space="preserve"> </t>
        </r>
        <r>
          <rPr>
            <b/>
            <sz val="9"/>
            <color indexed="81"/>
            <rFont val="돋움"/>
            <family val="3"/>
            <charset val="129"/>
          </rPr>
          <t>적을</t>
        </r>
        <r>
          <rPr>
            <b/>
            <sz val="9"/>
            <color indexed="81"/>
            <rFont val="Tahoma"/>
            <family val="2"/>
          </rPr>
          <t xml:space="preserve"> </t>
        </r>
        <r>
          <rPr>
            <b/>
            <sz val="9"/>
            <color indexed="81"/>
            <rFont val="돋움"/>
            <family val="3"/>
            <charset val="129"/>
          </rPr>
          <t>수</t>
        </r>
        <r>
          <rPr>
            <b/>
            <sz val="9"/>
            <color indexed="81"/>
            <rFont val="Tahoma"/>
            <family val="2"/>
          </rPr>
          <t xml:space="preserve"> </t>
        </r>
        <r>
          <rPr>
            <b/>
            <sz val="9"/>
            <color indexed="81"/>
            <rFont val="돋움"/>
            <family val="3"/>
            <charset val="129"/>
          </rPr>
          <t>있습니다</t>
        </r>
        <r>
          <rPr>
            <b/>
            <sz val="9"/>
            <color indexed="81"/>
            <rFont val="Tahoma"/>
            <family val="2"/>
          </rPr>
          <t>.)</t>
        </r>
      </text>
    </comment>
    <comment ref="S14" authorId="0" shapeId="0" xr:uid="{BF3606F5-5263-45F7-8973-116FF89F46A6}">
      <text>
        <r>
          <rPr>
            <b/>
            <sz val="9"/>
            <color indexed="81"/>
            <rFont val="돋움"/>
            <family val="3"/>
            <charset val="129"/>
          </rPr>
          <t>⑦</t>
        </r>
        <r>
          <rPr>
            <b/>
            <sz val="9"/>
            <color indexed="81"/>
            <rFont val="Tahoma"/>
            <family val="2"/>
          </rPr>
          <t xml:space="preserve"> </t>
        </r>
        <r>
          <rPr>
            <b/>
            <sz val="9"/>
            <color indexed="81"/>
            <rFont val="돋움"/>
            <family val="3"/>
            <charset val="129"/>
          </rPr>
          <t>사용시마다</t>
        </r>
        <r>
          <rPr>
            <b/>
            <sz val="9"/>
            <color indexed="81"/>
            <rFont val="Tahoma"/>
            <family val="2"/>
          </rPr>
          <t xml:space="preserve"> </t>
        </r>
        <r>
          <rPr>
            <b/>
            <sz val="9"/>
            <color indexed="81"/>
            <rFont val="돋움"/>
            <family val="3"/>
            <charset val="129"/>
          </rPr>
          <t>주행거리</t>
        </r>
        <r>
          <rPr>
            <b/>
            <sz val="9"/>
            <color indexed="81"/>
            <rFont val="Tahoma"/>
            <family val="2"/>
          </rPr>
          <t>(</t>
        </r>
        <r>
          <rPr>
            <b/>
            <sz val="9"/>
            <color indexed="81"/>
            <rFont val="돋움"/>
            <family val="3"/>
            <charset val="129"/>
          </rPr>
          <t>⑥</t>
        </r>
        <r>
          <rPr>
            <b/>
            <sz val="9"/>
            <color indexed="81"/>
            <rFont val="Tahoma"/>
            <family val="2"/>
          </rPr>
          <t>-</t>
        </r>
        <r>
          <rPr>
            <b/>
            <sz val="9"/>
            <color indexed="81"/>
            <rFont val="돋움"/>
            <family val="3"/>
            <charset val="129"/>
          </rPr>
          <t>⑤</t>
        </r>
        <r>
          <rPr>
            <b/>
            <sz val="9"/>
            <color indexed="81"/>
            <rFont val="Tahoma"/>
            <family val="2"/>
          </rPr>
          <t>)</t>
        </r>
        <r>
          <rPr>
            <b/>
            <sz val="9"/>
            <color indexed="81"/>
            <rFont val="돋움"/>
            <family val="3"/>
            <charset val="129"/>
          </rPr>
          <t>를</t>
        </r>
        <r>
          <rPr>
            <b/>
            <sz val="9"/>
            <color indexed="81"/>
            <rFont val="Tahoma"/>
            <family val="2"/>
          </rPr>
          <t xml:space="preserve"> </t>
        </r>
        <r>
          <rPr>
            <b/>
            <sz val="9"/>
            <color indexed="81"/>
            <rFont val="돋움"/>
            <family val="3"/>
            <charset val="129"/>
          </rPr>
          <t>적거나</t>
        </r>
        <r>
          <rPr>
            <b/>
            <sz val="9"/>
            <color indexed="81"/>
            <rFont val="Tahoma"/>
            <family val="2"/>
          </rPr>
          <t xml:space="preserve">, </t>
        </r>
        <r>
          <rPr>
            <b/>
            <sz val="9"/>
            <color indexed="81"/>
            <rFont val="돋움"/>
            <family val="3"/>
            <charset val="129"/>
          </rPr>
          <t>사용자별</t>
        </r>
        <r>
          <rPr>
            <b/>
            <sz val="9"/>
            <color indexed="81"/>
            <rFont val="Tahoma"/>
            <family val="2"/>
          </rPr>
          <t xml:space="preserve"> </t>
        </r>
        <r>
          <rPr>
            <b/>
            <sz val="9"/>
            <color indexed="81"/>
            <rFont val="돋움"/>
            <family val="3"/>
            <charset val="129"/>
          </rPr>
          <t>주행거리의</t>
        </r>
        <r>
          <rPr>
            <b/>
            <sz val="9"/>
            <color indexed="81"/>
            <rFont val="Tahoma"/>
            <family val="2"/>
          </rPr>
          <t xml:space="preserve"> </t>
        </r>
        <r>
          <rPr>
            <b/>
            <sz val="9"/>
            <color indexed="81"/>
            <rFont val="돋움"/>
            <family val="3"/>
            <charset val="129"/>
          </rPr>
          <t>합을</t>
        </r>
        <r>
          <rPr>
            <b/>
            <sz val="9"/>
            <color indexed="81"/>
            <rFont val="Tahoma"/>
            <family val="2"/>
          </rPr>
          <t xml:space="preserve"> </t>
        </r>
        <r>
          <rPr>
            <b/>
            <sz val="9"/>
            <color indexed="81"/>
            <rFont val="돋움"/>
            <family val="3"/>
            <charset val="129"/>
          </rPr>
          <t>적습니다</t>
        </r>
        <r>
          <rPr>
            <b/>
            <sz val="9"/>
            <color indexed="81"/>
            <rFont val="Tahoma"/>
            <family val="2"/>
          </rPr>
          <t xml:space="preserve">.  </t>
        </r>
      </text>
    </comment>
    <comment ref="W14" authorId="0" shapeId="0" xr:uid="{4535C393-55DF-4414-AA81-C3B954AA8F48}">
      <text>
        <r>
          <rPr>
            <b/>
            <sz val="9"/>
            <color indexed="81"/>
            <rFont val="돋움"/>
            <family val="3"/>
            <charset val="129"/>
          </rPr>
          <t>제조</t>
        </r>
        <r>
          <rPr>
            <b/>
            <sz val="9"/>
            <color indexed="81"/>
            <rFont val="Tahoma"/>
            <family val="2"/>
          </rPr>
          <t>·</t>
        </r>
        <r>
          <rPr>
            <b/>
            <sz val="9"/>
            <color indexed="81"/>
            <rFont val="돋움"/>
            <family val="3"/>
            <charset val="129"/>
          </rPr>
          <t>판매시설</t>
        </r>
        <r>
          <rPr>
            <b/>
            <sz val="9"/>
            <color indexed="81"/>
            <rFont val="Tahoma"/>
            <family val="2"/>
          </rPr>
          <t xml:space="preserve"> </t>
        </r>
        <r>
          <rPr>
            <b/>
            <sz val="9"/>
            <color indexed="81"/>
            <rFont val="돋움"/>
            <family val="3"/>
            <charset val="129"/>
          </rPr>
          <t>등</t>
        </r>
        <r>
          <rPr>
            <b/>
            <sz val="9"/>
            <color indexed="81"/>
            <rFont val="Tahoma"/>
            <family val="2"/>
          </rPr>
          <t xml:space="preserve"> </t>
        </r>
        <r>
          <rPr>
            <b/>
            <sz val="9"/>
            <color indexed="81"/>
            <rFont val="돋움"/>
            <family val="3"/>
            <charset val="129"/>
          </rPr>
          <t>해당</t>
        </r>
        <r>
          <rPr>
            <b/>
            <sz val="9"/>
            <color indexed="81"/>
            <rFont val="Tahoma"/>
            <family val="2"/>
          </rPr>
          <t xml:space="preserve"> </t>
        </r>
        <r>
          <rPr>
            <b/>
            <sz val="9"/>
            <color indexed="81"/>
            <rFont val="돋움"/>
            <family val="3"/>
            <charset val="129"/>
          </rPr>
          <t>업체의</t>
        </r>
        <r>
          <rPr>
            <b/>
            <sz val="9"/>
            <color indexed="81"/>
            <rFont val="Tahoma"/>
            <family val="2"/>
          </rPr>
          <t xml:space="preserve"> </t>
        </r>
        <r>
          <rPr>
            <b/>
            <sz val="9"/>
            <color indexed="81"/>
            <rFont val="돋움"/>
            <family val="3"/>
            <charset val="129"/>
          </rPr>
          <t>사업장</t>
        </r>
        <r>
          <rPr>
            <b/>
            <sz val="9"/>
            <color indexed="81"/>
            <rFont val="Tahoma"/>
            <family val="2"/>
          </rPr>
          <t xml:space="preserve"> </t>
        </r>
        <r>
          <rPr>
            <b/>
            <sz val="9"/>
            <color indexed="81"/>
            <rFont val="돋움"/>
            <family val="3"/>
            <charset val="129"/>
          </rPr>
          <t>방문</t>
        </r>
        <r>
          <rPr>
            <b/>
            <sz val="9"/>
            <color indexed="81"/>
            <rFont val="Tahoma"/>
            <family val="2"/>
          </rPr>
          <t xml:space="preserve">, </t>
        </r>
        <r>
          <rPr>
            <b/>
            <sz val="9"/>
            <color indexed="81"/>
            <rFont val="돋움"/>
            <family val="3"/>
            <charset val="129"/>
          </rPr>
          <t>거래처</t>
        </r>
        <r>
          <rPr>
            <b/>
            <sz val="9"/>
            <color indexed="81"/>
            <rFont val="Tahoma"/>
            <family val="2"/>
          </rPr>
          <t>·</t>
        </r>
        <r>
          <rPr>
            <b/>
            <sz val="9"/>
            <color indexed="81"/>
            <rFont val="돋움"/>
            <family val="3"/>
            <charset val="129"/>
          </rPr>
          <t>대리점</t>
        </r>
        <r>
          <rPr>
            <b/>
            <sz val="9"/>
            <color indexed="81"/>
            <rFont val="Tahoma"/>
            <family val="2"/>
          </rPr>
          <t xml:space="preserve"> </t>
        </r>
        <r>
          <rPr>
            <b/>
            <sz val="9"/>
            <color indexed="81"/>
            <rFont val="돋움"/>
            <family val="3"/>
            <charset val="129"/>
          </rPr>
          <t>방문</t>
        </r>
        <r>
          <rPr>
            <b/>
            <sz val="9"/>
            <color indexed="81"/>
            <rFont val="Tahoma"/>
            <family val="2"/>
          </rPr>
          <t xml:space="preserve">, </t>
        </r>
        <r>
          <rPr>
            <b/>
            <sz val="9"/>
            <color indexed="81"/>
            <rFont val="돋움"/>
            <family val="3"/>
            <charset val="129"/>
          </rPr>
          <t>회의참석</t>
        </r>
        <r>
          <rPr>
            <b/>
            <sz val="9"/>
            <color indexed="81"/>
            <rFont val="Tahoma"/>
            <family val="2"/>
          </rPr>
          <t xml:space="preserve">, </t>
        </r>
        <r>
          <rPr>
            <b/>
            <sz val="9"/>
            <color indexed="81"/>
            <rFont val="돋움"/>
            <family val="3"/>
            <charset val="129"/>
          </rPr>
          <t>판촉활동</t>
        </r>
        <r>
          <rPr>
            <b/>
            <sz val="9"/>
            <color indexed="81"/>
            <rFont val="Tahoma"/>
            <family val="2"/>
          </rPr>
          <t xml:space="preserve">, </t>
        </r>
        <r>
          <rPr>
            <b/>
            <sz val="9"/>
            <color indexed="81"/>
            <rFont val="돋움"/>
            <family val="3"/>
            <charset val="129"/>
          </rPr>
          <t>업무관련</t>
        </r>
        <r>
          <rPr>
            <b/>
            <sz val="9"/>
            <color indexed="81"/>
            <rFont val="Tahoma"/>
            <family val="2"/>
          </rPr>
          <t xml:space="preserve"> </t>
        </r>
        <r>
          <rPr>
            <b/>
            <sz val="9"/>
            <color indexed="81"/>
            <rFont val="돋움"/>
            <family val="3"/>
            <charset val="129"/>
          </rPr>
          <t>교육</t>
        </r>
        <r>
          <rPr>
            <b/>
            <sz val="9"/>
            <color indexed="81"/>
            <rFont val="Tahoma"/>
            <family val="2"/>
          </rPr>
          <t>·</t>
        </r>
        <r>
          <rPr>
            <b/>
            <sz val="9"/>
            <color indexed="81"/>
            <rFont val="돋움"/>
            <family val="3"/>
            <charset val="129"/>
          </rPr>
          <t>훈련</t>
        </r>
        <r>
          <rPr>
            <b/>
            <sz val="9"/>
            <color indexed="81"/>
            <rFont val="Tahoma"/>
            <family val="2"/>
          </rPr>
          <t xml:space="preserve"> </t>
        </r>
        <r>
          <rPr>
            <b/>
            <sz val="9"/>
            <color indexed="81"/>
            <rFont val="돋움"/>
            <family val="3"/>
            <charset val="129"/>
          </rPr>
          <t>등에</t>
        </r>
        <r>
          <rPr>
            <b/>
            <sz val="9"/>
            <color indexed="81"/>
            <rFont val="Tahoma"/>
            <family val="2"/>
          </rPr>
          <t xml:space="preserve"> </t>
        </r>
        <r>
          <rPr>
            <b/>
            <sz val="9"/>
            <color indexed="81"/>
            <rFont val="돋움"/>
            <family val="3"/>
            <charset val="129"/>
          </rPr>
          <t>사용한</t>
        </r>
        <r>
          <rPr>
            <b/>
            <sz val="9"/>
            <color indexed="81"/>
            <rFont val="Tahoma"/>
            <family val="2"/>
          </rPr>
          <t xml:space="preserve"> </t>
        </r>
        <r>
          <rPr>
            <b/>
            <sz val="9"/>
            <color indexed="81"/>
            <rFont val="돋움"/>
            <family val="3"/>
            <charset val="129"/>
          </rPr>
          <t>거리</t>
        </r>
      </text>
    </comment>
    <comment ref="AE14" authorId="0" shapeId="0" xr:uid="{E5054053-9D79-4A0E-B7FE-7B105E1B3DAE}">
      <text>
        <r>
          <rPr>
            <b/>
            <sz val="9"/>
            <color indexed="81"/>
            <rFont val="돋움"/>
            <family val="3"/>
            <charset val="129"/>
          </rPr>
          <t>출퇴근</t>
        </r>
        <r>
          <rPr>
            <b/>
            <sz val="9"/>
            <color indexed="81"/>
            <rFont val="Tahoma"/>
            <family val="2"/>
          </rPr>
          <t>,</t>
        </r>
        <r>
          <rPr>
            <b/>
            <sz val="9"/>
            <color indexed="81"/>
            <rFont val="돋움"/>
            <family val="3"/>
            <charset val="129"/>
          </rPr>
          <t>제조</t>
        </r>
        <r>
          <rPr>
            <b/>
            <sz val="9"/>
            <color indexed="81"/>
            <rFont val="Tahoma"/>
            <family val="2"/>
          </rPr>
          <t>·</t>
        </r>
        <r>
          <rPr>
            <b/>
            <sz val="9"/>
            <color indexed="81"/>
            <rFont val="돋움"/>
            <family val="3"/>
            <charset val="129"/>
          </rPr>
          <t>판매시설</t>
        </r>
        <r>
          <rPr>
            <b/>
            <sz val="9"/>
            <color indexed="81"/>
            <rFont val="Tahoma"/>
            <family val="2"/>
          </rPr>
          <t xml:space="preserve"> </t>
        </r>
        <r>
          <rPr>
            <b/>
            <sz val="9"/>
            <color indexed="81"/>
            <rFont val="돋움"/>
            <family val="3"/>
            <charset val="129"/>
          </rPr>
          <t>등</t>
        </r>
        <r>
          <rPr>
            <b/>
            <sz val="9"/>
            <color indexed="81"/>
            <rFont val="Tahoma"/>
            <family val="2"/>
          </rPr>
          <t xml:space="preserve"> </t>
        </r>
        <r>
          <rPr>
            <b/>
            <sz val="9"/>
            <color indexed="81"/>
            <rFont val="돋움"/>
            <family val="3"/>
            <charset val="129"/>
          </rPr>
          <t>해당</t>
        </r>
        <r>
          <rPr>
            <b/>
            <sz val="9"/>
            <color indexed="81"/>
            <rFont val="Tahoma"/>
            <family val="2"/>
          </rPr>
          <t xml:space="preserve"> </t>
        </r>
        <r>
          <rPr>
            <b/>
            <sz val="9"/>
            <color indexed="81"/>
            <rFont val="돋움"/>
            <family val="3"/>
            <charset val="129"/>
          </rPr>
          <t>업체의</t>
        </r>
        <r>
          <rPr>
            <b/>
            <sz val="9"/>
            <color indexed="81"/>
            <rFont val="Tahoma"/>
            <family val="2"/>
          </rPr>
          <t xml:space="preserve"> </t>
        </r>
        <r>
          <rPr>
            <b/>
            <sz val="9"/>
            <color indexed="81"/>
            <rFont val="돋움"/>
            <family val="3"/>
            <charset val="129"/>
          </rPr>
          <t>사업장</t>
        </r>
        <r>
          <rPr>
            <b/>
            <sz val="9"/>
            <color indexed="81"/>
            <rFont val="Tahoma"/>
            <family val="2"/>
          </rPr>
          <t xml:space="preserve"> </t>
        </r>
        <r>
          <rPr>
            <b/>
            <sz val="9"/>
            <color indexed="81"/>
            <rFont val="돋움"/>
            <family val="3"/>
            <charset val="129"/>
          </rPr>
          <t>방문</t>
        </r>
        <r>
          <rPr>
            <b/>
            <sz val="9"/>
            <color indexed="81"/>
            <rFont val="Tahoma"/>
            <family val="2"/>
          </rPr>
          <t xml:space="preserve">, </t>
        </r>
        <r>
          <rPr>
            <b/>
            <sz val="9"/>
            <color indexed="81"/>
            <rFont val="돋움"/>
            <family val="3"/>
            <charset val="129"/>
          </rPr>
          <t>거래처</t>
        </r>
        <r>
          <rPr>
            <b/>
            <sz val="9"/>
            <color indexed="81"/>
            <rFont val="Tahoma"/>
            <family val="2"/>
          </rPr>
          <t>·</t>
        </r>
        <r>
          <rPr>
            <b/>
            <sz val="9"/>
            <color indexed="81"/>
            <rFont val="돋움"/>
            <family val="3"/>
            <charset val="129"/>
          </rPr>
          <t>대리점</t>
        </r>
        <r>
          <rPr>
            <b/>
            <sz val="9"/>
            <color indexed="81"/>
            <rFont val="Tahoma"/>
            <family val="2"/>
          </rPr>
          <t xml:space="preserve"> </t>
        </r>
        <r>
          <rPr>
            <b/>
            <sz val="9"/>
            <color indexed="81"/>
            <rFont val="돋움"/>
            <family val="3"/>
            <charset val="129"/>
          </rPr>
          <t>방문</t>
        </r>
        <r>
          <rPr>
            <b/>
            <sz val="9"/>
            <color indexed="81"/>
            <rFont val="Tahoma"/>
            <family val="2"/>
          </rPr>
          <t xml:space="preserve">, </t>
        </r>
        <r>
          <rPr>
            <b/>
            <sz val="9"/>
            <color indexed="81"/>
            <rFont val="돋움"/>
            <family val="3"/>
            <charset val="129"/>
          </rPr>
          <t>회의참석</t>
        </r>
        <r>
          <rPr>
            <b/>
            <sz val="9"/>
            <color indexed="81"/>
            <rFont val="Tahoma"/>
            <family val="2"/>
          </rPr>
          <t xml:space="preserve">, </t>
        </r>
        <r>
          <rPr>
            <b/>
            <sz val="9"/>
            <color indexed="81"/>
            <rFont val="돋움"/>
            <family val="3"/>
            <charset val="129"/>
          </rPr>
          <t>판촉활동</t>
        </r>
        <r>
          <rPr>
            <b/>
            <sz val="9"/>
            <color indexed="81"/>
            <rFont val="Tahoma"/>
            <family val="2"/>
          </rPr>
          <t xml:space="preserve">, </t>
        </r>
        <r>
          <rPr>
            <b/>
            <sz val="9"/>
            <color indexed="81"/>
            <rFont val="돋움"/>
            <family val="3"/>
            <charset val="129"/>
          </rPr>
          <t>업무관련</t>
        </r>
        <r>
          <rPr>
            <b/>
            <sz val="9"/>
            <color indexed="81"/>
            <rFont val="Tahoma"/>
            <family val="2"/>
          </rPr>
          <t xml:space="preserve"> </t>
        </r>
        <r>
          <rPr>
            <b/>
            <sz val="9"/>
            <color indexed="81"/>
            <rFont val="돋움"/>
            <family val="3"/>
            <charset val="129"/>
          </rPr>
          <t>교육</t>
        </r>
        <r>
          <rPr>
            <b/>
            <sz val="9"/>
            <color indexed="81"/>
            <rFont val="Tahoma"/>
            <family val="2"/>
          </rPr>
          <t>·</t>
        </r>
        <r>
          <rPr>
            <b/>
            <sz val="9"/>
            <color indexed="81"/>
            <rFont val="돋움"/>
            <family val="3"/>
            <charset val="129"/>
          </rPr>
          <t>훈련</t>
        </r>
        <r>
          <rPr>
            <b/>
            <sz val="9"/>
            <color indexed="81"/>
            <rFont val="Tahoma"/>
            <family val="2"/>
          </rPr>
          <t xml:space="preserve"> </t>
        </r>
        <r>
          <rPr>
            <b/>
            <sz val="9"/>
            <color indexed="81"/>
            <rFont val="돋움"/>
            <family val="3"/>
            <charset val="129"/>
          </rPr>
          <t>등에</t>
        </r>
        <r>
          <rPr>
            <b/>
            <sz val="9"/>
            <color indexed="81"/>
            <rFont val="Tahoma"/>
            <family val="2"/>
          </rPr>
          <t xml:space="preserve"> </t>
        </r>
        <r>
          <rPr>
            <b/>
            <sz val="9"/>
            <color indexed="81"/>
            <rFont val="돋움"/>
            <family val="3"/>
            <charset val="129"/>
          </rPr>
          <t>사용한</t>
        </r>
        <r>
          <rPr>
            <b/>
            <sz val="9"/>
            <color indexed="81"/>
            <rFont val="Tahoma"/>
            <family val="2"/>
          </rPr>
          <t xml:space="preserve"> </t>
        </r>
        <r>
          <rPr>
            <b/>
            <sz val="9"/>
            <color indexed="81"/>
            <rFont val="돋움"/>
            <family val="3"/>
            <charset val="129"/>
          </rPr>
          <t>내역</t>
        </r>
        <r>
          <rPr>
            <b/>
            <sz val="9"/>
            <color indexed="81"/>
            <rFont val="Tahoma"/>
            <family val="2"/>
          </rPr>
          <t xml:space="preserve"> </t>
        </r>
        <r>
          <rPr>
            <b/>
            <sz val="9"/>
            <color indexed="81"/>
            <rFont val="돋움"/>
            <family val="3"/>
            <charset val="129"/>
          </rPr>
          <t>및</t>
        </r>
        <r>
          <rPr>
            <b/>
            <sz val="9"/>
            <color indexed="81"/>
            <rFont val="Tahoma"/>
            <family val="2"/>
          </rPr>
          <t xml:space="preserve"> </t>
        </r>
        <r>
          <rPr>
            <b/>
            <sz val="9"/>
            <color indexed="81"/>
            <rFont val="돋움"/>
            <family val="3"/>
            <charset val="129"/>
          </rPr>
          <t>자동차세</t>
        </r>
        <r>
          <rPr>
            <b/>
            <sz val="9"/>
            <color indexed="81"/>
            <rFont val="Tahoma"/>
            <family val="2"/>
          </rPr>
          <t>,</t>
        </r>
        <r>
          <rPr>
            <b/>
            <sz val="9"/>
            <color indexed="81"/>
            <rFont val="돋움"/>
            <family val="3"/>
            <charset val="129"/>
          </rPr>
          <t>금융리스</t>
        </r>
        <r>
          <rPr>
            <b/>
            <sz val="9"/>
            <color indexed="81"/>
            <rFont val="Tahoma"/>
            <family val="2"/>
          </rPr>
          <t xml:space="preserve"> </t>
        </r>
        <r>
          <rPr>
            <b/>
            <sz val="9"/>
            <color indexed="81"/>
            <rFont val="돋움"/>
            <family val="3"/>
            <charset val="129"/>
          </rPr>
          <t>이자비용</t>
        </r>
        <r>
          <rPr>
            <b/>
            <sz val="9"/>
            <color indexed="81"/>
            <rFont val="Tahoma"/>
            <family val="2"/>
          </rPr>
          <t>,</t>
        </r>
        <r>
          <rPr>
            <b/>
            <sz val="9"/>
            <color indexed="81"/>
            <rFont val="돋움"/>
            <family val="3"/>
            <charset val="129"/>
          </rPr>
          <t>운용리스</t>
        </r>
        <r>
          <rPr>
            <b/>
            <sz val="9"/>
            <color indexed="81"/>
            <rFont val="Tahoma"/>
            <family val="2"/>
          </rPr>
          <t xml:space="preserve"> </t>
        </r>
        <r>
          <rPr>
            <b/>
            <sz val="9"/>
            <color indexed="81"/>
            <rFont val="돋움"/>
            <family val="3"/>
            <charset val="129"/>
          </rPr>
          <t>이자비용</t>
        </r>
        <r>
          <rPr>
            <b/>
            <sz val="9"/>
            <color indexed="81"/>
            <rFont val="Tahoma"/>
            <family val="2"/>
          </rPr>
          <t>,</t>
        </r>
        <r>
          <rPr>
            <b/>
            <sz val="9"/>
            <color indexed="81"/>
            <rFont val="돋움"/>
            <family val="3"/>
            <charset val="129"/>
          </rPr>
          <t>리스료</t>
        </r>
        <r>
          <rPr>
            <b/>
            <sz val="9"/>
            <color indexed="81"/>
            <rFont val="Tahoma"/>
            <family val="2"/>
          </rPr>
          <t>,</t>
        </r>
        <r>
          <rPr>
            <b/>
            <sz val="9"/>
            <color indexed="81"/>
            <rFont val="돋움"/>
            <family val="3"/>
            <charset val="129"/>
          </rPr>
          <t>보험료</t>
        </r>
        <r>
          <rPr>
            <b/>
            <sz val="9"/>
            <color indexed="81"/>
            <rFont val="Tahoma"/>
            <family val="2"/>
          </rPr>
          <t>,</t>
        </r>
        <r>
          <rPr>
            <b/>
            <sz val="9"/>
            <color indexed="81"/>
            <rFont val="돋움"/>
            <family val="3"/>
            <charset val="129"/>
          </rPr>
          <t>차량수리비</t>
        </r>
        <r>
          <rPr>
            <b/>
            <sz val="9"/>
            <color indexed="81"/>
            <rFont val="Tahoma"/>
            <family val="2"/>
          </rPr>
          <t>,</t>
        </r>
        <r>
          <rPr>
            <b/>
            <sz val="9"/>
            <color indexed="81"/>
            <rFont val="돋움"/>
            <family val="3"/>
            <charset val="129"/>
          </rPr>
          <t>통행료</t>
        </r>
        <r>
          <rPr>
            <b/>
            <sz val="9"/>
            <color indexed="81"/>
            <rFont val="Tahoma"/>
            <family val="2"/>
          </rPr>
          <t>,</t>
        </r>
        <r>
          <rPr>
            <b/>
            <sz val="9"/>
            <color indexed="81"/>
            <rFont val="돋움"/>
            <family val="3"/>
            <charset val="129"/>
          </rPr>
          <t>감가상각비</t>
        </r>
        <r>
          <rPr>
            <b/>
            <sz val="9"/>
            <color indexed="81"/>
            <rFont val="Tahoma"/>
            <family val="2"/>
          </rPr>
          <t>,</t>
        </r>
        <r>
          <rPr>
            <b/>
            <sz val="9"/>
            <color indexed="81"/>
            <rFont val="돋움"/>
            <family val="3"/>
            <charset val="129"/>
          </rPr>
          <t>유류비</t>
        </r>
      </text>
    </comment>
    <comment ref="W15" authorId="0" shapeId="0" xr:uid="{12E531C0-DF1B-4C6F-BA82-0C6B0ECD3F33}">
      <text>
        <r>
          <rPr>
            <b/>
            <sz val="9"/>
            <color indexed="81"/>
            <rFont val="돋움"/>
            <family val="3"/>
            <charset val="129"/>
          </rPr>
          <t>⑧</t>
        </r>
        <r>
          <rPr>
            <b/>
            <sz val="9"/>
            <color indexed="81"/>
            <rFont val="Tahoma"/>
            <family val="2"/>
          </rPr>
          <t xml:space="preserve"> </t>
        </r>
        <r>
          <rPr>
            <b/>
            <sz val="9"/>
            <color indexed="81"/>
            <rFont val="돋움"/>
            <family val="3"/>
            <charset val="129"/>
          </rPr>
          <t>업무용</t>
        </r>
        <r>
          <rPr>
            <b/>
            <sz val="9"/>
            <color indexed="81"/>
            <rFont val="Tahoma"/>
            <family val="2"/>
          </rPr>
          <t xml:space="preserve"> </t>
        </r>
        <r>
          <rPr>
            <b/>
            <sz val="9"/>
            <color indexed="81"/>
            <rFont val="돋움"/>
            <family val="3"/>
            <charset val="129"/>
          </rPr>
          <t>사용거리</t>
        </r>
        <r>
          <rPr>
            <b/>
            <sz val="9"/>
            <color indexed="81"/>
            <rFont val="Tahoma"/>
            <family val="2"/>
          </rPr>
          <t xml:space="preserve"> </t>
        </r>
        <r>
          <rPr>
            <b/>
            <sz val="9"/>
            <color indexed="81"/>
            <rFont val="돋움"/>
            <family val="3"/>
            <charset val="129"/>
          </rPr>
          <t>중</t>
        </r>
        <r>
          <rPr>
            <b/>
            <sz val="9"/>
            <color indexed="81"/>
            <rFont val="Tahoma"/>
            <family val="2"/>
          </rPr>
          <t xml:space="preserve"> </t>
        </r>
        <r>
          <rPr>
            <b/>
            <sz val="9"/>
            <color indexed="81"/>
            <rFont val="돋움"/>
            <family val="3"/>
            <charset val="129"/>
          </rPr>
          <t>출</t>
        </r>
        <r>
          <rPr>
            <b/>
            <sz val="9"/>
            <color indexed="81"/>
            <rFont val="Tahoma"/>
            <family val="2"/>
          </rPr>
          <t>․</t>
        </r>
        <r>
          <rPr>
            <b/>
            <sz val="9"/>
            <color indexed="81"/>
            <rFont val="돋움"/>
            <family val="3"/>
            <charset val="129"/>
          </rPr>
          <t>퇴근용</t>
        </r>
        <r>
          <rPr>
            <b/>
            <sz val="9"/>
            <color indexed="81"/>
            <rFont val="Tahoma"/>
            <family val="2"/>
          </rPr>
          <t>(</t>
        </r>
        <r>
          <rPr>
            <b/>
            <sz val="9"/>
            <color indexed="81"/>
            <rFont val="돋움"/>
            <family val="3"/>
            <charset val="129"/>
          </rPr>
          <t>원격지</t>
        </r>
        <r>
          <rPr>
            <b/>
            <sz val="9"/>
            <color indexed="81"/>
            <rFont val="Tahoma"/>
            <family val="2"/>
          </rPr>
          <t xml:space="preserve"> </t>
        </r>
        <r>
          <rPr>
            <b/>
            <sz val="9"/>
            <color indexed="81"/>
            <rFont val="돋움"/>
            <family val="3"/>
            <charset val="129"/>
          </rPr>
          <t>출</t>
        </r>
        <r>
          <rPr>
            <b/>
            <sz val="9"/>
            <color indexed="81"/>
            <rFont val="Tahoma"/>
            <family val="2"/>
          </rPr>
          <t>․</t>
        </r>
        <r>
          <rPr>
            <b/>
            <sz val="9"/>
            <color indexed="81"/>
            <rFont val="돋움"/>
            <family val="3"/>
            <charset val="129"/>
          </rPr>
          <t>퇴근을</t>
        </r>
        <r>
          <rPr>
            <b/>
            <sz val="9"/>
            <color indexed="81"/>
            <rFont val="Tahoma"/>
            <family val="2"/>
          </rPr>
          <t xml:space="preserve"> </t>
        </r>
        <r>
          <rPr>
            <b/>
            <sz val="9"/>
            <color indexed="81"/>
            <rFont val="돋움"/>
            <family val="3"/>
            <charset val="129"/>
          </rPr>
          <t>포함</t>
        </r>
        <r>
          <rPr>
            <b/>
            <sz val="9"/>
            <color indexed="81"/>
            <rFont val="Tahoma"/>
            <family val="2"/>
          </rPr>
          <t xml:space="preserve">) </t>
        </r>
        <r>
          <rPr>
            <b/>
            <sz val="9"/>
            <color indexed="81"/>
            <rFont val="돋움"/>
            <family val="3"/>
            <charset val="129"/>
          </rPr>
          <t>사용거리를</t>
        </r>
        <r>
          <rPr>
            <b/>
            <sz val="9"/>
            <color indexed="81"/>
            <rFont val="Tahoma"/>
            <family val="2"/>
          </rPr>
          <t xml:space="preserve"> </t>
        </r>
        <r>
          <rPr>
            <b/>
            <sz val="9"/>
            <color indexed="81"/>
            <rFont val="돋움"/>
            <family val="3"/>
            <charset val="129"/>
          </rPr>
          <t>적습니다</t>
        </r>
        <r>
          <rPr>
            <b/>
            <sz val="9"/>
            <color indexed="81"/>
            <rFont val="Tahoma"/>
            <family val="2"/>
          </rPr>
          <t>.</t>
        </r>
      </text>
    </comment>
    <comment ref="AA15" authorId="0" shapeId="0" xr:uid="{C0789B1F-6576-451D-88AA-C535155185C5}">
      <text>
        <r>
          <rPr>
            <b/>
            <sz val="9"/>
            <color indexed="81"/>
            <rFont val="돋움"/>
            <family val="3"/>
            <charset val="129"/>
          </rPr>
          <t>⑨</t>
        </r>
        <r>
          <rPr>
            <b/>
            <sz val="9"/>
            <color indexed="81"/>
            <rFont val="Tahoma"/>
            <family val="2"/>
          </rPr>
          <t xml:space="preserve"> </t>
        </r>
        <r>
          <rPr>
            <b/>
            <sz val="9"/>
            <color indexed="81"/>
            <rFont val="돋움"/>
            <family val="3"/>
            <charset val="129"/>
          </rPr>
          <t>업무용</t>
        </r>
        <r>
          <rPr>
            <b/>
            <sz val="9"/>
            <color indexed="81"/>
            <rFont val="Tahoma"/>
            <family val="2"/>
          </rPr>
          <t xml:space="preserve"> </t>
        </r>
        <r>
          <rPr>
            <b/>
            <sz val="9"/>
            <color indexed="81"/>
            <rFont val="돋움"/>
            <family val="3"/>
            <charset val="129"/>
          </rPr>
          <t>사용거리</t>
        </r>
        <r>
          <rPr>
            <b/>
            <sz val="9"/>
            <color indexed="81"/>
            <rFont val="Tahoma"/>
            <family val="2"/>
          </rPr>
          <t xml:space="preserve"> </t>
        </r>
        <r>
          <rPr>
            <b/>
            <sz val="9"/>
            <color indexed="81"/>
            <rFont val="돋움"/>
            <family val="3"/>
            <charset val="129"/>
          </rPr>
          <t>중</t>
        </r>
        <r>
          <rPr>
            <b/>
            <sz val="9"/>
            <color indexed="81"/>
            <rFont val="Tahoma"/>
            <family val="2"/>
          </rPr>
          <t xml:space="preserve"> </t>
        </r>
        <r>
          <rPr>
            <b/>
            <sz val="9"/>
            <color indexed="81"/>
            <rFont val="돋움"/>
            <family val="3"/>
            <charset val="129"/>
          </rPr>
          <t>제조</t>
        </r>
        <r>
          <rPr>
            <b/>
            <sz val="9"/>
            <color indexed="81"/>
            <rFont val="Tahoma"/>
            <family val="2"/>
          </rPr>
          <t>․</t>
        </r>
        <r>
          <rPr>
            <b/>
            <sz val="9"/>
            <color indexed="81"/>
            <rFont val="돋움"/>
            <family val="3"/>
            <charset val="129"/>
          </rPr>
          <t>판매시설</t>
        </r>
        <r>
          <rPr>
            <b/>
            <sz val="9"/>
            <color indexed="81"/>
            <rFont val="Tahoma"/>
            <family val="2"/>
          </rPr>
          <t xml:space="preserve"> </t>
        </r>
        <r>
          <rPr>
            <b/>
            <sz val="9"/>
            <color indexed="81"/>
            <rFont val="돋움"/>
            <family val="3"/>
            <charset val="129"/>
          </rPr>
          <t>등</t>
        </r>
        <r>
          <rPr>
            <b/>
            <sz val="9"/>
            <color indexed="81"/>
            <rFont val="Tahoma"/>
            <family val="2"/>
          </rPr>
          <t xml:space="preserve"> </t>
        </r>
        <r>
          <rPr>
            <b/>
            <sz val="9"/>
            <color indexed="81"/>
            <rFont val="돋움"/>
            <family val="3"/>
            <charset val="129"/>
          </rPr>
          <t>해당</t>
        </r>
        <r>
          <rPr>
            <b/>
            <sz val="9"/>
            <color indexed="81"/>
            <rFont val="Tahoma"/>
            <family val="2"/>
          </rPr>
          <t xml:space="preserve"> </t>
        </r>
        <r>
          <rPr>
            <b/>
            <sz val="9"/>
            <color indexed="81"/>
            <rFont val="돋움"/>
            <family val="3"/>
            <charset val="129"/>
          </rPr>
          <t>업체의</t>
        </r>
        <r>
          <rPr>
            <b/>
            <sz val="9"/>
            <color indexed="81"/>
            <rFont val="Tahoma"/>
            <family val="2"/>
          </rPr>
          <t xml:space="preserve"> </t>
        </r>
        <r>
          <rPr>
            <b/>
            <sz val="9"/>
            <color indexed="81"/>
            <rFont val="돋움"/>
            <family val="3"/>
            <charset val="129"/>
          </rPr>
          <t>사업장</t>
        </r>
        <r>
          <rPr>
            <b/>
            <sz val="9"/>
            <color indexed="81"/>
            <rFont val="Tahoma"/>
            <family val="2"/>
          </rPr>
          <t xml:space="preserve"> </t>
        </r>
        <r>
          <rPr>
            <b/>
            <sz val="9"/>
            <color indexed="81"/>
            <rFont val="돋움"/>
            <family val="3"/>
            <charset val="129"/>
          </rPr>
          <t>방문</t>
        </r>
        <r>
          <rPr>
            <b/>
            <sz val="9"/>
            <color indexed="81"/>
            <rFont val="Tahoma"/>
            <family val="2"/>
          </rPr>
          <t xml:space="preserve">, </t>
        </r>
        <r>
          <rPr>
            <b/>
            <sz val="9"/>
            <color indexed="81"/>
            <rFont val="돋움"/>
            <family val="3"/>
            <charset val="129"/>
          </rPr>
          <t>거래처</t>
        </r>
        <r>
          <rPr>
            <b/>
            <sz val="9"/>
            <color indexed="81"/>
            <rFont val="Tahoma"/>
            <family val="2"/>
          </rPr>
          <t>․</t>
        </r>
        <r>
          <rPr>
            <b/>
            <sz val="9"/>
            <color indexed="81"/>
            <rFont val="돋움"/>
            <family val="3"/>
            <charset val="129"/>
          </rPr>
          <t>대리점</t>
        </r>
        <r>
          <rPr>
            <b/>
            <sz val="9"/>
            <color indexed="81"/>
            <rFont val="Tahoma"/>
            <family val="2"/>
          </rPr>
          <t xml:space="preserve"> </t>
        </r>
        <r>
          <rPr>
            <b/>
            <sz val="9"/>
            <color indexed="81"/>
            <rFont val="돋움"/>
            <family val="3"/>
            <charset val="129"/>
          </rPr>
          <t>방문</t>
        </r>
        <r>
          <rPr>
            <b/>
            <sz val="9"/>
            <color indexed="81"/>
            <rFont val="Tahoma"/>
            <family val="2"/>
          </rPr>
          <t xml:space="preserve">, </t>
        </r>
        <r>
          <rPr>
            <b/>
            <sz val="9"/>
            <color indexed="81"/>
            <rFont val="돋움"/>
            <family val="3"/>
            <charset val="129"/>
          </rPr>
          <t>회의</t>
        </r>
        <r>
          <rPr>
            <b/>
            <sz val="9"/>
            <color indexed="81"/>
            <rFont val="Tahoma"/>
            <family val="2"/>
          </rPr>
          <t xml:space="preserve"> </t>
        </r>
        <r>
          <rPr>
            <b/>
            <sz val="9"/>
            <color indexed="81"/>
            <rFont val="돋움"/>
            <family val="3"/>
            <charset val="129"/>
          </rPr>
          <t>참석</t>
        </r>
        <r>
          <rPr>
            <b/>
            <sz val="9"/>
            <color indexed="81"/>
            <rFont val="Tahoma"/>
            <family val="2"/>
          </rPr>
          <t xml:space="preserve">, </t>
        </r>
        <r>
          <rPr>
            <b/>
            <sz val="9"/>
            <color indexed="81"/>
            <rFont val="돋움"/>
            <family val="3"/>
            <charset val="129"/>
          </rPr>
          <t>판촉</t>
        </r>
        <r>
          <rPr>
            <b/>
            <sz val="9"/>
            <color indexed="81"/>
            <rFont val="Tahoma"/>
            <family val="2"/>
          </rPr>
          <t xml:space="preserve"> </t>
        </r>
        <r>
          <rPr>
            <b/>
            <sz val="9"/>
            <color indexed="81"/>
            <rFont val="돋움"/>
            <family val="3"/>
            <charset val="129"/>
          </rPr>
          <t>활동</t>
        </r>
        <r>
          <rPr>
            <b/>
            <sz val="9"/>
            <color indexed="81"/>
            <rFont val="Tahoma"/>
            <family val="2"/>
          </rPr>
          <t xml:space="preserve">, </t>
        </r>
        <r>
          <rPr>
            <b/>
            <sz val="9"/>
            <color indexed="81"/>
            <rFont val="돋움"/>
            <family val="3"/>
            <charset val="129"/>
          </rPr>
          <t>업무관련</t>
        </r>
        <r>
          <rPr>
            <b/>
            <sz val="9"/>
            <color indexed="81"/>
            <rFont val="Tahoma"/>
            <family val="2"/>
          </rPr>
          <t xml:space="preserve"> </t>
        </r>
        <r>
          <rPr>
            <b/>
            <sz val="9"/>
            <color indexed="81"/>
            <rFont val="돋움"/>
            <family val="3"/>
            <charset val="129"/>
          </rPr>
          <t>교육</t>
        </r>
        <r>
          <rPr>
            <b/>
            <sz val="9"/>
            <color indexed="81"/>
            <rFont val="Tahoma"/>
            <family val="2"/>
          </rPr>
          <t>․</t>
        </r>
        <r>
          <rPr>
            <b/>
            <sz val="9"/>
            <color indexed="81"/>
            <rFont val="돋움"/>
            <family val="3"/>
            <charset val="129"/>
          </rPr>
          <t>훈련</t>
        </r>
        <r>
          <rPr>
            <b/>
            <sz val="9"/>
            <color indexed="81"/>
            <rFont val="Tahoma"/>
            <family val="2"/>
          </rPr>
          <t xml:space="preserve"> </t>
        </r>
        <r>
          <rPr>
            <b/>
            <sz val="9"/>
            <color indexed="81"/>
            <rFont val="돋움"/>
            <family val="3"/>
            <charset val="129"/>
          </rPr>
          <t>등</t>
        </r>
        <r>
          <rPr>
            <b/>
            <sz val="9"/>
            <color indexed="81"/>
            <rFont val="Tahoma"/>
            <family val="2"/>
          </rPr>
          <t xml:space="preserve"> </t>
        </r>
        <r>
          <rPr>
            <b/>
            <sz val="9"/>
            <color indexed="81"/>
            <rFont val="돋움"/>
            <family val="3"/>
            <charset val="129"/>
          </rPr>
          <t>일반업무용</t>
        </r>
        <r>
          <rPr>
            <b/>
            <sz val="9"/>
            <color indexed="81"/>
            <rFont val="Tahoma"/>
            <family val="2"/>
          </rPr>
          <t xml:space="preserve"> </t>
        </r>
        <r>
          <rPr>
            <b/>
            <sz val="9"/>
            <color indexed="81"/>
            <rFont val="돋움"/>
            <family val="3"/>
            <charset val="129"/>
          </rPr>
          <t>사용거리를</t>
        </r>
        <r>
          <rPr>
            <b/>
            <sz val="9"/>
            <color indexed="81"/>
            <rFont val="Tahoma"/>
            <family val="2"/>
          </rPr>
          <t xml:space="preserve"> </t>
        </r>
        <r>
          <rPr>
            <b/>
            <sz val="9"/>
            <color indexed="81"/>
            <rFont val="돋움"/>
            <family val="3"/>
            <charset val="129"/>
          </rPr>
          <t>적습니다</t>
        </r>
        <r>
          <rPr>
            <b/>
            <sz val="9"/>
            <color indexed="81"/>
            <rFont val="Tahoma"/>
            <family val="2"/>
          </rPr>
          <t>.</t>
        </r>
      </text>
    </comment>
    <comment ref="A32" authorId="0" shapeId="0" xr:uid="{10FEDA09-58CB-4E7C-964D-A20EB2DCC7AB}">
      <text>
        <r>
          <rPr>
            <b/>
            <sz val="9"/>
            <color indexed="81"/>
            <rFont val="돋움"/>
            <family val="3"/>
            <charset val="129"/>
          </rPr>
          <t>⑪</t>
        </r>
        <r>
          <rPr>
            <b/>
            <sz val="9"/>
            <color indexed="81"/>
            <rFont val="Tahoma"/>
            <family val="2"/>
          </rPr>
          <t>~</t>
        </r>
        <r>
          <rPr>
            <b/>
            <sz val="9"/>
            <color indexed="81"/>
            <rFont val="돋움"/>
            <family val="3"/>
            <charset val="129"/>
          </rPr>
          <t>⑬</t>
        </r>
        <r>
          <rPr>
            <b/>
            <sz val="9"/>
            <color indexed="81"/>
            <rFont val="Tahoma"/>
            <family val="2"/>
          </rPr>
          <t xml:space="preserve"> </t>
        </r>
        <r>
          <rPr>
            <b/>
            <sz val="9"/>
            <color indexed="81"/>
            <rFont val="돋움"/>
            <family val="3"/>
            <charset val="129"/>
          </rPr>
          <t>해당</t>
        </r>
        <r>
          <rPr>
            <b/>
            <sz val="9"/>
            <color indexed="81"/>
            <rFont val="Tahoma"/>
            <family val="2"/>
          </rPr>
          <t xml:space="preserve"> </t>
        </r>
        <r>
          <rPr>
            <b/>
            <sz val="9"/>
            <color indexed="81"/>
            <rFont val="돋움"/>
            <family val="3"/>
            <charset val="129"/>
          </rPr>
          <t>과세기간의</t>
        </r>
        <r>
          <rPr>
            <b/>
            <sz val="9"/>
            <color indexed="81"/>
            <rFont val="Tahoma"/>
            <family val="2"/>
          </rPr>
          <t xml:space="preserve"> </t>
        </r>
        <r>
          <rPr>
            <b/>
            <sz val="9"/>
            <color indexed="81"/>
            <rFont val="돋움"/>
            <family val="3"/>
            <charset val="129"/>
          </rPr>
          <t>주행거리</t>
        </r>
        <r>
          <rPr>
            <b/>
            <sz val="9"/>
            <color indexed="81"/>
            <rFont val="Tahoma"/>
            <family val="2"/>
          </rPr>
          <t xml:space="preserve"> </t>
        </r>
        <r>
          <rPr>
            <b/>
            <sz val="9"/>
            <color indexed="81"/>
            <rFont val="돋움"/>
            <family val="3"/>
            <charset val="129"/>
          </rPr>
          <t>합계</t>
        </r>
        <r>
          <rPr>
            <b/>
            <sz val="9"/>
            <color indexed="81"/>
            <rFont val="Tahoma"/>
            <family val="2"/>
          </rPr>
          <t xml:space="preserve">, </t>
        </r>
        <r>
          <rPr>
            <b/>
            <sz val="9"/>
            <color indexed="81"/>
            <rFont val="돋움"/>
            <family val="3"/>
            <charset val="129"/>
          </rPr>
          <t>업무용</t>
        </r>
        <r>
          <rPr>
            <b/>
            <sz val="9"/>
            <color indexed="81"/>
            <rFont val="Tahoma"/>
            <family val="2"/>
          </rPr>
          <t xml:space="preserve"> </t>
        </r>
        <r>
          <rPr>
            <b/>
            <sz val="9"/>
            <color indexed="81"/>
            <rFont val="돋움"/>
            <family val="3"/>
            <charset val="129"/>
          </rPr>
          <t>사용거리</t>
        </r>
        <r>
          <rPr>
            <b/>
            <sz val="9"/>
            <color indexed="81"/>
            <rFont val="Tahoma"/>
            <family val="2"/>
          </rPr>
          <t xml:space="preserve"> </t>
        </r>
        <r>
          <rPr>
            <b/>
            <sz val="9"/>
            <color indexed="81"/>
            <rFont val="돋움"/>
            <family val="3"/>
            <charset val="129"/>
          </rPr>
          <t>합계</t>
        </r>
        <r>
          <rPr>
            <b/>
            <sz val="9"/>
            <color indexed="81"/>
            <rFont val="Tahoma"/>
            <family val="2"/>
          </rPr>
          <t xml:space="preserve">, </t>
        </r>
        <r>
          <rPr>
            <b/>
            <sz val="9"/>
            <color indexed="81"/>
            <rFont val="돋움"/>
            <family val="3"/>
            <charset val="129"/>
          </rPr>
          <t>업무사용</t>
        </r>
        <r>
          <rPr>
            <b/>
            <sz val="9"/>
            <color indexed="81"/>
            <rFont val="Tahoma"/>
            <family val="2"/>
          </rPr>
          <t xml:space="preserve"> </t>
        </r>
        <r>
          <rPr>
            <b/>
            <sz val="9"/>
            <color indexed="81"/>
            <rFont val="돋움"/>
            <family val="3"/>
            <charset val="129"/>
          </rPr>
          <t>비율을</t>
        </r>
        <r>
          <rPr>
            <b/>
            <sz val="9"/>
            <color indexed="81"/>
            <rFont val="Tahoma"/>
            <family val="2"/>
          </rPr>
          <t xml:space="preserve"> </t>
        </r>
        <r>
          <rPr>
            <b/>
            <sz val="9"/>
            <color indexed="81"/>
            <rFont val="돋움"/>
            <family val="3"/>
            <charset val="129"/>
          </rPr>
          <t>각각</t>
        </r>
        <r>
          <rPr>
            <b/>
            <sz val="9"/>
            <color indexed="81"/>
            <rFont val="Tahoma"/>
            <family val="2"/>
          </rPr>
          <t xml:space="preserve"> </t>
        </r>
        <r>
          <rPr>
            <b/>
            <sz val="9"/>
            <color indexed="81"/>
            <rFont val="돋움"/>
            <family val="3"/>
            <charset val="129"/>
          </rPr>
          <t>적습니다</t>
        </r>
        <r>
          <rPr>
            <b/>
            <sz val="9"/>
            <color indexed="81"/>
            <rFont val="Tahoma"/>
            <family val="2"/>
          </rPr>
          <t>.</t>
        </r>
      </text>
    </comment>
    <comment ref="AE32" authorId="0" shapeId="0" xr:uid="{1EA5AAC5-F080-4CAD-B79E-84EC20DFC968}">
      <text>
        <r>
          <rPr>
            <b/>
            <sz val="9"/>
            <color indexed="81"/>
            <rFont val="돋움"/>
            <family val="3"/>
            <charset val="129"/>
          </rPr>
          <t>업무용으로</t>
        </r>
        <r>
          <rPr>
            <b/>
            <sz val="9"/>
            <color indexed="81"/>
            <rFont val="Tahoma"/>
            <family val="2"/>
          </rPr>
          <t xml:space="preserve"> </t>
        </r>
        <r>
          <rPr>
            <b/>
            <sz val="9"/>
            <color indexed="81"/>
            <rFont val="돋움"/>
            <family val="3"/>
            <charset val="129"/>
          </rPr>
          <t>해당되지</t>
        </r>
        <r>
          <rPr>
            <b/>
            <sz val="9"/>
            <color indexed="81"/>
            <rFont val="Tahoma"/>
            <family val="2"/>
          </rPr>
          <t xml:space="preserve"> </t>
        </r>
        <r>
          <rPr>
            <b/>
            <sz val="9"/>
            <color indexed="81"/>
            <rFont val="돋움"/>
            <family val="3"/>
            <charset val="129"/>
          </rPr>
          <t>않는</t>
        </r>
        <r>
          <rPr>
            <b/>
            <sz val="9"/>
            <color indexed="81"/>
            <rFont val="Tahoma"/>
            <family val="2"/>
          </rPr>
          <t xml:space="preserve"> </t>
        </r>
        <r>
          <rPr>
            <b/>
            <sz val="9"/>
            <color indexed="81"/>
            <rFont val="돋움"/>
            <family val="3"/>
            <charset val="129"/>
          </rPr>
          <t>금액은</t>
        </r>
        <r>
          <rPr>
            <b/>
            <sz val="9"/>
            <color indexed="81"/>
            <rFont val="Tahoma"/>
            <family val="2"/>
          </rPr>
          <t xml:space="preserve"> </t>
        </r>
        <r>
          <rPr>
            <b/>
            <sz val="9"/>
            <color indexed="81"/>
            <rFont val="돋움"/>
            <family val="3"/>
            <charset val="129"/>
          </rPr>
          <t>손금불산입</t>
        </r>
        <r>
          <rPr>
            <b/>
            <sz val="9"/>
            <color indexed="81"/>
            <rFont val="Tahoma"/>
            <family val="2"/>
          </rPr>
          <t xml:space="preserve"> </t>
        </r>
        <r>
          <rPr>
            <b/>
            <sz val="9"/>
            <color indexed="81"/>
            <rFont val="돋움"/>
            <family val="3"/>
            <charset val="129"/>
          </rPr>
          <t>되고
사적사용분에</t>
        </r>
        <r>
          <rPr>
            <b/>
            <sz val="9"/>
            <color indexed="81"/>
            <rFont val="Tahoma"/>
            <family val="2"/>
          </rPr>
          <t xml:space="preserve"> </t>
        </r>
        <r>
          <rPr>
            <b/>
            <sz val="9"/>
            <color indexed="81"/>
            <rFont val="돋움"/>
            <family val="3"/>
            <charset val="129"/>
          </rPr>
          <t>대해서는</t>
        </r>
        <r>
          <rPr>
            <b/>
            <sz val="9"/>
            <color indexed="81"/>
            <rFont val="Tahoma"/>
            <family val="2"/>
          </rPr>
          <t xml:space="preserve"> </t>
        </r>
        <r>
          <rPr>
            <b/>
            <sz val="9"/>
            <color indexed="81"/>
            <rFont val="돋움"/>
            <family val="3"/>
            <charset val="129"/>
          </rPr>
          <t>대표자</t>
        </r>
        <r>
          <rPr>
            <b/>
            <sz val="9"/>
            <color indexed="81"/>
            <rFont val="Tahoma"/>
            <family val="2"/>
          </rPr>
          <t xml:space="preserve"> </t>
        </r>
        <r>
          <rPr>
            <b/>
            <sz val="9"/>
            <color indexed="81"/>
            <rFont val="돋움"/>
            <family val="3"/>
            <charset val="129"/>
          </rPr>
          <t>상여</t>
        </r>
        <r>
          <rPr>
            <b/>
            <sz val="9"/>
            <color indexed="81"/>
            <rFont val="Tahoma"/>
            <family val="2"/>
          </rPr>
          <t xml:space="preserve"> </t>
        </r>
        <r>
          <rPr>
            <b/>
            <sz val="9"/>
            <color indexed="81"/>
            <rFont val="돋움"/>
            <family val="3"/>
            <charset val="129"/>
          </rPr>
          <t>등으로</t>
        </r>
        <r>
          <rPr>
            <b/>
            <sz val="9"/>
            <color indexed="81"/>
            <rFont val="Tahoma"/>
            <family val="2"/>
          </rPr>
          <t xml:space="preserve"> </t>
        </r>
        <r>
          <rPr>
            <b/>
            <sz val="9"/>
            <color indexed="81"/>
            <rFont val="돋움"/>
            <family val="3"/>
            <charset val="129"/>
          </rPr>
          <t>소득처분됩니다</t>
        </r>
        <r>
          <rPr>
            <b/>
            <sz val="9"/>
            <color indexed="81"/>
            <rFont val="Tahoma"/>
            <family val="2"/>
          </rPr>
          <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Microsoft</author>
  </authors>
  <commentList>
    <comment ref="A8" authorId="0" shapeId="0" xr:uid="{00000000-0006-0000-0000-000001000000}">
      <text>
        <r>
          <rPr>
            <b/>
            <sz val="9"/>
            <color indexed="81"/>
            <rFont val="Tahoma"/>
            <family val="2"/>
          </rPr>
          <t xml:space="preserve">0. </t>
        </r>
        <r>
          <rPr>
            <b/>
            <sz val="9"/>
            <color indexed="81"/>
            <rFont val="돋움"/>
            <family val="3"/>
            <charset val="129"/>
          </rPr>
          <t xml:space="preserve">자가
</t>
        </r>
        <r>
          <rPr>
            <b/>
            <sz val="9"/>
            <color indexed="81"/>
            <rFont val="Tahoma"/>
            <family val="2"/>
          </rPr>
          <t xml:space="preserve">1. </t>
        </r>
        <r>
          <rPr>
            <b/>
            <sz val="9"/>
            <color indexed="81"/>
            <rFont val="돋움"/>
            <family val="3"/>
            <charset val="129"/>
          </rPr>
          <t xml:space="preserve">렌트
</t>
        </r>
        <r>
          <rPr>
            <b/>
            <sz val="9"/>
            <color indexed="81"/>
            <rFont val="Tahoma"/>
            <family val="2"/>
          </rPr>
          <t xml:space="preserve">2. </t>
        </r>
        <r>
          <rPr>
            <b/>
            <sz val="9"/>
            <color indexed="81"/>
            <rFont val="돋움"/>
            <family val="3"/>
            <charset val="129"/>
          </rPr>
          <t xml:space="preserve">리스
</t>
        </r>
        <r>
          <rPr>
            <b/>
            <sz val="9"/>
            <color indexed="81"/>
            <rFont val="Tahoma"/>
            <family val="2"/>
          </rPr>
          <t xml:space="preserve">3. </t>
        </r>
        <r>
          <rPr>
            <b/>
            <sz val="9"/>
            <color indexed="81"/>
            <rFont val="돋움"/>
            <family val="3"/>
            <charset val="129"/>
          </rPr>
          <t>처분</t>
        </r>
      </text>
    </comment>
    <comment ref="A13" authorId="0" shapeId="0" xr:uid="{00000000-0006-0000-0000-000002000000}">
      <text>
        <r>
          <rPr>
            <b/>
            <sz val="9"/>
            <color indexed="81"/>
            <rFont val="Tahoma"/>
            <family val="2"/>
          </rPr>
          <t>2016</t>
        </r>
        <r>
          <rPr>
            <b/>
            <sz val="9"/>
            <color indexed="81"/>
            <rFont val="돋움"/>
            <family val="3"/>
            <charset val="129"/>
          </rPr>
          <t>년</t>
        </r>
        <r>
          <rPr>
            <b/>
            <sz val="9"/>
            <color indexed="81"/>
            <rFont val="Tahoma"/>
            <family val="2"/>
          </rPr>
          <t xml:space="preserve"> </t>
        </r>
        <r>
          <rPr>
            <b/>
            <sz val="9"/>
            <color indexed="81"/>
            <rFont val="돋움"/>
            <family val="3"/>
            <charset val="129"/>
          </rPr>
          <t>사업연도까지만</t>
        </r>
        <r>
          <rPr>
            <b/>
            <sz val="9"/>
            <color indexed="81"/>
            <rFont val="Tahoma"/>
            <family val="2"/>
          </rPr>
          <t xml:space="preserve"> </t>
        </r>
        <r>
          <rPr>
            <b/>
            <sz val="9"/>
            <color indexed="81"/>
            <rFont val="돋움"/>
            <family val="3"/>
            <charset val="129"/>
          </rPr>
          <t xml:space="preserve">일수계산
</t>
        </r>
        <r>
          <rPr>
            <b/>
            <sz val="9"/>
            <color indexed="81"/>
            <rFont val="Tahoma"/>
            <family val="2"/>
          </rPr>
          <t>2017</t>
        </r>
        <r>
          <rPr>
            <b/>
            <sz val="9"/>
            <color indexed="81"/>
            <rFont val="돋움"/>
            <family val="3"/>
            <charset val="129"/>
          </rPr>
          <t>년도</t>
        </r>
        <r>
          <rPr>
            <b/>
            <sz val="9"/>
            <color indexed="81"/>
            <rFont val="Tahoma"/>
            <family val="2"/>
          </rPr>
          <t xml:space="preserve"> </t>
        </r>
        <r>
          <rPr>
            <b/>
            <sz val="9"/>
            <color indexed="81"/>
            <rFont val="돋움"/>
            <family val="3"/>
            <charset val="129"/>
          </rPr>
          <t>부터는</t>
        </r>
        <r>
          <rPr>
            <b/>
            <sz val="9"/>
            <color indexed="81"/>
            <rFont val="Tahoma"/>
            <family val="2"/>
          </rPr>
          <t xml:space="preserve"> </t>
        </r>
        <r>
          <rPr>
            <b/>
            <sz val="9"/>
            <color indexed="81"/>
            <rFont val="돋움"/>
            <family val="3"/>
            <charset val="129"/>
          </rPr>
          <t>하루라도</t>
        </r>
        <r>
          <rPr>
            <b/>
            <sz val="9"/>
            <color indexed="81"/>
            <rFont val="Tahoma"/>
            <family val="2"/>
          </rPr>
          <t xml:space="preserve"> </t>
        </r>
        <r>
          <rPr>
            <b/>
            <sz val="9"/>
            <color indexed="81"/>
            <rFont val="돋움"/>
            <family val="3"/>
            <charset val="129"/>
          </rPr>
          <t>늦게</t>
        </r>
        <r>
          <rPr>
            <b/>
            <sz val="9"/>
            <color indexed="81"/>
            <rFont val="Tahoma"/>
            <family val="2"/>
          </rPr>
          <t xml:space="preserve"> </t>
        </r>
        <r>
          <rPr>
            <b/>
            <sz val="9"/>
            <color indexed="81"/>
            <rFont val="돋움"/>
            <family val="3"/>
            <charset val="129"/>
          </rPr>
          <t>가입하면</t>
        </r>
        <r>
          <rPr>
            <b/>
            <sz val="9"/>
            <color indexed="81"/>
            <rFont val="Tahoma"/>
            <family val="2"/>
          </rPr>
          <t xml:space="preserve"> </t>
        </r>
        <r>
          <rPr>
            <b/>
            <sz val="9"/>
            <color indexed="81"/>
            <rFont val="돋움"/>
            <family val="3"/>
            <charset val="129"/>
          </rPr>
          <t>모든</t>
        </r>
        <r>
          <rPr>
            <b/>
            <sz val="9"/>
            <color indexed="81"/>
            <rFont val="Tahoma"/>
            <family val="2"/>
          </rPr>
          <t xml:space="preserve"> </t>
        </r>
        <r>
          <rPr>
            <b/>
            <sz val="9"/>
            <color indexed="81"/>
            <rFont val="돋움"/>
            <family val="3"/>
            <charset val="129"/>
          </rPr>
          <t>비용부인</t>
        </r>
        <r>
          <rPr>
            <b/>
            <sz val="9"/>
            <color indexed="81"/>
            <rFont val="Tahoma"/>
            <family val="2"/>
          </rPr>
          <t xml:space="preserve"> </t>
        </r>
        <r>
          <rPr>
            <b/>
            <sz val="9"/>
            <color indexed="81"/>
            <rFont val="돋움"/>
            <family val="3"/>
            <charset val="129"/>
          </rPr>
          <t>상여처분</t>
        </r>
      </text>
    </comment>
    <comment ref="C26" authorId="0" shapeId="0" xr:uid="{00000000-0006-0000-0000-000003000000}">
      <text>
        <r>
          <rPr>
            <b/>
            <sz val="9"/>
            <color indexed="81"/>
            <rFont val="돋움"/>
            <family val="3"/>
            <charset val="129"/>
          </rPr>
          <t>②</t>
        </r>
        <r>
          <rPr>
            <b/>
            <sz val="9"/>
            <color indexed="81"/>
            <rFont val="Tahoma"/>
            <family val="2"/>
          </rPr>
          <t xml:space="preserve"> </t>
        </r>
        <r>
          <rPr>
            <b/>
            <sz val="9"/>
            <color indexed="81"/>
            <rFont val="돋움"/>
            <family val="3"/>
            <charset val="129"/>
          </rPr>
          <t>임차료</t>
        </r>
        <r>
          <rPr>
            <b/>
            <sz val="9"/>
            <color indexed="81"/>
            <rFont val="Tahoma"/>
            <family val="2"/>
          </rPr>
          <t>(</t>
        </r>
        <r>
          <rPr>
            <b/>
            <sz val="9"/>
            <color indexed="81"/>
            <rFont val="돋움"/>
            <family val="3"/>
            <charset val="129"/>
          </rPr>
          <t>리스</t>
        </r>
        <r>
          <rPr>
            <b/>
            <sz val="9"/>
            <color indexed="81"/>
            <rFont val="MS Gothic"/>
            <family val="3"/>
            <charset val="128"/>
          </rPr>
          <t>・</t>
        </r>
        <r>
          <rPr>
            <b/>
            <sz val="9"/>
            <color indexed="81"/>
            <rFont val="돋움"/>
            <family val="3"/>
            <charset val="129"/>
          </rPr>
          <t>렌트차량</t>
        </r>
        <r>
          <rPr>
            <b/>
            <sz val="9"/>
            <color indexed="81"/>
            <rFont val="Tahoma"/>
            <family val="2"/>
          </rPr>
          <t xml:space="preserve">) </t>
        </r>
        <r>
          <rPr>
            <b/>
            <sz val="9"/>
            <color indexed="81"/>
            <rFont val="돋움"/>
            <family val="3"/>
            <charset val="129"/>
          </rPr>
          <t>중</t>
        </r>
        <r>
          <rPr>
            <b/>
            <sz val="9"/>
            <color indexed="81"/>
            <rFont val="Tahoma"/>
            <family val="2"/>
          </rPr>
          <t xml:space="preserve"> </t>
        </r>
        <r>
          <rPr>
            <b/>
            <sz val="9"/>
            <color indexed="81"/>
            <rFont val="돋움"/>
            <family val="3"/>
            <charset val="129"/>
          </rPr>
          <t>감가상각비</t>
        </r>
        <r>
          <rPr>
            <b/>
            <sz val="9"/>
            <color indexed="81"/>
            <rFont val="Tahoma"/>
            <family val="2"/>
          </rPr>
          <t xml:space="preserve"> </t>
        </r>
        <r>
          <rPr>
            <b/>
            <sz val="9"/>
            <color indexed="81"/>
            <rFont val="돋움"/>
            <family val="3"/>
            <charset val="129"/>
          </rPr>
          <t>상당액</t>
        </r>
        <r>
          <rPr>
            <b/>
            <sz val="9"/>
            <color indexed="81"/>
            <rFont val="Tahoma"/>
            <family val="2"/>
          </rPr>
          <t xml:space="preserve"> × </t>
        </r>
        <r>
          <rPr>
            <b/>
            <sz val="9"/>
            <color indexed="81"/>
            <rFont val="돋움"/>
            <family val="3"/>
            <charset val="129"/>
          </rPr>
          <t>업무사용</t>
        </r>
        <r>
          <rPr>
            <b/>
            <sz val="9"/>
            <color indexed="81"/>
            <rFont val="Tahoma"/>
            <family val="2"/>
          </rPr>
          <t xml:space="preserve"> </t>
        </r>
        <r>
          <rPr>
            <b/>
            <sz val="9"/>
            <color indexed="81"/>
            <rFont val="돋움"/>
            <family val="3"/>
            <charset val="129"/>
          </rPr>
          <t xml:space="preserve">비율
</t>
        </r>
        <r>
          <rPr>
            <b/>
            <sz val="9"/>
            <color indexed="81"/>
            <rFont val="Tahoma"/>
            <family val="2"/>
          </rPr>
          <t xml:space="preserve">   </t>
        </r>
        <r>
          <rPr>
            <b/>
            <sz val="9"/>
            <color indexed="81"/>
            <rFont val="돋움"/>
            <family val="3"/>
            <charset val="129"/>
          </rPr>
          <t>가</t>
        </r>
        <r>
          <rPr>
            <b/>
            <sz val="9"/>
            <color indexed="81"/>
            <rFont val="Tahoma"/>
            <family val="2"/>
          </rPr>
          <t xml:space="preserve">. </t>
        </r>
        <r>
          <rPr>
            <b/>
            <sz val="9"/>
            <color indexed="81"/>
            <rFont val="돋움"/>
            <family val="3"/>
            <charset val="129"/>
          </rPr>
          <t>리스차량</t>
        </r>
        <r>
          <rPr>
            <b/>
            <sz val="9"/>
            <color indexed="81"/>
            <rFont val="Tahoma"/>
            <family val="2"/>
          </rPr>
          <t>(</t>
        </r>
        <r>
          <rPr>
            <b/>
            <sz val="9"/>
            <color indexed="81"/>
            <rFont val="돋움"/>
            <family val="3"/>
            <charset val="129"/>
          </rPr>
          <t>시설대여업자로부터</t>
        </r>
        <r>
          <rPr>
            <b/>
            <sz val="9"/>
            <color indexed="81"/>
            <rFont val="Tahoma"/>
            <family val="2"/>
          </rPr>
          <t xml:space="preserve"> </t>
        </r>
        <r>
          <rPr>
            <b/>
            <sz val="9"/>
            <color indexed="81"/>
            <rFont val="돋움"/>
            <family val="3"/>
            <charset val="129"/>
          </rPr>
          <t>임차</t>
        </r>
        <r>
          <rPr>
            <b/>
            <sz val="9"/>
            <color indexed="81"/>
            <rFont val="Tahoma"/>
            <family val="2"/>
          </rPr>
          <t>)</t>
        </r>
        <r>
          <rPr>
            <b/>
            <sz val="9"/>
            <color indexed="81"/>
            <rFont val="돋움"/>
            <family val="3"/>
            <charset val="129"/>
          </rPr>
          <t>의</t>
        </r>
        <r>
          <rPr>
            <b/>
            <sz val="9"/>
            <color indexed="81"/>
            <rFont val="Tahoma"/>
            <family val="2"/>
          </rPr>
          <t xml:space="preserve"> </t>
        </r>
        <r>
          <rPr>
            <b/>
            <sz val="9"/>
            <color indexed="81"/>
            <rFont val="돋움"/>
            <family val="3"/>
            <charset val="129"/>
          </rPr>
          <t>감가상각비상당액은</t>
        </r>
        <r>
          <rPr>
            <b/>
            <sz val="9"/>
            <color indexed="81"/>
            <rFont val="Tahoma"/>
            <family val="2"/>
          </rPr>
          <t xml:space="preserve"> </t>
        </r>
        <r>
          <rPr>
            <b/>
            <sz val="9"/>
            <color indexed="81"/>
            <rFont val="돋움"/>
            <family val="3"/>
            <charset val="129"/>
          </rPr>
          <t>업무용승용차</t>
        </r>
        <r>
          <rPr>
            <b/>
            <sz val="9"/>
            <color indexed="81"/>
            <rFont val="Tahoma"/>
            <family val="2"/>
          </rPr>
          <t xml:space="preserve"> 
      </t>
        </r>
        <r>
          <rPr>
            <b/>
            <sz val="9"/>
            <color indexed="81"/>
            <rFont val="돋움"/>
            <family val="3"/>
            <charset val="129"/>
          </rPr>
          <t>임차료</t>
        </r>
        <r>
          <rPr>
            <b/>
            <sz val="9"/>
            <color indexed="81"/>
            <rFont val="Tahoma"/>
            <family val="2"/>
          </rPr>
          <t xml:space="preserve"> </t>
        </r>
        <r>
          <rPr>
            <b/>
            <sz val="9"/>
            <color indexed="81"/>
            <rFont val="돋움"/>
            <family val="3"/>
            <charset val="129"/>
          </rPr>
          <t>중</t>
        </r>
        <r>
          <rPr>
            <b/>
            <sz val="9"/>
            <color indexed="81"/>
            <rFont val="Tahoma"/>
            <family val="2"/>
          </rPr>
          <t xml:space="preserve"> </t>
        </r>
        <r>
          <rPr>
            <b/>
            <sz val="9"/>
            <color indexed="81"/>
            <rFont val="돋움"/>
            <family val="3"/>
            <charset val="129"/>
          </rPr>
          <t>보험료</t>
        </r>
        <r>
          <rPr>
            <b/>
            <sz val="9"/>
            <color indexed="81"/>
            <rFont val="Tahoma"/>
            <family val="2"/>
          </rPr>
          <t xml:space="preserve">, </t>
        </r>
        <r>
          <rPr>
            <b/>
            <sz val="9"/>
            <color indexed="81"/>
            <rFont val="돋움"/>
            <family val="3"/>
            <charset val="129"/>
          </rPr>
          <t>자동차세</t>
        </r>
        <r>
          <rPr>
            <b/>
            <sz val="9"/>
            <color indexed="81"/>
            <rFont val="Tahoma"/>
            <family val="2"/>
          </rPr>
          <t xml:space="preserve">, </t>
        </r>
        <r>
          <rPr>
            <b/>
            <sz val="9"/>
            <color indexed="81"/>
            <rFont val="돋움"/>
            <family val="3"/>
            <charset val="129"/>
          </rPr>
          <t>수선유지비를</t>
        </r>
        <r>
          <rPr>
            <b/>
            <sz val="9"/>
            <color indexed="81"/>
            <rFont val="Tahoma"/>
            <family val="2"/>
          </rPr>
          <t xml:space="preserve"> </t>
        </r>
        <r>
          <rPr>
            <b/>
            <sz val="9"/>
            <color indexed="81"/>
            <rFont val="돋움"/>
            <family val="3"/>
            <charset val="129"/>
          </rPr>
          <t>차감한</t>
        </r>
        <r>
          <rPr>
            <b/>
            <sz val="9"/>
            <color indexed="81"/>
            <rFont val="Tahoma"/>
            <family val="2"/>
          </rPr>
          <t xml:space="preserve"> </t>
        </r>
        <r>
          <rPr>
            <b/>
            <sz val="9"/>
            <color indexed="81"/>
            <rFont val="돋움"/>
            <family val="3"/>
            <charset val="129"/>
          </rPr>
          <t>금액으로</t>
        </r>
        <r>
          <rPr>
            <b/>
            <sz val="9"/>
            <color indexed="81"/>
            <rFont val="Tahoma"/>
            <family val="2"/>
          </rPr>
          <t xml:space="preserve"> </t>
        </r>
        <r>
          <rPr>
            <b/>
            <sz val="9"/>
            <color indexed="81"/>
            <rFont val="돋움"/>
            <family val="3"/>
            <charset val="129"/>
          </rPr>
          <t>하며</t>
        </r>
        <r>
          <rPr>
            <b/>
            <sz val="9"/>
            <color indexed="81"/>
            <rFont val="Tahoma"/>
            <family val="2"/>
          </rPr>
          <t xml:space="preserve"> 
     </t>
        </r>
        <r>
          <rPr>
            <b/>
            <sz val="9"/>
            <color indexed="81"/>
            <rFont val="돋움"/>
            <family val="3"/>
            <charset val="129"/>
          </rPr>
          <t>☞</t>
        </r>
        <r>
          <rPr>
            <b/>
            <sz val="9"/>
            <color indexed="81"/>
            <rFont val="Tahoma"/>
            <family val="2"/>
          </rPr>
          <t xml:space="preserve"> </t>
        </r>
        <r>
          <rPr>
            <b/>
            <sz val="9"/>
            <color indexed="81"/>
            <rFont val="돋움"/>
            <family val="3"/>
            <charset val="129"/>
          </rPr>
          <t>수선유지비를</t>
        </r>
        <r>
          <rPr>
            <b/>
            <sz val="9"/>
            <color indexed="81"/>
            <rFont val="Tahoma"/>
            <family val="2"/>
          </rPr>
          <t xml:space="preserve"> </t>
        </r>
        <r>
          <rPr>
            <b/>
            <sz val="9"/>
            <color indexed="81"/>
            <rFont val="돋움"/>
            <family val="3"/>
            <charset val="129"/>
          </rPr>
          <t>구분하기</t>
        </r>
        <r>
          <rPr>
            <b/>
            <sz val="9"/>
            <color indexed="81"/>
            <rFont val="Tahoma"/>
            <family val="2"/>
          </rPr>
          <t xml:space="preserve"> </t>
        </r>
        <r>
          <rPr>
            <b/>
            <sz val="9"/>
            <color indexed="81"/>
            <rFont val="돋움"/>
            <family val="3"/>
            <charset val="129"/>
          </rPr>
          <t>어려운</t>
        </r>
        <r>
          <rPr>
            <b/>
            <sz val="9"/>
            <color indexed="81"/>
            <rFont val="Tahoma"/>
            <family val="2"/>
          </rPr>
          <t xml:space="preserve"> </t>
        </r>
        <r>
          <rPr>
            <b/>
            <sz val="9"/>
            <color indexed="81"/>
            <rFont val="돋움"/>
            <family val="3"/>
            <charset val="129"/>
          </rPr>
          <t>경우에는</t>
        </r>
        <r>
          <rPr>
            <b/>
            <sz val="9"/>
            <color indexed="81"/>
            <rFont val="Tahoma"/>
            <family val="2"/>
          </rPr>
          <t xml:space="preserve"> </t>
        </r>
        <r>
          <rPr>
            <b/>
            <sz val="9"/>
            <color indexed="81"/>
            <rFont val="돋움"/>
            <family val="3"/>
            <charset val="129"/>
          </rPr>
          <t>리스료</t>
        </r>
        <r>
          <rPr>
            <b/>
            <sz val="9"/>
            <color indexed="81"/>
            <rFont val="Tahoma"/>
            <family val="2"/>
          </rPr>
          <t>(</t>
        </r>
        <r>
          <rPr>
            <b/>
            <sz val="9"/>
            <color indexed="81"/>
            <rFont val="돋움"/>
            <family val="3"/>
            <charset val="129"/>
          </rPr>
          <t>보험료와</t>
        </r>
        <r>
          <rPr>
            <b/>
            <sz val="9"/>
            <color indexed="81"/>
            <rFont val="Tahoma"/>
            <family val="2"/>
          </rPr>
          <t xml:space="preserve"> </t>
        </r>
        <r>
          <rPr>
            <b/>
            <sz val="9"/>
            <color indexed="81"/>
            <rFont val="돋움"/>
            <family val="3"/>
            <charset val="129"/>
          </rPr>
          <t>자동차세를</t>
        </r>
        <r>
          <rPr>
            <b/>
            <sz val="9"/>
            <color indexed="81"/>
            <rFont val="Tahoma"/>
            <family val="2"/>
          </rPr>
          <t xml:space="preserve"> </t>
        </r>
        <r>
          <rPr>
            <b/>
            <sz val="9"/>
            <color indexed="81"/>
            <rFont val="돋움"/>
            <family val="3"/>
            <charset val="129"/>
          </rPr>
          <t>제외한</t>
        </r>
        <r>
          <rPr>
            <b/>
            <sz val="9"/>
            <color indexed="81"/>
            <rFont val="Tahoma"/>
            <family val="2"/>
          </rPr>
          <t xml:space="preserve"> 
        </t>
        </r>
        <r>
          <rPr>
            <b/>
            <sz val="9"/>
            <color indexed="81"/>
            <rFont val="돋움"/>
            <family val="3"/>
            <charset val="129"/>
          </rPr>
          <t>금액</t>
        </r>
        <r>
          <rPr>
            <b/>
            <sz val="9"/>
            <color indexed="81"/>
            <rFont val="Tahoma"/>
            <family val="2"/>
          </rPr>
          <t>)</t>
        </r>
        <r>
          <rPr>
            <b/>
            <sz val="9"/>
            <color indexed="81"/>
            <rFont val="돋움"/>
            <family val="3"/>
            <charset val="129"/>
          </rPr>
          <t>의</t>
        </r>
        <r>
          <rPr>
            <b/>
            <sz val="9"/>
            <color indexed="81"/>
            <rFont val="Tahoma"/>
            <family val="2"/>
          </rPr>
          <t xml:space="preserve"> 7%</t>
        </r>
        <r>
          <rPr>
            <b/>
            <sz val="9"/>
            <color indexed="81"/>
            <rFont val="돋움"/>
            <family val="3"/>
            <charset val="129"/>
          </rPr>
          <t>로</t>
        </r>
        <r>
          <rPr>
            <b/>
            <sz val="9"/>
            <color indexed="81"/>
            <rFont val="Tahoma"/>
            <family val="2"/>
          </rPr>
          <t xml:space="preserve"> </t>
        </r>
        <r>
          <rPr>
            <b/>
            <sz val="9"/>
            <color indexed="81"/>
            <rFont val="돋움"/>
            <family val="3"/>
            <charset val="129"/>
          </rPr>
          <t xml:space="preserve">계산함
</t>
        </r>
        <r>
          <rPr>
            <b/>
            <sz val="9"/>
            <color indexed="81"/>
            <rFont val="Tahoma"/>
            <family val="2"/>
          </rPr>
          <t xml:space="preserve"> 
   </t>
        </r>
        <r>
          <rPr>
            <b/>
            <sz val="9"/>
            <color indexed="81"/>
            <rFont val="돋움"/>
            <family val="3"/>
            <charset val="129"/>
          </rPr>
          <t>나</t>
        </r>
        <r>
          <rPr>
            <b/>
            <sz val="9"/>
            <color indexed="81"/>
            <rFont val="Tahoma"/>
            <family val="2"/>
          </rPr>
          <t xml:space="preserve">. </t>
        </r>
        <r>
          <rPr>
            <b/>
            <sz val="9"/>
            <color indexed="81"/>
            <rFont val="돋움"/>
            <family val="3"/>
            <charset val="129"/>
          </rPr>
          <t>렌트차량</t>
        </r>
        <r>
          <rPr>
            <b/>
            <sz val="9"/>
            <color indexed="81"/>
            <rFont val="Tahoma"/>
            <family val="2"/>
          </rPr>
          <t>(</t>
        </r>
        <r>
          <rPr>
            <b/>
            <sz val="9"/>
            <color indexed="81"/>
            <rFont val="돋움"/>
            <family val="3"/>
            <charset val="129"/>
          </rPr>
          <t>자동차대여사업자로부터</t>
        </r>
        <r>
          <rPr>
            <b/>
            <sz val="9"/>
            <color indexed="81"/>
            <rFont val="Tahoma"/>
            <family val="2"/>
          </rPr>
          <t xml:space="preserve"> </t>
        </r>
        <r>
          <rPr>
            <b/>
            <sz val="9"/>
            <color indexed="81"/>
            <rFont val="돋움"/>
            <family val="3"/>
            <charset val="129"/>
          </rPr>
          <t>임차</t>
        </r>
        <r>
          <rPr>
            <b/>
            <sz val="9"/>
            <color indexed="81"/>
            <rFont val="Tahoma"/>
            <family val="2"/>
          </rPr>
          <t>)</t>
        </r>
        <r>
          <rPr>
            <b/>
            <sz val="9"/>
            <color indexed="81"/>
            <rFont val="돋움"/>
            <family val="3"/>
            <charset val="129"/>
          </rPr>
          <t>의</t>
        </r>
        <r>
          <rPr>
            <b/>
            <sz val="9"/>
            <color indexed="81"/>
            <rFont val="Tahoma"/>
            <family val="2"/>
          </rPr>
          <t xml:space="preserve"> </t>
        </r>
        <r>
          <rPr>
            <b/>
            <sz val="9"/>
            <color indexed="81"/>
            <rFont val="돋움"/>
            <family val="3"/>
            <charset val="129"/>
          </rPr>
          <t>감가상각비상당액은</t>
        </r>
        <r>
          <rPr>
            <b/>
            <sz val="9"/>
            <color indexed="81"/>
            <rFont val="Tahoma"/>
            <family val="2"/>
          </rPr>
          <t xml:space="preserve"> 
       </t>
        </r>
        <r>
          <rPr>
            <b/>
            <sz val="9"/>
            <color indexed="81"/>
            <rFont val="돋움"/>
            <family val="3"/>
            <charset val="129"/>
          </rPr>
          <t>렌트료의</t>
        </r>
        <r>
          <rPr>
            <b/>
            <sz val="9"/>
            <color indexed="81"/>
            <rFont val="Tahoma"/>
            <family val="2"/>
          </rPr>
          <t xml:space="preserve"> 70%</t>
        </r>
        <r>
          <rPr>
            <b/>
            <sz val="9"/>
            <color indexed="81"/>
            <rFont val="돋움"/>
            <family val="3"/>
            <charset val="129"/>
          </rPr>
          <t>로</t>
        </r>
        <r>
          <rPr>
            <b/>
            <sz val="9"/>
            <color indexed="81"/>
            <rFont val="Tahoma"/>
            <family val="2"/>
          </rPr>
          <t xml:space="preserve"> </t>
        </r>
        <r>
          <rPr>
            <b/>
            <sz val="9"/>
            <color indexed="81"/>
            <rFont val="돋움"/>
            <family val="3"/>
            <charset val="129"/>
          </rPr>
          <t xml:space="preserve">함
</t>
        </r>
      </text>
    </comment>
    <comment ref="T38" authorId="0" shapeId="0" xr:uid="{00000000-0006-0000-0000-000004000000}">
      <text>
        <r>
          <rPr>
            <b/>
            <sz val="9"/>
            <color indexed="81"/>
            <rFont val="돋움"/>
            <family val="3"/>
            <charset val="129"/>
          </rPr>
          <t>소득처분</t>
        </r>
        <r>
          <rPr>
            <b/>
            <sz val="9"/>
            <color indexed="81"/>
            <rFont val="Tahoma"/>
            <family val="2"/>
          </rPr>
          <t xml:space="preserve"> (</t>
        </r>
        <r>
          <rPr>
            <b/>
            <sz val="9"/>
            <color indexed="81"/>
            <rFont val="돋움"/>
            <family val="3"/>
            <charset val="129"/>
          </rPr>
          <t>운전자</t>
        </r>
        <r>
          <rPr>
            <b/>
            <sz val="9"/>
            <color indexed="81"/>
            <rFont val="Tahoma"/>
            <family val="2"/>
          </rPr>
          <t>(</t>
        </r>
        <r>
          <rPr>
            <b/>
            <sz val="9"/>
            <color indexed="81"/>
            <rFont val="돋움"/>
            <family val="3"/>
            <charset val="129"/>
          </rPr>
          <t>탑승자</t>
        </r>
        <r>
          <rPr>
            <b/>
            <sz val="9"/>
            <color indexed="81"/>
            <rFont val="Tahoma"/>
            <family val="2"/>
          </rPr>
          <t>)</t>
        </r>
        <r>
          <rPr>
            <b/>
            <sz val="9"/>
            <color indexed="81"/>
            <rFont val="돋움"/>
            <family val="3"/>
            <charset val="129"/>
          </rPr>
          <t>가</t>
        </r>
        <r>
          <rPr>
            <b/>
            <sz val="9"/>
            <color indexed="81"/>
            <rFont val="Tahoma"/>
            <family val="2"/>
          </rPr>
          <t xml:space="preserve"> </t>
        </r>
        <r>
          <rPr>
            <b/>
            <sz val="9"/>
            <color indexed="81"/>
            <rFont val="돋움"/>
            <family val="3"/>
            <charset val="129"/>
          </rPr>
          <t>누구냐에</t>
        </r>
        <r>
          <rPr>
            <b/>
            <sz val="9"/>
            <color indexed="81"/>
            <rFont val="Tahoma"/>
            <family val="2"/>
          </rPr>
          <t xml:space="preserve"> </t>
        </r>
        <r>
          <rPr>
            <b/>
            <sz val="9"/>
            <color indexed="81"/>
            <rFont val="돋움"/>
            <family val="3"/>
            <charset val="129"/>
          </rPr>
          <t>따라</t>
        </r>
        <r>
          <rPr>
            <b/>
            <sz val="9"/>
            <color indexed="81"/>
            <rFont val="Tahoma"/>
            <family val="2"/>
          </rPr>
          <t>)</t>
        </r>
        <r>
          <rPr>
            <b/>
            <sz val="9"/>
            <color indexed="81"/>
            <rFont val="돋움"/>
            <family val="3"/>
            <charset val="129"/>
          </rPr>
          <t xml:space="preserve">
</t>
        </r>
        <r>
          <rPr>
            <b/>
            <sz val="9"/>
            <color indexed="81"/>
            <rFont val="Tahoma"/>
            <family val="2"/>
          </rPr>
          <t xml:space="preserve">(1) </t>
        </r>
        <r>
          <rPr>
            <b/>
            <sz val="9"/>
            <color indexed="81"/>
            <rFont val="돋움"/>
            <family val="3"/>
            <charset val="129"/>
          </rPr>
          <t>임직원</t>
        </r>
        <r>
          <rPr>
            <b/>
            <sz val="9"/>
            <color indexed="81"/>
            <rFont val="Tahoma"/>
            <family val="2"/>
          </rPr>
          <t xml:space="preserve"> : </t>
        </r>
        <r>
          <rPr>
            <b/>
            <sz val="9"/>
            <color indexed="81"/>
            <rFont val="돋움"/>
            <family val="3"/>
            <charset val="129"/>
          </rPr>
          <t>상여처분</t>
        </r>
        <r>
          <rPr>
            <b/>
            <sz val="9"/>
            <color indexed="81"/>
            <rFont val="Tahoma"/>
            <family val="2"/>
          </rPr>
          <t xml:space="preserve"> (</t>
        </r>
        <r>
          <rPr>
            <b/>
            <sz val="9"/>
            <color indexed="81"/>
            <rFont val="돋움"/>
            <family val="3"/>
            <charset val="129"/>
          </rPr>
          <t>회사의</t>
        </r>
        <r>
          <rPr>
            <b/>
            <sz val="9"/>
            <color indexed="81"/>
            <rFont val="Tahoma"/>
            <family val="2"/>
          </rPr>
          <t xml:space="preserve"> </t>
        </r>
        <r>
          <rPr>
            <b/>
            <sz val="9"/>
            <color indexed="81"/>
            <rFont val="돋움"/>
            <family val="3"/>
            <charset val="129"/>
          </rPr>
          <t>임직원인</t>
        </r>
        <r>
          <rPr>
            <b/>
            <sz val="9"/>
            <color indexed="81"/>
            <rFont val="Tahoma"/>
            <family val="2"/>
          </rPr>
          <t xml:space="preserve"> </t>
        </r>
        <r>
          <rPr>
            <b/>
            <sz val="9"/>
            <color indexed="81"/>
            <rFont val="돋움"/>
            <family val="3"/>
            <charset val="129"/>
          </rPr>
          <t>경우</t>
        </r>
        <r>
          <rPr>
            <b/>
            <sz val="9"/>
            <color indexed="81"/>
            <rFont val="Tahoma"/>
            <family val="2"/>
          </rPr>
          <t xml:space="preserve">) =&gt; </t>
        </r>
        <r>
          <rPr>
            <b/>
            <sz val="9"/>
            <color indexed="81"/>
            <rFont val="돋움"/>
            <family val="3"/>
            <charset val="129"/>
          </rPr>
          <t>연말정산</t>
        </r>
        <r>
          <rPr>
            <b/>
            <sz val="9"/>
            <color indexed="81"/>
            <rFont val="Tahoma"/>
            <family val="2"/>
          </rPr>
          <t xml:space="preserve"> </t>
        </r>
        <r>
          <rPr>
            <b/>
            <sz val="9"/>
            <color indexed="81"/>
            <rFont val="돋움"/>
            <family val="3"/>
            <charset val="129"/>
          </rPr>
          <t>추가</t>
        </r>
        <r>
          <rPr>
            <b/>
            <sz val="9"/>
            <color indexed="81"/>
            <rFont val="Tahoma"/>
            <family val="2"/>
          </rPr>
          <t xml:space="preserve"> </t>
        </r>
        <r>
          <rPr>
            <b/>
            <sz val="9"/>
            <color indexed="81"/>
            <rFont val="돋움"/>
            <family val="3"/>
            <charset val="129"/>
          </rPr>
          <t xml:space="preserve">재정산
</t>
        </r>
        <r>
          <rPr>
            <b/>
            <sz val="9"/>
            <color indexed="81"/>
            <rFont val="Tahoma"/>
            <family val="2"/>
          </rPr>
          <t xml:space="preserve">(2) </t>
        </r>
        <r>
          <rPr>
            <b/>
            <sz val="9"/>
            <color indexed="81"/>
            <rFont val="돋움"/>
            <family val="3"/>
            <charset val="129"/>
          </rPr>
          <t>주주</t>
        </r>
        <r>
          <rPr>
            <b/>
            <sz val="9"/>
            <color indexed="81"/>
            <rFont val="Tahoma"/>
            <family val="2"/>
          </rPr>
          <t xml:space="preserve"> : </t>
        </r>
        <r>
          <rPr>
            <b/>
            <sz val="9"/>
            <color indexed="81"/>
            <rFont val="돋움"/>
            <family val="3"/>
            <charset val="129"/>
          </rPr>
          <t>배당처분</t>
        </r>
        <r>
          <rPr>
            <b/>
            <sz val="9"/>
            <color indexed="81"/>
            <rFont val="Tahoma"/>
            <family val="2"/>
          </rPr>
          <t xml:space="preserve"> (</t>
        </r>
        <r>
          <rPr>
            <b/>
            <sz val="9"/>
            <color indexed="81"/>
            <rFont val="돋움"/>
            <family val="3"/>
            <charset val="129"/>
          </rPr>
          <t>회사의</t>
        </r>
        <r>
          <rPr>
            <b/>
            <sz val="9"/>
            <color indexed="81"/>
            <rFont val="Tahoma"/>
            <family val="2"/>
          </rPr>
          <t xml:space="preserve"> </t>
        </r>
        <r>
          <rPr>
            <b/>
            <sz val="9"/>
            <color indexed="81"/>
            <rFont val="돋움"/>
            <family val="3"/>
            <charset val="129"/>
          </rPr>
          <t>주주이나</t>
        </r>
        <r>
          <rPr>
            <b/>
            <sz val="9"/>
            <color indexed="81"/>
            <rFont val="Tahoma"/>
            <family val="2"/>
          </rPr>
          <t xml:space="preserve"> </t>
        </r>
        <r>
          <rPr>
            <b/>
            <sz val="9"/>
            <color indexed="81"/>
            <rFont val="돋움"/>
            <family val="3"/>
            <charset val="129"/>
          </rPr>
          <t>임직원이</t>
        </r>
        <r>
          <rPr>
            <b/>
            <sz val="9"/>
            <color indexed="81"/>
            <rFont val="Tahoma"/>
            <family val="2"/>
          </rPr>
          <t xml:space="preserve"> </t>
        </r>
        <r>
          <rPr>
            <b/>
            <sz val="9"/>
            <color indexed="81"/>
            <rFont val="돋움"/>
            <family val="3"/>
            <charset val="129"/>
          </rPr>
          <t>아닌경우</t>
        </r>
        <r>
          <rPr>
            <b/>
            <sz val="9"/>
            <color indexed="81"/>
            <rFont val="Tahoma"/>
            <family val="2"/>
          </rPr>
          <t xml:space="preserve">) ex) </t>
        </r>
        <r>
          <rPr>
            <b/>
            <sz val="9"/>
            <color indexed="81"/>
            <rFont val="돋움"/>
            <family val="3"/>
            <charset val="129"/>
          </rPr>
          <t>은퇴한</t>
        </r>
        <r>
          <rPr>
            <b/>
            <sz val="9"/>
            <color indexed="81"/>
            <rFont val="Tahoma"/>
            <family val="2"/>
          </rPr>
          <t xml:space="preserve"> </t>
        </r>
        <r>
          <rPr>
            <b/>
            <sz val="9"/>
            <color indexed="81"/>
            <rFont val="돋움"/>
            <family val="3"/>
            <charset val="129"/>
          </rPr>
          <t>명예회장</t>
        </r>
        <r>
          <rPr>
            <b/>
            <sz val="9"/>
            <color indexed="81"/>
            <rFont val="Tahoma"/>
            <family val="2"/>
          </rPr>
          <t>(</t>
        </r>
        <r>
          <rPr>
            <b/>
            <sz val="9"/>
            <color indexed="81"/>
            <rFont val="돋움"/>
            <family val="3"/>
            <charset val="129"/>
          </rPr>
          <t>주주</t>
        </r>
        <r>
          <rPr>
            <b/>
            <sz val="9"/>
            <color indexed="81"/>
            <rFont val="Tahoma"/>
            <family val="2"/>
          </rPr>
          <t>)</t>
        </r>
        <r>
          <rPr>
            <b/>
            <sz val="9"/>
            <color indexed="81"/>
            <rFont val="돋움"/>
            <family val="3"/>
            <charset val="129"/>
          </rPr>
          <t xml:space="preserve">
</t>
        </r>
        <r>
          <rPr>
            <b/>
            <sz val="9"/>
            <color indexed="81"/>
            <rFont val="Tahoma"/>
            <family val="2"/>
          </rPr>
          <t xml:space="preserve">               (15.4%</t>
        </r>
        <r>
          <rPr>
            <b/>
            <sz val="9"/>
            <color indexed="81"/>
            <rFont val="돋움"/>
            <family val="3"/>
            <charset val="129"/>
          </rPr>
          <t>원천징수</t>
        </r>
        <r>
          <rPr>
            <b/>
            <sz val="9"/>
            <color indexed="81"/>
            <rFont val="Tahoma"/>
            <family val="2"/>
          </rPr>
          <t xml:space="preserve">)
 </t>
        </r>
        <r>
          <rPr>
            <b/>
            <sz val="9"/>
            <color indexed="81"/>
            <rFont val="돋움"/>
            <family val="3"/>
            <charset val="129"/>
          </rPr>
          <t xml:space="preserve">
</t>
        </r>
        <r>
          <rPr>
            <b/>
            <sz val="9"/>
            <color indexed="81"/>
            <rFont val="Tahoma"/>
            <family val="2"/>
          </rPr>
          <t xml:space="preserve">(3) </t>
        </r>
        <r>
          <rPr>
            <b/>
            <sz val="9"/>
            <color indexed="81"/>
            <rFont val="돋움"/>
            <family val="3"/>
            <charset val="129"/>
          </rPr>
          <t>그외</t>
        </r>
        <r>
          <rPr>
            <b/>
            <sz val="9"/>
            <color indexed="81"/>
            <rFont val="Tahoma"/>
            <family val="2"/>
          </rPr>
          <t xml:space="preserve"> : </t>
        </r>
        <r>
          <rPr>
            <b/>
            <sz val="9"/>
            <color indexed="81"/>
            <rFont val="돋움"/>
            <family val="3"/>
            <charset val="129"/>
          </rPr>
          <t>기타소득</t>
        </r>
        <r>
          <rPr>
            <b/>
            <sz val="9"/>
            <color indexed="81"/>
            <rFont val="Tahoma"/>
            <family val="2"/>
          </rPr>
          <t xml:space="preserve"> </t>
        </r>
        <r>
          <rPr>
            <b/>
            <sz val="9"/>
            <color indexed="81"/>
            <rFont val="돋움"/>
            <family val="3"/>
            <charset val="129"/>
          </rPr>
          <t>처분</t>
        </r>
        <r>
          <rPr>
            <b/>
            <sz val="9"/>
            <color indexed="81"/>
            <rFont val="Tahoma"/>
            <family val="2"/>
          </rPr>
          <t xml:space="preserve"> (</t>
        </r>
        <r>
          <rPr>
            <b/>
            <sz val="9"/>
            <color indexed="81"/>
            <rFont val="돋움"/>
            <family val="3"/>
            <charset val="129"/>
          </rPr>
          <t>회사의</t>
        </r>
        <r>
          <rPr>
            <b/>
            <sz val="9"/>
            <color indexed="81"/>
            <rFont val="Tahoma"/>
            <family val="2"/>
          </rPr>
          <t xml:space="preserve"> </t>
        </r>
        <r>
          <rPr>
            <b/>
            <sz val="9"/>
            <color indexed="81"/>
            <rFont val="돋움"/>
            <family val="3"/>
            <charset val="129"/>
          </rPr>
          <t>임직원도</t>
        </r>
        <r>
          <rPr>
            <b/>
            <sz val="9"/>
            <color indexed="81"/>
            <rFont val="Tahoma"/>
            <family val="2"/>
          </rPr>
          <t xml:space="preserve"> </t>
        </r>
        <r>
          <rPr>
            <b/>
            <sz val="9"/>
            <color indexed="81"/>
            <rFont val="돋움"/>
            <family val="3"/>
            <charset val="129"/>
          </rPr>
          <t>아니며</t>
        </r>
        <r>
          <rPr>
            <b/>
            <sz val="9"/>
            <color indexed="81"/>
            <rFont val="Tahoma"/>
            <family val="2"/>
          </rPr>
          <t xml:space="preserve"> </t>
        </r>
        <r>
          <rPr>
            <b/>
            <sz val="9"/>
            <color indexed="81"/>
            <rFont val="돋움"/>
            <family val="3"/>
            <charset val="129"/>
          </rPr>
          <t>주주도</t>
        </r>
        <r>
          <rPr>
            <b/>
            <sz val="9"/>
            <color indexed="81"/>
            <rFont val="Tahoma"/>
            <family val="2"/>
          </rPr>
          <t xml:space="preserve"> </t>
        </r>
        <r>
          <rPr>
            <b/>
            <sz val="9"/>
            <color indexed="81"/>
            <rFont val="돋움"/>
            <family val="3"/>
            <charset val="129"/>
          </rPr>
          <t>아닌</t>
        </r>
        <r>
          <rPr>
            <b/>
            <sz val="9"/>
            <color indexed="81"/>
            <rFont val="Tahoma"/>
            <family val="2"/>
          </rPr>
          <t xml:space="preserve"> </t>
        </r>
        <r>
          <rPr>
            <b/>
            <sz val="9"/>
            <color indexed="81"/>
            <rFont val="돋움"/>
            <family val="3"/>
            <charset val="129"/>
          </rPr>
          <t>경우</t>
        </r>
        <r>
          <rPr>
            <b/>
            <sz val="9"/>
            <color indexed="81"/>
            <rFont val="Tahoma"/>
            <family val="2"/>
          </rPr>
          <t>) 22%</t>
        </r>
        <r>
          <rPr>
            <b/>
            <sz val="9"/>
            <color indexed="81"/>
            <rFont val="돋움"/>
            <family val="3"/>
            <charset val="129"/>
          </rPr>
          <t>원천징수</t>
        </r>
        <r>
          <rPr>
            <b/>
            <sz val="9"/>
            <color indexed="81"/>
            <rFont val="Tahoma"/>
            <family val="2"/>
          </rPr>
          <t xml:space="preserve">
             ex) </t>
        </r>
        <r>
          <rPr>
            <b/>
            <sz val="9"/>
            <color indexed="81"/>
            <rFont val="돋움"/>
            <family val="3"/>
            <charset val="129"/>
          </rPr>
          <t>은퇴한</t>
        </r>
        <r>
          <rPr>
            <b/>
            <sz val="9"/>
            <color indexed="81"/>
            <rFont val="Tahoma"/>
            <family val="2"/>
          </rPr>
          <t xml:space="preserve"> </t>
        </r>
        <r>
          <rPr>
            <b/>
            <sz val="9"/>
            <color indexed="81"/>
            <rFont val="돋움"/>
            <family val="3"/>
            <charset val="129"/>
          </rPr>
          <t>임원</t>
        </r>
        <r>
          <rPr>
            <b/>
            <sz val="9"/>
            <color indexed="81"/>
            <rFont val="Tahoma"/>
            <family val="2"/>
          </rPr>
          <t xml:space="preserve"> (</t>
        </r>
        <r>
          <rPr>
            <b/>
            <sz val="9"/>
            <color indexed="81"/>
            <rFont val="돋움"/>
            <family val="3"/>
            <charset val="129"/>
          </rPr>
          <t>전관예우에</t>
        </r>
        <r>
          <rPr>
            <b/>
            <sz val="9"/>
            <color indexed="81"/>
            <rFont val="Tahoma"/>
            <family val="2"/>
          </rPr>
          <t xml:space="preserve"> </t>
        </r>
        <r>
          <rPr>
            <b/>
            <sz val="9"/>
            <color indexed="81"/>
            <rFont val="돋움"/>
            <family val="3"/>
            <charset val="129"/>
          </rPr>
          <t>따라</t>
        </r>
        <r>
          <rPr>
            <b/>
            <sz val="9"/>
            <color indexed="81"/>
            <rFont val="Tahoma"/>
            <family val="2"/>
          </rPr>
          <t xml:space="preserve"> </t>
        </r>
        <r>
          <rPr>
            <b/>
            <sz val="9"/>
            <color indexed="81"/>
            <rFont val="돋움"/>
            <family val="3"/>
            <charset val="129"/>
          </rPr>
          <t>퇴직후</t>
        </r>
        <r>
          <rPr>
            <b/>
            <sz val="9"/>
            <color indexed="81"/>
            <rFont val="Tahoma"/>
            <family val="2"/>
          </rPr>
          <t xml:space="preserve"> 1</t>
        </r>
        <r>
          <rPr>
            <b/>
            <sz val="9"/>
            <color indexed="81"/>
            <rFont val="돋움"/>
            <family val="3"/>
            <charset val="129"/>
          </rPr>
          <t>년간</t>
        </r>
        <r>
          <rPr>
            <b/>
            <sz val="9"/>
            <color indexed="81"/>
            <rFont val="Tahoma"/>
            <family val="2"/>
          </rPr>
          <t xml:space="preserve"> )</t>
        </r>
        <r>
          <rPr>
            <b/>
            <sz val="9"/>
            <color indexed="81"/>
            <rFont val="돋움"/>
            <family val="3"/>
            <charset val="129"/>
          </rPr>
          <t xml:space="preserve">
</t>
        </r>
      </text>
    </comment>
    <comment ref="C43" authorId="0" shapeId="0" xr:uid="{00000000-0006-0000-0000-000005000000}">
      <text>
        <r>
          <rPr>
            <b/>
            <sz val="9"/>
            <color indexed="81"/>
            <rFont val="돋움"/>
            <family val="3"/>
            <charset val="129"/>
          </rPr>
          <t>자본금과</t>
        </r>
        <r>
          <rPr>
            <b/>
            <sz val="9"/>
            <color indexed="81"/>
            <rFont val="Tahoma"/>
            <family val="2"/>
          </rPr>
          <t xml:space="preserve"> </t>
        </r>
        <r>
          <rPr>
            <b/>
            <sz val="9"/>
            <color indexed="81"/>
            <rFont val="돋움"/>
            <family val="3"/>
            <charset val="129"/>
          </rPr>
          <t>적립금</t>
        </r>
        <r>
          <rPr>
            <b/>
            <sz val="9"/>
            <color indexed="81"/>
            <rFont val="Tahoma"/>
            <family val="2"/>
          </rPr>
          <t xml:space="preserve"> </t>
        </r>
        <r>
          <rPr>
            <b/>
            <sz val="9"/>
            <color indexed="81"/>
            <rFont val="돋움"/>
            <family val="3"/>
            <charset val="129"/>
          </rPr>
          <t>조정명세서</t>
        </r>
        <r>
          <rPr>
            <b/>
            <sz val="9"/>
            <color indexed="81"/>
            <rFont val="Tahoma"/>
            <family val="2"/>
          </rPr>
          <t>(</t>
        </r>
        <r>
          <rPr>
            <b/>
            <sz val="9"/>
            <color indexed="81"/>
            <rFont val="돋움"/>
            <family val="3"/>
            <charset val="129"/>
          </rPr>
          <t>을</t>
        </r>
        <r>
          <rPr>
            <b/>
            <sz val="9"/>
            <color indexed="81"/>
            <rFont val="Tahoma"/>
            <family val="2"/>
          </rPr>
          <t xml:space="preserve">) 
</t>
        </r>
        <r>
          <rPr>
            <b/>
            <sz val="9"/>
            <color indexed="81"/>
            <rFont val="돋움"/>
            <family val="3"/>
            <charset val="129"/>
          </rPr>
          <t>②</t>
        </r>
        <r>
          <rPr>
            <b/>
            <sz val="9"/>
            <color indexed="81"/>
            <rFont val="Tahoma"/>
            <family val="2"/>
          </rPr>
          <t xml:space="preserve"> </t>
        </r>
        <r>
          <rPr>
            <b/>
            <sz val="9"/>
            <color indexed="81"/>
            <rFont val="돋움"/>
            <family val="3"/>
            <charset val="129"/>
          </rPr>
          <t>기초잔액</t>
        </r>
      </text>
    </comment>
    <comment ref="C47" authorId="0" shapeId="0" xr:uid="{00000000-0006-0000-0000-000006000000}">
      <text>
        <r>
          <rPr>
            <b/>
            <sz val="9"/>
            <color indexed="81"/>
            <rFont val="돋움"/>
            <family val="3"/>
            <charset val="129"/>
          </rPr>
          <t>자본금과 적립금 조정명세서(을) 
⑤ 기말잔액 (익기초현재)</t>
        </r>
      </text>
    </comment>
  </commentList>
</comments>
</file>

<file path=xl/sharedStrings.xml><?xml version="1.0" encoding="utf-8"?>
<sst xmlns="http://schemas.openxmlformats.org/spreadsheetml/2006/main" count="676" uniqueCount="554">
  <si>
    <t xml:space="preserve">■ 법인세법 시행규칙 [별지 제29호서식] &lt;신설 2016...&gt; </t>
    <phoneticPr fontId="5" type="noConversion"/>
  </si>
  <si>
    <t>빨간색 안에 기재</t>
    <phoneticPr fontId="5" type="noConversion"/>
  </si>
  <si>
    <t>세무조사시에는 계정과목별 금액과 관련비용을 대사하므로, 비업무용승용차(화물,9인승이상승합차,1000cc이하경차,직원소유차량)도 기재하여 보관해야 합니다.</t>
    <phoneticPr fontId="5" type="noConversion"/>
  </si>
  <si>
    <t>사  업
연  도</t>
    <phoneticPr fontId="5" type="noConversion"/>
  </si>
  <si>
    <t>법인명</t>
    <phoneticPr fontId="5" type="noConversion"/>
  </si>
  <si>
    <t>~</t>
    <phoneticPr fontId="5" type="noConversion"/>
  </si>
  <si>
    <t>사업자등록번호</t>
    <phoneticPr fontId="5" type="noConversion"/>
  </si>
  <si>
    <t>1. 업무용 사용비율 및 업무용승용차 관련비용 명세</t>
    <phoneticPr fontId="5" type="noConversion"/>
  </si>
  <si>
    <t>17.합계</t>
    <phoneticPr fontId="5" type="noConversion"/>
  </si>
  <si>
    <t>가입</t>
    <phoneticPr fontId="5" type="noConversion"/>
  </si>
  <si>
    <t>2. 업무용승용차 관련비용 손금불산입 계산</t>
    <phoneticPr fontId="5" type="noConversion"/>
  </si>
  <si>
    <t>30.합계</t>
    <phoneticPr fontId="5" type="noConversion"/>
  </si>
  <si>
    <t>(2쪽)</t>
    <phoneticPr fontId="5" type="noConversion"/>
  </si>
  <si>
    <t>업무용승용차 관련비용 명세서</t>
    <phoneticPr fontId="5" type="noConversion"/>
  </si>
  <si>
    <t>3. 감가상각비(상당액) 한도초과금액 이월명세</t>
    <phoneticPr fontId="5" type="noConversion"/>
  </si>
  <si>
    <t>38. 합계</t>
    <phoneticPr fontId="5" type="noConversion"/>
  </si>
  <si>
    <t xml:space="preserve">■ 법인세법 시행규칙 [별지 제29호서식] (2018.03.21 개정) </t>
    <phoneticPr fontId="5" type="noConversion"/>
  </si>
  <si>
    <t>(3쪽중 제1쪽)</t>
    <phoneticPr fontId="5" type="noConversion"/>
  </si>
  <si>
    <r>
      <t xml:space="preserve">⑦
</t>
    </r>
    <r>
      <rPr>
        <sz val="10"/>
        <color indexed="8"/>
        <rFont val="맑은 고딕"/>
        <family val="3"/>
        <charset val="129"/>
      </rPr>
      <t xml:space="preserve">업 무
</t>
    </r>
    <r>
      <rPr>
        <sz val="9"/>
        <color indexed="8"/>
        <rFont val="맑은 고딕"/>
        <family val="3"/>
        <charset val="129"/>
      </rPr>
      <t>사용비율</t>
    </r>
    <r>
      <rPr>
        <sz val="10"/>
        <color indexed="8"/>
        <rFont val="맑은 고딕"/>
        <family val="3"/>
        <charset val="129"/>
      </rPr>
      <t xml:space="preserve">
</t>
    </r>
    <r>
      <rPr>
        <sz val="8"/>
        <color indexed="8"/>
        <rFont val="맑은 고딕"/>
        <family val="3"/>
        <charset val="129"/>
      </rPr>
      <t>(⑥/⑤)</t>
    </r>
    <phoneticPr fontId="5" type="noConversion"/>
  </si>
  <si>
    <t>http://cafe.daum.net/transtax/R8Xs/26</t>
    <phoneticPr fontId="5" type="noConversion"/>
  </si>
  <si>
    <t>사업기간</t>
    <phoneticPr fontId="5" type="noConversion"/>
  </si>
  <si>
    <t>빨간색 안에 기재 후 정리하여 "2-법인세신고제출용SHEET"에 다시 기재</t>
    <phoneticPr fontId="5" type="noConversion"/>
  </si>
  <si>
    <r>
      <t>※ 리스료-매입</t>
    </r>
    <r>
      <rPr>
        <sz val="11"/>
        <color indexed="60"/>
        <rFont val="맑은 고딕"/>
        <family val="3"/>
        <charset val="129"/>
      </rPr>
      <t>계산서</t>
    </r>
    <r>
      <rPr>
        <sz val="11"/>
        <color theme="1"/>
        <rFont val="맑은 고딕"/>
        <family val="3"/>
        <charset val="129"/>
        <scheme val="minor"/>
      </rPr>
      <t xml:space="preserve"> , 렌트료-매입 </t>
    </r>
    <r>
      <rPr>
        <sz val="11"/>
        <color indexed="60"/>
        <rFont val="맑은 고딕"/>
        <family val="3"/>
        <charset val="129"/>
      </rPr>
      <t>세금계산서</t>
    </r>
    <r>
      <rPr>
        <sz val="11"/>
        <color theme="1"/>
        <rFont val="맑은 고딕"/>
        <family val="3"/>
        <charset val="129"/>
        <scheme val="minor"/>
      </rPr>
      <t>(불공) 수취</t>
    </r>
    <phoneticPr fontId="5" type="noConversion"/>
  </si>
  <si>
    <t>NO.</t>
    <phoneticPr fontId="5" type="noConversion"/>
  </si>
  <si>
    <t>차명</t>
    <phoneticPr fontId="5" type="noConversion"/>
  </si>
  <si>
    <t>제네시스</t>
    <phoneticPr fontId="5" type="noConversion"/>
  </si>
  <si>
    <t>그랜저</t>
    <phoneticPr fontId="5" type="noConversion"/>
  </si>
  <si>
    <t>BMW 530I</t>
    <phoneticPr fontId="5" type="noConversion"/>
  </si>
  <si>
    <t>아반떼MD</t>
    <phoneticPr fontId="5" type="noConversion"/>
  </si>
  <si>
    <t>K7</t>
    <phoneticPr fontId="5" type="noConversion"/>
  </si>
  <si>
    <t>벤츠520D</t>
    <phoneticPr fontId="5" type="noConversion"/>
  </si>
  <si>
    <t>차종 / 용도</t>
    <phoneticPr fontId="5" type="noConversion"/>
  </si>
  <si>
    <t>대형/승용</t>
    <phoneticPr fontId="5" type="noConversion"/>
  </si>
  <si>
    <t>중형/승용</t>
    <phoneticPr fontId="5" type="noConversion"/>
  </si>
  <si>
    <t>승차정원</t>
    <phoneticPr fontId="5" type="noConversion"/>
  </si>
  <si>
    <t>차량번호</t>
    <phoneticPr fontId="5" type="noConversion"/>
  </si>
  <si>
    <t>63오4035</t>
    <phoneticPr fontId="5" type="noConversion"/>
  </si>
  <si>
    <t>63오4036</t>
    <phoneticPr fontId="5" type="noConversion"/>
  </si>
  <si>
    <t>63오4037</t>
    <phoneticPr fontId="5" type="noConversion"/>
  </si>
  <si>
    <t>63오4038</t>
    <phoneticPr fontId="5" type="noConversion"/>
  </si>
  <si>
    <t>63허4035</t>
    <phoneticPr fontId="5" type="noConversion"/>
  </si>
  <si>
    <t>63오4039</t>
    <phoneticPr fontId="5" type="noConversion"/>
  </si>
  <si>
    <t>명의구분(법인명의,렌트,리스)</t>
    <phoneticPr fontId="5" type="noConversion"/>
  </si>
  <si>
    <t>자사법인명의</t>
  </si>
  <si>
    <t>리스차량</t>
  </si>
  <si>
    <t>렌트(허·하·호)</t>
  </si>
  <si>
    <t>리스·렌탈 캐피탈명</t>
    <phoneticPr fontId="5" type="noConversion"/>
  </si>
  <si>
    <t>BMW파이낸셜서비스코리아㈜</t>
    <phoneticPr fontId="5" type="noConversion"/>
  </si>
  <si>
    <t>AJ렌터카㈜</t>
    <phoneticPr fontId="5" type="noConversion"/>
  </si>
  <si>
    <t>취득일(임차계약일)</t>
    <phoneticPr fontId="5" type="noConversion"/>
  </si>
  <si>
    <t>당해 양도일(임차종료일)</t>
    <phoneticPr fontId="5" type="noConversion"/>
  </si>
  <si>
    <t>업무전용(임직원한정)보험가입</t>
    <phoneticPr fontId="5" type="noConversion"/>
  </si>
  <si>
    <t>가입</t>
  </si>
  <si>
    <t>보험기간 - 1</t>
    <phoneticPr fontId="5" type="noConversion"/>
  </si>
  <si>
    <t>보험기간 - 2</t>
    <phoneticPr fontId="5" type="noConversion"/>
  </si>
  <si>
    <t>운행기록작성여부</t>
    <phoneticPr fontId="5" type="noConversion"/>
  </si>
  <si>
    <t>작성</t>
  </si>
  <si>
    <t>작성하지 않음</t>
  </si>
  <si>
    <t>당기의 총 주행거리</t>
    <phoneticPr fontId="5" type="noConversion"/>
  </si>
  <si>
    <t>당기의 업무용사용거리</t>
    <phoneticPr fontId="5" type="noConversion"/>
  </si>
  <si>
    <t>사적사용거리</t>
    <phoneticPr fontId="5" type="noConversion"/>
  </si>
  <si>
    <t>업무용 사용비율</t>
    <phoneticPr fontId="5" type="noConversion"/>
  </si>
  <si>
    <t>주된 승차자</t>
    <phoneticPr fontId="5" type="noConversion"/>
  </si>
  <si>
    <t>대표자타일러</t>
    <phoneticPr fontId="5" type="noConversion"/>
  </si>
  <si>
    <t>손예진이사</t>
    <phoneticPr fontId="5" type="noConversion"/>
  </si>
  <si>
    <t>김태희공장장</t>
    <phoneticPr fontId="5" type="noConversion"/>
  </si>
  <si>
    <t>전현무과장</t>
    <phoneticPr fontId="5" type="noConversion"/>
  </si>
  <si>
    <t>손석희팀장</t>
    <phoneticPr fontId="5" type="noConversion"/>
  </si>
  <si>
    <t>전현무직원</t>
    <phoneticPr fontId="5" type="noConversion"/>
  </si>
  <si>
    <t>취득가액</t>
    <phoneticPr fontId="5" type="noConversion"/>
  </si>
  <si>
    <t>당기 감가상각비 장부계상액</t>
  </si>
  <si>
    <t>2016.1.1.이후 개시하는 사업연도에 취득한 업무용승용차의 경우 → 정액법과 내용연수 5년을 적용하여 계산한 금액으로 한다.</t>
    <phoneticPr fontId="5" type="noConversion"/>
  </si>
  <si>
    <t>임차료</t>
    <phoneticPr fontId="5" type="noConversion"/>
  </si>
  <si>
    <t>리스료 , 렌트료 , 임차료 계정과목 참조 (리스사 · 렌트사에 연간 리스료및 보험료등 내역 요청하는게 더 정확함)</t>
    <phoneticPr fontId="5" type="noConversion"/>
  </si>
  <si>
    <t>임차료 중 감가상각비 상당액</t>
    <phoneticPr fontId="5" type="noConversion"/>
  </si>
  <si>
    <t>유류비</t>
    <phoneticPr fontId="5" type="noConversion"/>
  </si>
  <si>
    <t>보험료</t>
    <phoneticPr fontId="5" type="noConversion"/>
  </si>
  <si>
    <t>리스일 경우 연간 리스료·임차료 중 보험료</t>
    <phoneticPr fontId="5" type="noConversion"/>
  </si>
  <si>
    <t>자동차세</t>
    <phoneticPr fontId="5" type="noConversion"/>
  </si>
  <si>
    <t>리스일 경우 연간 리스료·임차료 중 자동차세</t>
    <phoneticPr fontId="5" type="noConversion"/>
  </si>
  <si>
    <t>수선(차량정비·수선)비</t>
    <phoneticPr fontId="5" type="noConversion"/>
  </si>
  <si>
    <t>리스 경우 연간 리스료·임차료 중 수선유지비(구분이 안될경우 0)</t>
    <phoneticPr fontId="5" type="noConversion"/>
  </si>
  <si>
    <t>기타비용(통행료등)</t>
    <phoneticPr fontId="5" type="noConversion"/>
  </si>
  <si>
    <t>관련비용 합계</t>
    <phoneticPr fontId="5" type="noConversion"/>
  </si>
  <si>
    <t>※ 당해 사업연도 - 아무나 보험(임직원 전용 보험 아닐 경우)</t>
    <phoneticPr fontId="5" type="noConversion"/>
  </si>
  <si>
    <t>- 미가입기간 비율 전액 손금불산입하고 (사용자)상여처분 - 연말정산 재정산        정확히 기재 "향후 세무조사"</t>
    <phoneticPr fontId="5" type="noConversion"/>
  </si>
  <si>
    <t>아무나 보험가입일</t>
    <phoneticPr fontId="5" type="noConversion"/>
  </si>
  <si>
    <t>아무나 보험종료일</t>
    <phoneticPr fontId="5" type="noConversion"/>
  </si>
  <si>
    <t>자사법인명의</t>
    <phoneticPr fontId="5" type="noConversion"/>
  </si>
  <si>
    <t>리스차량</t>
    <phoneticPr fontId="5" type="noConversion"/>
  </si>
  <si>
    <t>렌트(허·하·호)</t>
    <phoneticPr fontId="5" type="noConversion"/>
  </si>
  <si>
    <t>미가입</t>
    <phoneticPr fontId="5" type="noConversion"/>
  </si>
  <si>
    <t>일부기간 가입</t>
    <phoneticPr fontId="5" type="noConversion"/>
  </si>
  <si>
    <t>작성</t>
    <phoneticPr fontId="5" type="noConversion"/>
  </si>
  <si>
    <t>작성하지 않음</t>
    <phoneticPr fontId="5" type="noConversion"/>
  </si>
  <si>
    <t xml:space="preserve">Q.업무용승용차과세합리화 소득처분 </t>
    <phoneticPr fontId="5" type="noConversion"/>
  </si>
  <si>
    <t>2016.01.01.~ 부터 적용되는 업무용승용차 관련 비용 중 사적사용분 소득처분에 대해 의문</t>
    <phoneticPr fontId="5" type="noConversion"/>
  </si>
  <si>
    <t>사항이 있어 질문드립니다.</t>
    <phoneticPr fontId="5" type="noConversion"/>
  </si>
  <si>
    <t xml:space="preserve">◈ 업무용승용차 관련비용 중 사적사용분 소득처분(법령§106) </t>
    <phoneticPr fontId="5" type="noConversion"/>
  </si>
  <si>
    <t xml:space="preserve">현행 </t>
    <phoneticPr fontId="5" type="noConversion"/>
  </si>
  <si>
    <t xml:space="preserve">○ 세무조정상 익금산입액이 사회에 유출된 경우 </t>
    <phoneticPr fontId="5" type="noConversion"/>
  </si>
  <si>
    <t>손금불산입 상여</t>
    <phoneticPr fontId="5" type="noConversion"/>
  </si>
  <si>
    <t xml:space="preserve">귀속자에 따라 소득처분(귀속자가 불분명한 경우 대표자 상여) </t>
    <phoneticPr fontId="5" type="noConversion"/>
  </si>
  <si>
    <t>업무사용비율</t>
    <phoneticPr fontId="5" type="noConversion"/>
  </si>
  <si>
    <t>사적사용비율</t>
    <phoneticPr fontId="5" type="noConversion"/>
  </si>
  <si>
    <t xml:space="preserve">- 주주 : 배당 </t>
    <phoneticPr fontId="5" type="noConversion"/>
  </si>
  <si>
    <t>지출</t>
    <phoneticPr fontId="5" type="noConversion"/>
  </si>
  <si>
    <t xml:space="preserve">- 임원·사용인 : 상여 </t>
    <phoneticPr fontId="5" type="noConversion"/>
  </si>
  <si>
    <t xml:space="preserve">- 법인 또는 사업을 영위하는 개인 : 기타사외유출 </t>
    <phoneticPr fontId="5" type="noConversion"/>
  </si>
  <si>
    <t>감가상각비</t>
    <phoneticPr fontId="5" type="noConversion"/>
  </si>
  <si>
    <t xml:space="preserve">- 그 외의 자 : 기타소득 </t>
    <phoneticPr fontId="5" type="noConversion"/>
  </si>
  <si>
    <t>차량유지비</t>
    <phoneticPr fontId="5" type="noConversion"/>
  </si>
  <si>
    <t>한도</t>
    <phoneticPr fontId="5" type="noConversion"/>
  </si>
  <si>
    <t xml:space="preserve">개정 </t>
    <phoneticPr fontId="5" type="noConversion"/>
  </si>
  <si>
    <t xml:space="preserve">○소득 처분 대상에 업무용 승용차 관련 비용으로 사적사용에 따른 손금불산입액 포함 </t>
    <phoneticPr fontId="5" type="noConversion"/>
  </si>
  <si>
    <t xml:space="preserve">&lt;이유&gt; 업무용 승용차 관련비용으로 업무용 사용금액으로 인정받지 못하여 손금불산입하는 </t>
    <phoneticPr fontId="5" type="noConversion"/>
  </si>
  <si>
    <t xml:space="preserve">           경우 상여 등을 소득 처분됨을 명확화 </t>
    <phoneticPr fontId="5" type="noConversion"/>
  </si>
  <si>
    <t>질문&gt; 만약 감가상각비 등 가액이 30,000,000원, 차량유류비 5,000,000원, 업무사용비율 : 70% 일때</t>
    <phoneticPr fontId="5" type="noConversion"/>
  </si>
  <si>
    <t xml:space="preserve">         업무사용 감가상각비등은 21,000,000원, 사적사용분 감가상각비등은 9,000,000원, </t>
    <phoneticPr fontId="5" type="noConversion"/>
  </si>
  <si>
    <t xml:space="preserve">         업무사용 차량유지비는 3,500,000원, 사적사용분 차량유지비는 1,500,000원이다. </t>
    <phoneticPr fontId="5" type="noConversion"/>
  </si>
  <si>
    <t xml:space="preserve">         이때 세무조정은 아래의 ①과 ②처럼 세무조정이 되며 감가상각비 등 손금불산입액 및 차량</t>
    <phoneticPr fontId="5" type="noConversion"/>
  </si>
  <si>
    <t xml:space="preserve">         유지비 손금불산입액은 소득처분 상여로  하여 해당자의 소득으로 합산하여 원천징수를 하는 것이 맞나요? </t>
    <phoneticPr fontId="5" type="noConversion"/>
  </si>
  <si>
    <t xml:space="preserve">①. 감가상각비 등에 대한 세무조정 </t>
    <phoneticPr fontId="5" type="noConversion"/>
  </si>
  <si>
    <r>
      <t xml:space="preserve"> 손금산입 : 8,000,000원, 손금불산입: 13,000,000원(소득처분 : 유보), </t>
    </r>
    <r>
      <rPr>
        <b/>
        <sz val="11"/>
        <color indexed="10"/>
        <rFont val="맑은 고딕"/>
        <family val="3"/>
        <charset val="129"/>
      </rPr>
      <t xml:space="preserve">손금불산입 : 9,000,000원(소득처분 : 상여) </t>
    </r>
    <phoneticPr fontId="5" type="noConversion"/>
  </si>
  <si>
    <t xml:space="preserve">②. 차량유지비에 대한 세무조정 </t>
    <phoneticPr fontId="5" type="noConversion"/>
  </si>
  <si>
    <r>
      <t xml:space="preserve"> 손금산입 : 3,500,000원, </t>
    </r>
    <r>
      <rPr>
        <b/>
        <sz val="11"/>
        <color indexed="10"/>
        <rFont val="맑은 고딕"/>
        <family val="3"/>
        <charset val="129"/>
      </rPr>
      <t xml:space="preserve">손금불산입 : 1,500,000원(소득처분 : 상여) </t>
    </r>
    <phoneticPr fontId="5" type="noConversion"/>
  </si>
  <si>
    <t xml:space="preserve">위 ①과 ②의 손금불산입에 대한 명확한 소득처분에 대한 답변 부탁드립니다. </t>
    <phoneticPr fontId="5" type="noConversion"/>
  </si>
  <si>
    <t>A.답변:업무용승용차과세합리화 소득처분  답변일2018-03-24</t>
  </si>
  <si>
    <t xml:space="preserve">귀 질의가 임직원 전용 자동차 보험에 가입되어 있고 운행일지를 작성한 경우에 해당된다면 </t>
    <phoneticPr fontId="5" type="noConversion"/>
  </si>
  <si>
    <t>업무용승용차 관련비용에 업무사용비율을 적용하여 업무용 사용금액을 계산하고 업무용 사용금액 중</t>
    <phoneticPr fontId="5" type="noConversion"/>
  </si>
  <si>
    <t xml:space="preserve">감가상각비의 경우 800만원 초과분은 당해년도 손금 불산입하여 다음연도 이후로 이월 시키고, </t>
    <phoneticPr fontId="5" type="noConversion"/>
  </si>
  <si>
    <t xml:space="preserve">감가상각비를 제외한 업무용승용차 관련비용 중 사적사용분은 손금불산입하고 사외유출된 </t>
    <phoneticPr fontId="5" type="noConversion"/>
  </si>
  <si>
    <t>금액에 대해 귀속자에게 소득처분 하는 것이므로 귀 질의의 1번과 2번의 적용 사례가 타당</t>
    <phoneticPr fontId="5" type="noConversion"/>
  </si>
  <si>
    <t xml:space="preserve">한 것으로 사료됩니다. </t>
    <phoneticPr fontId="5" type="noConversion"/>
  </si>
  <si>
    <t>차량운행일지</t>
    <phoneticPr fontId="5" type="noConversion"/>
  </si>
  <si>
    <t>시트별(차량별) 업체에 맞게 끔 수정하여 사용하시기 바랍니다.</t>
    <phoneticPr fontId="5" type="noConversion"/>
  </si>
  <si>
    <t>유종</t>
    <phoneticPr fontId="5" type="noConversion"/>
  </si>
  <si>
    <t>가솔린</t>
    <phoneticPr fontId="5" type="noConversion"/>
  </si>
  <si>
    <t>평균 L당 금액</t>
    <phoneticPr fontId="5" type="noConversion"/>
  </si>
  <si>
    <t>반드시 있어야 하는 것 체크 일자,임직원성명,이동거리,비용지출내역</t>
    <phoneticPr fontId="5" type="noConversion"/>
  </si>
  <si>
    <t>차량명</t>
    <phoneticPr fontId="5" type="noConversion"/>
  </si>
  <si>
    <t>아반떼1.6GDI(MD)</t>
    <phoneticPr fontId="5" type="noConversion"/>
  </si>
  <si>
    <t>43오5406</t>
    <phoneticPr fontId="5" type="noConversion"/>
  </si>
  <si>
    <t>연비</t>
    <phoneticPr fontId="5" type="noConversion"/>
  </si>
  <si>
    <t>1Km/L당 금액</t>
    <phoneticPr fontId="5" type="noConversion"/>
  </si>
  <si>
    <t>일자</t>
    <phoneticPr fontId="5" type="noConversion"/>
  </si>
  <si>
    <t>운행자
(임직원)</t>
    <phoneticPr fontId="5" type="noConversion"/>
  </si>
  <si>
    <t>출발지(주소)
(상호)</t>
    <phoneticPr fontId="5" type="noConversion"/>
  </si>
  <si>
    <t>경유지 1</t>
    <phoneticPr fontId="5" type="noConversion"/>
  </si>
  <si>
    <t>행선지 및 목적
(차량관리및 수리)</t>
    <phoneticPr fontId="5" type="noConversion"/>
  </si>
  <si>
    <t>출발시간</t>
    <phoneticPr fontId="5" type="noConversion"/>
  </si>
  <si>
    <t>도착시간</t>
    <phoneticPr fontId="5" type="noConversion"/>
  </si>
  <si>
    <t>예상비용</t>
    <phoneticPr fontId="5" type="noConversion"/>
  </si>
  <si>
    <t>주유금액</t>
    <phoneticPr fontId="5" type="noConversion"/>
  </si>
  <si>
    <t>증빙종류</t>
    <phoneticPr fontId="5" type="noConversion"/>
  </si>
  <si>
    <t>확인자명</t>
    <phoneticPr fontId="5" type="noConversion"/>
  </si>
  <si>
    <r>
      <t xml:space="preserve">도착지(주소)
</t>
    </r>
    <r>
      <rPr>
        <sz val="10"/>
        <color indexed="8"/>
        <rFont val="맑은 고딕"/>
        <family val="3"/>
        <charset val="129"/>
      </rPr>
      <t>(사업자등록번호)</t>
    </r>
    <phoneticPr fontId="5" type="noConversion"/>
  </si>
  <si>
    <t>경유지 2</t>
    <phoneticPr fontId="5" type="noConversion"/>
  </si>
  <si>
    <t>출발(km)</t>
    <phoneticPr fontId="5" type="noConversion"/>
  </si>
  <si>
    <t>도착(km)</t>
    <phoneticPr fontId="5" type="noConversion"/>
  </si>
  <si>
    <t>이동거리
(km)</t>
    <phoneticPr fontId="5" type="noConversion"/>
  </si>
  <si>
    <t>주유량(리터)</t>
    <phoneticPr fontId="5" type="noConversion"/>
  </si>
  <si>
    <t>예상주행거리</t>
    <phoneticPr fontId="5" type="noConversion"/>
  </si>
  <si>
    <t>서명</t>
    <phoneticPr fontId="5" type="noConversion"/>
  </si>
  <si>
    <t>팀장</t>
    <phoneticPr fontId="5" type="noConversion"/>
  </si>
  <si>
    <t>선우회계법인</t>
    <phoneticPr fontId="5" type="noConversion"/>
  </si>
  <si>
    <t>민원서류접수</t>
    <phoneticPr fontId="5" type="noConversion"/>
  </si>
  <si>
    <t>주황규</t>
    <phoneticPr fontId="5" type="noConversion"/>
  </si>
  <si>
    <t>천안세무서</t>
    <phoneticPr fontId="5" type="noConversion"/>
  </si>
  <si>
    <t>스타주유소</t>
    <phoneticPr fontId="5" type="noConversion"/>
  </si>
  <si>
    <t>법인농협체크카드
(2685)</t>
    <phoneticPr fontId="5" type="noConversion"/>
  </si>
  <si>
    <t>법인신용카드</t>
    <phoneticPr fontId="5" type="noConversion"/>
  </si>
  <si>
    <t>312-85-12345</t>
    <phoneticPr fontId="5" type="noConversion"/>
  </si>
  <si>
    <t>고속도로공사</t>
    <phoneticPr fontId="5" type="noConversion"/>
  </si>
  <si>
    <t>천안톨게이트</t>
    <phoneticPr fontId="5" type="noConversion"/>
  </si>
  <si>
    <t>312-85-12346</t>
    <phoneticPr fontId="5" type="noConversion"/>
  </si>
  <si>
    <t>안성톨게이트</t>
    <phoneticPr fontId="5" type="noConversion"/>
  </si>
  <si>
    <t>현대자동차공업사</t>
    <phoneticPr fontId="5" type="noConversion"/>
  </si>
  <si>
    <t>휀다교체
법인농협체크카드
(2685)</t>
    <phoneticPr fontId="5" type="noConversion"/>
  </si>
  <si>
    <t>312-85-12347</t>
    <phoneticPr fontId="5" type="noConversion"/>
  </si>
  <si>
    <t>총무</t>
    <phoneticPr fontId="5" type="noConversion"/>
  </si>
  <si>
    <t>동부화재보험</t>
    <phoneticPr fontId="5" type="noConversion"/>
  </si>
  <si>
    <t>임원자동차보험갱신</t>
    <phoneticPr fontId="5" type="noConversion"/>
  </si>
  <si>
    <t>안선영</t>
    <phoneticPr fontId="5" type="noConversion"/>
  </si>
  <si>
    <t>312-85-12348</t>
    <phoneticPr fontId="5" type="noConversion"/>
  </si>
  <si>
    <t>천안시 서북구청</t>
    <phoneticPr fontId="5" type="noConversion"/>
  </si>
  <si>
    <t>2016년 상반기
자동차세</t>
    <phoneticPr fontId="5" type="noConversion"/>
  </si>
  <si>
    <t>312-85-12349</t>
    <phoneticPr fontId="5" type="noConversion"/>
  </si>
  <si>
    <t>천안시청</t>
    <phoneticPr fontId="5" type="noConversion"/>
  </si>
  <si>
    <t>거래처-매직캔(주)</t>
    <phoneticPr fontId="5" type="noConversion"/>
  </si>
  <si>
    <r>
      <t xml:space="preserve">  ※ </t>
    </r>
    <r>
      <rPr>
        <b/>
        <sz val="11"/>
        <color indexed="36"/>
        <rFont val="굴림"/>
        <family val="3"/>
        <charset val="129"/>
      </rPr>
      <t>승용차 관련 비용</t>
    </r>
    <r>
      <rPr>
        <b/>
        <vertAlign val="superscript"/>
        <sz val="11"/>
        <color indexed="10"/>
        <rFont val="굴림"/>
        <family val="3"/>
        <charset val="129"/>
      </rPr>
      <t>★</t>
    </r>
    <r>
      <rPr>
        <sz val="11"/>
        <color indexed="8"/>
        <rFont val="굴림"/>
        <family val="3"/>
        <charset val="129"/>
      </rPr>
      <t>: 감가상각비, 임차료, 유류비, 자동차세, 보험료, 수리비, 통행료 등</t>
    </r>
    <phoneticPr fontId="5" type="noConversion"/>
  </si>
  <si>
    <t>【업무용승용차 운행기록부에 관한 별지 서식】&lt;2016.4.1. 제정&gt;</t>
    <phoneticPr fontId="5" type="noConversion"/>
  </si>
  <si>
    <t>부칙(2016. 4. 1. 국세청 고시 제2018-13호)</t>
  </si>
  <si>
    <t>http://cafe.daum.net/transtax/CUf2/224</t>
    <phoneticPr fontId="5" type="noConversion"/>
  </si>
  <si>
    <t>각연도별 승용차별 화일철별 관련비용 별도 보관</t>
    <phoneticPr fontId="5" type="noConversion"/>
  </si>
  <si>
    <t>과 세 기 간</t>
    <phoneticPr fontId="5" type="noConversion"/>
  </si>
  <si>
    <r>
      <rPr>
        <sz val="14"/>
        <color indexed="8"/>
        <rFont val="맑은 고딕"/>
        <family val="3"/>
        <charset val="129"/>
      </rPr>
      <t>(법인·직원명의)</t>
    </r>
    <r>
      <rPr>
        <sz val="18"/>
        <color indexed="8"/>
        <rFont val="맑은 고딕"/>
        <family val="3"/>
        <charset val="129"/>
      </rPr>
      <t>업무용승용차 운행기록부</t>
    </r>
    <phoneticPr fontId="5" type="noConversion"/>
  </si>
  <si>
    <t>상     호     명</t>
    <phoneticPr fontId="5" type="noConversion"/>
  </si>
  <si>
    <t>제1조(시행일) 이 고시는 고시한 날부터 시행한다.</t>
    <phoneticPr fontId="5" type="noConversion"/>
  </si>
  <si>
    <t>제2조(적용례) 이 고시는 고시한 날 이후 발생하는 업무용승용차 취득․유지함으로써 생기는 비용분부터 적용한다.</t>
    <phoneticPr fontId="5" type="noConversion"/>
  </si>
  <si>
    <t>1. 기본정보</t>
    <phoneticPr fontId="5" type="noConversion"/>
  </si>
  <si>
    <t>임차여부</t>
    <phoneticPr fontId="5" type="noConversion"/>
  </si>
  <si>
    <r>
      <rPr>
        <b/>
        <sz val="11"/>
        <color indexed="36"/>
        <rFont val="맑은 고딕"/>
        <family val="3"/>
        <charset val="129"/>
      </rPr>
      <t>자가</t>
    </r>
    <r>
      <rPr>
        <sz val="11"/>
        <color theme="1"/>
        <rFont val="맑은 고딕"/>
        <family val="3"/>
        <charset val="129"/>
        <scheme val="minor"/>
      </rPr>
      <t xml:space="preserve"> · 임차</t>
    </r>
    <phoneticPr fontId="5" type="noConversion"/>
  </si>
  <si>
    <t>보험기간</t>
    <phoneticPr fontId="5" type="noConversion"/>
  </si>
  <si>
    <t>임차기간 및 대출 기간</t>
    <phoneticPr fontId="5" type="noConversion"/>
  </si>
  <si>
    <t xml:space="preserve">제3조(경과규정) 이 고시 시행 전 ’16. 1. 1.～’16. 3. 31.까지 업무용승용차를 운행한 기록에 대하여는 관련 증빙서류를 보관하고, 「업무용승용차 운행기록부」를 작성할 수 있다. </t>
    <phoneticPr fontId="5" type="noConversion"/>
  </si>
  <si>
    <t>① 차종(인승)</t>
    <phoneticPr fontId="5" type="noConversion"/>
  </si>
  <si>
    <t>②자동차등록번호</t>
    <phoneticPr fontId="5" type="noConversion"/>
  </si>
  <si>
    <t>임직원전용보험가입일</t>
    <phoneticPr fontId="5" type="noConversion"/>
  </si>
  <si>
    <t>임직원전용보험종료일</t>
    <phoneticPr fontId="5" type="noConversion"/>
  </si>
  <si>
    <t>임차(캐피탈)시작일</t>
    <phoneticPr fontId="5" type="noConversion"/>
  </si>
  <si>
    <t>임차(캐피탈)종료일</t>
    <phoneticPr fontId="5" type="noConversion"/>
  </si>
  <si>
    <t>캐피탈사 명</t>
    <phoneticPr fontId="5" type="noConversion"/>
  </si>
  <si>
    <t>아반떼MD (5인승) / 승용</t>
    <phoneticPr fontId="5" type="noConversion"/>
  </si>
  <si>
    <t>43오1234</t>
    <phoneticPr fontId="5" type="noConversion"/>
  </si>
  <si>
    <t>신한캐피탈</t>
    <phoneticPr fontId="5" type="noConversion"/>
  </si>
  <si>
    <t>계산서발급여부</t>
    <phoneticPr fontId="5" type="noConversion"/>
  </si>
  <si>
    <t>N/A</t>
    <phoneticPr fontId="5" type="noConversion"/>
  </si>
  <si>
    <t>2. 업무용 사용비율 계산</t>
    <phoneticPr fontId="5" type="noConversion"/>
  </si>
  <si>
    <t>③사용
  일자</t>
    <phoneticPr fontId="5" type="noConversion"/>
  </si>
  <si>
    <t>요
일</t>
    <phoneticPr fontId="5" type="noConversion"/>
  </si>
  <si>
    <t>④사용자</t>
    <phoneticPr fontId="5" type="noConversion"/>
  </si>
  <si>
    <t>운 행       내 역</t>
    <phoneticPr fontId="5" type="noConversion"/>
  </si>
  <si>
    <t>부서
(직책)</t>
    <phoneticPr fontId="5" type="noConversion"/>
  </si>
  <si>
    <t>성명</t>
    <phoneticPr fontId="5" type="noConversion"/>
  </si>
  <si>
    <t>⑤주행 전
계기판의 거리(㎞)</t>
    <phoneticPr fontId="5" type="noConversion"/>
  </si>
  <si>
    <t>⑥주행 후
계기판의 거리(㎞)</t>
    <phoneticPr fontId="5" type="noConversion"/>
  </si>
  <si>
    <t>⑦주행거리(㎞)</t>
    <phoneticPr fontId="5" type="noConversion"/>
  </si>
  <si>
    <t>업무용 사용거리(㎞)</t>
    <phoneticPr fontId="5" type="noConversion"/>
  </si>
  <si>
    <t>⑩비 고
(운행내역)</t>
    <phoneticPr fontId="5" type="noConversion"/>
  </si>
  <si>
    <t>● 업무용으로 인정된 승용차(임직원전용보험가입) 관련 비용 중 차량 감가상각비가 연간 800만원 이상인 경우</t>
    <phoneticPr fontId="5" type="noConversion"/>
  </si>
  <si>
    <t>⑧출․퇴근용(㎞)</t>
    <phoneticPr fontId="5" type="noConversion"/>
  </si>
  <si>
    <t>⑨일반 업무용(㎞)</t>
    <phoneticPr fontId="5" type="noConversion"/>
  </si>
  <si>
    <t xml:space="preserve">    매년 800만원(12달)까지만 비용인정, 800만원 초과액은 다음 연도로 이월하여 비용공제</t>
    <phoneticPr fontId="5" type="noConversion"/>
  </si>
  <si>
    <t>영업팀(팀장)</t>
    <phoneticPr fontId="5" type="noConversion"/>
  </si>
  <si>
    <t>AOA설현거래처방문</t>
    <phoneticPr fontId="5" type="noConversion"/>
  </si>
  <si>
    <t>제3조(업무목적 소명) 해당 개인사업자는 과세관청의 요청시 업무용승용차 관리 규정, 출장명령서 등을 통하여 업무목적을 소명하여야 한다.</t>
    <phoneticPr fontId="5" type="noConversion"/>
  </si>
  <si>
    <t>모든비용을 각 법인차량별로 비용관리및 직원차량도 차량별로 관리해야 합니다.</t>
    <phoneticPr fontId="5" type="noConversion"/>
  </si>
  <si>
    <t>만약 급여대장에 자가운전보조금 비과세가 있으면 직원명의 차량에 대한 (비용)영수증 처리 불가 =&gt; 급여대장 자가운전보조금 제외및 기본급으로 대체</t>
    <phoneticPr fontId="5" type="noConversion"/>
  </si>
  <si>
    <t>직원명의 차량 비용처리할경우 직원명의차량도 차량별로 업무용승용차 운행기록부를 작성해야 합니다.</t>
    <phoneticPr fontId="5" type="noConversion"/>
  </si>
  <si>
    <t>★ 차량별(자동차등록번호별) 임차료(렌트료),리스료(운용리스),금융리스의 이자비용,주유대금(유류비),정비수선비(차량수리비),도로이용료(통행료),</t>
    <phoneticPr fontId="5" type="noConversion"/>
  </si>
  <si>
    <t xml:space="preserve">    주차료,(세금과공과(자동차세),차량보험료),리스료(임차료)총액,금융리스부채에 대한 이자비용,감가상각비,경비구분해야 합니다.</t>
    <phoneticPr fontId="5" type="noConversion"/>
  </si>
  <si>
    <t>1. 대상은 누구인가?</t>
  </si>
  <si>
    <t>1) 법인, 성실신고확인대상 개인사업자 : 2016년 1월 1일 이후부터 적용</t>
  </si>
  <si>
    <t xml:space="preserve"> 2) 복식부기의무자인 개인사업 : 2017년 1월 1일 이후 분부터 적용</t>
  </si>
  <si>
    <t>⑪과세기간 총주행 거리(㎞)</t>
    <phoneticPr fontId="5" type="noConversion"/>
  </si>
  <si>
    <t>⑫과세기간 업무용 사용거리(㎞)</t>
    <phoneticPr fontId="5" type="noConversion"/>
  </si>
  <si>
    <t>⑬업무사용비율(⑫/⑪)</t>
    <phoneticPr fontId="5" type="noConversion"/>
  </si>
  <si>
    <t>업무사용비율</t>
  </si>
  <si>
    <t>제조․판매시설 등 해당 법인의 사업장 방문, 거래처․대리점 방문, 회의 참석, 판촉 활동, 출․퇴근 등 업무수행에 따라 주행한 거리</t>
  </si>
  <si>
    <t>소득처분</t>
  </si>
  <si>
    <t xml:space="preserve"> 사적으로 사용한 업무용승용차 관련비용은 사용자에게 소득처분됩니다.</t>
  </si>
  <si>
    <t>다만, 그 귀속이 불분명한 경우 대표자에게 귀속된 것으로 합니다.</t>
  </si>
  <si>
    <t xml:space="preserve">□ 업무용승용차 감가상각 의무화  </t>
    <phoneticPr fontId="5" type="noConversion"/>
  </si>
  <si>
    <t xml:space="preserve">○ 상각방법: 정액법 </t>
    <phoneticPr fontId="5" type="noConversion"/>
  </si>
  <si>
    <t>○ 내용연수: 5년</t>
    <phoneticPr fontId="5" type="noConversion"/>
  </si>
  <si>
    <t xml:space="preserve">&lt;개정이유&gt; 업무용승용차 과세 합리화 관련 실효성 확보 </t>
    <phoneticPr fontId="5" type="noConversion"/>
  </si>
  <si>
    <t>&lt;적용시기&gt; ’16.1.1. 이후 개시하는 사업연도에 신규 취득하는 업무용승용차부터 적용</t>
    <phoneticPr fontId="5" type="noConversion"/>
  </si>
  <si>
    <t>http://taxtimes.co.kr/hous01.htm?r_id=216236</t>
    <phoneticPr fontId="5" type="noConversion"/>
  </si>
  <si>
    <t>[초점]업무용승용차 운행기록부 어떻게 작성하나?</t>
    <phoneticPr fontId="5" type="noConversion"/>
  </si>
  <si>
    <t xml:space="preserve">국세청은 1일 '업무용승용차 운행기록 방법에 관한 고시'를 제정·고시했다. </t>
    <phoneticPr fontId="5" type="noConversion"/>
  </si>
  <si>
    <t xml:space="preserve">이번 고시는 지난해 업무용승용차에 대한 과세합리화 방안을 담은 세법개정안이 국회를 통과함에 </t>
    <phoneticPr fontId="5" type="noConversion"/>
  </si>
  <si>
    <t xml:space="preserve">따라 업무용승용차 운행기록 방법을 담은 세부사항을 제정해 발표한 것이다. </t>
    <phoneticPr fontId="5" type="noConversion"/>
  </si>
  <si>
    <t>고시에 따르면, 업무용승용차 관련 비용을 필요경비로 인정받으려면 '업무용승용차 운행기록부'를</t>
    <phoneticPr fontId="5" type="noConversion"/>
  </si>
  <si>
    <t xml:space="preserve">꼼꼼히 작성해야 한다. </t>
    <phoneticPr fontId="5" type="noConversion"/>
  </si>
  <si>
    <t xml:space="preserve">운행기록부에는 기본정보로 차종과 자동차등록번호를 정확히 기입해야 한다. </t>
    <phoneticPr fontId="5" type="noConversion"/>
  </si>
  <si>
    <t xml:space="preserve">또 업무용 사용비율 계산을 위해 운행 내역을 세부적으로 작성해야 한다. 업무용으로 차량을 </t>
    <phoneticPr fontId="5" type="noConversion"/>
  </si>
  <si>
    <t xml:space="preserve">운행한 경우 사용일자와 사용자의 부서 및 성명, 주행 전 계기판의 거리, 주행 후 계기판의 </t>
    <phoneticPr fontId="5" type="noConversion"/>
  </si>
  <si>
    <t>거리, 주행거리, 업무용 사용거리(출.퇴근용, 일반업무용)를 적어야 한다.</t>
    <phoneticPr fontId="5" type="noConversion"/>
  </si>
  <si>
    <t xml:space="preserve">주행 전·후 계기판의 거리는 계기판의 누적거리를 기입하면 되며, 당일 동일인이 2회 이상 </t>
    <phoneticPr fontId="5" type="noConversion"/>
  </si>
  <si>
    <t xml:space="preserve">사용하는 경우 주행거리의 합계만 적어 넣으면 된다. </t>
    <phoneticPr fontId="5" type="noConversion"/>
  </si>
  <si>
    <r>
      <t xml:space="preserve">일반업무용 사용거리는 제조·판매시설 등 해당 업체의 </t>
    </r>
    <r>
      <rPr>
        <b/>
        <sz val="11"/>
        <color indexed="56"/>
        <rFont val="맑은 고딕"/>
        <family val="3"/>
        <charset val="129"/>
      </rPr>
      <t xml:space="preserve">사업장 방문, 거래처·대리점 방문, </t>
    </r>
    <phoneticPr fontId="5" type="noConversion"/>
  </si>
  <si>
    <r>
      <rPr>
        <b/>
        <sz val="11"/>
        <color indexed="56"/>
        <rFont val="맑은 고딕"/>
        <family val="3"/>
        <charset val="129"/>
      </rPr>
      <t>회의참석, 판촉활동, 업무관련 교육·훈련 등</t>
    </r>
    <r>
      <rPr>
        <sz val="11"/>
        <color theme="1"/>
        <rFont val="맑은 고딕"/>
        <family val="3"/>
        <charset val="129"/>
        <scheme val="minor"/>
      </rPr>
      <t xml:space="preserve">에 사용한 거리를 기재하면 된다. </t>
    </r>
    <phoneticPr fontId="5" type="noConversion"/>
  </si>
  <si>
    <t xml:space="preserve">마지막으로 해당 과세기간의 주행거리 합계, 업무용 사용거리 합계, 업무사용 비율을 작성해 </t>
    <phoneticPr fontId="5" type="noConversion"/>
  </si>
  <si>
    <t xml:space="preserve">넣으면 된다. </t>
    <phoneticPr fontId="5" type="noConversion"/>
  </si>
  <si>
    <t xml:space="preserve">이번 고시는 이달 1일부터 시행되며 고시 시행 전인 올해 1월1일부터 3월31일까지 업무용승용차를 </t>
    <phoneticPr fontId="5" type="noConversion"/>
  </si>
  <si>
    <t xml:space="preserve">운행한 기록에 대해서는 관련 증빙서류를 보관하고, 업무용승용차 운행기록부를 작성할 수 있다. </t>
    <phoneticPr fontId="5" type="noConversion"/>
  </si>
  <si>
    <t>http://biz.mk.co.kr/mk_column_view.php?type=tax&amp;uid=321178</t>
    <phoneticPr fontId="5" type="noConversion"/>
  </si>
  <si>
    <t>&lt;2016년부터 업무용 승용차 비용인정 받는 법2&gt;</t>
    <phoneticPr fontId="5" type="noConversion"/>
  </si>
  <si>
    <t>2015년 9월 15일 국정감사 통계를 인용하면 국내에서 팔린 2억원 초과의 고가 수입차 중 87%가 업무용으로 사용되었다.</t>
    <phoneticPr fontId="5" type="noConversion"/>
  </si>
  <si>
    <t>작년까지는 고가 차량을 법인 명의로 사면 무제한 비용 처리가 가능하여 절세에 악용할 수 있었기 때문이다.</t>
    <phoneticPr fontId="5" type="noConversion"/>
  </si>
  <si>
    <t xml:space="preserve">이런 문제를 바로 잡고자 올 해부터 업무용차량 과세 합리화 방안이 도입되었다. 
</t>
    <phoneticPr fontId="5" type="noConversion"/>
  </si>
  <si>
    <t>처음 개정안이 나왔을 때 솜방망이라는 등 말이 많았으며, 입법예고안이 나왔을 때는 실효성에 많은 의문이 제기됐다.</t>
    <phoneticPr fontId="5" type="noConversion"/>
  </si>
  <si>
    <t>감가상각비나 처분손실에는 한도가 정해져있지만 이 외의 업무용 승용차 관련 비용은 업무사용비율 외에는 특별한 한도가 정해져있지 않기 때문이다.</t>
    <phoneticPr fontId="5" type="noConversion"/>
  </si>
  <si>
    <t xml:space="preserve">성실납세법인에게는 정당히 비용으로 인정받아 법인세를 줄일 수 있겠지만, </t>
    <phoneticPr fontId="5" type="noConversion"/>
  </si>
  <si>
    <t xml:space="preserve">이를 악용한다면 새로운 개정안이 또 다른 탈세에 악용되지 않을 까 싶다. </t>
    <phoneticPr fontId="5" type="noConversion"/>
  </si>
  <si>
    <t>사실상 4월부터 처음 적용되는 업무용 차량 과세 합리화방안을 꼼꼼히 지켜보고 보안책을 마련해야 될 듯 싶다.</t>
    <phoneticPr fontId="5" type="noConversion"/>
  </si>
  <si>
    <t>1. 해당업종</t>
    <phoneticPr fontId="5" type="noConversion"/>
  </si>
  <si>
    <t>신설된 업무용승용차 과세 합리화 규정이 모든 승용차에 적용되는 것은 아니다.</t>
    <phoneticPr fontId="5" type="noConversion"/>
  </si>
  <si>
    <t xml:space="preserve">제외대상이 있는데, 운수업, 자동차판매업, 자동차임대업(렌트회사), 시설대여업(리스회사), 운전학원업 등 사업상 수익 창출을 위해 </t>
    <phoneticPr fontId="5" type="noConversion"/>
  </si>
  <si>
    <t>직접으로 사용하는 승용차와 장례식장 및 장의관련 서비스업을 영위하는 법인이 소유하거나 임차한 운구용 승용차에는 적용되지 않는다.</t>
    <phoneticPr fontId="5" type="noConversion"/>
  </si>
  <si>
    <t>2. 임직원전용 자동차보험 가입</t>
    <phoneticPr fontId="5" type="noConversion"/>
  </si>
  <si>
    <t xml:space="preserve">업무용승용차의 사적사용을 막기 위해 사업연도 전체 기간에 해당 법인의 임원 또는 사용인이 직접 운전한 경우 </t>
    <phoneticPr fontId="5" type="noConversion"/>
  </si>
  <si>
    <t>또는 계약에 따라 타인이 해당 법인의 업무를 위하여 운전하는 경우만 보상하는 자동차 보험 (이하 ‘임직원전용 자동차보험’)에 가입되어 있어야 한다.</t>
    <phoneticPr fontId="5" type="noConversion"/>
  </si>
  <si>
    <t xml:space="preserve">만약 임직원전용 자동차보험에 가입하지 않는다면 업무용승용차 관련 비용은 전액 인정되지 않는다. </t>
    <phoneticPr fontId="5" type="noConversion"/>
  </si>
  <si>
    <t>금융감독원에 따르면 ‘임직원전용 자동차 보험’은 4월 1일부터 판매될 예정이다.</t>
    <phoneticPr fontId="5" type="noConversion"/>
  </si>
  <si>
    <t>3. 운행일지 작성</t>
    <phoneticPr fontId="5" type="noConversion"/>
  </si>
  <si>
    <t>업무용승용차와 관련된 비용이라 함은 감가상각비, 임차료, 유류비, 수선비, 보험료, 자동차세, 금융리스부채에 대한</t>
    <phoneticPr fontId="5" type="noConversion"/>
  </si>
  <si>
    <t>이자비용 등 업무용승용차를 취득·유지함으로써 발생하는 비용이다.</t>
    <phoneticPr fontId="5" type="noConversion"/>
  </si>
  <si>
    <t xml:space="preserve">이와 같은 비용을 업무용승용차별로 국세청장이 정한 양식(이하 ‘운행일지’)에 작성하여 비치해야 하며, </t>
    <phoneticPr fontId="5" type="noConversion"/>
  </si>
  <si>
    <t>운행일지를 토대로 업무사용비율이 계산된다. 업무사용비율이란 다음과 같다.</t>
    <phoneticPr fontId="5" type="noConversion"/>
  </si>
  <si>
    <t>업무사용비율=승용차별 운행일지 상 업무용 주행거리 ÷ 총 주행거리</t>
    <phoneticPr fontId="5" type="noConversion"/>
  </si>
  <si>
    <t>업무용 주행거리는 제조·판매시설 등 해당 법인의 사업장 방문, 거래처·대리점 방문, 회의 참석, 판촉활동, 출·퇴근 등</t>
    <phoneticPr fontId="5" type="noConversion"/>
  </si>
  <si>
    <t>직무와 관련된 업무수행을 위하여 주행한 거리를 말한다.</t>
    <phoneticPr fontId="5" type="noConversion"/>
  </si>
  <si>
    <t xml:space="preserve">원칙대로 하자면 운행일지는 사업연도 전체 기간에 대해 작성해야 하지만, </t>
    <phoneticPr fontId="5" type="noConversion"/>
  </si>
  <si>
    <t>첫 시행연도인 2016년에는 4월 1일부터 작성해야 하며 업무사용비율도 4월 1일 이후부터 계산된 비율이 적용된다.</t>
    <phoneticPr fontId="5" type="noConversion"/>
  </si>
  <si>
    <t>만약 운행일지를 작성하지 않는다면 1천만원까지 비용으로 인정받을 수 있다.</t>
    <phoneticPr fontId="5" type="noConversion"/>
  </si>
  <si>
    <t>4.  감가상각비 한도</t>
    <phoneticPr fontId="5" type="noConversion"/>
  </si>
  <si>
    <t>업무용승용차별 감가상각비 한도가 800만원으로 정해졌으며, 800만원을 초과하는 금액은 해당 사업연도의 다음사업연도부터 이월된다.</t>
    <phoneticPr fontId="5" type="noConversion"/>
  </si>
  <si>
    <t xml:space="preserve">신설된 업무용승용차 감가상각비란 내용연수 5년의 정액법으로 계산되며, 이렇게 나온 금액에 업무사용비율을 곱한 수치를 뜻한다. </t>
    <phoneticPr fontId="5" type="noConversion"/>
  </si>
  <si>
    <t>감가상각비 한도 초과액은 해당사업연도의 다음사업연도부터 해당 업무용승용차의 업무사용금액 중</t>
    <phoneticPr fontId="5" type="noConversion"/>
  </si>
  <si>
    <t xml:space="preserve">감가상각비가 800만원에 미달하는 경우 그 미달하는 금액을 한도로 하여 손금으로 추인된다. </t>
    <phoneticPr fontId="5" type="noConversion"/>
  </si>
  <si>
    <t>감가상각비는 리스한 자동차에도 적용된다.</t>
    <phoneticPr fontId="5" type="noConversion"/>
  </si>
  <si>
    <t xml:space="preserve">리스한 자동차의 감가상각비는 임차료 중 보험료, 자동차세 및 수선유지비 등을 제외한 금액으로, </t>
    <phoneticPr fontId="5" type="noConversion"/>
  </si>
  <si>
    <t xml:space="preserve">마찬가지로 이 금액에 업무사용비율을 곱한 수치를 한도 800만원과 비교하면 된다. </t>
    <phoneticPr fontId="5" type="noConversion"/>
  </si>
  <si>
    <t xml:space="preserve">또한 리스한 자동차의 감가상각비 한도 초과액도 이월이 되며, </t>
    <phoneticPr fontId="5" type="noConversion"/>
  </si>
  <si>
    <t>다만 임차를 종료한 날부터 10년이 경과한 날이 속하는 사업연도에는 남은 금액을 모두 손금에 산입해야 한다.</t>
    <phoneticPr fontId="5" type="noConversion"/>
  </si>
  <si>
    <t>5. 업무용승용차 처분 손실 한도</t>
    <phoneticPr fontId="5" type="noConversion"/>
  </si>
  <si>
    <t>업무용승용차별 처분 손실 한도도 800만원으로 정해졌으며, 감가상각과 마찬가지로 800만원을 초과하는 금액은 이월된다.</t>
    <phoneticPr fontId="5" type="noConversion"/>
  </si>
  <si>
    <t>해당 사업연도의 다음사업연도부터 800만원을 균등하게 손금에 산입하되 남은 금액이 800만원 미만인 사업연도 또는</t>
    <phoneticPr fontId="5" type="noConversion"/>
  </si>
  <si>
    <t>해당 업무용승용차를 처분한 날부터 10년이 경과한 날이 속하는 사업연도에는 남은 금액을 모두 손금에 산입해야 한다.</t>
    <phoneticPr fontId="5" type="noConversion"/>
  </si>
  <si>
    <t xml:space="preserve">2015년 9월 15일 국정감사 통계를 인용하면 국내에서 팔린 2억원 초과의 고가 수입차 중 87%가 업무용으로 사용되었다. </t>
    <phoneticPr fontId="5" type="noConversion"/>
  </si>
  <si>
    <t xml:space="preserve">감가상각비나 처분손실에는 한도가 정해져있지만 이 외의 업무용 승용차 관련 비용은 업무사용비율 외에는 특별한 한도가 정해져있지 않기 때문이다. </t>
    <phoneticPr fontId="5" type="noConversion"/>
  </si>
  <si>
    <t>성실납세법인에게는 정당히 비용으로 인정받아 법인세를 줄일 수 있겠지만, 이를 악용한다면 새로운 개정안이 또 다른 탈세에 악용되지 않을 까 싶다.</t>
    <phoneticPr fontId="5" type="noConversion"/>
  </si>
  <si>
    <t xml:space="preserve">사실상 4월부터 처음 적용되는 업무용 차량 과세 합리화방안을 꼼꼼히 지켜보고 보안책을 마련해야 될 듯 싶다. </t>
    <phoneticPr fontId="5" type="noConversion"/>
  </si>
  <si>
    <t xml:space="preserve">⑧
취득가액
</t>
    <phoneticPr fontId="4" type="noConversion"/>
  </si>
  <si>
    <t>취득일(양도일),임차기간</t>
    <phoneticPr fontId="4" type="noConversion"/>
  </si>
  <si>
    <r>
      <t xml:space="preserve">⑨
</t>
    </r>
    <r>
      <rPr>
        <sz val="7.5"/>
        <color theme="1"/>
        <rFont val="맑은 고딕"/>
        <family val="3"/>
        <charset val="129"/>
        <scheme val="minor"/>
      </rPr>
      <t>해당연도보유 또는 
임차기간월수</t>
    </r>
    <phoneticPr fontId="4" type="noConversion"/>
  </si>
  <si>
    <t>⑬감가상각
비상당액</t>
    <phoneticPr fontId="5" type="noConversion"/>
  </si>
  <si>
    <t>⑭유류비</t>
    <phoneticPr fontId="5" type="noConversion"/>
  </si>
  <si>
    <t>(19)
합계</t>
    <phoneticPr fontId="5" type="noConversion"/>
  </si>
  <si>
    <t>올뉴쏘렌토</t>
    <phoneticPr fontId="4" type="noConversion"/>
  </si>
  <si>
    <t>모하비</t>
    <phoneticPr fontId="4" type="noConversion"/>
  </si>
  <si>
    <t>니로하이브리드</t>
    <phoneticPr fontId="4" type="noConversion"/>
  </si>
  <si>
    <t>렌트</t>
  </si>
  <si>
    <t>여</t>
  </si>
  <si>
    <t>(법인명의)
취득가액</t>
    <phoneticPr fontId="4" type="noConversion"/>
  </si>
  <si>
    <r>
      <t xml:space="preserve">⑪
</t>
    </r>
    <r>
      <rPr>
        <sz val="10"/>
        <color theme="1"/>
        <rFont val="맑은 고딕"/>
        <family val="3"/>
        <charset val="129"/>
        <scheme val="minor"/>
      </rPr>
      <t xml:space="preserve">(법인명의)
(세법한도)
</t>
    </r>
    <r>
      <rPr>
        <sz val="11"/>
        <color theme="1"/>
        <rFont val="맑은 고딕"/>
        <family val="3"/>
        <charset val="129"/>
        <scheme val="minor"/>
      </rPr>
      <t>감가상각비</t>
    </r>
    <phoneticPr fontId="5" type="noConversion"/>
  </si>
  <si>
    <r>
      <t xml:space="preserve">(18)
기타
</t>
    </r>
    <r>
      <rPr>
        <sz val="10"/>
        <color theme="1"/>
        <rFont val="맑은 고딕"/>
        <family val="3"/>
        <charset val="129"/>
        <scheme val="minor"/>
      </rPr>
      <t>(통행료등)</t>
    </r>
    <phoneticPr fontId="5" type="noConversion"/>
  </si>
  <si>
    <t>(21)
차량
번호</t>
    <phoneticPr fontId="5" type="noConversion"/>
  </si>
  <si>
    <t>(22). 업무사용금액</t>
    <phoneticPr fontId="5" type="noConversion"/>
  </si>
  <si>
    <t>(24). 감가상각비
(상당액)
[( ⑪또는⑬)×⑦)]</t>
    <phoneticPr fontId="5" type="noConversion"/>
  </si>
  <si>
    <t>(25). 관련비용
[(19.-⑪. 또는19.)
×⑬)]</t>
    <phoneticPr fontId="5" type="noConversion"/>
  </si>
  <si>
    <t>(26). 합계
(24.+25.)</t>
    <phoneticPr fontId="5" type="noConversion"/>
  </si>
  <si>
    <t>(27).감가상각비
(상당액)
(⑪-24. 또는 ⑬-24.)</t>
    <phoneticPr fontId="5" type="noConversion"/>
  </si>
  <si>
    <t>(28).관련비용
[(19.-⑪. 또는 
 19.-⑬)-25.]</t>
    <phoneticPr fontId="5" type="noConversion"/>
  </si>
  <si>
    <t>(29). 합계
(27.+28.)</t>
    <phoneticPr fontId="5" type="noConversion"/>
  </si>
  <si>
    <r>
      <t xml:space="preserve">(30).감가상각비
(상당액)
</t>
    </r>
    <r>
      <rPr>
        <sz val="11"/>
        <color rgb="FFC00000"/>
        <rFont val="맑은 고딕"/>
        <family val="3"/>
        <charset val="129"/>
        <scheme val="minor"/>
      </rPr>
      <t>한도초과금액</t>
    </r>
    <r>
      <rPr>
        <sz val="11"/>
        <color theme="1"/>
        <rFont val="맑은 고딕"/>
        <family val="3"/>
        <charset val="129"/>
        <scheme val="minor"/>
      </rPr>
      <t xml:space="preserve">
</t>
    </r>
    <r>
      <rPr>
        <sz val="11"/>
        <color rgb="FFC00000"/>
        <rFont val="맑은 고딕"/>
        <family val="3"/>
        <charset val="129"/>
        <scheme val="minor"/>
      </rPr>
      <t>(24. - 800만원)</t>
    </r>
  </si>
  <si>
    <t>감가상각비한도</t>
    <phoneticPr fontId="4" type="noConversion"/>
  </si>
  <si>
    <r>
      <t xml:space="preserve">(31).
</t>
    </r>
    <r>
      <rPr>
        <sz val="11"/>
        <color rgb="FFC00000"/>
        <rFont val="맑은 고딕"/>
        <family val="3"/>
        <charset val="129"/>
        <scheme val="minor"/>
      </rPr>
      <t>손금불산입</t>
    </r>
    <r>
      <rPr>
        <sz val="11"/>
        <color theme="1"/>
        <rFont val="맑은 고딕"/>
        <family val="3"/>
        <charset val="129"/>
        <scheme val="minor"/>
      </rPr>
      <t xml:space="preserve">
합계
(29.+30.)</t>
    </r>
    <phoneticPr fontId="5" type="noConversion"/>
  </si>
  <si>
    <r>
      <t xml:space="preserve">(32).
</t>
    </r>
    <r>
      <rPr>
        <b/>
        <sz val="11"/>
        <color theme="4"/>
        <rFont val="맑은 고딕"/>
        <family val="3"/>
        <charset val="129"/>
        <scheme val="minor"/>
      </rPr>
      <t>손금산입</t>
    </r>
    <r>
      <rPr>
        <sz val="11"/>
        <color theme="1"/>
        <rFont val="맑은 고딕"/>
        <family val="3"/>
        <charset val="129"/>
        <scheme val="minor"/>
      </rPr>
      <t xml:space="preserve">
합계
(19.-31.)</t>
    </r>
  </si>
  <si>
    <t>34.차 량
   번 호</t>
    <phoneticPr fontId="5" type="noConversion"/>
  </si>
  <si>
    <t>35.차종</t>
    <phoneticPr fontId="5" type="noConversion"/>
  </si>
  <si>
    <t>36.취득일
(임차기간)</t>
    <phoneticPr fontId="5" type="noConversion"/>
  </si>
  <si>
    <t>37.전기이월액</t>
    <phoneticPr fontId="5" type="noConversion"/>
  </si>
  <si>
    <t>38.당기 감가상각비(상당액)
 한도초과금액</t>
    <phoneticPr fontId="5" type="noConversion"/>
  </si>
  <si>
    <t>40.손금추인(산입)액</t>
    <phoneticPr fontId="5" type="noConversion"/>
  </si>
  <si>
    <t>41.차기이월액(39.-40.)</t>
    <phoneticPr fontId="5" type="noConversion"/>
  </si>
  <si>
    <t>39.감가상각비(상당액)
 한도초과금액 누계
(37.+38.)</t>
    <phoneticPr fontId="5" type="noConversion"/>
  </si>
  <si>
    <r>
      <t xml:space="preserve">4. 업무용승용차 </t>
    </r>
    <r>
      <rPr>
        <b/>
        <sz val="12"/>
        <color rgb="FFC00000"/>
        <rFont val="맑은 고딕"/>
        <family val="3"/>
        <charset val="129"/>
        <scheme val="minor"/>
      </rPr>
      <t>처분손실</t>
    </r>
    <r>
      <rPr>
        <b/>
        <sz val="12"/>
        <color theme="1"/>
        <rFont val="맑은 고딕"/>
        <family val="3"/>
        <charset val="129"/>
        <scheme val="minor"/>
      </rPr>
      <t xml:space="preserve"> 및 한도초과금액 손금불산입액 계산</t>
    </r>
    <phoneticPr fontId="5" type="noConversion"/>
  </si>
  <si>
    <t>(43).
차량
번호</t>
    <phoneticPr fontId="5" type="noConversion"/>
  </si>
  <si>
    <t>(44).
양도가액</t>
    <phoneticPr fontId="5" type="noConversion"/>
  </si>
  <si>
    <r>
      <rPr>
        <sz val="10"/>
        <color theme="1"/>
        <rFont val="맑은 고딕"/>
        <family val="3"/>
        <charset val="129"/>
        <scheme val="minor"/>
      </rPr>
      <t>(53).</t>
    </r>
    <r>
      <rPr>
        <sz val="11"/>
        <color theme="1"/>
        <rFont val="맑은 고딕"/>
        <family val="3"/>
        <charset val="129"/>
        <scheme val="minor"/>
      </rPr>
      <t>합계</t>
    </r>
  </si>
  <si>
    <t>(45).세무상 장부가액</t>
    <phoneticPr fontId="5" type="noConversion"/>
  </si>
  <si>
    <t>(48).감가상각비
한도초과금액 
차기이월액
(=41.)</t>
    <phoneticPr fontId="5" type="noConversion"/>
  </si>
  <si>
    <t>(47).
감가상각비 누계액</t>
    <phoneticPr fontId="5" type="noConversion"/>
  </si>
  <si>
    <t>(46).
취득가액</t>
    <phoneticPr fontId="5" type="noConversion"/>
  </si>
  <si>
    <t>(50).
처분손실
(44.-49.&lt;0)</t>
    <phoneticPr fontId="5" type="noConversion"/>
  </si>
  <si>
    <t>(49).
합계
(46.-47.+48.)</t>
    <phoneticPr fontId="5" type="noConversion"/>
  </si>
  <si>
    <t>(51).
당기손금산입액
(50. ≤ 800만원)</t>
    <phoneticPr fontId="4" type="noConversion"/>
  </si>
  <si>
    <t>(52).
(처분손실)
한도초과금액 
손금불산입
(50. - 51.)</t>
    <phoneticPr fontId="5" type="noConversion"/>
  </si>
  <si>
    <t>(54)
차량번호</t>
    <phoneticPr fontId="5" type="noConversion"/>
  </si>
  <si>
    <t>(55)
차종</t>
    <phoneticPr fontId="5" type="noConversion"/>
  </si>
  <si>
    <r>
      <rPr>
        <sz val="9"/>
        <color theme="1"/>
        <rFont val="맑은 고딕"/>
        <family val="3"/>
        <charset val="129"/>
        <scheme val="minor"/>
      </rPr>
      <t>(56)</t>
    </r>
    <r>
      <rPr>
        <sz val="11"/>
        <color theme="1"/>
        <rFont val="맑은 고딕"/>
        <family val="3"/>
        <charset val="129"/>
        <scheme val="minor"/>
      </rPr>
      <t xml:space="preserve">
처분일</t>
    </r>
    <phoneticPr fontId="5" type="noConversion"/>
  </si>
  <si>
    <r>
      <rPr>
        <sz val="9"/>
        <color theme="1"/>
        <rFont val="맑은 고딕"/>
        <family val="3"/>
        <charset val="129"/>
        <scheme val="minor"/>
      </rPr>
      <t>(57).</t>
    </r>
    <r>
      <rPr>
        <sz val="11"/>
        <color theme="1"/>
        <rFont val="맑은 고딕"/>
        <family val="3"/>
        <charset val="129"/>
        <scheme val="minor"/>
      </rPr>
      <t>전기이월액</t>
    </r>
    <phoneticPr fontId="5" type="noConversion"/>
  </si>
  <si>
    <r>
      <rPr>
        <sz val="9"/>
        <color theme="1"/>
        <rFont val="맑은 고딕"/>
        <family val="3"/>
        <charset val="129"/>
        <scheme val="minor"/>
      </rPr>
      <t>(58).</t>
    </r>
    <r>
      <rPr>
        <sz val="11"/>
        <color theme="1"/>
        <rFont val="맑은 고딕"/>
        <family val="3"/>
        <charset val="129"/>
        <scheme val="minor"/>
      </rPr>
      <t>손금산입액(800만원 한도)</t>
    </r>
    <phoneticPr fontId="5" type="noConversion"/>
  </si>
  <si>
    <r>
      <rPr>
        <sz val="9"/>
        <color theme="1"/>
        <rFont val="맑은 고딕"/>
        <family val="3"/>
        <charset val="129"/>
        <scheme val="minor"/>
      </rPr>
      <t>(59).</t>
    </r>
    <r>
      <rPr>
        <sz val="11"/>
        <color theme="1"/>
        <rFont val="맑은 고딕"/>
        <family val="3"/>
        <charset val="129"/>
        <scheme val="minor"/>
      </rPr>
      <t xml:space="preserve">차기이월액
</t>
    </r>
    <r>
      <rPr>
        <sz val="9"/>
        <color theme="1"/>
        <rFont val="맑은 고딕"/>
        <family val="3"/>
        <charset val="129"/>
        <scheme val="minor"/>
      </rPr>
      <t>(57.-58.)</t>
    </r>
    <phoneticPr fontId="5" type="noConversion"/>
  </si>
  <si>
    <r>
      <t xml:space="preserve">5. 업무용승용차 </t>
    </r>
    <r>
      <rPr>
        <b/>
        <sz val="12"/>
        <color rgb="FFC00000"/>
        <rFont val="맑은 고딕"/>
        <family val="3"/>
        <charset val="129"/>
        <scheme val="minor"/>
      </rPr>
      <t>처분손실</t>
    </r>
    <r>
      <rPr>
        <b/>
        <sz val="12"/>
        <color theme="1"/>
        <rFont val="맑은 고딕"/>
        <family val="3"/>
        <charset val="129"/>
        <scheme val="minor"/>
      </rPr>
      <t xml:space="preserve"> 한도초과금액 </t>
    </r>
    <r>
      <rPr>
        <b/>
        <sz val="12"/>
        <color rgb="FFC00000"/>
        <rFont val="맑은 고딕"/>
        <family val="3"/>
        <charset val="129"/>
        <scheme val="minor"/>
      </rPr>
      <t>이월명세</t>
    </r>
    <phoneticPr fontId="5" type="noConversion"/>
  </si>
  <si>
    <r>
      <rPr>
        <sz val="9"/>
        <color theme="1"/>
        <rFont val="맑은 고딕"/>
        <family val="3"/>
        <charset val="129"/>
        <scheme val="minor"/>
      </rPr>
      <t xml:space="preserve">(60). </t>
    </r>
    <r>
      <rPr>
        <sz val="11"/>
        <color theme="1"/>
        <rFont val="맑은 고딕"/>
        <family val="3"/>
        <charset val="129"/>
        <scheme val="minor"/>
      </rPr>
      <t>합  계</t>
    </r>
    <phoneticPr fontId="5" type="noConversion"/>
  </si>
  <si>
    <t>①
차량
번호</t>
    <phoneticPr fontId="5" type="noConversion"/>
  </si>
  <si>
    <t>②
차종</t>
    <phoneticPr fontId="5" type="noConversion"/>
  </si>
  <si>
    <t>③
임차
여부</t>
    <phoneticPr fontId="5" type="noConversion"/>
  </si>
  <si>
    <t>④
보험
가입
여부</t>
    <phoneticPr fontId="5" type="noConversion"/>
  </si>
  <si>
    <t>⑤
총주행
거   리
(km)</t>
    <phoneticPr fontId="5" type="noConversion"/>
  </si>
  <si>
    <r>
      <t xml:space="preserve">⑥
</t>
    </r>
    <r>
      <rPr>
        <sz val="10"/>
        <color indexed="8"/>
        <rFont val="맑은 고딕"/>
        <family val="3"/>
        <charset val="129"/>
      </rPr>
      <t>업무용
사용거리</t>
    </r>
    <r>
      <rPr>
        <sz val="11"/>
        <color theme="1"/>
        <rFont val="맑은 고딕"/>
        <family val="3"/>
        <charset val="129"/>
        <scheme val="minor"/>
      </rPr>
      <t xml:space="preserve">
(km)</t>
    </r>
    <phoneticPr fontId="5" type="noConversion"/>
  </si>
  <si>
    <t>수선유지비</t>
    <phoneticPr fontId="5" type="noConversion"/>
  </si>
  <si>
    <t>⑫(연간)임차료</t>
    <phoneticPr fontId="5" type="noConversion"/>
  </si>
  <si>
    <t>리스료 내용 파악이 중요. 리스료에 보험료,자동차세 등 포함 된 경우 리스회사로 부터 보험료,자동차세,수선유지비등 내용을 받아보고 수선비를 불불명하면 수선유지비를 리스료-(자동차세+보험료)*7%</t>
    <phoneticPr fontId="4" type="noConversion"/>
  </si>
  <si>
    <t>※ 본 서식은 Excel DATA 를 자동 변환하기 위한 서식입니다.</t>
    <phoneticPr fontId="53" type="noConversion"/>
  </si>
  <si>
    <t>사업자등록번호</t>
    <phoneticPr fontId="53" type="noConversion"/>
  </si>
  <si>
    <t>운행기록부 (업무용승용차)</t>
    <phoneticPr fontId="53" type="noConversion"/>
  </si>
  <si>
    <r>
      <t xml:space="preserve">1. 기본 정보 </t>
    </r>
    <r>
      <rPr>
        <b/>
        <sz val="10"/>
        <color indexed="53"/>
        <rFont val="맑은 고딕"/>
        <family val="3"/>
        <charset val="129"/>
      </rPr>
      <t xml:space="preserve">[ </t>
    </r>
    <r>
      <rPr>
        <b/>
        <sz val="10"/>
        <rFont val="맑은 고딕"/>
        <family val="3"/>
        <charset val="129"/>
      </rPr>
      <t>신규차량 자동 등록시 - ①~④ 모두 기입</t>
    </r>
    <r>
      <rPr>
        <b/>
        <sz val="10"/>
        <color indexed="53"/>
        <rFont val="맑은 고딕"/>
        <family val="3"/>
        <charset val="129"/>
      </rPr>
      <t>/ ※ 차량등록된경우-②,④ 만 기입 ]</t>
    </r>
    <phoneticPr fontId="53" type="noConversion"/>
  </si>
  <si>
    <t>①차종</t>
    <phoneticPr fontId="53" type="noConversion"/>
  </si>
  <si>
    <t>②차량번호</t>
    <phoneticPr fontId="53" type="noConversion"/>
  </si>
  <si>
    <t>③기초km</t>
    <phoneticPr fontId="53" type="noConversion"/>
  </si>
  <si>
    <t>④명의구분</t>
    <phoneticPr fontId="53" type="noConversion"/>
  </si>
  <si>
    <t>쏘나타2.0</t>
    <phoneticPr fontId="53" type="noConversion"/>
  </si>
  <si>
    <t>서울1가1234</t>
    <phoneticPr fontId="53" type="noConversion"/>
  </si>
  <si>
    <t>0.회사</t>
  </si>
  <si>
    <t>※ 빨간색 체크부분은 필수 입력사항입니다.</t>
    <phoneticPr fontId="53" type="noConversion"/>
  </si>
  <si>
    <t>2. 차량 운행기록 내역</t>
    <phoneticPr fontId="53" type="noConversion"/>
  </si>
  <si>
    <t>[단위 : km]</t>
    <phoneticPr fontId="53" type="noConversion"/>
  </si>
  <si>
    <t>년도</t>
    <phoneticPr fontId="53" type="noConversion"/>
  </si>
  <si>
    <t>월</t>
    <phoneticPr fontId="53" type="noConversion"/>
  </si>
  <si>
    <t>일</t>
    <phoneticPr fontId="53" type="noConversion"/>
  </si>
  <si>
    <t>부서</t>
  </si>
  <si>
    <t>성명</t>
  </si>
  <si>
    <t>구분</t>
    <phoneticPr fontId="53" type="noConversion"/>
  </si>
  <si>
    <t>분류(출)</t>
    <phoneticPr fontId="53" type="noConversion"/>
  </si>
  <si>
    <t>출발지명</t>
    <phoneticPr fontId="53" type="noConversion"/>
  </si>
  <si>
    <t>주소</t>
    <phoneticPr fontId="53" type="noConversion"/>
  </si>
  <si>
    <t>분류(도)</t>
    <phoneticPr fontId="53" type="noConversion"/>
  </si>
  <si>
    <t>도착지명</t>
    <phoneticPr fontId="53" type="noConversion"/>
  </si>
  <si>
    <t>주행km</t>
    <phoneticPr fontId="53" type="noConversion"/>
  </si>
  <si>
    <t>비고</t>
    <phoneticPr fontId="53" type="noConversion"/>
  </si>
  <si>
    <t>영업팀</t>
    <phoneticPr fontId="53" type="noConversion"/>
  </si>
  <si>
    <t>홍길동</t>
    <phoneticPr fontId="53" type="noConversion"/>
  </si>
  <si>
    <t>1.출근용</t>
  </si>
  <si>
    <t>자택</t>
  </si>
  <si>
    <t>회사</t>
  </si>
  <si>
    <t xml:space="preserve"> </t>
    <phoneticPr fontId="53" type="noConversion"/>
  </si>
  <si>
    <t>3.업무용</t>
  </si>
  <si>
    <t>거래처</t>
  </si>
  <si>
    <t>가나상사</t>
    <phoneticPr fontId="53" type="noConversion"/>
  </si>
  <si>
    <t>서울시 강남구 압구정동 100</t>
    <phoneticPr fontId="53" type="noConversion"/>
  </si>
  <si>
    <t>2.퇴근용</t>
  </si>
  <si>
    <t>4.비업무</t>
  </si>
  <si>
    <t>롯데백화점잠실점</t>
    <phoneticPr fontId="53" type="noConversion"/>
  </si>
  <si>
    <t>서울특별시 송파구 잠실동 40-1</t>
    <phoneticPr fontId="53" type="noConversion"/>
  </si>
  <si>
    <t>시장조사</t>
    <phoneticPr fontId="53" type="noConversion"/>
  </si>
  <si>
    <t>계정별원장(판·제·공) 차량유지비,보험료,세금과공과,여비교통비등 엑셀로 받아 각 금액 옆에 (차량유지비의 경우 각 비용 항목 타이틀로 기재후) 차량번호 기재후 차량번호별로 정렬하여 합계를 냅니다. (잡손실·세금과공과 교통위반벌과금,대리기사비 합산 제외)</t>
    <phoneticPr fontId="5" type="noConversion"/>
  </si>
  <si>
    <t>⑩ 업무용승용차 관련비용 (직 부인 - 교통위반벌과금,대리기사비 합산 제외)</t>
    <phoneticPr fontId="5" type="noConversion"/>
  </si>
  <si>
    <r>
      <t xml:space="preserve">업무용(취득시 VAT불공)승용차 관련비용 명세서
</t>
    </r>
    <r>
      <rPr>
        <b/>
        <sz val="12"/>
        <color rgb="FFC00000"/>
        <rFont val="맑은 고딕"/>
        <family val="3"/>
        <charset val="129"/>
      </rPr>
      <t>(1,000CC이하 경차,화물,9인승이상승합차 제외)</t>
    </r>
  </si>
  <si>
    <r>
      <t xml:space="preserve">(17)
자동차세
</t>
    </r>
    <r>
      <rPr>
        <sz val="9"/>
        <color theme="1"/>
        <rFont val="맑은 고딕"/>
        <family val="3"/>
        <charset val="129"/>
        <scheme val="minor"/>
      </rPr>
      <t>(법인직접납부분만)</t>
    </r>
    <phoneticPr fontId="5" type="noConversion"/>
  </si>
  <si>
    <r>
      <t xml:space="preserve">⑮보험료
</t>
    </r>
    <r>
      <rPr>
        <sz val="9"/>
        <color theme="1"/>
        <rFont val="맑은 고딕"/>
        <family val="3"/>
        <charset val="129"/>
        <scheme val="minor"/>
      </rPr>
      <t>(기간안분)
(법인직접납부분분)</t>
    </r>
    <phoneticPr fontId="5" type="noConversion"/>
  </si>
  <si>
    <t xml:space="preserve">(리스가액에 포함되지 않는 보험료 자동차세를 회사에서 부담하는 경우 별도 부담하는 보험료 및 자동차세는 오른쪽 해당 비용란에 기재), </t>
    <phoneticPr fontId="4" type="noConversion"/>
  </si>
  <si>
    <t xml:space="preserve">업무용승용차관련비용명세서 작성시 리스가액전체를 임차료에 기재하고 
</t>
    <phoneticPr fontId="4" type="noConversion"/>
  </si>
  <si>
    <t>해당 리스가액에서 리스가액에 포함된 보험료, 자동차세, 수선비를 차감한 금액을 감가상각비상당액으로 기재하는 것으로</t>
  </si>
  <si>
    <r>
      <t xml:space="preserve">(16)
수선비
</t>
    </r>
    <r>
      <rPr>
        <sz val="9"/>
        <color theme="1"/>
        <rFont val="맑은 고딕"/>
        <family val="3"/>
        <charset val="129"/>
        <scheme val="minor"/>
      </rPr>
      <t>(법인직접납부분만)</t>
    </r>
    <phoneticPr fontId="5" type="noConversion"/>
  </si>
  <si>
    <t>하단 리스차량만 (연간) 리스료 中
(리스임차료 안에 포함인 경우)</t>
    <phoneticPr fontId="4" type="noConversion"/>
  </si>
  <si>
    <t>유형자산처분이익</t>
    <phoneticPr fontId="69" type="noConversion"/>
  </si>
  <si>
    <t>부가세예수금</t>
    <phoneticPr fontId="69" type="noConversion"/>
  </si>
  <si>
    <t>감가상각누계액</t>
    <phoneticPr fontId="69" type="noConversion"/>
  </si>
  <si>
    <t>차량운반구</t>
    <phoneticPr fontId="69" type="noConversion"/>
  </si>
  <si>
    <t>대)</t>
    <phoneticPr fontId="69" type="noConversion"/>
  </si>
  <si>
    <t>미수금</t>
    <phoneticPr fontId="69" type="noConversion"/>
  </si>
  <si>
    <t>차)</t>
    <phoneticPr fontId="69" type="noConversion"/>
  </si>
  <si>
    <t>세액</t>
    <phoneticPr fontId="69" type="noConversion"/>
  </si>
  <si>
    <t>공급가액</t>
    <phoneticPr fontId="69" type="noConversion"/>
  </si>
  <si>
    <t>(55) 차기이월액 [53-54]</t>
    <phoneticPr fontId="69" type="noConversion"/>
  </si>
  <si>
    <t>(54) 손금산입액 (800만원한도)</t>
    <phoneticPr fontId="69" type="noConversion"/>
  </si>
  <si>
    <t>(53) 전기이월액</t>
    <phoneticPr fontId="69" type="noConversion"/>
  </si>
  <si>
    <t xml:space="preserve">(52) 처분일    </t>
    <phoneticPr fontId="69" type="noConversion"/>
  </si>
  <si>
    <t>이월
명세</t>
    <phoneticPr fontId="69" type="noConversion"/>
  </si>
  <si>
    <t>2016년 최초 적용시에는 52~55는 입력하지 않습니다.</t>
    <phoneticPr fontId="69" type="noConversion"/>
  </si>
  <si>
    <t>(48) 한도초과금액 손금불산입
       [ 46 - 800만원 ]</t>
    <phoneticPr fontId="69" type="noConversion"/>
  </si>
  <si>
    <t>(47) 당기손금산입액 [ 46 ≤ 800 ]</t>
    <phoneticPr fontId="69" type="noConversion"/>
  </si>
  <si>
    <t>(46) 처분손실 [ (40-45) &lt; 0 ]</t>
    <phoneticPr fontId="69" type="noConversion"/>
  </si>
  <si>
    <t>(45) 합계 [ 42-43+44]</t>
    <phoneticPr fontId="69" type="noConversion"/>
  </si>
  <si>
    <t>(44) 감가상각비
      한도 초과 차기 이월액</t>
    <phoneticPr fontId="69" type="noConversion"/>
  </si>
  <si>
    <t>(43) 감가상각비누계액</t>
    <phoneticPr fontId="69" type="noConversion"/>
  </si>
  <si>
    <t>(42) 취득가액</t>
    <phoneticPr fontId="69" type="noConversion"/>
  </si>
  <si>
    <t>세무
장부
가액</t>
    <phoneticPr fontId="69" type="noConversion"/>
  </si>
  <si>
    <t>(40) 양도가액</t>
    <phoneticPr fontId="69" type="noConversion"/>
  </si>
  <si>
    <t>손금
불산입액
계산</t>
    <phoneticPr fontId="69" type="noConversion"/>
  </si>
  <si>
    <t>처분
손실
및
한도
초과
금액</t>
    <phoneticPr fontId="69" type="noConversion"/>
  </si>
  <si>
    <t>(38) 차기이월액 [ 36 - 37 ]</t>
    <phoneticPr fontId="69" type="noConversion"/>
  </si>
  <si>
    <t>(37) 손금추인(산입)액</t>
    <phoneticPr fontId="69" type="noConversion"/>
  </si>
  <si>
    <t>(36) 감가상각비(상당액)
      한도초과금액누계</t>
    <phoneticPr fontId="69" type="noConversion"/>
  </si>
  <si>
    <t>(35) 당기감가상각비(상당액)
      한도초과금액</t>
    <phoneticPr fontId="69" type="noConversion"/>
  </si>
  <si>
    <t>(34) 전기이월액</t>
    <phoneticPr fontId="69" type="noConversion"/>
  </si>
  <si>
    <r>
      <rPr>
        <b/>
        <sz val="11"/>
        <color rgb="FFC00000"/>
        <rFont val="맑은 고딕"/>
        <family val="3"/>
        <charset val="129"/>
        <scheme val="minor"/>
      </rPr>
      <t>한도초과</t>
    </r>
    <r>
      <rPr>
        <sz val="11"/>
        <color theme="1"/>
        <rFont val="맑은 고딕"/>
        <family val="3"/>
        <charset val="129"/>
        <scheme val="minor"/>
      </rPr>
      <t xml:space="preserve">
금액
이월
명세</t>
    </r>
    <phoneticPr fontId="69" type="noConversion"/>
  </si>
  <si>
    <t>(리스,렌트)기타사외유출</t>
    <phoneticPr fontId="69" type="noConversion"/>
  </si>
  <si>
    <t>감가상각비상당액한도초과액</t>
    <phoneticPr fontId="69" type="noConversion"/>
  </si>
  <si>
    <t>(29) 손금산입 합계 [ 17 - 28 ]</t>
    <phoneticPr fontId="69" type="noConversion"/>
  </si>
  <si>
    <t>(자가)유보</t>
    <phoneticPr fontId="69" type="noConversion"/>
  </si>
  <si>
    <t>감가상각비한도초과액</t>
    <phoneticPr fontId="69" type="noConversion"/>
  </si>
  <si>
    <t>(28) 손금불산입 합계 [ 26 + 27 ]</t>
    <phoneticPr fontId="69" type="noConversion"/>
  </si>
  <si>
    <t>감가상각비 연간 800만원 한도초과분 손금불산입하고 (자가) 유보(발생)처분함. / 리스,렌트차량 감가상각비 연간 800만원 한도초과분 손금불산입하고 기타사외유출처분함.</t>
    <phoneticPr fontId="69" type="noConversion"/>
  </si>
  <si>
    <r>
      <t xml:space="preserve">(27) 감가상각비 (상당액)
      </t>
    </r>
    <r>
      <rPr>
        <sz val="11"/>
        <color rgb="FFFF0000"/>
        <rFont val="맑은 고딕"/>
        <family val="3"/>
        <charset val="129"/>
        <scheme val="minor"/>
      </rPr>
      <t>한도초과금액</t>
    </r>
    <r>
      <rPr>
        <sz val="11"/>
        <color theme="1"/>
        <rFont val="맑은 고딕"/>
        <family val="3"/>
        <charset val="129"/>
        <scheme val="minor"/>
      </rPr>
      <t xml:space="preserve"> ( 21 - 800만원 )
     </t>
    </r>
    <r>
      <rPr>
        <sz val="11"/>
        <color rgb="FFFF0000"/>
        <rFont val="맑은 고딕"/>
        <family val="3"/>
        <charset val="129"/>
        <scheme val="minor"/>
      </rPr>
      <t xml:space="preserve">=&gt; 당기 손불 자가 유보,
           </t>
    </r>
    <r>
      <rPr>
        <sz val="11"/>
        <color rgb="FF0070C0"/>
        <rFont val="맑은 고딕"/>
        <family val="3"/>
        <charset val="129"/>
        <scheme val="minor"/>
      </rPr>
      <t>렌트/리스는 기타사외유출</t>
    </r>
    <phoneticPr fontId="69" type="noConversion"/>
  </si>
  <si>
    <t>소득자료 [인정상여] 명세서 작성</t>
    <phoneticPr fontId="69" type="noConversion"/>
  </si>
  <si>
    <t>업무용 승용차사적 사용비용 손금불산입하고 상여처분함. (승용차 사용자 상여처분 연말정산 재정산 4월10일신고납부)</t>
    <phoneticPr fontId="69" type="noConversion"/>
  </si>
  <si>
    <t>(26) 합계 [ 24 + 25] 
      =&gt; 당기 손불 상여</t>
    <phoneticPr fontId="69" type="noConversion"/>
  </si>
  <si>
    <t>(25) 관련비용
      [( 17-9 또는 17-11) -22 ]</t>
    <phoneticPr fontId="69" type="noConversion"/>
  </si>
  <si>
    <t>(24) 감가상각비 (상당액)
      (9-21) 또는 (11-21) ]</t>
    <phoneticPr fontId="69" type="noConversion"/>
  </si>
  <si>
    <t>업무외
사용액</t>
    <phoneticPr fontId="69" type="noConversion"/>
  </si>
  <si>
    <t>(23) 합계 [ (21) + (22) ]</t>
    <phoneticPr fontId="69" type="noConversion"/>
  </si>
  <si>
    <t>(22) 관련비용 [ (17-9)
      또는 (17-11) X (7)]</t>
    <phoneticPr fontId="69" type="noConversion"/>
  </si>
  <si>
    <t>(21) 감가상각비(상당액)
      [ ( 9 또는 11 ) X 7 ]</t>
    <phoneticPr fontId="69" type="noConversion"/>
  </si>
  <si>
    <t>업무용
사용액</t>
    <phoneticPr fontId="69" type="noConversion"/>
  </si>
  <si>
    <t>손금
불
산입액
계산</t>
    <phoneticPr fontId="69" type="noConversion"/>
  </si>
  <si>
    <t>(17) 합계</t>
    <phoneticPr fontId="69" type="noConversion"/>
  </si>
  <si>
    <t>(16) 기타</t>
    <phoneticPr fontId="69" type="noConversion"/>
  </si>
  <si>
    <t>(15) 자동차세</t>
    <phoneticPr fontId="69" type="noConversion"/>
  </si>
  <si>
    <t>(14) 수선비</t>
    <phoneticPr fontId="69" type="noConversion"/>
  </si>
  <si>
    <t>(13) 보험료</t>
    <phoneticPr fontId="69" type="noConversion"/>
  </si>
  <si>
    <t>(12) 유류대</t>
    <phoneticPr fontId="69" type="noConversion"/>
  </si>
  <si>
    <t>(11) 감가상각비 상당액 (리스/렌트(70%))</t>
    <phoneticPr fontId="69" type="noConversion"/>
  </si>
  <si>
    <t>(10) 임차료</t>
    <phoneticPr fontId="69" type="noConversion"/>
  </si>
  <si>
    <t>(9)  감가상각비</t>
    <phoneticPr fontId="69" type="noConversion"/>
  </si>
  <si>
    <t>업무용
승용차
관련
비용</t>
    <phoneticPr fontId="69" type="noConversion"/>
  </si>
  <si>
    <t>일부가입</t>
    <phoneticPr fontId="69" type="noConversion"/>
  </si>
  <si>
    <t>업무용보험 100%가입하고 업무일지 미기록시</t>
    <phoneticPr fontId="69" type="noConversion"/>
  </si>
  <si>
    <t>(7) 업무용사용비율</t>
    <phoneticPr fontId="69" type="noConversion"/>
  </si>
  <si>
    <t>(6) 업무용사용거리</t>
    <phoneticPr fontId="69" type="noConversion"/>
  </si>
  <si>
    <t>(5) 총주행거리</t>
    <phoneticPr fontId="69" type="noConversion"/>
  </si>
  <si>
    <t>여</t>
    <phoneticPr fontId="69" type="noConversion"/>
  </si>
  <si>
    <t>부</t>
    <phoneticPr fontId="69" type="noConversion"/>
  </si>
  <si>
    <t>(4) 운행기록 ( 여 , 부)</t>
    <phoneticPr fontId="69" type="noConversion"/>
  </si>
  <si>
    <t>사업연도종료일</t>
    <phoneticPr fontId="69" type="noConversion"/>
  </si>
  <si>
    <t>운행일지 의무 기록일</t>
    <phoneticPr fontId="69" type="noConversion"/>
  </si>
  <si>
    <t>사업연도중 업무전용보험의무가입일수</t>
    <phoneticPr fontId="69" type="noConversion"/>
  </si>
  <si>
    <t>업무용전용보험 실제가입일수</t>
    <phoneticPr fontId="69" type="noConversion"/>
  </si>
  <si>
    <t>가입</t>
    <phoneticPr fontId="69" type="noConversion"/>
  </si>
  <si>
    <t>(3) 보험가입 ( 0. 가입 1. 부 2. 일부가입)</t>
    <phoneticPr fontId="69" type="noConversion"/>
  </si>
  <si>
    <t>종료일</t>
    <phoneticPr fontId="69" type="noConversion"/>
  </si>
  <si>
    <t>시작일</t>
    <phoneticPr fontId="69" type="noConversion"/>
  </si>
  <si>
    <t>임차기간</t>
    <phoneticPr fontId="69" type="noConversion"/>
  </si>
  <si>
    <t>취득일</t>
    <phoneticPr fontId="69" type="noConversion"/>
  </si>
  <si>
    <t>리스</t>
    <phoneticPr fontId="69" type="noConversion"/>
  </si>
  <si>
    <t>자가</t>
    <phoneticPr fontId="69" type="noConversion"/>
  </si>
  <si>
    <t>임차/처분</t>
    <phoneticPr fontId="69" type="noConversion"/>
  </si>
  <si>
    <t>사용자</t>
    <phoneticPr fontId="69" type="noConversion"/>
  </si>
  <si>
    <t>쏘나타</t>
    <phoneticPr fontId="69" type="noConversion"/>
  </si>
  <si>
    <t>쏘렌토</t>
    <phoneticPr fontId="69" type="noConversion"/>
  </si>
  <si>
    <t>싼타페</t>
    <phoneticPr fontId="69" type="noConversion"/>
  </si>
  <si>
    <t>프라이드</t>
    <phoneticPr fontId="69" type="noConversion"/>
  </si>
  <si>
    <t>볼보</t>
    <phoneticPr fontId="69" type="noConversion"/>
  </si>
  <si>
    <t>그랜저</t>
    <phoneticPr fontId="69" type="noConversion"/>
  </si>
  <si>
    <t>스포티지</t>
    <phoneticPr fontId="69" type="noConversion"/>
  </si>
  <si>
    <t>제네시스</t>
    <phoneticPr fontId="69" type="noConversion"/>
  </si>
  <si>
    <t>차종</t>
    <phoneticPr fontId="69" type="noConversion"/>
  </si>
  <si>
    <t>38호2109</t>
    <phoneticPr fontId="69" type="noConversion"/>
  </si>
  <si>
    <t>45누6543</t>
    <phoneticPr fontId="69" type="noConversion"/>
  </si>
  <si>
    <t>26서2580</t>
    <phoneticPr fontId="69" type="noConversion"/>
  </si>
  <si>
    <t>42두3030</t>
    <phoneticPr fontId="69" type="noConversion"/>
  </si>
  <si>
    <t>24너2020</t>
    <phoneticPr fontId="69" type="noConversion"/>
  </si>
  <si>
    <t>30주9922</t>
    <phoneticPr fontId="69" type="noConversion"/>
  </si>
  <si>
    <t>23로7788</t>
    <phoneticPr fontId="69" type="noConversion"/>
  </si>
  <si>
    <t>43더456</t>
    <phoneticPr fontId="69" type="noConversion"/>
  </si>
  <si>
    <t>66어0123</t>
    <phoneticPr fontId="69" type="noConversion"/>
  </si>
  <si>
    <t>07구5678</t>
    <phoneticPr fontId="69" type="noConversion"/>
  </si>
  <si>
    <t>11루1234</t>
    <phoneticPr fontId="69" type="noConversion"/>
  </si>
  <si>
    <t>차량번호</t>
    <phoneticPr fontId="69" type="noConversion"/>
  </si>
  <si>
    <t>블루캣 - 업무용승용차 세무조정 (이영우회계사)</t>
    <phoneticPr fontId="69" type="noConversion"/>
  </si>
  <si>
    <t>http://www.blue-cat.kr/</t>
    <phoneticPr fontId="69" type="noConversion"/>
  </si>
  <si>
    <t>계</t>
    <phoneticPr fontId="69" type="noConversion"/>
  </si>
  <si>
    <t>번호</t>
    <phoneticPr fontId="69" type="noConversion"/>
  </si>
  <si>
    <t>http://cafe.daum.net/transtax/R8Xs/26</t>
    <phoneticPr fontId="4" type="noConversion"/>
  </si>
  <si>
    <t>부</t>
  </si>
  <si>
    <r>
      <t>(23). 업무외사용금액 (</t>
    </r>
    <r>
      <rPr>
        <sz val="10"/>
        <color rgb="FFFF0000"/>
        <rFont val="맑은 고딕"/>
        <family val="3"/>
        <charset val="129"/>
        <scheme val="minor"/>
      </rPr>
      <t>인정상여처분-연말정산재정산</t>
    </r>
    <r>
      <rPr>
        <sz val="10"/>
        <color theme="1"/>
        <rFont val="맑은 고딕"/>
        <family val="3"/>
        <charset val="129"/>
        <scheme val="minor"/>
      </rPr>
      <t>)</t>
    </r>
    <phoneticPr fontId="5" type="noConversion"/>
  </si>
  <si>
    <t>66호1234</t>
    <phoneticPr fontId="4" type="noConversion"/>
  </si>
  <si>
    <t>69하4321</t>
    <phoneticPr fontId="4" type="noConversion"/>
  </si>
  <si>
    <t>18하5879</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</si>
</sst>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1" formatCode="_-* #,##0_-;\-* #,##0_-;_-* &quot;-&quot;_-;_-@_-"/>
    <numFmt numFmtId="43" formatCode="_-* #,##0.00_-;\-* #,##0.00_-;_-* &quot;-&quot;??_-;_-@_-"/>
    <numFmt numFmtId="176" formatCode="yyyy\.mm\.dd\."/>
    <numFmt numFmtId="177" formatCode="###\-##\-#####"/>
    <numFmt numFmtId="178" formatCode="_-* #,##0_-&quot;km&quot;;\-* #,##0_-;_-* &quot;-&quot;_-;_-@_-"/>
    <numFmt numFmtId="179" formatCode="#,##0&quot;명&quot;"/>
    <numFmt numFmtId="180" formatCode="_-* #,##0_-&quot;원&quot;;\-* #,##0_-;_-* &quot;-&quot;_-;_-@_-"/>
    <numFmt numFmtId="181" formatCode="_-* #,##0.0_-&quot;Km/L&quot;;\-* #,##0.0_-;_-* &quot;-&quot;_-;_-@_-"/>
    <numFmt numFmtId="182" formatCode="_-* #,##0.0&quot;Km/L&quot;;\-* #,##0.0_-;_-* &quot;-&quot;_-;_-@_-"/>
    <numFmt numFmtId="183" formatCode="_-* #,##0.00_-&quot;원&quot;;\-* #,##0.00_-;_-* &quot;-&quot;_-;_-@_-"/>
    <numFmt numFmtId="184" formatCode="yyyy\.mm\.dd"/>
    <numFmt numFmtId="185" formatCode="h:mm;@"/>
    <numFmt numFmtId="186" formatCode="#,##0&quot;원&quot;"/>
    <numFmt numFmtId="187" formatCode="_-* #,##0.0_-&quot;km&quot;;\-* #,##0.0_-;_-* &quot;-&quot;_-;_-@_-"/>
    <numFmt numFmtId="188" formatCode="[Red]#,##0_-;[Blue]\-#,##0_-;_-* &quot;-&quot;_-;_-@_-"/>
    <numFmt numFmtId="189" formatCode="[Red]#,##0_-;\-* #,##0_-;_-* &quot;-&quot;_-;_-@_-"/>
    <numFmt numFmtId="190" formatCode="_-* #,##0_-;\-#,##0_-;_-* &quot;-&quot;_-;_-@_-"/>
    <numFmt numFmtId="191" formatCode="#,##0_ "/>
    <numFmt numFmtId="192" formatCode="0.0000%"/>
  </numFmts>
  <fonts count="78">
    <font>
      <sz val="11"/>
      <color theme="1"/>
      <name val="맑은 고딕"/>
      <family val="3"/>
      <charset val="129"/>
      <scheme val="minor"/>
    </font>
    <font>
      <sz val="11"/>
      <color theme="1"/>
      <name val="맑은 고딕"/>
      <family val="2"/>
      <charset val="129"/>
      <scheme val="minor"/>
    </font>
    <font>
      <sz val="11"/>
      <color theme="1"/>
      <name val="맑은 고딕"/>
      <family val="3"/>
      <charset val="129"/>
      <scheme val="minor"/>
    </font>
    <font>
      <sz val="10"/>
      <color theme="1"/>
      <name val="맑은 고딕"/>
      <family val="3"/>
      <charset val="129"/>
      <scheme val="minor"/>
    </font>
    <font>
      <sz val="8"/>
      <name val="맑은 고딕"/>
      <family val="3"/>
      <charset val="129"/>
      <scheme val="minor"/>
    </font>
    <font>
      <sz val="8"/>
      <name val="맑은 고딕"/>
      <family val="3"/>
      <charset val="129"/>
    </font>
    <font>
      <b/>
      <sz val="11"/>
      <color rgb="FFC00000"/>
      <name val="맑은 고딕"/>
      <family val="3"/>
      <charset val="129"/>
      <scheme val="minor"/>
    </font>
    <font>
      <sz val="11"/>
      <color rgb="FF7030A0"/>
      <name val="맑은 고딕"/>
      <family val="3"/>
      <charset val="129"/>
      <scheme val="minor"/>
    </font>
    <font>
      <b/>
      <sz val="18"/>
      <color theme="1"/>
      <name val="맑은 고딕"/>
      <family val="3"/>
      <charset val="129"/>
      <scheme val="minor"/>
    </font>
    <font>
      <sz val="11"/>
      <color rgb="FF002060"/>
      <name val="맑은 고딕"/>
      <family val="3"/>
      <charset val="129"/>
      <scheme val="minor"/>
    </font>
    <font>
      <b/>
      <sz val="12"/>
      <color theme="1"/>
      <name val="맑은 고딕"/>
      <family val="3"/>
      <charset val="129"/>
      <scheme val="minor"/>
    </font>
    <font>
      <sz val="10"/>
      <color indexed="8"/>
      <name val="맑은 고딕"/>
      <family val="3"/>
      <charset val="129"/>
    </font>
    <font>
      <sz val="8"/>
      <color indexed="8"/>
      <name val="맑은 고딕"/>
      <family val="3"/>
      <charset val="129"/>
    </font>
    <font>
      <b/>
      <sz val="11"/>
      <color indexed="10"/>
      <name val="맑은 고딕"/>
      <family val="3"/>
      <charset val="129"/>
    </font>
    <font>
      <sz val="9"/>
      <color rgb="FF7030A0"/>
      <name val="맑은 고딕"/>
      <family val="3"/>
      <charset val="129"/>
      <scheme val="minor"/>
    </font>
    <font>
      <sz val="8"/>
      <color rgb="FF7030A0"/>
      <name val="맑은 고딕"/>
      <family val="3"/>
      <charset val="129"/>
      <scheme val="minor"/>
    </font>
    <font>
      <sz val="10"/>
      <color rgb="FF7030A0"/>
      <name val="맑은 고딕"/>
      <family val="3"/>
      <charset val="129"/>
      <scheme val="minor"/>
    </font>
    <font>
      <sz val="8"/>
      <color theme="1"/>
      <name val="맑은 고딕"/>
      <family val="3"/>
      <charset val="129"/>
      <scheme val="minor"/>
    </font>
    <font>
      <b/>
      <sz val="11"/>
      <color rgb="FFFF0000"/>
      <name val="맑은 고딕"/>
      <family val="3"/>
      <charset val="129"/>
      <scheme val="minor"/>
    </font>
    <font>
      <sz val="9"/>
      <color theme="1"/>
      <name val="맑은 고딕"/>
      <family val="3"/>
      <charset val="129"/>
      <scheme val="minor"/>
    </font>
    <font>
      <b/>
      <sz val="9"/>
      <color indexed="81"/>
      <name val="돋움"/>
      <family val="3"/>
      <charset val="129"/>
    </font>
    <font>
      <b/>
      <sz val="9"/>
      <color indexed="81"/>
      <name val="Tahoma"/>
      <family val="2"/>
    </font>
    <font>
      <sz val="9"/>
      <color indexed="8"/>
      <name val="맑은 고딕"/>
      <family val="3"/>
      <charset val="129"/>
    </font>
    <font>
      <u/>
      <sz val="11"/>
      <color theme="10"/>
      <name val="맑은 고딕"/>
      <family val="3"/>
      <charset val="129"/>
    </font>
    <font>
      <sz val="11"/>
      <color rgb="FFC00000"/>
      <name val="맑은 고딕"/>
      <family val="3"/>
      <charset val="129"/>
      <scheme val="minor"/>
    </font>
    <font>
      <sz val="11"/>
      <color indexed="60"/>
      <name val="맑은 고딕"/>
      <family val="3"/>
      <charset val="129"/>
    </font>
    <font>
      <sz val="11"/>
      <color theme="7" tint="0.39997558519241921"/>
      <name val="맑은 고딕"/>
      <family val="3"/>
      <charset val="129"/>
      <scheme val="minor"/>
    </font>
    <font>
      <b/>
      <sz val="11"/>
      <color theme="8" tint="-0.499984740745262"/>
      <name val="맑은 고딕"/>
      <family val="3"/>
      <charset val="129"/>
      <scheme val="minor"/>
    </font>
    <font>
      <b/>
      <sz val="11"/>
      <color theme="5"/>
      <name val="맑은 고딕"/>
      <family val="3"/>
      <charset val="129"/>
      <scheme val="minor"/>
    </font>
    <font>
      <sz val="18"/>
      <color theme="1"/>
      <name val="맑은 고딕"/>
      <family val="3"/>
      <charset val="129"/>
      <scheme val="minor"/>
    </font>
    <font>
      <sz val="11"/>
      <color theme="1"/>
      <name val="굴림"/>
      <family val="3"/>
      <charset val="129"/>
    </font>
    <font>
      <b/>
      <sz val="11"/>
      <color indexed="36"/>
      <name val="굴림"/>
      <family val="3"/>
      <charset val="129"/>
    </font>
    <font>
      <b/>
      <vertAlign val="superscript"/>
      <sz val="11"/>
      <color indexed="10"/>
      <name val="굴림"/>
      <family val="3"/>
      <charset val="129"/>
    </font>
    <font>
      <sz val="11"/>
      <color indexed="8"/>
      <name val="굴림"/>
      <family val="3"/>
      <charset val="129"/>
    </font>
    <font>
      <b/>
      <sz val="11"/>
      <color rgb="FF7030A0"/>
      <name val="맑은 고딕"/>
      <family val="3"/>
      <charset val="129"/>
      <scheme val="minor"/>
    </font>
    <font>
      <sz val="14"/>
      <color indexed="8"/>
      <name val="맑은 고딕"/>
      <family val="3"/>
      <charset val="129"/>
    </font>
    <font>
      <sz val="18"/>
      <color indexed="8"/>
      <name val="맑은 고딕"/>
      <family val="3"/>
      <charset val="129"/>
    </font>
    <font>
      <b/>
      <sz val="11"/>
      <color indexed="36"/>
      <name val="맑은 고딕"/>
      <family val="3"/>
      <charset val="129"/>
    </font>
    <font>
      <sz val="11"/>
      <color rgb="FF000000"/>
      <name val="Inherit"/>
      <family val="2"/>
    </font>
    <font>
      <sz val="11"/>
      <name val="맑은 고딕"/>
      <family val="3"/>
      <charset val="129"/>
      <scheme val="minor"/>
    </font>
    <font>
      <b/>
      <sz val="11"/>
      <color rgb="FF002060"/>
      <name val="맑은 고딕"/>
      <family val="3"/>
      <charset val="129"/>
      <scheme val="minor"/>
    </font>
    <font>
      <b/>
      <sz val="11"/>
      <color theme="1"/>
      <name val="맑은 고딕"/>
      <family val="3"/>
      <charset val="129"/>
      <scheme val="minor"/>
    </font>
    <font>
      <b/>
      <sz val="11"/>
      <name val="맑은 고딕"/>
      <family val="3"/>
      <charset val="129"/>
      <scheme val="minor"/>
    </font>
    <font>
      <sz val="9"/>
      <color indexed="81"/>
      <name val="돋움"/>
      <family val="3"/>
      <charset val="129"/>
    </font>
    <font>
      <sz val="9"/>
      <color indexed="81"/>
      <name val="Tahoma"/>
      <family val="2"/>
    </font>
    <font>
      <b/>
      <sz val="11"/>
      <color indexed="56"/>
      <name val="맑은 고딕"/>
      <family val="3"/>
      <charset val="129"/>
    </font>
    <font>
      <sz val="7.5"/>
      <color theme="1"/>
      <name val="맑은 고딕"/>
      <family val="3"/>
      <charset val="129"/>
      <scheme val="minor"/>
    </font>
    <font>
      <sz val="10"/>
      <color rgb="FF002060"/>
      <name val="맑은 고딕"/>
      <family val="3"/>
      <charset val="129"/>
      <scheme val="minor"/>
    </font>
    <font>
      <sz val="9"/>
      <color rgb="FF002060"/>
      <name val="맑은 고딕"/>
      <family val="3"/>
      <charset val="129"/>
      <scheme val="minor"/>
    </font>
    <font>
      <b/>
      <sz val="11"/>
      <color theme="4"/>
      <name val="맑은 고딕"/>
      <family val="3"/>
      <charset val="129"/>
      <scheme val="minor"/>
    </font>
    <font>
      <b/>
      <sz val="12"/>
      <color rgb="FFC00000"/>
      <name val="맑은 고딕"/>
      <family val="3"/>
      <charset val="129"/>
      <scheme val="minor"/>
    </font>
    <font>
      <sz val="11"/>
      <color indexed="8"/>
      <name val="맑은 고딕"/>
      <family val="3"/>
      <charset val="129"/>
    </font>
    <font>
      <b/>
      <sz val="10"/>
      <color rgb="FF0070C0"/>
      <name val="맑은 고딕"/>
      <family val="3"/>
      <charset val="129"/>
    </font>
    <font>
      <sz val="8"/>
      <name val="돋움"/>
      <family val="3"/>
      <charset val="129"/>
    </font>
    <font>
      <b/>
      <sz val="10"/>
      <color indexed="8"/>
      <name val="맑은 고딕"/>
      <family val="3"/>
      <charset val="129"/>
    </font>
    <font>
      <b/>
      <sz val="9"/>
      <color rgb="FFFF0000"/>
      <name val="맑은 고딕"/>
      <family val="3"/>
      <charset val="129"/>
    </font>
    <font>
      <b/>
      <sz val="10"/>
      <color rgb="FF002060"/>
      <name val="맑은 고딕"/>
      <family val="3"/>
      <charset val="129"/>
    </font>
    <font>
      <b/>
      <sz val="10"/>
      <color indexed="53"/>
      <name val="맑은 고딕"/>
      <family val="3"/>
      <charset val="129"/>
    </font>
    <font>
      <b/>
      <sz val="10"/>
      <name val="맑은 고딕"/>
      <family val="3"/>
      <charset val="129"/>
    </font>
    <font>
      <b/>
      <sz val="10"/>
      <color theme="1"/>
      <name val="맑은 고딕"/>
      <family val="3"/>
      <charset val="129"/>
    </font>
    <font>
      <b/>
      <sz val="10"/>
      <color rgb="FFFF0000"/>
      <name val="맑은 고딕"/>
      <family val="3"/>
      <charset val="129"/>
    </font>
    <font>
      <sz val="8"/>
      <color rgb="FFFF0000"/>
      <name val="맑은 고딕"/>
      <family val="3"/>
      <charset val="129"/>
    </font>
    <font>
      <b/>
      <sz val="9"/>
      <color indexed="8"/>
      <name val="맑은 고딕"/>
      <family val="3"/>
      <charset val="129"/>
    </font>
    <font>
      <b/>
      <sz val="8"/>
      <color indexed="81"/>
      <name val="돋움"/>
      <family val="3"/>
      <charset val="129"/>
    </font>
    <font>
      <b/>
      <sz val="8"/>
      <color indexed="81"/>
      <name val="Tahoma"/>
      <family val="2"/>
    </font>
    <font>
      <sz val="8"/>
      <color indexed="81"/>
      <name val="Tahoma"/>
      <family val="2"/>
    </font>
    <font>
      <sz val="7.5"/>
      <color rgb="FF7030A0"/>
      <name val="맑은 고딕"/>
      <family val="3"/>
      <charset val="129"/>
      <scheme val="minor"/>
    </font>
    <font>
      <b/>
      <sz val="12"/>
      <color rgb="FFC00000"/>
      <name val="맑은 고딕"/>
      <family val="3"/>
      <charset val="129"/>
    </font>
    <font>
      <sz val="11"/>
      <color rgb="FFFF0000"/>
      <name val="맑은 고딕"/>
      <family val="2"/>
      <charset val="129"/>
      <scheme val="minor"/>
    </font>
    <font>
      <sz val="8"/>
      <name val="맑은 고딕"/>
      <family val="2"/>
      <charset val="129"/>
      <scheme val="minor"/>
    </font>
    <font>
      <sz val="11"/>
      <color rgb="FF7030A0"/>
      <name val="맑은 고딕"/>
      <family val="2"/>
      <charset val="129"/>
      <scheme val="minor"/>
    </font>
    <font>
      <b/>
      <sz val="11"/>
      <color rgb="FF0070C0"/>
      <name val="맑은 고딕"/>
      <family val="3"/>
      <charset val="129"/>
      <scheme val="minor"/>
    </font>
    <font>
      <sz val="11"/>
      <color rgb="FFFF0000"/>
      <name val="맑은 고딕"/>
      <family val="3"/>
      <charset val="129"/>
      <scheme val="minor"/>
    </font>
    <font>
      <sz val="11"/>
      <color rgb="FF0070C0"/>
      <name val="맑은 고딕"/>
      <family val="3"/>
      <charset val="129"/>
      <scheme val="minor"/>
    </font>
    <font>
      <b/>
      <sz val="11"/>
      <color theme="7"/>
      <name val="맑은 고딕"/>
      <family val="3"/>
      <charset val="129"/>
      <scheme val="minor"/>
    </font>
    <font>
      <b/>
      <sz val="9"/>
      <color indexed="81"/>
      <name val="MS Gothic"/>
      <family val="3"/>
      <charset val="128"/>
    </font>
    <font>
      <u/>
      <sz val="11"/>
      <color theme="10"/>
      <name val="맑은 고딕"/>
      <family val="3"/>
      <charset val="129"/>
      <scheme val="minor"/>
    </font>
    <font>
      <sz val="10"/>
      <color rgb="FFFF0000"/>
      <name val="맑은 고딕"/>
      <family val="3"/>
      <charset val="129"/>
      <scheme val="minor"/>
    </font>
  </fonts>
  <fills count="23">
    <fill>
      <patternFill patternType="none"/>
    </fill>
    <fill>
      <patternFill patternType="gray125"/>
    </fill>
    <fill>
      <patternFill patternType="solid">
        <fgColor theme="7" tint="0.7999816888943144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C000"/>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rgb="FF99FF66"/>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8" tint="0.39997558519241921"/>
        <bgColor indexed="64"/>
      </patternFill>
    </fill>
  </fills>
  <borders count="138">
    <border>
      <left/>
      <right/>
      <top/>
      <bottom/>
      <diagonal/>
    </border>
    <border>
      <left/>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rgb="FFFF0000"/>
      </left>
      <right style="thin">
        <color indexed="64"/>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thin">
        <color indexed="64"/>
      </right>
      <top style="medium">
        <color rgb="FFFF0000"/>
      </top>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medium">
        <color rgb="FFFF0000"/>
      </top>
      <bottom/>
      <diagonal/>
    </border>
    <border>
      <left style="thin">
        <color indexed="64"/>
      </left>
      <right style="medium">
        <color rgb="FFFF0000"/>
      </right>
      <top style="medium">
        <color rgb="FFFF0000"/>
      </top>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thin">
        <color indexed="64"/>
      </left>
      <right style="medium">
        <color rgb="FFFF0000"/>
      </right>
      <top/>
      <bottom style="thin">
        <color indexed="64"/>
      </bottom>
      <diagonal/>
    </border>
    <border>
      <left style="thin">
        <color indexed="64"/>
      </left>
      <right style="medium">
        <color rgb="FFFF0000"/>
      </right>
      <top style="thin">
        <color indexed="64"/>
      </top>
      <bottom/>
      <diagonal/>
    </border>
    <border>
      <left/>
      <right/>
      <top style="thin">
        <color indexed="64"/>
      </top>
      <bottom/>
      <diagonal/>
    </border>
    <border>
      <left style="medium">
        <color rgb="FFFF0000"/>
      </left>
      <right/>
      <top/>
      <bottom style="thin">
        <color indexed="64"/>
      </bottom>
      <diagonal/>
    </border>
    <border>
      <left style="thin">
        <color indexed="64"/>
      </left>
      <right style="thin">
        <color indexed="64"/>
      </right>
      <top/>
      <bottom/>
      <diagonal/>
    </border>
    <border>
      <left/>
      <right/>
      <top/>
      <bottom style="medium">
        <color rgb="FFFF0000"/>
      </bottom>
      <diagonal/>
    </border>
    <border>
      <left/>
      <right style="thin">
        <color indexed="64"/>
      </right>
      <top/>
      <bottom style="medium">
        <color rgb="FFFF0000"/>
      </bottom>
      <diagonal/>
    </border>
    <border>
      <left style="thin">
        <color indexed="64"/>
      </left>
      <right/>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thin">
        <color indexed="64"/>
      </right>
      <top/>
      <bottom style="medium">
        <color rgb="FFFF0000"/>
      </bottom>
      <diagonal/>
    </border>
    <border>
      <left style="thin">
        <color indexed="64"/>
      </left>
      <right style="medium">
        <color rgb="FFFF0000"/>
      </right>
      <top style="thin">
        <color indexed="64"/>
      </top>
      <bottom style="medium">
        <color rgb="FFFF0000"/>
      </bottom>
      <diagonal/>
    </border>
    <border>
      <left style="medium">
        <color rgb="FFFF0000"/>
      </left>
      <right style="thin">
        <color indexed="64"/>
      </right>
      <top/>
      <bottom style="medium">
        <color rgb="FFFF0000"/>
      </bottom>
      <diagonal/>
    </border>
    <border>
      <left style="thin">
        <color indexed="64"/>
      </left>
      <right style="medium">
        <color rgb="FFFF0000"/>
      </right>
      <top/>
      <bottom style="medium">
        <color rgb="FFFF0000"/>
      </bottom>
      <diagonal/>
    </border>
    <border>
      <left/>
      <right/>
      <top style="thin">
        <color indexed="64"/>
      </top>
      <bottom style="thin">
        <color indexed="64"/>
      </bottom>
      <diagonal/>
    </border>
    <border>
      <left style="thin">
        <color indexed="64"/>
      </left>
      <right/>
      <top/>
      <bottom/>
      <diagonal/>
    </border>
    <border>
      <left/>
      <right/>
      <top style="thin">
        <color indexed="64"/>
      </top>
      <bottom style="medium">
        <color indexed="64"/>
      </bottom>
      <diagonal/>
    </border>
    <border>
      <left style="medium">
        <color rgb="FFFF0000"/>
      </left>
      <right style="thin">
        <color indexed="64"/>
      </right>
      <top style="thin">
        <color indexed="64"/>
      </top>
      <bottom style="hair">
        <color theme="3" tint="-0.499984740745262"/>
      </bottom>
      <diagonal/>
    </border>
    <border>
      <left style="thin">
        <color indexed="64"/>
      </left>
      <right style="thin">
        <color indexed="64"/>
      </right>
      <top style="thin">
        <color indexed="64"/>
      </top>
      <bottom style="hair">
        <color theme="3" tint="-0.499984740745262"/>
      </bottom>
      <diagonal/>
    </border>
    <border>
      <left style="thin">
        <color indexed="64"/>
      </left>
      <right style="medium">
        <color rgb="FFFF0000"/>
      </right>
      <top style="thin">
        <color indexed="64"/>
      </top>
      <bottom style="hair">
        <color theme="3" tint="-0.499984740745262"/>
      </bottom>
      <diagonal/>
    </border>
    <border>
      <left style="medium">
        <color rgb="FFFF0000"/>
      </left>
      <right style="thin">
        <color indexed="64"/>
      </right>
      <top style="hair">
        <color theme="3" tint="-0.499984740745262"/>
      </top>
      <bottom style="thin">
        <color indexed="64"/>
      </bottom>
      <diagonal/>
    </border>
    <border>
      <left style="thin">
        <color indexed="64"/>
      </left>
      <right style="thin">
        <color indexed="64"/>
      </right>
      <top style="hair">
        <color theme="3" tint="-0.499984740745262"/>
      </top>
      <bottom style="thin">
        <color indexed="64"/>
      </bottom>
      <diagonal/>
    </border>
    <border>
      <left style="thin">
        <color indexed="64"/>
      </left>
      <right style="medium">
        <color rgb="FFFF0000"/>
      </right>
      <top style="hair">
        <color theme="3" tint="-0.499984740745262"/>
      </top>
      <bottom style="thin">
        <color indexed="64"/>
      </bottom>
      <diagonal/>
    </border>
    <border>
      <left style="medium">
        <color rgb="FFFF0000"/>
      </left>
      <right style="thin">
        <color indexed="64"/>
      </right>
      <top style="thin">
        <color indexed="64"/>
      </top>
      <bottom style="hair">
        <color rgb="FF002060"/>
      </bottom>
      <diagonal/>
    </border>
    <border>
      <left style="thin">
        <color indexed="64"/>
      </left>
      <right style="thin">
        <color indexed="64"/>
      </right>
      <top style="thin">
        <color indexed="64"/>
      </top>
      <bottom style="hair">
        <color rgb="FF002060"/>
      </bottom>
      <diagonal/>
    </border>
    <border>
      <left style="thin">
        <color indexed="64"/>
      </left>
      <right style="medium">
        <color rgb="FFFF0000"/>
      </right>
      <top style="thin">
        <color indexed="64"/>
      </top>
      <bottom style="hair">
        <color rgb="FF002060"/>
      </bottom>
      <diagonal/>
    </border>
    <border>
      <left style="medium">
        <color rgb="FFFF0000"/>
      </left>
      <right style="thin">
        <color indexed="64"/>
      </right>
      <top style="hair">
        <color rgb="FF002060"/>
      </top>
      <bottom style="thin">
        <color indexed="64"/>
      </bottom>
      <diagonal/>
    </border>
    <border>
      <left style="thin">
        <color indexed="64"/>
      </left>
      <right style="thin">
        <color indexed="64"/>
      </right>
      <top style="hair">
        <color rgb="FF002060"/>
      </top>
      <bottom style="thin">
        <color indexed="64"/>
      </bottom>
      <diagonal/>
    </border>
    <border>
      <left style="thin">
        <color indexed="64"/>
      </left>
      <right style="medium">
        <color rgb="FFFF0000"/>
      </right>
      <top style="hair">
        <color rgb="FF002060"/>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top style="thin">
        <color rgb="FFC00000"/>
      </top>
      <bottom style="thin">
        <color indexed="64"/>
      </bottom>
      <diagonal/>
    </border>
    <border>
      <left style="medium">
        <color rgb="FFFF0000"/>
      </left>
      <right style="thin">
        <color indexed="64"/>
      </right>
      <top style="thin">
        <color rgb="FFC00000"/>
      </top>
      <bottom style="thin">
        <color indexed="64"/>
      </bottom>
      <diagonal/>
    </border>
    <border>
      <left style="thin">
        <color indexed="64"/>
      </left>
      <right style="thin">
        <color indexed="64"/>
      </right>
      <top style="thin">
        <color rgb="FFC00000"/>
      </top>
      <bottom style="thin">
        <color indexed="64"/>
      </bottom>
      <diagonal/>
    </border>
    <border>
      <left style="thin">
        <color indexed="64"/>
      </left>
      <right style="medium">
        <color rgb="FFFF0000"/>
      </right>
      <top style="thin">
        <color rgb="FFC00000"/>
      </top>
      <bottom style="thin">
        <color indexed="64"/>
      </bottom>
      <diagonal/>
    </border>
    <border>
      <left style="thin">
        <color indexed="64"/>
      </left>
      <right/>
      <top style="thin">
        <color indexed="64"/>
      </top>
      <bottom style="thin">
        <color rgb="FFC00000"/>
      </bottom>
      <diagonal/>
    </border>
    <border>
      <left style="medium">
        <color rgb="FFFF0000"/>
      </left>
      <right style="thin">
        <color indexed="64"/>
      </right>
      <top style="thin">
        <color indexed="64"/>
      </top>
      <bottom style="thin">
        <color rgb="FFC00000"/>
      </bottom>
      <diagonal/>
    </border>
    <border>
      <left style="thin">
        <color indexed="64"/>
      </left>
      <right style="thin">
        <color indexed="64"/>
      </right>
      <top style="thin">
        <color indexed="64"/>
      </top>
      <bottom style="thin">
        <color rgb="FFC00000"/>
      </bottom>
      <diagonal/>
    </border>
    <border>
      <left style="thin">
        <color indexed="64"/>
      </left>
      <right style="medium">
        <color rgb="FFFF0000"/>
      </right>
      <top style="thin">
        <color indexed="64"/>
      </top>
      <bottom style="thin">
        <color rgb="FFC00000"/>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top style="medium">
        <color rgb="FFFF0000"/>
      </top>
      <bottom/>
      <diagonal/>
    </border>
    <border>
      <left/>
      <right/>
      <top style="medium">
        <color rgb="FFFF0000"/>
      </top>
      <bottom/>
      <diagonal/>
    </border>
    <border>
      <left/>
      <right style="thin">
        <color indexed="64"/>
      </right>
      <top style="medium">
        <color rgb="FFFF0000"/>
      </top>
      <bottom/>
      <diagonal/>
    </border>
    <border>
      <left style="medium">
        <color rgb="FFFF0000"/>
      </left>
      <right/>
      <top style="medium">
        <color rgb="FFFF0000"/>
      </top>
      <bottom/>
      <diagonal/>
    </border>
    <border>
      <left style="medium">
        <color rgb="FFFF0000"/>
      </left>
      <right/>
      <top/>
      <bottom/>
      <diagonal/>
    </border>
    <border>
      <left style="thin">
        <color indexed="64"/>
      </left>
      <right/>
      <top style="medium">
        <color rgb="FFFF0000"/>
      </top>
      <bottom style="thin">
        <color indexed="64"/>
      </bottom>
      <diagonal/>
    </border>
    <border>
      <left/>
      <right/>
      <top style="medium">
        <color rgb="FFFF0000"/>
      </top>
      <bottom style="thin">
        <color indexed="64"/>
      </bottom>
      <diagonal/>
    </border>
    <border>
      <left/>
      <right style="thin">
        <color indexed="64"/>
      </right>
      <top style="medium">
        <color rgb="FFFF0000"/>
      </top>
      <bottom style="thin">
        <color indexed="64"/>
      </bottom>
      <diagonal/>
    </border>
    <border>
      <left/>
      <right style="medium">
        <color rgb="FFFF0000"/>
      </right>
      <top style="medium">
        <color rgb="FFFF0000"/>
      </top>
      <bottom/>
      <diagonal/>
    </border>
    <border>
      <left/>
      <right style="medium">
        <color rgb="FFFF0000"/>
      </right>
      <top/>
      <bottom/>
      <diagonal/>
    </border>
    <border>
      <left/>
      <right style="medium">
        <color rgb="FFFF0000"/>
      </right>
      <top/>
      <bottom style="thin">
        <color indexed="64"/>
      </bottom>
      <diagonal/>
    </border>
    <border>
      <left style="medium">
        <color rgb="FFFF0000"/>
      </left>
      <right/>
      <top/>
      <bottom style="double">
        <color rgb="FFFF0000"/>
      </bottom>
      <diagonal/>
    </border>
    <border>
      <left/>
      <right/>
      <top/>
      <bottom style="double">
        <color rgb="FFFF0000"/>
      </bottom>
      <diagonal/>
    </border>
    <border>
      <left/>
      <right style="thin">
        <color indexed="64"/>
      </right>
      <top/>
      <bottom style="double">
        <color rgb="FFFF0000"/>
      </bottom>
      <diagonal/>
    </border>
    <border>
      <left style="thin">
        <color indexed="64"/>
      </left>
      <right/>
      <top/>
      <bottom style="double">
        <color rgb="FFFF0000"/>
      </bottom>
      <diagonal/>
    </border>
    <border>
      <left style="thin">
        <color indexed="64"/>
      </left>
      <right/>
      <top style="thin">
        <color indexed="64"/>
      </top>
      <bottom style="double">
        <color rgb="FFFF0000"/>
      </bottom>
      <diagonal/>
    </border>
    <border>
      <left/>
      <right/>
      <top style="thin">
        <color indexed="64"/>
      </top>
      <bottom style="double">
        <color rgb="FFFF0000"/>
      </bottom>
      <diagonal/>
    </border>
    <border>
      <left/>
      <right style="thin">
        <color indexed="64"/>
      </right>
      <top style="thin">
        <color indexed="64"/>
      </top>
      <bottom style="double">
        <color rgb="FFFF0000"/>
      </bottom>
      <diagonal/>
    </border>
    <border>
      <left/>
      <right style="medium">
        <color rgb="FFFF0000"/>
      </right>
      <top/>
      <bottom style="double">
        <color rgb="FFFF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rgb="FFC00000"/>
      </bottom>
      <diagonal/>
    </border>
    <border>
      <left style="thin">
        <color indexed="64"/>
      </left>
      <right/>
      <top/>
      <bottom style="medium">
        <color rgb="FFC00000"/>
      </bottom>
      <diagonal/>
    </border>
    <border>
      <left/>
      <right/>
      <top/>
      <bottom style="medium">
        <color rgb="FFC00000"/>
      </bottom>
      <diagonal/>
    </border>
    <border>
      <left/>
      <right style="thin">
        <color indexed="64"/>
      </right>
      <top/>
      <bottom style="medium">
        <color rgb="FFC00000"/>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style="thin">
        <color indexed="64"/>
      </top>
      <bottom style="medium">
        <color rgb="FFC00000"/>
      </bottom>
      <diagonal/>
    </border>
    <border>
      <left style="thick">
        <color rgb="FFC00000"/>
      </left>
      <right style="thin">
        <color indexed="64"/>
      </right>
      <top style="thick">
        <color rgb="FFC00000"/>
      </top>
      <bottom style="thin">
        <color indexed="64"/>
      </bottom>
      <diagonal/>
    </border>
    <border>
      <left style="thin">
        <color indexed="64"/>
      </left>
      <right style="thin">
        <color indexed="64"/>
      </right>
      <top style="thick">
        <color rgb="FFC00000"/>
      </top>
      <bottom style="thin">
        <color indexed="64"/>
      </bottom>
      <diagonal/>
    </border>
    <border>
      <left style="thin">
        <color indexed="64"/>
      </left>
      <right style="thick">
        <color rgb="FFC00000"/>
      </right>
      <top style="thick">
        <color rgb="FFC00000"/>
      </top>
      <bottom style="thin">
        <color indexed="64"/>
      </bottom>
      <diagonal/>
    </border>
    <border>
      <left style="thick">
        <color rgb="FFC00000"/>
      </left>
      <right style="thin">
        <color indexed="64"/>
      </right>
      <top style="thin">
        <color indexed="64"/>
      </top>
      <bottom style="thin">
        <color indexed="64"/>
      </bottom>
      <diagonal/>
    </border>
    <border>
      <left style="thin">
        <color indexed="64"/>
      </left>
      <right style="thick">
        <color rgb="FFC00000"/>
      </right>
      <top style="thin">
        <color indexed="64"/>
      </top>
      <bottom style="thin">
        <color indexed="64"/>
      </bottom>
      <diagonal/>
    </border>
    <border>
      <left style="thick">
        <color rgb="FFC00000"/>
      </left>
      <right style="thin">
        <color indexed="64"/>
      </right>
      <top style="thin">
        <color indexed="64"/>
      </top>
      <bottom style="medium">
        <color rgb="FFFF0000"/>
      </bottom>
      <diagonal/>
    </border>
    <border>
      <left style="thin">
        <color indexed="64"/>
      </left>
      <right style="thick">
        <color rgb="FFC00000"/>
      </right>
      <top style="thin">
        <color indexed="64"/>
      </top>
      <bottom style="medium">
        <color rgb="FFFF0000"/>
      </bottom>
      <diagonal/>
    </border>
    <border>
      <left style="thick">
        <color rgb="FFC00000"/>
      </left>
      <right style="thin">
        <color indexed="64"/>
      </right>
      <top/>
      <bottom style="thin">
        <color indexed="64"/>
      </bottom>
      <diagonal/>
    </border>
    <border>
      <left style="thin">
        <color indexed="64"/>
      </left>
      <right style="thick">
        <color rgb="FFC00000"/>
      </right>
      <top/>
      <bottom style="thin">
        <color indexed="64"/>
      </bottom>
      <diagonal/>
    </border>
    <border>
      <left style="thick">
        <color rgb="FFC00000"/>
      </left>
      <right style="thin">
        <color indexed="64"/>
      </right>
      <top style="thin">
        <color indexed="64"/>
      </top>
      <bottom style="thick">
        <color rgb="FFC00000"/>
      </bottom>
      <diagonal/>
    </border>
    <border>
      <left style="thin">
        <color indexed="64"/>
      </left>
      <right style="thin">
        <color indexed="64"/>
      </right>
      <top style="thin">
        <color indexed="64"/>
      </top>
      <bottom style="thick">
        <color rgb="FFC00000"/>
      </bottom>
      <diagonal/>
    </border>
    <border>
      <left style="thin">
        <color indexed="64"/>
      </left>
      <right style="thick">
        <color rgb="FFC00000"/>
      </right>
      <top style="thin">
        <color indexed="64"/>
      </top>
      <bottom style="thick">
        <color rgb="FFC00000"/>
      </bottom>
      <diagonal/>
    </border>
    <border>
      <left/>
      <right/>
      <top/>
      <bottom style="thin">
        <color indexed="8"/>
      </bottom>
      <diagonal/>
    </border>
    <border>
      <left style="thin">
        <color indexed="8"/>
      </left>
      <right style="thin">
        <color indexed="8"/>
      </right>
      <top style="thin">
        <color indexed="8"/>
      </top>
      <bottom style="double">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top style="thin">
        <color auto="1"/>
      </top>
      <bottom style="double">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9">
    <xf numFmtId="0" fontId="0" fillId="0" borderId="0">
      <alignment vertical="center"/>
    </xf>
    <xf numFmtId="41" fontId="2" fillId="0" borderId="0" applyFont="0" applyFill="0" applyBorder="0" applyAlignment="0" applyProtection="0">
      <alignment vertical="center"/>
    </xf>
    <xf numFmtId="9" fontId="2" fillId="0" borderId="0" applyFont="0" applyFill="0" applyBorder="0" applyAlignment="0" applyProtection="0">
      <alignment vertical="center"/>
    </xf>
    <xf numFmtId="0" fontId="23" fillId="0" borderId="0" applyNumberFormat="0" applyFill="0" applyBorder="0" applyAlignment="0" applyProtection="0">
      <alignment vertical="top"/>
      <protection locked="0"/>
    </xf>
    <xf numFmtId="0" fontId="51" fillId="0" borderId="0" applyFill="0" applyProtection="0"/>
    <xf numFmtId="41"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76" fillId="0" borderId="0" applyNumberFormat="0" applyFill="0" applyBorder="0" applyAlignment="0" applyProtection="0">
      <alignment vertical="center"/>
    </xf>
  </cellStyleXfs>
  <cellXfs count="670">
    <xf numFmtId="0" fontId="0" fillId="0" borderId="0" xfId="0">
      <alignment vertical="center"/>
    </xf>
    <xf numFmtId="0" fontId="3" fillId="0" borderId="0" xfId="0" applyFont="1">
      <alignment vertical="center"/>
    </xf>
    <xf numFmtId="0" fontId="6" fillId="0" borderId="0" xfId="0" applyFont="1">
      <alignment vertical="center"/>
    </xf>
    <xf numFmtId="0" fontId="0" fillId="0" borderId="1" xfId="0" applyBorder="1">
      <alignment vertical="center"/>
    </xf>
    <xf numFmtId="0" fontId="0" fillId="0" borderId="8" xfId="0" applyBorder="1" applyAlignment="1">
      <alignment horizontal="center" vertical="center"/>
    </xf>
    <xf numFmtId="0" fontId="0" fillId="0" borderId="9" xfId="0" applyBorder="1" applyAlignment="1">
      <alignment horizontal="center" vertical="center"/>
    </xf>
    <xf numFmtId="0" fontId="7" fillId="0" borderId="9" xfId="0" applyFont="1" applyBorder="1" applyAlignment="1">
      <alignment horizontal="center" vertical="center"/>
    </xf>
    <xf numFmtId="0" fontId="0" fillId="0" borderId="16" xfId="0" applyBorder="1">
      <alignment vertical="center"/>
    </xf>
    <xf numFmtId="0" fontId="10" fillId="0" borderId="0" xfId="0" applyFont="1">
      <alignment vertical="center"/>
    </xf>
    <xf numFmtId="0" fontId="0" fillId="0" borderId="9" xfId="0" applyBorder="1" applyAlignment="1">
      <alignment horizontal="center" vertical="center" wrapText="1"/>
    </xf>
    <xf numFmtId="0" fontId="0" fillId="0" borderId="40" xfId="0" applyBorder="1">
      <alignment vertical="center"/>
    </xf>
    <xf numFmtId="0" fontId="0" fillId="0" borderId="0" xfId="0" applyAlignment="1">
      <alignment horizontal="center" vertical="center"/>
    </xf>
    <xf numFmtId="0" fontId="10" fillId="0" borderId="40" xfId="0" applyFont="1" applyBorder="1">
      <alignment vertical="center"/>
    </xf>
    <xf numFmtId="0" fontId="0" fillId="4" borderId="10" xfId="0" applyFill="1" applyBorder="1">
      <alignment vertical="center"/>
    </xf>
    <xf numFmtId="0" fontId="0" fillId="4" borderId="40" xfId="0" applyFill="1" applyBorder="1">
      <alignment vertical="center"/>
    </xf>
    <xf numFmtId="0" fontId="0" fillId="4" borderId="8" xfId="0" applyFill="1" applyBorder="1">
      <alignment vertical="center"/>
    </xf>
    <xf numFmtId="0" fontId="0" fillId="0" borderId="42" xfId="0" applyBorder="1">
      <alignment vertical="center"/>
    </xf>
    <xf numFmtId="0" fontId="0" fillId="0" borderId="0" xfId="0" applyAlignment="1">
      <alignment horizontal="center" vertical="center" shrinkToFit="1"/>
    </xf>
    <xf numFmtId="0" fontId="23" fillId="0" borderId="0" xfId="3" applyAlignment="1" applyProtection="1">
      <alignment vertical="center"/>
    </xf>
    <xf numFmtId="14" fontId="0" fillId="0" borderId="0" xfId="0" applyNumberFormat="1" applyAlignment="1">
      <alignment horizontal="center" vertical="center"/>
    </xf>
    <xf numFmtId="14" fontId="7" fillId="0" borderId="0" xfId="0" applyNumberFormat="1" applyFont="1" applyAlignment="1">
      <alignment horizontal="center" vertical="center"/>
    </xf>
    <xf numFmtId="0" fontId="24" fillId="0" borderId="0" xfId="0" applyFont="1">
      <alignment vertical="center"/>
    </xf>
    <xf numFmtId="0" fontId="0" fillId="0" borderId="0" xfId="0" applyAlignment="1">
      <alignment horizontal="right" vertical="center"/>
    </xf>
    <xf numFmtId="0" fontId="0" fillId="5" borderId="9" xfId="0" applyFill="1" applyBorder="1" applyAlignment="1">
      <alignment horizontal="distributed" vertical="center" indent="2"/>
    </xf>
    <xf numFmtId="0" fontId="7" fillId="5" borderId="11" xfId="0" applyFont="1" applyFill="1" applyBorder="1" applyAlignment="1">
      <alignment horizontal="center" vertical="center"/>
    </xf>
    <xf numFmtId="0" fontId="0" fillId="0" borderId="10" xfId="0" applyBorder="1" applyAlignment="1">
      <alignment horizontal="distributed" vertical="center" indent="2"/>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2"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179" fontId="7" fillId="0" borderId="25" xfId="1" applyNumberFormat="1" applyFont="1" applyBorder="1" applyAlignment="1">
      <alignment horizontal="center" vertical="center"/>
    </xf>
    <xf numFmtId="179" fontId="7" fillId="0" borderId="9" xfId="1" applyNumberFormat="1" applyFont="1" applyBorder="1" applyAlignment="1">
      <alignment horizontal="center" vertical="center"/>
    </xf>
    <xf numFmtId="179" fontId="7" fillId="0" borderId="26" xfId="1" applyNumberFormat="1" applyFont="1" applyBorder="1" applyAlignment="1">
      <alignment horizontal="center" vertical="center"/>
    </xf>
    <xf numFmtId="0" fontId="0" fillId="0" borderId="10" xfId="0" applyBorder="1" applyAlignment="1">
      <alignment horizontal="distributed" vertical="center"/>
    </xf>
    <xf numFmtId="0" fontId="16" fillId="6" borderId="25" xfId="0" applyFont="1" applyFill="1" applyBorder="1" applyAlignment="1">
      <alignment horizontal="center" vertical="center"/>
    </xf>
    <xf numFmtId="0" fontId="16" fillId="6" borderId="9" xfId="0" applyFont="1" applyFill="1" applyBorder="1" applyAlignment="1">
      <alignment horizontal="center" vertical="center"/>
    </xf>
    <xf numFmtId="0" fontId="16" fillId="6" borderId="26" xfId="0" applyFont="1" applyFill="1" applyBorder="1" applyAlignment="1">
      <alignment horizontal="center" vertical="center"/>
    </xf>
    <xf numFmtId="0" fontId="7" fillId="0" borderId="25"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26" xfId="0" applyFont="1" applyBorder="1" applyAlignment="1">
      <alignment horizontal="center" vertical="center" shrinkToFit="1"/>
    </xf>
    <xf numFmtId="14" fontId="7" fillId="0" borderId="25" xfId="0" applyNumberFormat="1" applyFont="1" applyBorder="1" applyAlignment="1">
      <alignment horizontal="center" vertical="center"/>
    </xf>
    <xf numFmtId="14" fontId="7" fillId="0" borderId="9" xfId="0" applyNumberFormat="1" applyFont="1" applyBorder="1" applyAlignment="1">
      <alignment horizontal="center" vertical="center"/>
    </xf>
    <xf numFmtId="14" fontId="7" fillId="0" borderId="26" xfId="0" applyNumberFormat="1" applyFont="1" applyBorder="1" applyAlignment="1">
      <alignment horizontal="center" vertical="center"/>
    </xf>
    <xf numFmtId="0" fontId="0" fillId="0" borderId="10" xfId="0" applyBorder="1" applyAlignment="1">
      <alignment horizontal="distributed" vertical="center" indent="1"/>
    </xf>
    <xf numFmtId="0" fontId="7" fillId="6" borderId="25" xfId="0" applyFont="1" applyFill="1" applyBorder="1" applyAlignment="1">
      <alignment horizontal="center" vertical="center"/>
    </xf>
    <xf numFmtId="0" fontId="7" fillId="6" borderId="9" xfId="0" applyFont="1" applyFill="1" applyBorder="1" applyAlignment="1">
      <alignment horizontal="center" vertical="center"/>
    </xf>
    <xf numFmtId="0" fontId="7" fillId="6" borderId="26" xfId="0" applyFont="1" applyFill="1" applyBorder="1" applyAlignment="1">
      <alignment horizontal="center" vertical="center"/>
    </xf>
    <xf numFmtId="14" fontId="7" fillId="0" borderId="43" xfId="0" applyNumberFormat="1" applyFont="1" applyBorder="1" applyAlignment="1">
      <alignment horizontal="center" vertical="center"/>
    </xf>
    <xf numFmtId="14" fontId="7" fillId="0" borderId="44" xfId="0" applyNumberFormat="1" applyFont="1" applyBorder="1" applyAlignment="1">
      <alignment horizontal="center" vertical="center"/>
    </xf>
    <xf numFmtId="14" fontId="7" fillId="0" borderId="45" xfId="0" applyNumberFormat="1" applyFont="1" applyBorder="1" applyAlignment="1">
      <alignment horizontal="center" vertical="center"/>
    </xf>
    <xf numFmtId="14" fontId="26" fillId="0" borderId="46" xfId="0" applyNumberFormat="1" applyFont="1" applyBorder="1" applyAlignment="1">
      <alignment horizontal="center" vertical="center"/>
    </xf>
    <xf numFmtId="14" fontId="26" fillId="0" borderId="47" xfId="0" applyNumberFormat="1" applyFont="1" applyBorder="1" applyAlignment="1">
      <alignment horizontal="center" vertical="center"/>
    </xf>
    <xf numFmtId="14" fontId="26" fillId="0" borderId="48" xfId="0" applyNumberFormat="1" applyFont="1" applyBorder="1" applyAlignment="1">
      <alignment horizontal="center" vertical="center"/>
    </xf>
    <xf numFmtId="14" fontId="26" fillId="0" borderId="49" xfId="0" applyNumberFormat="1" applyFont="1" applyBorder="1" applyAlignment="1">
      <alignment horizontal="center" vertical="center"/>
    </xf>
    <xf numFmtId="14" fontId="26" fillId="0" borderId="50" xfId="0" applyNumberFormat="1" applyFont="1" applyBorder="1" applyAlignment="1">
      <alignment horizontal="center" vertical="center"/>
    </xf>
    <xf numFmtId="14" fontId="26" fillId="0" borderId="51" xfId="0" applyNumberFormat="1" applyFont="1" applyBorder="1" applyAlignment="1">
      <alignment horizontal="center" vertical="center"/>
    </xf>
    <xf numFmtId="14" fontId="7" fillId="0" borderId="52" xfId="0" applyNumberFormat="1" applyFont="1" applyBorder="1" applyAlignment="1">
      <alignment horizontal="center" vertical="center"/>
    </xf>
    <xf numFmtId="14" fontId="7" fillId="0" borderId="53" xfId="0" applyNumberFormat="1" applyFont="1" applyBorder="1" applyAlignment="1">
      <alignment horizontal="center" vertical="center"/>
    </xf>
    <xf numFmtId="14" fontId="7" fillId="0" borderId="54" xfId="0" applyNumberFormat="1" applyFont="1" applyBorder="1" applyAlignment="1">
      <alignment horizontal="center" vertical="center"/>
    </xf>
    <xf numFmtId="178" fontId="7" fillId="0" borderId="25" xfId="1" applyNumberFormat="1" applyFont="1" applyBorder="1" applyAlignment="1">
      <alignment horizontal="center" vertical="center"/>
    </xf>
    <xf numFmtId="178" fontId="7" fillId="0" borderId="9" xfId="1" applyNumberFormat="1" applyFont="1" applyBorder="1" applyAlignment="1">
      <alignment horizontal="center" vertical="center"/>
    </xf>
    <xf numFmtId="178" fontId="7" fillId="0" borderId="26" xfId="1" applyNumberFormat="1" applyFont="1" applyBorder="1" applyAlignment="1">
      <alignment horizontal="center" vertical="center"/>
    </xf>
    <xf numFmtId="178" fontId="7" fillId="7" borderId="25" xfId="1" applyNumberFormat="1" applyFont="1" applyFill="1" applyBorder="1" applyAlignment="1">
      <alignment horizontal="center" vertical="center"/>
    </xf>
    <xf numFmtId="178" fontId="7" fillId="7" borderId="9" xfId="1" applyNumberFormat="1" applyFont="1" applyFill="1" applyBorder="1" applyAlignment="1">
      <alignment horizontal="center" vertical="center"/>
    </xf>
    <xf numFmtId="178" fontId="7" fillId="7" borderId="26" xfId="1" applyNumberFormat="1" applyFont="1" applyFill="1" applyBorder="1" applyAlignment="1">
      <alignment horizontal="center" vertical="center"/>
    </xf>
    <xf numFmtId="9" fontId="7" fillId="7" borderId="25" xfId="2" applyFont="1" applyFill="1" applyBorder="1" applyAlignment="1">
      <alignment horizontal="center" vertical="center"/>
    </xf>
    <xf numFmtId="9" fontId="7" fillId="7" borderId="9" xfId="2" applyFont="1" applyFill="1" applyBorder="1" applyAlignment="1">
      <alignment horizontal="center" vertical="center"/>
    </xf>
    <xf numFmtId="9" fontId="7" fillId="7" borderId="26" xfId="2" applyFont="1" applyFill="1" applyBorder="1" applyAlignment="1">
      <alignment horizontal="center" vertical="center"/>
    </xf>
    <xf numFmtId="180" fontId="16" fillId="0" borderId="55" xfId="1" applyNumberFormat="1" applyFont="1" applyBorder="1" applyAlignment="1">
      <alignment horizontal="center" vertical="center" shrinkToFit="1"/>
    </xf>
    <xf numFmtId="180" fontId="16" fillId="0" borderId="35" xfId="1" applyNumberFormat="1" applyFont="1" applyBorder="1" applyAlignment="1">
      <alignment horizontal="center" vertical="center" shrinkToFit="1"/>
    </xf>
    <xf numFmtId="180" fontId="16" fillId="0" borderId="37" xfId="1" applyNumberFormat="1" applyFont="1" applyBorder="1" applyAlignment="1">
      <alignment horizontal="center" vertical="center" shrinkToFit="1"/>
    </xf>
    <xf numFmtId="0" fontId="27" fillId="0" borderId="10" xfId="0" applyFont="1" applyBorder="1" applyAlignment="1">
      <alignment horizontal="center" vertical="center"/>
    </xf>
    <xf numFmtId="180" fontId="16" fillId="0" borderId="19" xfId="1" applyNumberFormat="1" applyFont="1" applyBorder="1" applyAlignment="1">
      <alignment horizontal="center" vertical="center" shrinkToFit="1"/>
    </xf>
    <xf numFmtId="180" fontId="16" fillId="0" borderId="20" xfId="1" applyNumberFormat="1" applyFont="1" applyBorder="1" applyAlignment="1">
      <alignment horizontal="center" vertical="center" shrinkToFit="1"/>
    </xf>
    <xf numFmtId="180" fontId="16" fillId="0" borderId="22" xfId="1" applyNumberFormat="1" applyFont="1" applyBorder="1" applyAlignment="1">
      <alignment horizontal="center" vertical="center" shrinkToFit="1"/>
    </xf>
    <xf numFmtId="0" fontId="18" fillId="0" borderId="0" xfId="0" applyFont="1">
      <alignment vertical="center"/>
    </xf>
    <xf numFmtId="0" fontId="27" fillId="0" borderId="10" xfId="0" applyFont="1" applyBorder="1" applyAlignment="1">
      <alignment horizontal="center" vertical="center" wrapText="1"/>
    </xf>
    <xf numFmtId="0" fontId="27" fillId="0" borderId="9" xfId="0" applyFont="1" applyBorder="1" applyAlignment="1">
      <alignment horizontal="center" vertical="center" wrapText="1"/>
    </xf>
    <xf numFmtId="180" fontId="16" fillId="7" borderId="31" xfId="1" applyNumberFormat="1" applyFont="1" applyFill="1" applyBorder="1" applyAlignment="1">
      <alignment horizontal="center" vertical="center" shrinkToFit="1"/>
    </xf>
    <xf numFmtId="0" fontId="27" fillId="0" borderId="17" xfId="0" applyFont="1" applyBorder="1" applyAlignment="1">
      <alignment horizontal="distributed" vertical="center" indent="2"/>
    </xf>
    <xf numFmtId="180" fontId="16" fillId="0" borderId="23" xfId="1" applyNumberFormat="1" applyFont="1" applyBorder="1" applyAlignment="1">
      <alignment horizontal="center" vertical="center" shrinkToFit="1"/>
    </xf>
    <xf numFmtId="180" fontId="16" fillId="0" borderId="21" xfId="1" applyNumberFormat="1" applyFont="1" applyBorder="1" applyAlignment="1">
      <alignment horizontal="center" vertical="center" shrinkToFit="1"/>
    </xf>
    <xf numFmtId="180" fontId="16" fillId="0" borderId="24" xfId="1" applyNumberFormat="1" applyFont="1" applyBorder="1" applyAlignment="1">
      <alignment horizontal="center" vertical="center" shrinkToFit="1"/>
    </xf>
    <xf numFmtId="0" fontId="27" fillId="9" borderId="56" xfId="0" applyFont="1" applyFill="1" applyBorder="1" applyAlignment="1">
      <alignment horizontal="distributed" vertical="center" indent="2"/>
    </xf>
    <xf numFmtId="180" fontId="16" fillId="0" borderId="57" xfId="1" applyNumberFormat="1" applyFont="1" applyBorder="1" applyAlignment="1">
      <alignment horizontal="center" vertical="center" shrinkToFit="1"/>
    </xf>
    <xf numFmtId="180" fontId="16" fillId="0" borderId="58" xfId="1" applyNumberFormat="1" applyFont="1" applyBorder="1" applyAlignment="1">
      <alignment horizontal="center" vertical="center" shrinkToFit="1"/>
    </xf>
    <xf numFmtId="180" fontId="16" fillId="0" borderId="59" xfId="1" applyNumberFormat="1" applyFont="1" applyBorder="1" applyAlignment="1">
      <alignment horizontal="center" vertical="center" shrinkToFit="1"/>
    </xf>
    <xf numFmtId="0" fontId="27" fillId="9" borderId="10" xfId="0" applyFont="1" applyFill="1" applyBorder="1" applyAlignment="1">
      <alignment horizontal="distributed" vertical="center" indent="2"/>
    </xf>
    <xf numFmtId="180" fontId="16" fillId="0" borderId="25" xfId="1" applyNumberFormat="1" applyFont="1" applyBorder="1" applyAlignment="1">
      <alignment horizontal="center" vertical="center" shrinkToFit="1"/>
    </xf>
    <xf numFmtId="180" fontId="16" fillId="0" borderId="9" xfId="1" applyNumberFormat="1" applyFont="1" applyBorder="1" applyAlignment="1">
      <alignment horizontal="center" vertical="center" shrinkToFit="1"/>
    </xf>
    <xf numFmtId="180" fontId="16" fillId="0" borderId="26" xfId="1" applyNumberFormat="1" applyFont="1" applyBorder="1" applyAlignment="1">
      <alignment horizontal="center" vertical="center" shrinkToFit="1"/>
    </xf>
    <xf numFmtId="0" fontId="27" fillId="9" borderId="60" xfId="0" applyFont="1" applyFill="1" applyBorder="1" applyAlignment="1">
      <alignment horizontal="distributed" vertical="center" indent="2"/>
    </xf>
    <xf numFmtId="180" fontId="16" fillId="0" borderId="61" xfId="1" applyNumberFormat="1" applyFont="1" applyBorder="1" applyAlignment="1">
      <alignment horizontal="center" vertical="center" shrinkToFit="1"/>
    </xf>
    <xf numFmtId="180" fontId="16" fillId="0" borderId="62" xfId="1" applyNumberFormat="1" applyFont="1" applyBorder="1" applyAlignment="1">
      <alignment horizontal="center" vertical="center" shrinkToFit="1"/>
    </xf>
    <xf numFmtId="180" fontId="16" fillId="0" borderId="63" xfId="1" applyNumberFormat="1" applyFont="1" applyBorder="1" applyAlignment="1">
      <alignment horizontal="center" vertical="center" shrinkToFit="1"/>
    </xf>
    <xf numFmtId="0" fontId="27" fillId="0" borderId="4" xfId="0" applyFont="1" applyBorder="1" applyAlignment="1">
      <alignment horizontal="distributed" vertical="center" indent="2"/>
    </xf>
    <xf numFmtId="180" fontId="16" fillId="0" borderId="38" xfId="1" applyNumberFormat="1" applyFont="1" applyBorder="1" applyAlignment="1">
      <alignment horizontal="center" vertical="center" shrinkToFit="1"/>
    </xf>
    <xf numFmtId="180" fontId="16" fillId="0" borderId="36" xfId="1" applyNumberFormat="1" applyFont="1" applyBorder="1" applyAlignment="1">
      <alignment horizontal="center" vertical="center" shrinkToFit="1"/>
    </xf>
    <xf numFmtId="180" fontId="16" fillId="0" borderId="39" xfId="1" applyNumberFormat="1" applyFont="1" applyBorder="1" applyAlignment="1">
      <alignment horizontal="center" vertical="center" shrinkToFit="1"/>
    </xf>
    <xf numFmtId="0" fontId="0" fillId="0" borderId="9" xfId="0" applyBorder="1" applyAlignment="1">
      <alignment horizontal="distributed" vertical="center" indent="2"/>
    </xf>
    <xf numFmtId="41" fontId="7" fillId="7" borderId="3" xfId="1" applyFont="1" applyFill="1" applyBorder="1" applyAlignment="1">
      <alignment horizontal="center" vertical="center"/>
    </xf>
    <xf numFmtId="0" fontId="0" fillId="0" borderId="0" xfId="0" quotePrefix="1">
      <alignment vertical="center"/>
    </xf>
    <xf numFmtId="14" fontId="7" fillId="0" borderId="19" xfId="0" applyNumberFormat="1" applyFont="1" applyBorder="1" applyAlignment="1">
      <alignment horizontal="center" vertical="center"/>
    </xf>
    <xf numFmtId="14" fontId="7" fillId="0" borderId="20" xfId="0" applyNumberFormat="1" applyFont="1" applyBorder="1" applyAlignment="1">
      <alignment horizontal="center" vertical="center"/>
    </xf>
    <xf numFmtId="14" fontId="7" fillId="0" borderId="22" xfId="0" applyNumberFormat="1" applyFont="1" applyBorder="1" applyAlignment="1">
      <alignment horizontal="center" vertical="center"/>
    </xf>
    <xf numFmtId="14" fontId="7" fillId="0" borderId="55" xfId="0" applyNumberFormat="1" applyFont="1" applyBorder="1" applyAlignment="1">
      <alignment horizontal="center" vertical="center"/>
    </xf>
    <xf numFmtId="14" fontId="7" fillId="0" borderId="35" xfId="0" applyNumberFormat="1" applyFont="1" applyBorder="1" applyAlignment="1">
      <alignment horizontal="center" vertical="center"/>
    </xf>
    <xf numFmtId="14" fontId="7" fillId="0" borderId="37" xfId="0" applyNumberFormat="1" applyFont="1" applyBorder="1" applyAlignment="1">
      <alignment horizontal="center" vertical="center"/>
    </xf>
    <xf numFmtId="180" fontId="0" fillId="0" borderId="0" xfId="0" applyNumberFormat="1">
      <alignment vertical="center"/>
    </xf>
    <xf numFmtId="43" fontId="0" fillId="0" borderId="0" xfId="0" applyNumberFormat="1">
      <alignment vertical="center"/>
    </xf>
    <xf numFmtId="0" fontId="0" fillId="9" borderId="9" xfId="0" applyFill="1" applyBorder="1">
      <alignment vertical="center"/>
    </xf>
    <xf numFmtId="41" fontId="2" fillId="0" borderId="0" xfId="1">
      <alignment vertical="center"/>
    </xf>
    <xf numFmtId="0" fontId="0" fillId="0" borderId="0" xfId="0" quotePrefix="1" applyAlignment="1">
      <alignment horizontal="left" vertical="center" indent="2"/>
    </xf>
    <xf numFmtId="9" fontId="0" fillId="0" borderId="0" xfId="0" applyNumberFormat="1">
      <alignment vertical="center"/>
    </xf>
    <xf numFmtId="0" fontId="28" fillId="0" borderId="0" xfId="0" quotePrefix="1" applyFont="1" applyAlignment="1">
      <alignment horizontal="left" vertical="center" indent="2"/>
    </xf>
    <xf numFmtId="41" fontId="0" fillId="0" borderId="0" xfId="0" applyNumberFormat="1">
      <alignment vertical="center"/>
    </xf>
    <xf numFmtId="41" fontId="28" fillId="0" borderId="64" xfId="0" applyNumberFormat="1" applyFont="1" applyBorder="1">
      <alignment vertical="center"/>
    </xf>
    <xf numFmtId="41" fontId="28" fillId="0" borderId="0" xfId="0" applyNumberFormat="1" applyFont="1">
      <alignment vertical="center"/>
    </xf>
    <xf numFmtId="3" fontId="0" fillId="0" borderId="0" xfId="0" applyNumberFormat="1">
      <alignment vertical="center"/>
    </xf>
    <xf numFmtId="0" fontId="7" fillId="0" borderId="0" xfId="0" applyFont="1">
      <alignment vertical="center"/>
    </xf>
    <xf numFmtId="181" fontId="2" fillId="0" borderId="0" xfId="1" applyNumberFormat="1" applyAlignment="1">
      <alignment vertical="center" shrinkToFit="1"/>
    </xf>
    <xf numFmtId="180" fontId="7" fillId="0" borderId="0" xfId="1" applyNumberFormat="1" applyFont="1">
      <alignment vertical="center"/>
    </xf>
    <xf numFmtId="182" fontId="7" fillId="0" borderId="0" xfId="1" applyNumberFormat="1" applyFont="1">
      <alignment vertical="center"/>
    </xf>
    <xf numFmtId="183" fontId="7" fillId="0" borderId="0" xfId="1" applyNumberFormat="1" applyFont="1">
      <alignment vertical="center"/>
    </xf>
    <xf numFmtId="184" fontId="0" fillId="0" borderId="65" xfId="0" applyNumberFormat="1" applyBorder="1" applyAlignment="1">
      <alignment horizontal="center" vertical="center" shrinkToFit="1"/>
    </xf>
    <xf numFmtId="0" fontId="0" fillId="0" borderId="66" xfId="0" applyBorder="1" applyAlignment="1">
      <alignment horizontal="center" vertical="center" shrinkToFit="1"/>
    </xf>
    <xf numFmtId="0" fontId="0" fillId="10" borderId="66" xfId="0" applyFill="1" applyBorder="1" applyAlignment="1">
      <alignment vertical="center" shrinkToFit="1"/>
    </xf>
    <xf numFmtId="185" fontId="0" fillId="0" borderId="66" xfId="0" applyNumberFormat="1" applyBorder="1" applyAlignment="1">
      <alignment horizontal="center" vertical="center" shrinkToFit="1"/>
    </xf>
    <xf numFmtId="180" fontId="2" fillId="10" borderId="66" xfId="1" applyNumberFormat="1" applyFill="1" applyBorder="1" applyAlignment="1">
      <alignment horizontal="center" vertical="center" shrinkToFit="1"/>
    </xf>
    <xf numFmtId="0" fontId="0" fillId="0" borderId="68" xfId="0" applyBorder="1" applyAlignment="1">
      <alignment horizontal="center" vertical="center" shrinkToFit="1"/>
    </xf>
    <xf numFmtId="0" fontId="0" fillId="0" borderId="66" xfId="0" applyBorder="1">
      <alignment vertical="center"/>
    </xf>
    <xf numFmtId="0" fontId="0" fillId="10" borderId="69" xfId="0" applyFill="1" applyBorder="1" applyAlignment="1">
      <alignment horizontal="center" vertical="center" shrinkToFit="1"/>
    </xf>
    <xf numFmtId="0" fontId="0" fillId="0" borderId="70" xfId="0" applyBorder="1" applyAlignment="1">
      <alignment horizontal="center" vertical="center" shrinkToFit="1"/>
    </xf>
    <xf numFmtId="0" fontId="0" fillId="10" borderId="70" xfId="0" applyFill="1" applyBorder="1" applyAlignment="1">
      <alignment vertical="center" shrinkToFit="1"/>
    </xf>
    <xf numFmtId="187" fontId="2" fillId="0" borderId="70" xfId="1" applyNumberFormat="1" applyBorder="1" applyAlignment="1">
      <alignment vertical="center" shrinkToFit="1"/>
    </xf>
    <xf numFmtId="187" fontId="2" fillId="10" borderId="70" xfId="1" applyNumberFormat="1" applyFill="1" applyBorder="1" applyAlignment="1">
      <alignment vertical="center" shrinkToFit="1"/>
    </xf>
    <xf numFmtId="187" fontId="2" fillId="0" borderId="71" xfId="1" applyNumberFormat="1" applyBorder="1" applyAlignment="1">
      <alignment vertical="center" shrinkToFit="1"/>
    </xf>
    <xf numFmtId="187" fontId="2" fillId="9" borderId="72" xfId="1" applyNumberFormat="1" applyFill="1" applyBorder="1" applyAlignment="1">
      <alignment vertical="center" shrinkToFit="1"/>
    </xf>
    <xf numFmtId="187" fontId="2" fillId="0" borderId="73" xfId="1" applyNumberFormat="1" applyBorder="1" applyAlignment="1">
      <alignment vertical="center" shrinkToFit="1"/>
    </xf>
    <xf numFmtId="0" fontId="0" fillId="0" borderId="70" xfId="0" applyBorder="1">
      <alignment vertical="center"/>
    </xf>
    <xf numFmtId="187" fontId="2" fillId="9" borderId="70" xfId="1" applyNumberFormat="1" applyFill="1" applyBorder="1" applyAlignment="1">
      <alignment vertical="center" shrinkToFit="1"/>
    </xf>
    <xf numFmtId="187" fontId="2" fillId="11" borderId="73" xfId="1" applyNumberFormat="1" applyFill="1" applyBorder="1" applyAlignment="1">
      <alignment vertical="center" shrinkToFit="1"/>
    </xf>
    <xf numFmtId="0" fontId="0" fillId="0" borderId="66" xfId="0" applyBorder="1" applyAlignment="1">
      <alignment vertical="center" shrinkToFit="1"/>
    </xf>
    <xf numFmtId="0" fontId="0" fillId="0" borderId="70" xfId="0" applyBorder="1" applyAlignment="1">
      <alignment vertical="center" shrinkToFit="1"/>
    </xf>
    <xf numFmtId="14" fontId="0" fillId="0" borderId="66" xfId="0" applyNumberFormat="1" applyBorder="1" applyAlignment="1">
      <alignment horizontal="center" vertical="center" shrinkToFit="1"/>
    </xf>
    <xf numFmtId="14" fontId="0" fillId="0" borderId="70" xfId="0" applyNumberFormat="1" applyBorder="1" applyAlignment="1">
      <alignment horizontal="center" vertical="center" shrinkToFit="1"/>
    </xf>
    <xf numFmtId="0" fontId="30" fillId="0" borderId="0" xfId="0" applyFont="1">
      <alignment vertical="center"/>
    </xf>
    <xf numFmtId="0" fontId="0" fillId="5" borderId="8" xfId="0" applyFill="1" applyBorder="1" applyAlignment="1">
      <alignment horizontal="center" vertical="center"/>
    </xf>
    <xf numFmtId="0" fontId="38" fillId="0" borderId="0" xfId="0" applyFont="1" applyAlignment="1">
      <alignment horizontal="left" vertical="center"/>
    </xf>
    <xf numFmtId="0" fontId="0" fillId="0" borderId="34" xfId="0" applyBorder="1">
      <alignment vertical="center"/>
    </xf>
    <xf numFmtId="41" fontId="3" fillId="13" borderId="3" xfId="1" applyFont="1" applyFill="1" applyBorder="1">
      <alignment vertical="center"/>
    </xf>
    <xf numFmtId="0" fontId="0" fillId="0" borderId="29" xfId="0" applyBorder="1">
      <alignment vertical="center"/>
    </xf>
    <xf numFmtId="0" fontId="52" fillId="0" borderId="0" xfId="4" applyFont="1"/>
    <xf numFmtId="0" fontId="54" fillId="0" borderId="0" xfId="4" applyFont="1"/>
    <xf numFmtId="0" fontId="11" fillId="0" borderId="0" xfId="4" applyFont="1"/>
    <xf numFmtId="0" fontId="11" fillId="0" borderId="0" xfId="4" applyFont="1" applyAlignment="1">
      <alignment horizontal="center" vertical="center" wrapText="1"/>
    </xf>
    <xf numFmtId="0" fontId="11" fillId="0" borderId="41" xfId="4" applyFont="1" applyBorder="1"/>
    <xf numFmtId="0" fontId="62" fillId="0" borderId="0" xfId="4" applyFont="1" applyAlignment="1">
      <alignment horizontal="right" vertical="center" wrapText="1"/>
    </xf>
    <xf numFmtId="0" fontId="55" fillId="13" borderId="125" xfId="4" applyFont="1" applyFill="1" applyBorder="1" applyAlignment="1">
      <alignment horizontal="center" vertical="center" wrapText="1"/>
    </xf>
    <xf numFmtId="0" fontId="62" fillId="13" borderId="125" xfId="4" applyFont="1" applyFill="1" applyBorder="1" applyAlignment="1">
      <alignment horizontal="center" vertical="center" wrapText="1"/>
    </xf>
    <xf numFmtId="0" fontId="55" fillId="18" borderId="125" xfId="4" applyFont="1" applyFill="1" applyBorder="1" applyAlignment="1">
      <alignment horizontal="center" vertical="center" wrapText="1"/>
    </xf>
    <xf numFmtId="0" fontId="62" fillId="0" borderId="0" xfId="4" applyFont="1" applyAlignment="1">
      <alignment horizontal="center" vertical="center"/>
    </xf>
    <xf numFmtId="0" fontId="11" fillId="0" borderId="126" xfId="4" applyFont="1" applyBorder="1" applyAlignment="1">
      <alignment horizontal="center" wrapText="1"/>
    </xf>
    <xf numFmtId="0" fontId="11" fillId="0" borderId="126" xfId="4" quotePrefix="1" applyFont="1" applyBorder="1" applyAlignment="1">
      <alignment horizontal="center" wrapText="1"/>
    </xf>
    <xf numFmtId="0" fontId="11" fillId="0" borderId="126" xfId="4" applyFont="1" applyBorder="1" applyAlignment="1">
      <alignment horizontal="center" vertical="center" wrapText="1"/>
    </xf>
    <xf numFmtId="0" fontId="11" fillId="18" borderId="127" xfId="4" applyFont="1" applyFill="1" applyBorder="1" applyAlignment="1">
      <alignment horizontal="center" vertical="center" wrapText="1"/>
    </xf>
    <xf numFmtId="0" fontId="11" fillId="0" borderId="127" xfId="4" applyFont="1" applyBorder="1" applyAlignment="1">
      <alignment horizontal="center" vertical="center" shrinkToFit="1"/>
    </xf>
    <xf numFmtId="0" fontId="11" fillId="0" borderId="126" xfId="4" applyFont="1" applyBorder="1" applyAlignment="1">
      <alignment horizontal="center" vertical="center" shrinkToFit="1"/>
    </xf>
    <xf numFmtId="0" fontId="11" fillId="0" borderId="126" xfId="4" applyFont="1" applyBorder="1" applyAlignment="1">
      <alignment vertical="center" shrinkToFit="1"/>
    </xf>
    <xf numFmtId="1" fontId="11" fillId="0" borderId="126" xfId="4" applyNumberFormat="1" applyFont="1" applyBorder="1" applyAlignment="1">
      <alignment horizontal="right" vertical="center" shrinkToFit="1"/>
    </xf>
    <xf numFmtId="0" fontId="11" fillId="0" borderId="127" xfId="4" applyFont="1" applyBorder="1" applyAlignment="1">
      <alignment horizontal="center" wrapText="1"/>
    </xf>
    <xf numFmtId="0" fontId="11" fillId="0" borderId="127" xfId="4" applyFont="1" applyBorder="1" applyAlignment="1">
      <alignment vertical="center" shrinkToFit="1"/>
    </xf>
    <xf numFmtId="1" fontId="11" fillId="0" borderId="127" xfId="4" applyNumberFormat="1" applyFont="1" applyBorder="1" applyAlignment="1">
      <alignment horizontal="right" vertical="center" shrinkToFit="1"/>
    </xf>
    <xf numFmtId="0" fontId="11" fillId="0" borderId="127" xfId="4" applyFont="1" applyBorder="1" applyAlignment="1">
      <alignment horizontal="center" vertical="center" wrapText="1"/>
    </xf>
    <xf numFmtId="9" fontId="66" fillId="2" borderId="3" xfId="2" applyFont="1" applyFill="1" applyBorder="1">
      <alignment vertical="center"/>
    </xf>
    <xf numFmtId="0" fontId="49" fillId="0" borderId="0" xfId="0" applyFont="1">
      <alignment vertical="center"/>
    </xf>
    <xf numFmtId="41" fontId="0" fillId="0" borderId="0" xfId="5" applyFont="1">
      <alignment vertical="center"/>
    </xf>
    <xf numFmtId="0" fontId="1" fillId="0" borderId="0" xfId="6">
      <alignment vertical="center"/>
    </xf>
    <xf numFmtId="41" fontId="0" fillId="4" borderId="128" xfId="5" applyFont="1" applyFill="1" applyBorder="1">
      <alignment vertical="center"/>
    </xf>
    <xf numFmtId="14" fontId="0" fillId="0" borderId="0" xfId="5" applyNumberFormat="1" applyFont="1">
      <alignment vertical="center"/>
    </xf>
    <xf numFmtId="41" fontId="0" fillId="6" borderId="129" xfId="5" applyFont="1" applyFill="1" applyBorder="1">
      <alignment vertical="center"/>
    </xf>
    <xf numFmtId="41" fontId="0" fillId="0" borderId="129" xfId="5" applyFont="1" applyBorder="1">
      <alignment vertical="center"/>
    </xf>
    <xf numFmtId="0" fontId="1" fillId="0" borderId="129" xfId="6" applyBorder="1" applyAlignment="1">
      <alignment horizontal="center" vertical="center"/>
    </xf>
    <xf numFmtId="0" fontId="1" fillId="5" borderId="129" xfId="6" applyFill="1" applyBorder="1">
      <alignment vertical="center"/>
    </xf>
    <xf numFmtId="41" fontId="0" fillId="19" borderId="129" xfId="5" applyFont="1" applyFill="1" applyBorder="1">
      <alignment vertical="center"/>
    </xf>
    <xf numFmtId="41" fontId="0" fillId="20" borderId="129" xfId="5" applyFont="1" applyFill="1" applyBorder="1">
      <alignment vertical="center"/>
    </xf>
    <xf numFmtId="41" fontId="0" fillId="15" borderId="129" xfId="5" applyFont="1" applyFill="1" applyBorder="1">
      <alignment vertical="center"/>
    </xf>
    <xf numFmtId="41" fontId="0" fillId="21" borderId="129" xfId="5" applyFont="1" applyFill="1" applyBorder="1">
      <alignment vertical="center"/>
    </xf>
    <xf numFmtId="0" fontId="1" fillId="0" borderId="129" xfId="6" applyBorder="1">
      <alignment vertical="center"/>
    </xf>
    <xf numFmtId="41" fontId="70" fillId="0" borderId="129" xfId="5" applyFont="1" applyBorder="1">
      <alignment vertical="center"/>
    </xf>
    <xf numFmtId="0" fontId="1" fillId="0" borderId="129" xfId="6" applyBorder="1" applyAlignment="1">
      <alignment vertical="center" wrapText="1"/>
    </xf>
    <xf numFmtId="41" fontId="0" fillId="9" borderId="129" xfId="5" applyFont="1" applyFill="1" applyBorder="1">
      <alignment vertical="center"/>
    </xf>
    <xf numFmtId="41" fontId="0" fillId="0" borderId="132" xfId="5" applyFont="1" applyBorder="1">
      <alignment vertical="center"/>
    </xf>
    <xf numFmtId="41" fontId="0" fillId="0" borderId="133" xfId="5" applyFont="1" applyBorder="1">
      <alignment vertical="center"/>
    </xf>
    <xf numFmtId="41" fontId="0" fillId="2" borderId="129" xfId="5" applyFont="1" applyFill="1" applyBorder="1">
      <alignment vertical="center"/>
    </xf>
    <xf numFmtId="41" fontId="71" fillId="6" borderId="129" xfId="5" applyFont="1" applyFill="1" applyBorder="1">
      <alignment vertical="center"/>
    </xf>
    <xf numFmtId="41" fontId="18" fillId="21" borderId="129" xfId="5" applyFont="1" applyFill="1" applyBorder="1">
      <alignment vertical="center"/>
    </xf>
    <xf numFmtId="41" fontId="71" fillId="21" borderId="129" xfId="5" applyFont="1" applyFill="1" applyBorder="1">
      <alignment vertical="center"/>
    </xf>
    <xf numFmtId="41" fontId="6" fillId="2" borderId="129" xfId="5" applyFont="1" applyFill="1" applyBorder="1">
      <alignment vertical="center"/>
    </xf>
    <xf numFmtId="0" fontId="68" fillId="0" borderId="129" xfId="6" applyFont="1" applyBorder="1" applyAlignment="1">
      <alignment vertical="center" wrapText="1"/>
    </xf>
    <xf numFmtId="41" fontId="74" fillId="0" borderId="129" xfId="5" applyFont="1" applyBorder="1">
      <alignment vertical="center"/>
    </xf>
    <xf numFmtId="41" fontId="9" fillId="22" borderId="129" xfId="5" applyFont="1" applyFill="1" applyBorder="1">
      <alignment vertical="center"/>
    </xf>
    <xf numFmtId="41" fontId="74" fillId="4" borderId="129" xfId="5" applyFont="1" applyFill="1" applyBorder="1">
      <alignment vertical="center"/>
    </xf>
    <xf numFmtId="41" fontId="0" fillId="6" borderId="3" xfId="5" applyFont="1" applyFill="1" applyBorder="1">
      <alignment vertical="center"/>
    </xf>
    <xf numFmtId="41" fontId="74" fillId="0" borderId="3" xfId="5" applyFont="1" applyBorder="1">
      <alignment vertical="center"/>
    </xf>
    <xf numFmtId="41" fontId="74" fillId="4" borderId="3" xfId="5" applyFont="1" applyFill="1" applyBorder="1">
      <alignment vertical="center"/>
    </xf>
    <xf numFmtId="0" fontId="1" fillId="0" borderId="1" xfId="6" applyBorder="1">
      <alignment vertical="center"/>
    </xf>
    <xf numFmtId="0" fontId="1" fillId="6" borderId="134" xfId="6" applyFill="1" applyBorder="1">
      <alignment vertical="center"/>
    </xf>
    <xf numFmtId="0" fontId="1" fillId="0" borderId="134" xfId="6" applyBorder="1">
      <alignment vertical="center"/>
    </xf>
    <xf numFmtId="0" fontId="1" fillId="6" borderId="135" xfId="6" applyFill="1" applyBorder="1">
      <alignment vertical="center"/>
    </xf>
    <xf numFmtId="192" fontId="0" fillId="21" borderId="135" xfId="7" applyNumberFormat="1" applyFont="1" applyFill="1" applyBorder="1">
      <alignment vertical="center"/>
    </xf>
    <xf numFmtId="0" fontId="1" fillId="6" borderId="129" xfId="6" applyFill="1" applyBorder="1">
      <alignment vertical="center"/>
    </xf>
    <xf numFmtId="192" fontId="0" fillId="21" borderId="129" xfId="7" applyNumberFormat="1" applyFont="1" applyFill="1" applyBorder="1">
      <alignment vertical="center"/>
    </xf>
    <xf numFmtId="3" fontId="1" fillId="0" borderId="0" xfId="6" applyNumberFormat="1">
      <alignment vertical="center"/>
    </xf>
    <xf numFmtId="178" fontId="0" fillId="6" borderId="129" xfId="5" applyNumberFormat="1" applyFont="1" applyFill="1" applyBorder="1">
      <alignment vertical="center"/>
    </xf>
    <xf numFmtId="178" fontId="0" fillId="0" borderId="129" xfId="5" applyNumberFormat="1" applyFont="1" applyBorder="1">
      <alignment vertical="center"/>
    </xf>
    <xf numFmtId="0" fontId="1" fillId="0" borderId="0" xfId="6" applyAlignment="1">
      <alignment horizontal="center" vertical="center"/>
    </xf>
    <xf numFmtId="0" fontId="1" fillId="6" borderId="129" xfId="6" applyFill="1" applyBorder="1" applyAlignment="1">
      <alignment horizontal="center" vertical="center"/>
    </xf>
    <xf numFmtId="14" fontId="1" fillId="9" borderId="129" xfId="6" applyNumberFormat="1" applyFill="1" applyBorder="1" applyAlignment="1">
      <alignment horizontal="center" vertical="center"/>
    </xf>
    <xf numFmtId="0" fontId="1" fillId="9" borderId="129" xfId="6" applyFill="1" applyBorder="1" applyAlignment="1">
      <alignment horizontal="center" vertical="center"/>
    </xf>
    <xf numFmtId="0" fontId="34" fillId="0" borderId="129" xfId="6" applyFont="1" applyBorder="1" applyAlignment="1">
      <alignment horizontal="center" vertical="center"/>
    </xf>
    <xf numFmtId="14" fontId="1" fillId="0" borderId="129" xfId="6" applyNumberFormat="1" applyBorder="1" applyAlignment="1">
      <alignment horizontal="center" vertical="center"/>
    </xf>
    <xf numFmtId="0" fontId="1" fillId="0" borderId="0" xfId="6" applyAlignment="1">
      <alignment horizontal="left" vertical="center"/>
    </xf>
    <xf numFmtId="0" fontId="23" fillId="0" borderId="0" xfId="3" applyAlignment="1" applyProtection="1">
      <alignment horizontal="center" vertical="center"/>
    </xf>
    <xf numFmtId="0" fontId="1" fillId="6" borderId="0" xfId="6" applyFill="1">
      <alignment vertical="center"/>
    </xf>
    <xf numFmtId="0" fontId="76" fillId="0" borderId="0" xfId="8">
      <alignment vertical="center"/>
    </xf>
    <xf numFmtId="0" fontId="0" fillId="0" borderId="28" xfId="0" applyBorder="1" applyAlignment="1">
      <alignment horizontal="center" vertical="center"/>
    </xf>
    <xf numFmtId="0" fontId="0" fillId="0" borderId="27" xfId="0" applyBorder="1" applyAlignment="1">
      <alignment horizontal="center" vertical="center"/>
    </xf>
    <xf numFmtId="0" fontId="0" fillId="8" borderId="10" xfId="0" applyFill="1" applyBorder="1" applyAlignment="1">
      <alignment horizontal="center" vertical="center"/>
    </xf>
    <xf numFmtId="0" fontId="0" fillId="8" borderId="0" xfId="0" applyFill="1" applyAlignment="1">
      <alignment horizontal="center" vertical="center"/>
    </xf>
    <xf numFmtId="41" fontId="0" fillId="0" borderId="9" xfId="1" applyFont="1" applyBorder="1" applyAlignment="1">
      <alignment horizontal="center" vertical="center"/>
    </xf>
    <xf numFmtId="41" fontId="0" fillId="2" borderId="9" xfId="1" applyFont="1" applyFill="1" applyBorder="1" applyAlignment="1">
      <alignment horizontal="center" vertical="center"/>
    </xf>
    <xf numFmtId="0" fontId="0" fillId="0" borderId="9" xfId="0" applyBorder="1" applyAlignment="1">
      <alignment horizontal="center" vertical="center" wrapText="1"/>
    </xf>
    <xf numFmtId="0" fontId="0" fillId="0" borderId="9" xfId="0" applyBorder="1" applyAlignment="1">
      <alignment horizontal="center" vertical="center"/>
    </xf>
    <xf numFmtId="0" fontId="0" fillId="0" borderId="11" xfId="0" applyBorder="1" applyAlignment="1">
      <alignment horizontal="center" vertical="center"/>
    </xf>
    <xf numFmtId="41" fontId="0" fillId="2" borderId="9" xfId="0" applyNumberFormat="1" applyFill="1" applyBorder="1" applyAlignment="1">
      <alignment horizontal="center" vertical="center"/>
    </xf>
    <xf numFmtId="0" fontId="0" fillId="2" borderId="9" xfId="0" applyFill="1" applyBorder="1" applyAlignment="1">
      <alignment horizontal="center" vertical="center"/>
    </xf>
    <xf numFmtId="41" fontId="0" fillId="15" borderId="9" xfId="1" applyFont="1" applyFill="1" applyBorder="1" applyAlignment="1">
      <alignment horizontal="center" vertical="center"/>
    </xf>
    <xf numFmtId="0" fontId="3" fillId="0" borderId="17"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9" xfId="0" applyFont="1" applyBorder="1" applyAlignment="1">
      <alignment horizontal="center" vertical="center"/>
    </xf>
    <xf numFmtId="0" fontId="3" fillId="0" borderId="18" xfId="0" applyFont="1" applyBorder="1" applyAlignment="1">
      <alignment horizontal="center" vertical="center"/>
    </xf>
    <xf numFmtId="0" fontId="3" fillId="0" borderId="4" xfId="0" applyFont="1" applyBorder="1" applyAlignment="1">
      <alignment horizontal="center" vertical="center"/>
    </xf>
    <xf numFmtId="0" fontId="3" fillId="0" borderId="16" xfId="0" applyFont="1" applyBorder="1" applyAlignment="1">
      <alignment horizontal="center" vertical="center"/>
    </xf>
    <xf numFmtId="0" fontId="3" fillId="0" borderId="2" xfId="0" applyFont="1" applyBorder="1" applyAlignment="1">
      <alignment horizontal="center" vertical="center"/>
    </xf>
    <xf numFmtId="0" fontId="3" fillId="0" borderId="10" xfId="0" applyFont="1" applyBorder="1" applyAlignment="1">
      <alignment horizontal="center" vertical="center"/>
    </xf>
    <xf numFmtId="0" fontId="3" fillId="0" borderId="40" xfId="0" applyFont="1" applyBorder="1" applyAlignment="1">
      <alignment horizontal="center" vertical="center"/>
    </xf>
    <xf numFmtId="0" fontId="3" fillId="0" borderId="8" xfId="0" applyFont="1" applyBorder="1" applyAlignment="1">
      <alignment horizontal="center" vertical="center"/>
    </xf>
    <xf numFmtId="0" fontId="19" fillId="0" borderId="10"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8" xfId="0" applyFont="1" applyBorder="1" applyAlignment="1">
      <alignment horizontal="center" vertical="center" wrapText="1"/>
    </xf>
    <xf numFmtId="41" fontId="7" fillId="0" borderId="9" xfId="1" applyFont="1" applyBorder="1" applyAlignment="1">
      <alignment horizontal="center" vertical="center"/>
    </xf>
    <xf numFmtId="41" fontId="9" fillId="14" borderId="10" xfId="0" applyNumberFormat="1" applyFont="1" applyFill="1" applyBorder="1" applyAlignment="1">
      <alignment horizontal="center" vertical="center"/>
    </xf>
    <xf numFmtId="0" fontId="9" fillId="14" borderId="40" xfId="0" applyFont="1" applyFill="1" applyBorder="1" applyAlignment="1">
      <alignment horizontal="center" vertical="center"/>
    </xf>
    <xf numFmtId="0" fontId="9" fillId="14" borderId="8" xfId="0" applyFont="1" applyFill="1" applyBorder="1" applyAlignment="1">
      <alignment horizontal="center" vertical="center"/>
    </xf>
    <xf numFmtId="41" fontId="0" fillId="15" borderId="10" xfId="1" applyFont="1" applyFill="1" applyBorder="1" applyAlignment="1">
      <alignment horizontal="center" vertical="center"/>
    </xf>
    <xf numFmtId="41" fontId="0" fillId="15" borderId="40" xfId="1" applyFont="1" applyFill="1" applyBorder="1" applyAlignment="1">
      <alignment horizontal="center" vertical="center"/>
    </xf>
    <xf numFmtId="41" fontId="0" fillId="15" borderId="8" xfId="1" applyFont="1" applyFill="1" applyBorder="1" applyAlignment="1">
      <alignment horizontal="center" vertical="center"/>
    </xf>
    <xf numFmtId="190" fontId="0" fillId="13" borderId="9" xfId="1" applyNumberFormat="1" applyFont="1" applyFill="1" applyBorder="1" applyAlignment="1">
      <alignment horizontal="right" vertical="center"/>
    </xf>
    <xf numFmtId="184" fontId="9" fillId="0" borderId="3" xfId="0" applyNumberFormat="1"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0" fillId="13" borderId="9" xfId="0" applyFill="1" applyBorder="1" applyAlignment="1">
      <alignment horizontal="center" vertical="center"/>
    </xf>
    <xf numFmtId="0" fontId="0" fillId="0" borderId="3" xfId="0" applyBorder="1" applyAlignment="1">
      <alignment horizontal="center" vertical="center"/>
    </xf>
    <xf numFmtId="0" fontId="0" fillId="2" borderId="35" xfId="0" applyFill="1" applyBorder="1" applyAlignment="1">
      <alignment horizontal="center" vertical="center"/>
    </xf>
    <xf numFmtId="41" fontId="0" fillId="13" borderId="9" xfId="1" applyFont="1" applyFill="1" applyBorder="1" applyAlignment="1">
      <alignment horizontal="center" vertical="center"/>
    </xf>
    <xf numFmtId="41" fontId="0" fillId="13" borderId="35" xfId="1" applyFont="1" applyFill="1" applyBorder="1" applyAlignment="1">
      <alignment horizontal="center" vertical="center"/>
    </xf>
    <xf numFmtId="184" fontId="9" fillId="2" borderId="36" xfId="0" applyNumberFormat="1" applyFont="1" applyFill="1" applyBorder="1" applyAlignment="1">
      <alignment horizontal="center" vertical="center"/>
    </xf>
    <xf numFmtId="0" fontId="9" fillId="2" borderId="36" xfId="0" applyFont="1" applyFill="1" applyBorder="1" applyAlignment="1">
      <alignment horizontal="center" vertical="center"/>
    </xf>
    <xf numFmtId="0" fontId="9" fillId="2" borderId="34" xfId="0" applyFont="1" applyFill="1" applyBorder="1" applyAlignment="1">
      <alignment horizontal="center" vertical="center"/>
    </xf>
    <xf numFmtId="184" fontId="9" fillId="2" borderId="3" xfId="0" applyNumberFormat="1"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188" fontId="0" fillId="13" borderId="9" xfId="1" applyNumberFormat="1" applyFont="1" applyFill="1" applyBorder="1" applyAlignment="1">
      <alignment horizontal="right" vertical="center"/>
    </xf>
    <xf numFmtId="0" fontId="7" fillId="0" borderId="9" xfId="0" applyFont="1" applyBorder="1" applyAlignment="1">
      <alignment horizontal="center" vertical="center"/>
    </xf>
    <xf numFmtId="0" fontId="16" fillId="0" borderId="9" xfId="0" applyFont="1" applyBorder="1" applyAlignment="1">
      <alignment horizontal="left" vertical="center"/>
    </xf>
    <xf numFmtId="184" fontId="9" fillId="0" borderId="66" xfId="0" applyNumberFormat="1" applyFont="1" applyBorder="1" applyAlignment="1">
      <alignment horizontal="center" vertical="center"/>
    </xf>
    <xf numFmtId="0" fontId="9" fillId="0" borderId="66" xfId="0" applyFont="1" applyBorder="1" applyAlignment="1">
      <alignment horizontal="center" vertical="center"/>
    </xf>
    <xf numFmtId="0" fontId="9" fillId="0" borderId="65" xfId="0" applyFont="1" applyBorder="1" applyAlignment="1">
      <alignment horizontal="center" vertical="center"/>
    </xf>
    <xf numFmtId="0" fontId="7" fillId="0" borderId="115" xfId="0" applyFont="1" applyBorder="1" applyAlignment="1">
      <alignment horizontal="center" vertical="center"/>
    </xf>
    <xf numFmtId="0" fontId="7" fillId="0" borderId="116" xfId="0" applyFont="1" applyBorder="1" applyAlignment="1">
      <alignment horizontal="center" vertical="center"/>
    </xf>
    <xf numFmtId="0" fontId="7" fillId="0" borderId="121" xfId="0" applyFont="1" applyBorder="1" applyAlignment="1">
      <alignment horizontal="center" vertical="center"/>
    </xf>
    <xf numFmtId="0" fontId="7" fillId="0" borderId="122" xfId="0" applyFont="1" applyBorder="1" applyAlignment="1">
      <alignment horizontal="center" vertical="center"/>
    </xf>
    <xf numFmtId="0" fontId="7" fillId="0" borderId="123" xfId="0" applyFont="1" applyBorder="1" applyAlignment="1">
      <alignment horizontal="center" vertical="center"/>
    </xf>
    <xf numFmtId="0" fontId="0" fillId="0" borderId="8" xfId="0" applyBorder="1" applyAlignment="1">
      <alignment horizontal="center" vertical="center"/>
    </xf>
    <xf numFmtId="0" fontId="7" fillId="0" borderId="3" xfId="0" applyFont="1" applyBorder="1" applyAlignment="1">
      <alignment horizontal="center" vertical="center"/>
    </xf>
    <xf numFmtId="0" fontId="16" fillId="0" borderId="3" xfId="0" applyFont="1" applyBorder="1" applyAlignment="1">
      <alignment horizontal="left" vertical="center"/>
    </xf>
    <xf numFmtId="0" fontId="7" fillId="0" borderId="119" xfId="0" applyFont="1" applyBorder="1" applyAlignment="1">
      <alignment horizontal="center" vertical="center"/>
    </xf>
    <xf numFmtId="0" fontId="7" fillId="0" borderId="120" xfId="0" applyFont="1" applyBorder="1" applyAlignment="1">
      <alignment horizontal="center" vertical="center"/>
    </xf>
    <xf numFmtId="0" fontId="0" fillId="0" borderId="2" xfId="0" applyBorder="1" applyAlignment="1">
      <alignment horizontal="center" vertical="center"/>
    </xf>
    <xf numFmtId="184" fontId="9" fillId="0" borderId="109" xfId="0" applyNumberFormat="1" applyFont="1" applyBorder="1" applyAlignment="1">
      <alignment horizontal="center" vertical="center"/>
    </xf>
    <xf numFmtId="0" fontId="9" fillId="0" borderId="109" xfId="0" applyFont="1" applyBorder="1" applyAlignment="1">
      <alignment horizontal="center" vertical="center"/>
    </xf>
    <xf numFmtId="0" fontId="9" fillId="0" borderId="110" xfId="0" applyFont="1" applyBorder="1" applyAlignment="1">
      <alignment horizontal="center" vertical="center"/>
    </xf>
    <xf numFmtId="0" fontId="9" fillId="2" borderId="17" xfId="0" applyFont="1" applyFill="1" applyBorder="1" applyAlignment="1">
      <alignment horizontal="center" vertical="center"/>
    </xf>
    <xf numFmtId="0" fontId="9" fillId="2" borderId="29"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106" xfId="0" applyFont="1" applyFill="1" applyBorder="1" applyAlignment="1">
      <alignment horizontal="center" vertical="center"/>
    </xf>
    <xf numFmtId="0" fontId="9" fillId="2" borderId="107" xfId="0" applyFont="1" applyFill="1" applyBorder="1" applyAlignment="1">
      <alignment horizontal="center" vertical="center"/>
    </xf>
    <xf numFmtId="0" fontId="9" fillId="2" borderId="108" xfId="0" applyFont="1" applyFill="1" applyBorder="1" applyAlignment="1">
      <alignment horizontal="center" vertical="center"/>
    </xf>
    <xf numFmtId="0" fontId="47" fillId="2" borderId="9" xfId="0" applyFont="1" applyFill="1" applyBorder="1" applyAlignment="1">
      <alignment horizontal="left" vertical="center"/>
    </xf>
    <xf numFmtId="0" fontId="47" fillId="2" borderId="35" xfId="0" applyFont="1" applyFill="1" applyBorder="1" applyAlignment="1">
      <alignment horizontal="left" vertical="center"/>
    </xf>
    <xf numFmtId="184" fontId="9" fillId="2" borderId="66" xfId="0" applyNumberFormat="1" applyFont="1" applyFill="1" applyBorder="1" applyAlignment="1">
      <alignment horizontal="center" vertical="center"/>
    </xf>
    <xf numFmtId="0" fontId="9" fillId="2" borderId="66" xfId="0" applyFont="1" applyFill="1" applyBorder="1" applyAlignment="1">
      <alignment horizontal="center" vertical="center"/>
    </xf>
    <xf numFmtId="0" fontId="9" fillId="2" borderId="65" xfId="0" applyFont="1" applyFill="1" applyBorder="1" applyAlignment="1">
      <alignment horizontal="center" vertical="center"/>
    </xf>
    <xf numFmtId="41" fontId="7" fillId="0" borderId="115" xfId="1" applyFont="1" applyBorder="1" applyAlignment="1">
      <alignment horizontal="center" vertical="center"/>
    </xf>
    <xf numFmtId="41" fontId="7" fillId="0" borderId="116" xfId="1" applyFont="1" applyBorder="1" applyAlignment="1">
      <alignment horizontal="center" vertical="center"/>
    </xf>
    <xf numFmtId="41" fontId="7" fillId="0" borderId="117" xfId="1" applyFont="1" applyBorder="1" applyAlignment="1">
      <alignment horizontal="center" vertical="center"/>
    </xf>
    <xf numFmtId="41" fontId="7" fillId="0" borderId="35" xfId="1" applyFont="1" applyBorder="1" applyAlignment="1">
      <alignment horizontal="center" vertical="center"/>
    </xf>
    <xf numFmtId="41" fontId="7" fillId="0" borderId="118" xfId="1" applyFont="1" applyBorder="1" applyAlignment="1">
      <alignment horizontal="center" vertical="center"/>
    </xf>
    <xf numFmtId="41" fontId="0" fillId="2" borderId="8" xfId="1" applyFont="1" applyFill="1" applyBorder="1" applyAlignment="1">
      <alignment horizontal="center" vertical="center"/>
    </xf>
    <xf numFmtId="41" fontId="0" fillId="2" borderId="111" xfId="1" applyFont="1" applyFill="1" applyBorder="1" applyAlignment="1">
      <alignment horizontal="center" vertical="center"/>
    </xf>
    <xf numFmtId="41" fontId="0" fillId="2" borderId="105" xfId="1" applyFont="1" applyFill="1" applyBorder="1" applyAlignment="1">
      <alignment horizontal="center" vertical="center"/>
    </xf>
    <xf numFmtId="0" fontId="9" fillId="2" borderId="16"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9" xfId="0" applyFont="1" applyFill="1" applyBorder="1" applyAlignment="1">
      <alignment horizontal="center" vertical="center"/>
    </xf>
    <xf numFmtId="0" fontId="48" fillId="2" borderId="8" xfId="0" applyFont="1" applyFill="1" applyBorder="1" applyAlignment="1">
      <alignment horizontal="center" vertical="center" shrinkToFit="1"/>
    </xf>
    <xf numFmtId="0" fontId="48" fillId="2" borderId="9" xfId="0" applyFont="1" applyFill="1" applyBorder="1" applyAlignment="1">
      <alignment horizontal="center" vertical="center" shrinkToFit="1"/>
    </xf>
    <xf numFmtId="0" fontId="48" fillId="2" borderId="10" xfId="0" applyFont="1" applyFill="1" applyBorder="1" applyAlignment="1">
      <alignment horizontal="center" vertical="center" shrinkToFit="1"/>
    </xf>
    <xf numFmtId="41" fontId="0" fillId="2" borderId="9" xfId="0" applyNumberFormat="1" applyFill="1" applyBorder="1" applyAlignment="1">
      <alignment horizontal="center" vertical="center" shrinkToFit="1"/>
    </xf>
    <xf numFmtId="0" fontId="0" fillId="2" borderId="9" xfId="0" applyFill="1" applyBorder="1" applyAlignment="1">
      <alignment horizontal="center" vertical="center" shrinkToFit="1"/>
    </xf>
    <xf numFmtId="0" fontId="0" fillId="2" borderId="102" xfId="0" applyFill="1" applyBorder="1" applyAlignment="1">
      <alignment horizontal="center" vertical="center" shrinkToFit="1"/>
    </xf>
    <xf numFmtId="41" fontId="0" fillId="2" borderId="101" xfId="0" applyNumberFormat="1" applyFill="1" applyBorder="1" applyAlignment="1">
      <alignment horizontal="center" vertical="center" shrinkToFit="1"/>
    </xf>
    <xf numFmtId="41" fontId="9" fillId="2" borderId="9" xfId="1" applyFont="1" applyFill="1" applyBorder="1" applyAlignment="1">
      <alignment horizontal="center" vertical="center" shrinkToFit="1"/>
    </xf>
    <xf numFmtId="41" fontId="9" fillId="2" borderId="102" xfId="1" applyFont="1" applyFill="1" applyBorder="1" applyAlignment="1">
      <alignment horizontal="center" vertical="center" shrinkToFit="1"/>
    </xf>
    <xf numFmtId="189" fontId="0" fillId="2" borderId="8" xfId="1" applyNumberFormat="1" applyFont="1" applyFill="1" applyBorder="1" applyAlignment="1">
      <alignment horizontal="right" vertical="center" shrinkToFit="1"/>
    </xf>
    <xf numFmtId="189" fontId="0" fillId="2" borderId="9" xfId="1" applyNumberFormat="1" applyFont="1" applyFill="1" applyBorder="1" applyAlignment="1">
      <alignment horizontal="right" vertical="center" shrinkToFit="1"/>
    </xf>
    <xf numFmtId="41" fontId="3" fillId="2" borderId="9" xfId="0" applyNumberFormat="1" applyFont="1" applyFill="1" applyBorder="1" applyAlignment="1">
      <alignment horizontal="center" vertical="center" shrinkToFit="1"/>
    </xf>
    <xf numFmtId="0" fontId="3" fillId="2" borderId="9" xfId="0" applyFont="1" applyFill="1" applyBorder="1" applyAlignment="1">
      <alignment horizontal="center" vertical="center" shrinkToFit="1"/>
    </xf>
    <xf numFmtId="41" fontId="15" fillId="0" borderId="79" xfId="1" applyFont="1" applyBorder="1" applyAlignment="1">
      <alignment horizontal="center" vertical="center"/>
    </xf>
    <xf numFmtId="41" fontId="15" fillId="0" borderId="80" xfId="1" applyFont="1" applyBorder="1" applyAlignment="1">
      <alignment horizontal="center" vertical="center"/>
    </xf>
    <xf numFmtId="41" fontId="15" fillId="0" borderId="81" xfId="1" applyFont="1" applyBorder="1" applyAlignment="1">
      <alignment horizontal="center" vertical="center"/>
    </xf>
    <xf numFmtId="41" fontId="15" fillId="0" borderId="41" xfId="1" applyFont="1" applyBorder="1" applyAlignment="1">
      <alignment horizontal="center" vertical="center"/>
    </xf>
    <xf numFmtId="41" fontId="15" fillId="0" borderId="0" xfId="1" applyFont="1" applyAlignment="1">
      <alignment horizontal="center" vertical="center"/>
    </xf>
    <xf numFmtId="41" fontId="15" fillId="0" borderId="74" xfId="1" applyFont="1" applyBorder="1" applyAlignment="1">
      <alignment horizontal="center" vertical="center"/>
    </xf>
    <xf numFmtId="41" fontId="15" fillId="0" borderId="93" xfId="1" applyFont="1" applyBorder="1" applyAlignment="1">
      <alignment horizontal="center" vertical="center"/>
    </xf>
    <xf numFmtId="41" fontId="15" fillId="0" borderId="91" xfId="1" applyFont="1" applyBorder="1" applyAlignment="1">
      <alignment horizontal="center" vertical="center"/>
    </xf>
    <xf numFmtId="41" fontId="15" fillId="0" borderId="92" xfId="1" applyFont="1" applyBorder="1" applyAlignment="1">
      <alignment horizontal="center" vertical="center"/>
    </xf>
    <xf numFmtId="41" fontId="17" fillId="2" borderId="79" xfId="1" applyFont="1" applyFill="1" applyBorder="1" applyAlignment="1">
      <alignment horizontal="center" vertical="center"/>
    </xf>
    <xf numFmtId="41" fontId="17" fillId="2" borderId="80" xfId="1" applyFont="1" applyFill="1" applyBorder="1" applyAlignment="1">
      <alignment horizontal="center" vertical="center"/>
    </xf>
    <xf numFmtId="41" fontId="17" fillId="2" borderId="87" xfId="1" applyFont="1" applyFill="1" applyBorder="1" applyAlignment="1">
      <alignment horizontal="center" vertical="center"/>
    </xf>
    <xf numFmtId="41" fontId="17" fillId="2" borderId="41" xfId="1" applyFont="1" applyFill="1" applyBorder="1" applyAlignment="1">
      <alignment horizontal="center" vertical="center"/>
    </xf>
    <xf numFmtId="41" fontId="17" fillId="2" borderId="0" xfId="1" applyFont="1" applyFill="1" applyAlignment="1">
      <alignment horizontal="center" vertical="center"/>
    </xf>
    <xf numFmtId="41" fontId="17" fillId="2" borderId="88" xfId="1" applyFont="1" applyFill="1" applyBorder="1" applyAlignment="1">
      <alignment horizontal="center" vertical="center"/>
    </xf>
    <xf numFmtId="41" fontId="17" fillId="2" borderId="93" xfId="1" applyFont="1" applyFill="1" applyBorder="1" applyAlignment="1">
      <alignment horizontal="center" vertical="center"/>
    </xf>
    <xf numFmtId="41" fontId="17" fillId="2" borderId="91" xfId="1" applyFont="1" applyFill="1" applyBorder="1" applyAlignment="1">
      <alignment horizontal="center" vertical="center"/>
    </xf>
    <xf numFmtId="41" fontId="17" fillId="2" borderId="97" xfId="1" applyFont="1" applyFill="1" applyBorder="1" applyAlignment="1">
      <alignment horizontal="center" vertical="center"/>
    </xf>
    <xf numFmtId="184" fontId="16" fillId="0" borderId="17" xfId="2" applyNumberFormat="1" applyFont="1" applyBorder="1" applyAlignment="1">
      <alignment horizontal="center" vertical="center"/>
    </xf>
    <xf numFmtId="184" fontId="16" fillId="0" borderId="29" xfId="2" applyNumberFormat="1" applyFont="1" applyBorder="1" applyAlignment="1">
      <alignment horizontal="center" vertical="center"/>
    </xf>
    <xf numFmtId="184" fontId="16" fillId="0" borderId="18" xfId="2" applyNumberFormat="1" applyFont="1" applyBorder="1" applyAlignment="1">
      <alignment horizontal="center" vertical="center"/>
    </xf>
    <xf numFmtId="184" fontId="16" fillId="0" borderId="93" xfId="2" applyNumberFormat="1" applyFont="1" applyBorder="1" applyAlignment="1">
      <alignment horizontal="center" vertical="center"/>
    </xf>
    <xf numFmtId="184" fontId="16" fillId="0" borderId="91" xfId="2" applyNumberFormat="1" applyFont="1" applyBorder="1" applyAlignment="1">
      <alignment horizontal="center" vertical="center"/>
    </xf>
    <xf numFmtId="184" fontId="16" fillId="0" borderId="92" xfId="2" applyNumberFormat="1" applyFont="1" applyBorder="1" applyAlignment="1">
      <alignment horizontal="center" vertical="center"/>
    </xf>
    <xf numFmtId="41" fontId="16" fillId="12" borderId="94" xfId="1" applyFont="1" applyFill="1" applyBorder="1" applyAlignment="1">
      <alignment horizontal="center" vertical="center"/>
    </xf>
    <xf numFmtId="41" fontId="16" fillId="12" borderId="95" xfId="1" applyFont="1" applyFill="1" applyBorder="1" applyAlignment="1">
      <alignment horizontal="center" vertical="center"/>
    </xf>
    <xf numFmtId="41" fontId="16" fillId="12" borderId="96" xfId="1" applyFont="1" applyFill="1" applyBorder="1" applyAlignment="1">
      <alignment horizontal="center" vertical="center"/>
    </xf>
    <xf numFmtId="184" fontId="16" fillId="0" borderId="84" xfId="2" applyNumberFormat="1" applyFont="1" applyBorder="1" applyAlignment="1">
      <alignment horizontal="center" vertical="center"/>
    </xf>
    <xf numFmtId="184" fontId="16" fillId="0" borderId="85" xfId="2" applyNumberFormat="1" applyFont="1" applyBorder="1" applyAlignment="1">
      <alignment horizontal="center" vertical="center"/>
    </xf>
    <xf numFmtId="184" fontId="16" fillId="0" borderId="86" xfId="2" applyNumberFormat="1" applyFont="1" applyBorder="1" applyAlignment="1">
      <alignment horizontal="center" vertical="center"/>
    </xf>
    <xf numFmtId="41" fontId="47" fillId="2" borderId="79" xfId="1" applyFont="1" applyFill="1" applyBorder="1" applyAlignment="1">
      <alignment horizontal="center" vertical="center"/>
    </xf>
    <xf numFmtId="41" fontId="47" fillId="2" borderId="81" xfId="1" applyFont="1" applyFill="1" applyBorder="1" applyAlignment="1">
      <alignment horizontal="center" vertical="center"/>
    </xf>
    <xf numFmtId="41" fontId="47" fillId="2" borderId="41" xfId="1" applyFont="1" applyFill="1" applyBorder="1" applyAlignment="1">
      <alignment horizontal="center" vertical="center"/>
    </xf>
    <xf numFmtId="41" fontId="47" fillId="2" borderId="74" xfId="1" applyFont="1" applyFill="1" applyBorder="1" applyAlignment="1">
      <alignment horizontal="center" vertical="center"/>
    </xf>
    <xf numFmtId="41" fontId="47" fillId="2" borderId="93" xfId="1" applyFont="1" applyFill="1" applyBorder="1" applyAlignment="1">
      <alignment horizontal="center" vertical="center"/>
    </xf>
    <xf numFmtId="41" fontId="47" fillId="2" borderId="92" xfId="1" applyFont="1" applyFill="1" applyBorder="1" applyAlignment="1">
      <alignment horizontal="center" vertical="center"/>
    </xf>
    <xf numFmtId="41" fontId="16" fillId="0" borderId="79" xfId="1" applyFont="1" applyBorder="1" applyAlignment="1">
      <alignment horizontal="center" vertical="center"/>
    </xf>
    <xf numFmtId="41" fontId="16" fillId="0" borderId="80" xfId="1" applyFont="1" applyBorder="1" applyAlignment="1">
      <alignment horizontal="center" vertical="center"/>
    </xf>
    <xf numFmtId="41" fontId="16" fillId="0" borderId="81" xfId="1" applyFont="1" applyBorder="1" applyAlignment="1">
      <alignment horizontal="center" vertical="center"/>
    </xf>
    <xf numFmtId="41" fontId="16" fillId="0" borderId="41" xfId="1" applyFont="1" applyBorder="1" applyAlignment="1">
      <alignment horizontal="center" vertical="center"/>
    </xf>
    <xf numFmtId="41" fontId="16" fillId="0" borderId="0" xfId="1" applyFont="1" applyAlignment="1">
      <alignment horizontal="center" vertical="center"/>
    </xf>
    <xf numFmtId="41" fontId="16" fillId="0" borderId="74" xfId="1" applyFont="1" applyBorder="1" applyAlignment="1">
      <alignment horizontal="center" vertical="center"/>
    </xf>
    <xf numFmtId="41" fontId="16" fillId="0" borderId="93" xfId="1" applyFont="1" applyBorder="1" applyAlignment="1">
      <alignment horizontal="center" vertical="center"/>
    </xf>
    <xf numFmtId="41" fontId="16" fillId="0" borderId="91" xfId="1" applyFont="1" applyBorder="1" applyAlignment="1">
      <alignment horizontal="center" vertical="center"/>
    </xf>
    <xf numFmtId="41" fontId="16" fillId="0" borderId="92" xfId="1" applyFont="1" applyBorder="1" applyAlignment="1">
      <alignment horizontal="center" vertical="center"/>
    </xf>
    <xf numFmtId="41" fontId="16" fillId="0" borderId="16" xfId="1" applyFont="1" applyBorder="1" applyAlignment="1">
      <alignment horizontal="center" vertical="center"/>
    </xf>
    <xf numFmtId="41" fontId="16" fillId="0" borderId="2" xfId="1" applyFont="1" applyBorder="1" applyAlignment="1">
      <alignment horizontal="center" vertical="center"/>
    </xf>
    <xf numFmtId="41" fontId="47" fillId="2" borderId="4" xfId="1" applyFont="1" applyFill="1" applyBorder="1" applyAlignment="1">
      <alignment horizontal="center" vertical="center"/>
    </xf>
    <xf numFmtId="41" fontId="47" fillId="2" borderId="2" xfId="1" applyFont="1" applyFill="1" applyBorder="1" applyAlignment="1">
      <alignment horizontal="center" vertical="center"/>
    </xf>
    <xf numFmtId="41" fontId="16" fillId="0" borderId="4" xfId="1" applyFont="1" applyBorder="1" applyAlignment="1">
      <alignment horizontal="center" vertical="center"/>
    </xf>
    <xf numFmtId="41" fontId="15" fillId="0" borderId="4" xfId="1" applyFont="1" applyBorder="1" applyAlignment="1">
      <alignment horizontal="center" vertical="center"/>
    </xf>
    <xf numFmtId="41" fontId="15" fillId="0" borderId="16" xfId="1" applyFont="1" applyBorder="1" applyAlignment="1">
      <alignment horizontal="center" vertical="center"/>
    </xf>
    <xf numFmtId="41" fontId="15" fillId="0" borderId="2" xfId="1" applyFont="1" applyBorder="1" applyAlignment="1">
      <alignment horizontal="center" vertical="center"/>
    </xf>
    <xf numFmtId="0" fontId="14" fillId="0" borderId="82" xfId="0" applyFont="1" applyBorder="1" applyAlignment="1">
      <alignment horizontal="center" vertical="center"/>
    </xf>
    <xf numFmtId="0" fontId="14" fillId="0" borderId="80" xfId="0" applyFont="1" applyBorder="1" applyAlignment="1">
      <alignment horizontal="center" vertical="center"/>
    </xf>
    <xf numFmtId="0" fontId="14" fillId="0" borderId="81" xfId="0" applyFont="1" applyBorder="1" applyAlignment="1">
      <alignment horizontal="center" vertical="center"/>
    </xf>
    <xf numFmtId="0" fontId="14" fillId="0" borderId="83" xfId="0" applyFont="1" applyBorder="1" applyAlignment="1">
      <alignment horizontal="center" vertical="center"/>
    </xf>
    <xf numFmtId="0" fontId="14" fillId="0" borderId="0" xfId="0" applyFont="1" applyAlignment="1">
      <alignment horizontal="center" vertical="center"/>
    </xf>
    <xf numFmtId="0" fontId="14" fillId="0" borderId="74" xfId="0" applyFont="1" applyBorder="1" applyAlignment="1">
      <alignment horizontal="center" vertical="center"/>
    </xf>
    <xf numFmtId="0" fontId="14" fillId="0" borderId="90" xfId="0" applyFont="1" applyBorder="1" applyAlignment="1">
      <alignment horizontal="center" vertical="center"/>
    </xf>
    <xf numFmtId="0" fontId="14" fillId="0" borderId="91" xfId="0" applyFont="1" applyBorder="1" applyAlignment="1">
      <alignment horizontal="center" vertical="center"/>
    </xf>
    <xf numFmtId="0" fontId="14" fillId="0" borderId="92" xfId="0" applyFont="1" applyBorder="1" applyAlignment="1">
      <alignment horizontal="center" vertical="center"/>
    </xf>
    <xf numFmtId="0" fontId="14" fillId="0" borderId="79" xfId="0" applyFont="1" applyBorder="1" applyAlignment="1">
      <alignment horizontal="center" vertical="center" wrapText="1"/>
    </xf>
    <xf numFmtId="0" fontId="14" fillId="0" borderId="80" xfId="0" applyFont="1" applyBorder="1" applyAlignment="1">
      <alignment horizontal="center" vertical="center" wrapText="1"/>
    </xf>
    <xf numFmtId="0" fontId="14" fillId="0" borderId="81"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0" xfId="0" applyFont="1" applyAlignment="1">
      <alignment horizontal="center" vertical="center" wrapText="1"/>
    </xf>
    <xf numFmtId="0" fontId="14" fillId="0" borderId="74" xfId="0" applyFont="1" applyBorder="1" applyAlignment="1">
      <alignment horizontal="center" vertical="center" wrapText="1"/>
    </xf>
    <xf numFmtId="0" fontId="14" fillId="0" borderId="93" xfId="0" applyFont="1" applyBorder="1" applyAlignment="1">
      <alignment horizontal="center" vertical="center" wrapText="1"/>
    </xf>
    <xf numFmtId="0" fontId="14" fillId="0" borderId="91" xfId="0" applyFont="1" applyBorder="1" applyAlignment="1">
      <alignment horizontal="center" vertical="center" wrapText="1"/>
    </xf>
    <xf numFmtId="0" fontId="14" fillId="0" borderId="92" xfId="0" applyFont="1" applyBorder="1" applyAlignment="1">
      <alignment horizontal="center" vertical="center" wrapText="1"/>
    </xf>
    <xf numFmtId="0" fontId="14" fillId="0" borderId="79" xfId="0" applyFont="1" applyBorder="1" applyAlignment="1">
      <alignment horizontal="center" vertical="center"/>
    </xf>
    <xf numFmtId="0" fontId="14" fillId="0" borderId="41" xfId="0" applyFont="1" applyBorder="1" applyAlignment="1">
      <alignment horizontal="center" vertical="center"/>
    </xf>
    <xf numFmtId="0" fontId="14" fillId="0" borderId="93" xfId="0" applyFont="1" applyBorder="1" applyAlignment="1">
      <alignment horizontal="center" vertical="center"/>
    </xf>
    <xf numFmtId="0" fontId="14" fillId="0" borderId="30" xfId="0" applyFont="1" applyBorder="1" applyAlignment="1">
      <alignment horizontal="center" vertical="center"/>
    </xf>
    <xf numFmtId="0" fontId="14" fillId="0" borderId="16" xfId="0" applyFont="1" applyBorder="1" applyAlignment="1">
      <alignment horizontal="center" vertical="center"/>
    </xf>
    <xf numFmtId="0" fontId="14" fillId="0" borderId="2" xfId="0" applyFont="1" applyBorder="1" applyAlignment="1">
      <alignment horizontal="center" vertical="center"/>
    </xf>
    <xf numFmtId="0" fontId="14" fillId="0" borderId="4"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 xfId="0" applyFont="1" applyBorder="1" applyAlignment="1">
      <alignment horizontal="center" vertical="center"/>
    </xf>
    <xf numFmtId="184" fontId="16" fillId="0" borderId="4" xfId="2" applyNumberFormat="1" applyFont="1" applyBorder="1" applyAlignment="1">
      <alignment horizontal="center" vertical="center"/>
    </xf>
    <xf numFmtId="184" fontId="16" fillId="0" borderId="16" xfId="2" applyNumberFormat="1" applyFont="1" applyBorder="1" applyAlignment="1">
      <alignment horizontal="center" vertical="center"/>
    </xf>
    <xf numFmtId="184" fontId="16" fillId="0" borderId="2" xfId="2" applyNumberFormat="1" applyFont="1" applyBorder="1" applyAlignment="1">
      <alignment horizontal="center" vertical="center"/>
    </xf>
    <xf numFmtId="41" fontId="16" fillId="12" borderId="10" xfId="1" applyFont="1" applyFill="1" applyBorder="1" applyAlignment="1">
      <alignment horizontal="center" vertical="center"/>
    </xf>
    <xf numFmtId="41" fontId="16" fillId="12" borderId="40" xfId="1" applyFont="1" applyFill="1" applyBorder="1" applyAlignment="1">
      <alignment horizontal="center" vertical="center"/>
    </xf>
    <xf numFmtId="41" fontId="16" fillId="12" borderId="8" xfId="1" applyFont="1" applyFill="1" applyBorder="1" applyAlignment="1">
      <alignment horizontal="center" vertical="center"/>
    </xf>
    <xf numFmtId="41" fontId="17" fillId="2" borderId="4" xfId="1" applyFont="1" applyFill="1" applyBorder="1" applyAlignment="1">
      <alignment horizontal="center" vertical="center"/>
    </xf>
    <xf numFmtId="41" fontId="17" fillId="2" borderId="16" xfId="1" applyFont="1" applyFill="1" applyBorder="1" applyAlignment="1">
      <alignment horizontal="center" vertical="center"/>
    </xf>
    <xf numFmtId="41" fontId="17" fillId="2" borderId="89" xfId="1" applyFont="1" applyFill="1" applyBorder="1" applyAlignment="1">
      <alignment horizontal="center" vertical="center"/>
    </xf>
    <xf numFmtId="0" fontId="0" fillId="0" borderId="17" xfId="0" applyBorder="1" applyAlignment="1">
      <alignment horizontal="center" vertical="top" wrapText="1"/>
    </xf>
    <xf numFmtId="0" fontId="0" fillId="0" borderId="29" xfId="0" applyBorder="1" applyAlignment="1">
      <alignment horizontal="center" vertical="top" wrapText="1"/>
    </xf>
    <xf numFmtId="0" fontId="0" fillId="0" borderId="18" xfId="0" applyBorder="1" applyAlignment="1">
      <alignment horizontal="center" vertical="top" wrapText="1"/>
    </xf>
    <xf numFmtId="0" fontId="0" fillId="0" borderId="41" xfId="0" applyBorder="1" applyAlignment="1">
      <alignment horizontal="center" vertical="top" wrapText="1"/>
    </xf>
    <xf numFmtId="0" fontId="0" fillId="0" borderId="0" xfId="0" applyAlignment="1">
      <alignment horizontal="center" vertical="top" wrapText="1"/>
    </xf>
    <xf numFmtId="0" fontId="0" fillId="0" borderId="74" xfId="0" applyBorder="1" applyAlignment="1">
      <alignment horizontal="center" vertical="top" wrapText="1"/>
    </xf>
    <xf numFmtId="0" fontId="3" fillId="0" borderId="41" xfId="0" applyFont="1" applyBorder="1" applyAlignment="1">
      <alignment horizontal="center" vertical="top" wrapText="1"/>
    </xf>
    <xf numFmtId="0" fontId="19" fillId="0" borderId="34" xfId="0" applyFont="1" applyBorder="1" applyAlignment="1">
      <alignment horizontal="center" vertical="top" wrapText="1"/>
    </xf>
    <xf numFmtId="0" fontId="19" fillId="0" borderId="32" xfId="0" applyFont="1" applyBorder="1" applyAlignment="1">
      <alignment horizontal="center" vertical="top" wrapText="1"/>
    </xf>
    <xf numFmtId="0" fontId="19" fillId="0" borderId="33" xfId="0" applyFont="1" applyBorder="1" applyAlignment="1">
      <alignment horizontal="center" vertical="top" wrapText="1"/>
    </xf>
    <xf numFmtId="0" fontId="0" fillId="0" borderId="34" xfId="0" applyBorder="1" applyAlignment="1">
      <alignment horizontal="center" vertical="top" wrapText="1"/>
    </xf>
    <xf numFmtId="0" fontId="0" fillId="0" borderId="33" xfId="0" applyBorder="1" applyAlignment="1">
      <alignment horizontal="center" vertical="top" wrapText="1"/>
    </xf>
    <xf numFmtId="0" fontId="0" fillId="2" borderId="10" xfId="0" applyFill="1" applyBorder="1" applyAlignment="1">
      <alignment horizontal="center" vertical="center"/>
    </xf>
    <xf numFmtId="41" fontId="0" fillId="2" borderId="10" xfId="1" applyFont="1" applyFill="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xf>
    <xf numFmtId="0" fontId="3" fillId="0" borderId="9" xfId="0" applyFont="1" applyBorder="1" applyAlignment="1">
      <alignment horizontal="center" vertical="center" wrapText="1"/>
    </xf>
    <xf numFmtId="0" fontId="0" fillId="0" borderId="10" xfId="0" applyBorder="1" applyAlignment="1">
      <alignment horizontal="center" vertical="center"/>
    </xf>
    <xf numFmtId="0" fontId="3" fillId="0" borderId="0" xfId="0" applyFont="1" applyAlignment="1">
      <alignment horizontal="right"/>
    </xf>
    <xf numFmtId="0" fontId="3" fillId="0" borderId="1" xfId="0" applyFont="1" applyBorder="1" applyAlignment="1">
      <alignment horizontal="right"/>
    </xf>
    <xf numFmtId="41" fontId="9" fillId="14" borderId="9" xfId="1" applyFont="1" applyFill="1" applyBorder="1" applyAlignment="1">
      <alignment horizontal="center" vertical="center"/>
    </xf>
    <xf numFmtId="0" fontId="0" fillId="4" borderId="9" xfId="0" applyFill="1" applyBorder="1" applyAlignment="1">
      <alignment horizontal="center" vertical="center"/>
    </xf>
    <xf numFmtId="41" fontId="0" fillId="14" borderId="3" xfId="0" applyNumberFormat="1" applyFill="1" applyBorder="1" applyAlignment="1">
      <alignment horizontal="center" vertical="center"/>
    </xf>
    <xf numFmtId="0" fontId="0" fillId="14" borderId="3" xfId="0" applyFill="1" applyBorder="1" applyAlignment="1">
      <alignment horizontal="center" vertical="center"/>
    </xf>
    <xf numFmtId="41" fontId="0" fillId="14" borderId="9" xfId="0" applyNumberFormat="1" applyFill="1" applyBorder="1" applyAlignment="1">
      <alignment horizontal="center" vertical="center"/>
    </xf>
    <xf numFmtId="0" fontId="0" fillId="14" borderId="9" xfId="0" applyFill="1" applyBorder="1" applyAlignment="1">
      <alignment horizontal="center" vertical="center"/>
    </xf>
    <xf numFmtId="41" fontId="7" fillId="0" borderId="112" xfId="1" applyFont="1" applyBorder="1" applyAlignment="1">
      <alignment horizontal="center" vertical="center"/>
    </xf>
    <xf numFmtId="41" fontId="7" fillId="0" borderId="113" xfId="1" applyFont="1" applyBorder="1" applyAlignment="1">
      <alignment horizontal="center" vertical="center"/>
    </xf>
    <xf numFmtId="41" fontId="7" fillId="0" borderId="114" xfId="1" applyFont="1" applyBorder="1" applyAlignment="1">
      <alignment horizontal="center" vertical="center"/>
    </xf>
    <xf numFmtId="0" fontId="3" fillId="0" borderId="11" xfId="0" applyFont="1" applyBorder="1" applyAlignment="1">
      <alignment horizontal="center" vertical="center"/>
    </xf>
    <xf numFmtId="0" fontId="17" fillId="0" borderId="9" xfId="0" applyFont="1" applyBorder="1" applyAlignment="1">
      <alignment horizontal="center" vertical="center" wrapText="1"/>
    </xf>
    <xf numFmtId="0" fontId="17" fillId="0" borderId="9" xfId="0" applyFont="1" applyBorder="1" applyAlignment="1">
      <alignment horizontal="center" vertical="center"/>
    </xf>
    <xf numFmtId="0" fontId="3" fillId="0" borderId="0" xfId="0" applyFont="1" applyAlignment="1">
      <alignment horizontal="center"/>
    </xf>
    <xf numFmtId="0" fontId="0" fillId="0" borderId="8" xfId="0" applyBorder="1" applyAlignment="1">
      <alignment horizontal="center" vertical="center" wrapText="1"/>
    </xf>
    <xf numFmtId="176" fontId="9" fillId="0" borderId="11" xfId="0" applyNumberFormat="1" applyFont="1" applyBorder="1" applyAlignment="1">
      <alignment horizontal="center" vertical="center"/>
    </xf>
    <xf numFmtId="0" fontId="8" fillId="0" borderId="9"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177" fontId="9" fillId="0" borderId="9" xfId="0" applyNumberFormat="1" applyFont="1" applyBorder="1" applyAlignment="1">
      <alignment horizontal="center" vertical="center"/>
    </xf>
    <xf numFmtId="177" fontId="9" fillId="0" borderId="10" xfId="0" applyNumberFormat="1" applyFont="1" applyBorder="1" applyAlignment="1">
      <alignment horizontal="center" vertical="center"/>
    </xf>
    <xf numFmtId="176" fontId="9" fillId="0" borderId="3" xfId="0" applyNumberFormat="1" applyFont="1" applyBorder="1" applyAlignment="1">
      <alignment horizontal="center" vertical="center"/>
    </xf>
    <xf numFmtId="0" fontId="3" fillId="2" borderId="10" xfId="0" applyFont="1" applyFill="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41" fontId="0" fillId="13" borderId="103" xfId="0" applyNumberFormat="1" applyFill="1" applyBorder="1" applyAlignment="1">
      <alignment horizontal="center" vertical="center" shrinkToFit="1"/>
    </xf>
    <xf numFmtId="0" fontId="0" fillId="13" borderId="13" xfId="0" applyFill="1" applyBorder="1" applyAlignment="1">
      <alignment horizontal="center" vertical="center" shrinkToFit="1"/>
    </xf>
    <xf numFmtId="41" fontId="0" fillId="13" borderId="13" xfId="0" applyNumberFormat="1" applyFill="1" applyBorder="1" applyAlignment="1">
      <alignment horizontal="center" vertical="center" shrinkToFit="1"/>
    </xf>
    <xf numFmtId="0" fontId="0" fillId="13" borderId="104" xfId="0" applyFill="1" applyBorder="1" applyAlignment="1">
      <alignment horizontal="center" vertical="center" shrinkToFit="1"/>
    </xf>
    <xf numFmtId="41" fontId="0" fillId="13" borderId="13" xfId="1" applyFont="1" applyFill="1" applyBorder="1" applyAlignment="1">
      <alignment horizontal="center" vertical="center" shrinkToFit="1"/>
    </xf>
    <xf numFmtId="189" fontId="0" fillId="13" borderId="8" xfId="0" applyNumberFormat="1" applyFill="1" applyBorder="1" applyAlignment="1">
      <alignment horizontal="right" vertical="center" shrinkToFit="1"/>
    </xf>
    <xf numFmtId="0" fontId="0" fillId="13" borderId="9" xfId="0" applyFill="1" applyBorder="1" applyAlignment="1">
      <alignment horizontal="right" vertical="center" shrinkToFit="1"/>
    </xf>
    <xf numFmtId="41" fontId="0" fillId="13" borderId="9" xfId="0" applyNumberFormat="1" applyFill="1" applyBorder="1" applyAlignment="1">
      <alignment horizontal="center" vertical="center" shrinkToFit="1"/>
    </xf>
    <xf numFmtId="0" fontId="0" fillId="13" borderId="9" xfId="0" applyFill="1" applyBorder="1" applyAlignment="1">
      <alignment horizontal="center" vertical="center" shrinkToFit="1"/>
    </xf>
    <xf numFmtId="41" fontId="3" fillId="13" borderId="9" xfId="0" applyNumberFormat="1" applyFont="1" applyFill="1" applyBorder="1" applyAlignment="1">
      <alignment horizontal="center" vertical="center" shrinkToFit="1"/>
    </xf>
    <xf numFmtId="0" fontId="3" fillId="13" borderId="9" xfId="0" applyFont="1" applyFill="1" applyBorder="1" applyAlignment="1">
      <alignment horizontal="center" vertical="center" shrinkToFit="1"/>
    </xf>
    <xf numFmtId="0" fontId="3" fillId="13" borderId="10" xfId="0" applyFont="1" applyFill="1" applyBorder="1" applyAlignment="1">
      <alignment horizontal="center" vertical="center" shrinkToFit="1"/>
    </xf>
    <xf numFmtId="41" fontId="2" fillId="4" borderId="3" xfId="1" applyFill="1" applyBorder="1" applyAlignment="1">
      <alignment horizontal="center" vertical="center"/>
    </xf>
    <xf numFmtId="41" fontId="2" fillId="4" borderId="9" xfId="1" applyFill="1" applyBorder="1" applyAlignment="1">
      <alignment horizontal="center" vertical="center"/>
    </xf>
    <xf numFmtId="0" fontId="3" fillId="0" borderId="101" xfId="0" applyFont="1" applyBorder="1" applyAlignment="1">
      <alignment horizontal="center" vertical="center" wrapText="1"/>
    </xf>
    <xf numFmtId="0" fontId="3" fillId="0" borderId="101" xfId="0" applyFont="1" applyBorder="1" applyAlignment="1">
      <alignment horizontal="center" vertical="center"/>
    </xf>
    <xf numFmtId="0" fontId="3" fillId="0" borderId="102" xfId="0" applyFont="1" applyBorder="1" applyAlignment="1">
      <alignment horizontal="center" vertical="center"/>
    </xf>
    <xf numFmtId="41" fontId="17" fillId="13" borderId="3" xfId="1" applyFont="1" applyFill="1" applyBorder="1" applyAlignment="1">
      <alignment horizontal="center" vertical="center"/>
    </xf>
    <xf numFmtId="41" fontId="17" fillId="13" borderId="9" xfId="1" applyFont="1" applyFill="1" applyBorder="1" applyAlignment="1">
      <alignment horizontal="center" vertical="center"/>
    </xf>
    <xf numFmtId="41" fontId="3" fillId="13" borderId="9" xfId="1" applyFont="1" applyFill="1" applyBorder="1" applyAlignment="1">
      <alignment horizontal="center" vertical="center"/>
    </xf>
    <xf numFmtId="10" fontId="15" fillId="0" borderId="79" xfId="2" applyNumberFormat="1" applyFont="1" applyBorder="1" applyAlignment="1">
      <alignment horizontal="center" vertical="center"/>
    </xf>
    <xf numFmtId="10" fontId="15" fillId="0" borderId="80" xfId="2" applyNumberFormat="1" applyFont="1" applyBorder="1" applyAlignment="1">
      <alignment horizontal="center" vertical="center"/>
    </xf>
    <xf numFmtId="10" fontId="15" fillId="0" borderId="81" xfId="2" applyNumberFormat="1" applyFont="1" applyBorder="1" applyAlignment="1">
      <alignment horizontal="center" vertical="center"/>
    </xf>
    <xf numFmtId="10" fontId="15" fillId="0" borderId="41" xfId="2" applyNumberFormat="1" applyFont="1" applyBorder="1" applyAlignment="1">
      <alignment horizontal="center" vertical="center"/>
    </xf>
    <xf numFmtId="10" fontId="15" fillId="0" borderId="0" xfId="2" applyNumberFormat="1" applyFont="1" applyAlignment="1">
      <alignment horizontal="center" vertical="center"/>
    </xf>
    <xf numFmtId="10" fontId="15" fillId="0" borderId="74" xfId="2" applyNumberFormat="1" applyFont="1" applyBorder="1" applyAlignment="1">
      <alignment horizontal="center" vertical="center"/>
    </xf>
    <xf numFmtId="10" fontId="15" fillId="0" borderId="4" xfId="2" applyNumberFormat="1" applyFont="1" applyBorder="1" applyAlignment="1">
      <alignment horizontal="center" vertical="center"/>
    </xf>
    <xf numFmtId="10" fontId="15" fillId="0" borderId="16" xfId="2" applyNumberFormat="1" applyFont="1" applyBorder="1" applyAlignment="1">
      <alignment horizontal="center" vertical="center"/>
    </xf>
    <xf numFmtId="10" fontId="15" fillId="0" borderId="2" xfId="2" applyNumberFormat="1" applyFont="1" applyBorder="1" applyAlignment="1">
      <alignment horizontal="center" vertical="center"/>
    </xf>
    <xf numFmtId="0" fontId="0" fillId="0" borderId="8" xfId="0" applyBorder="1" applyAlignment="1">
      <alignment horizontal="center" vertical="top" wrapText="1"/>
    </xf>
    <xf numFmtId="0" fontId="0" fillId="0" borderId="9" xfId="0" applyBorder="1" applyAlignment="1">
      <alignment horizontal="center" vertical="top" wrapText="1"/>
    </xf>
    <xf numFmtId="0" fontId="0" fillId="0" borderId="10" xfId="0" applyBorder="1" applyAlignment="1">
      <alignment horizontal="center" vertical="top" wrapText="1"/>
    </xf>
    <xf numFmtId="0" fontId="0" fillId="0" borderId="98" xfId="0" applyBorder="1" applyAlignment="1">
      <alignment horizontal="center" vertical="center"/>
    </xf>
    <xf numFmtId="0" fontId="0" fillId="0" borderId="99" xfId="0" applyBorder="1" applyAlignment="1">
      <alignment horizontal="center" vertical="center"/>
    </xf>
    <xf numFmtId="0" fontId="0" fillId="0" borderId="100" xfId="0" applyBorder="1" applyAlignment="1">
      <alignment horizontal="center" vertical="center"/>
    </xf>
    <xf numFmtId="0" fontId="0" fillId="4" borderId="3" xfId="0" applyFill="1" applyBorder="1" applyAlignment="1">
      <alignment horizontal="center" vertical="center"/>
    </xf>
    <xf numFmtId="41" fontId="3" fillId="13" borderId="3" xfId="0" applyNumberFormat="1" applyFont="1" applyFill="1" applyBorder="1" applyAlignment="1">
      <alignment horizontal="center" vertical="center"/>
    </xf>
    <xf numFmtId="0" fontId="3" fillId="13" borderId="3" xfId="0" applyFont="1" applyFill="1" applyBorder="1" applyAlignment="1">
      <alignment horizontal="center" vertical="center"/>
    </xf>
    <xf numFmtId="0" fontId="3" fillId="13" borderId="9" xfId="0" applyFont="1" applyFill="1" applyBorder="1" applyAlignment="1">
      <alignment horizontal="center" vertical="center"/>
    </xf>
    <xf numFmtId="41" fontId="3" fillId="13" borderId="31" xfId="1" applyFont="1" applyFill="1" applyBorder="1" applyAlignment="1">
      <alignment horizontal="center" vertical="center"/>
    </xf>
    <xf numFmtId="41" fontId="3" fillId="13" borderId="3" xfId="1" applyFont="1" applyFill="1" applyBorder="1" applyAlignment="1">
      <alignment horizontal="center" vertical="center"/>
    </xf>
    <xf numFmtId="0" fontId="0" fillId="4" borderId="41" xfId="0" applyFill="1" applyBorder="1" applyAlignment="1">
      <alignment horizontal="center" vertical="center"/>
    </xf>
    <xf numFmtId="0" fontId="0" fillId="4" borderId="0" xfId="0" applyFill="1" applyAlignment="1">
      <alignment horizontal="center" vertical="center"/>
    </xf>
    <xf numFmtId="0" fontId="0" fillId="4" borderId="74" xfId="0" applyFill="1" applyBorder="1" applyAlignment="1">
      <alignment horizontal="center" vertical="center"/>
    </xf>
    <xf numFmtId="0" fontId="0" fillId="4" borderId="4" xfId="0" applyFill="1" applyBorder="1" applyAlignment="1">
      <alignment horizontal="center" vertical="center"/>
    </xf>
    <xf numFmtId="0" fontId="0" fillId="4" borderId="16" xfId="0" applyFill="1" applyBorder="1" applyAlignment="1">
      <alignment horizontal="center" vertical="center"/>
    </xf>
    <xf numFmtId="0" fontId="0" fillId="4" borderId="2" xfId="0" applyFill="1" applyBorder="1" applyAlignment="1">
      <alignment horizontal="center" vertical="center"/>
    </xf>
    <xf numFmtId="0" fontId="0" fillId="0" borderId="17" xfId="0" applyBorder="1" applyAlignment="1">
      <alignment horizontal="center" vertical="center" wrapText="1"/>
    </xf>
    <xf numFmtId="0" fontId="0" fillId="0" borderId="29" xfId="0" applyBorder="1" applyAlignment="1">
      <alignment horizontal="center" vertical="center"/>
    </xf>
    <xf numFmtId="0" fontId="0" fillId="0" borderId="41" xfId="0"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35" xfId="0" applyBorder="1" applyAlignment="1">
      <alignment horizontal="center" vertical="center" wrapText="1"/>
    </xf>
    <xf numFmtId="0" fontId="0" fillId="0" borderId="35" xfId="0" applyBorder="1" applyAlignment="1">
      <alignment horizontal="center" vertical="center"/>
    </xf>
    <xf numFmtId="0" fontId="0" fillId="0" borderId="11" xfId="0" applyBorder="1" applyAlignment="1">
      <alignment horizontal="center" vertical="top" wrapText="1"/>
    </xf>
    <xf numFmtId="0" fontId="0" fillId="0" borderId="9" xfId="0" applyBorder="1" applyAlignment="1">
      <alignment horizontal="center" vertical="top"/>
    </xf>
    <xf numFmtId="0" fontId="0" fillId="0" borderId="11" xfId="0" applyBorder="1" applyAlignment="1">
      <alignment horizontal="center" vertical="top"/>
    </xf>
    <xf numFmtId="0" fontId="0" fillId="0" borderId="2" xfId="0"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176" fontId="7" fillId="0" borderId="5" xfId="0" applyNumberFormat="1" applyFont="1" applyBorder="1" applyAlignment="1">
      <alignment horizontal="center" vertical="center"/>
    </xf>
    <xf numFmtId="176" fontId="7" fillId="0" borderId="6" xfId="0" applyNumberFormat="1" applyFont="1" applyBorder="1" applyAlignment="1">
      <alignment horizontal="center" vertical="center"/>
    </xf>
    <xf numFmtId="176" fontId="7" fillId="0" borderId="7" xfId="0" applyNumberFormat="1"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xf>
    <xf numFmtId="0" fontId="8" fillId="0" borderId="13" xfId="0" applyFont="1" applyBorder="1" applyAlignment="1">
      <alignment horizontal="center" vertical="center"/>
    </xf>
    <xf numFmtId="0" fontId="7" fillId="0" borderId="4" xfId="0" applyFont="1" applyBorder="1" applyAlignment="1">
      <alignment horizontal="center" vertical="center"/>
    </xf>
    <xf numFmtId="0" fontId="7" fillId="0" borderId="10" xfId="0" applyFont="1" applyBorder="1" applyAlignment="1">
      <alignment horizontal="center" vertical="center"/>
    </xf>
    <xf numFmtId="177" fontId="7" fillId="0" borderId="9" xfId="0" applyNumberFormat="1" applyFont="1" applyBorder="1" applyAlignment="1">
      <alignment horizontal="center" vertical="center"/>
    </xf>
    <xf numFmtId="177" fontId="7" fillId="0" borderId="10" xfId="0" applyNumberFormat="1" applyFont="1" applyBorder="1" applyAlignment="1">
      <alignment horizontal="center" vertical="center"/>
    </xf>
    <xf numFmtId="177" fontId="7" fillId="0" borderId="13" xfId="0" applyNumberFormat="1" applyFont="1" applyBorder="1" applyAlignment="1">
      <alignment horizontal="center" vertical="center"/>
    </xf>
    <xf numFmtId="177" fontId="7" fillId="0" borderId="15" xfId="0" applyNumberFormat="1" applyFont="1" applyBorder="1" applyAlignment="1">
      <alignment horizontal="center" vertical="center"/>
    </xf>
    <xf numFmtId="176" fontId="9" fillId="0" borderId="14" xfId="0" applyNumberFormat="1" applyFont="1" applyBorder="1" applyAlignment="1">
      <alignment horizontal="center" vertical="center"/>
    </xf>
    <xf numFmtId="0" fontId="54" fillId="0" borderId="124" xfId="4" applyFont="1" applyBorder="1" applyAlignment="1">
      <alignment horizontal="left" vertical="center" wrapText="1"/>
    </xf>
    <xf numFmtId="0" fontId="55" fillId="5" borderId="10" xfId="4" applyFont="1" applyFill="1" applyBorder="1" applyAlignment="1">
      <alignment horizontal="center" vertical="center"/>
    </xf>
    <xf numFmtId="0" fontId="55" fillId="5" borderId="40" xfId="4" applyFont="1" applyFill="1" applyBorder="1" applyAlignment="1">
      <alignment horizontal="center" vertical="center"/>
    </xf>
    <xf numFmtId="0" fontId="55" fillId="5" borderId="8" xfId="4" applyFont="1" applyFill="1" applyBorder="1" applyAlignment="1">
      <alignment horizontal="center" vertical="center"/>
    </xf>
    <xf numFmtId="177" fontId="56" fillId="16" borderId="9" xfId="4" applyNumberFormat="1" applyFont="1" applyFill="1" applyBorder="1" applyAlignment="1">
      <alignment horizontal="center" vertical="center"/>
    </xf>
    <xf numFmtId="0" fontId="54" fillId="5" borderId="10" xfId="4" applyFont="1" applyFill="1" applyBorder="1" applyAlignment="1">
      <alignment horizontal="center" vertical="center"/>
    </xf>
    <xf numFmtId="0" fontId="54" fillId="5" borderId="40" xfId="4" applyFont="1" applyFill="1" applyBorder="1" applyAlignment="1">
      <alignment horizontal="center" vertical="center"/>
    </xf>
    <xf numFmtId="0" fontId="54" fillId="5" borderId="8" xfId="4" applyFont="1" applyFill="1" applyBorder="1" applyAlignment="1">
      <alignment horizontal="center" vertical="center"/>
    </xf>
    <xf numFmtId="0" fontId="54" fillId="0" borderId="16" xfId="4" applyFont="1" applyBorder="1" applyAlignment="1">
      <alignment horizontal="left" vertical="center" wrapText="1"/>
    </xf>
    <xf numFmtId="0" fontId="54" fillId="0" borderId="0" xfId="4" applyFont="1" applyAlignment="1">
      <alignment horizontal="left" vertical="center" wrapText="1"/>
    </xf>
    <xf numFmtId="0" fontId="59" fillId="17" borderId="9" xfId="4" applyFont="1" applyFill="1" applyBorder="1" applyAlignment="1" applyProtection="1">
      <alignment horizontal="center" vertical="center" wrapText="1"/>
      <protection locked="0"/>
    </xf>
    <xf numFmtId="0" fontId="60" fillId="17" borderId="9" xfId="4" applyFont="1" applyFill="1" applyBorder="1" applyAlignment="1" applyProtection="1">
      <alignment horizontal="center" vertical="center" wrapText="1"/>
      <protection locked="0"/>
    </xf>
    <xf numFmtId="0" fontId="60" fillId="17" borderId="10" xfId="4" applyFont="1" applyFill="1" applyBorder="1" applyAlignment="1" applyProtection="1">
      <alignment horizontal="center" vertical="center" wrapText="1"/>
      <protection locked="0"/>
    </xf>
    <xf numFmtId="0" fontId="60" fillId="17" borderId="8" xfId="4" applyFont="1" applyFill="1" applyBorder="1" applyAlignment="1" applyProtection="1">
      <alignment horizontal="center" vertical="center" wrapText="1"/>
      <protection locked="0"/>
    </xf>
    <xf numFmtId="0" fontId="11" fillId="0" borderId="9" xfId="4" applyFont="1" applyBorder="1" applyAlignment="1">
      <alignment horizontal="center" vertical="center" shrinkToFit="1"/>
    </xf>
    <xf numFmtId="191" fontId="11" fillId="0" borderId="9" xfId="4" applyNumberFormat="1" applyFont="1" applyBorder="1" applyAlignment="1">
      <alignment horizontal="center" vertical="center" wrapText="1"/>
    </xf>
    <xf numFmtId="0" fontId="11" fillId="0" borderId="10" xfId="4" applyFont="1" applyBorder="1" applyAlignment="1">
      <alignment horizontal="center" vertical="center"/>
    </xf>
    <xf numFmtId="0" fontId="11" fillId="0" borderId="8" xfId="4" applyFont="1" applyBorder="1" applyAlignment="1">
      <alignment horizontal="center" vertical="center"/>
    </xf>
    <xf numFmtId="0" fontId="61" fillId="0" borderId="29" xfId="4" applyFont="1" applyBorder="1" applyAlignment="1">
      <alignment horizontal="left" vertical="center" wrapText="1"/>
    </xf>
    <xf numFmtId="0" fontId="3" fillId="0" borderId="18" xfId="0" applyFont="1" applyBorder="1" applyAlignment="1">
      <alignment horizontal="center" vertical="center" wrapText="1" shrinkToFit="1"/>
    </xf>
    <xf numFmtId="0" fontId="3" fillId="0" borderId="2" xfId="0" applyFont="1" applyBorder="1" applyAlignment="1">
      <alignment horizontal="center" vertical="center" wrapText="1" shrinkToFit="1"/>
    </xf>
    <xf numFmtId="186" fontId="0" fillId="0" borderId="67" xfId="0" applyNumberFormat="1" applyBorder="1" applyAlignment="1">
      <alignment horizontal="center" vertical="center" shrinkToFit="1"/>
    </xf>
    <xf numFmtId="186" fontId="0" fillId="0" borderId="68" xfId="0" applyNumberFormat="1" applyBorder="1" applyAlignment="1">
      <alignment horizontal="center" vertical="center" shrinkToFit="1"/>
    </xf>
    <xf numFmtId="186" fontId="7" fillId="0" borderId="67" xfId="0" applyNumberFormat="1" applyFont="1" applyBorder="1" applyAlignment="1">
      <alignment horizontal="center" vertical="center" shrinkToFit="1"/>
    </xf>
    <xf numFmtId="186" fontId="7" fillId="0" borderId="68" xfId="0" applyNumberFormat="1" applyFont="1" applyBorder="1" applyAlignment="1">
      <alignment horizontal="center" vertical="center" shrinkToFit="1"/>
    </xf>
    <xf numFmtId="0" fontId="29" fillId="0" borderId="0" xfId="0" applyFont="1" applyAlignment="1">
      <alignment horizontal="center" vertical="center"/>
    </xf>
    <xf numFmtId="0" fontId="7" fillId="0" borderId="16" xfId="0" applyFont="1" applyBorder="1" applyAlignment="1">
      <alignment horizontal="center" vertical="center"/>
    </xf>
    <xf numFmtId="0" fontId="0" fillId="0" borderId="40" xfId="0" applyBorder="1" applyAlignment="1">
      <alignment horizontal="center" vertical="center"/>
    </xf>
    <xf numFmtId="0" fontId="0" fillId="0" borderId="40" xfId="0" applyBorder="1" applyAlignment="1">
      <alignment horizontal="center" vertical="center" wrapText="1"/>
    </xf>
    <xf numFmtId="178" fontId="2" fillId="0" borderId="9" xfId="1" applyNumberFormat="1" applyBorder="1" applyAlignment="1">
      <alignment horizontal="center" vertical="center"/>
    </xf>
    <xf numFmtId="0" fontId="0" fillId="3" borderId="17" xfId="0" applyFill="1" applyBorder="1" applyAlignment="1">
      <alignment horizontal="center" vertical="center"/>
    </xf>
    <xf numFmtId="0" fontId="0" fillId="3" borderId="29" xfId="0" applyFill="1" applyBorder="1" applyAlignment="1">
      <alignment horizontal="center" vertical="center"/>
    </xf>
    <xf numFmtId="0" fontId="0" fillId="3" borderId="18"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178" fontId="39" fillId="0" borderId="10" xfId="1" applyNumberFormat="1" applyFont="1" applyBorder="1" applyAlignment="1">
      <alignment horizontal="center" vertical="center"/>
    </xf>
    <xf numFmtId="178" fontId="39" fillId="0" borderId="40" xfId="1" applyNumberFormat="1" applyFont="1" applyBorder="1" applyAlignment="1">
      <alignment horizontal="center" vertical="center"/>
    </xf>
    <xf numFmtId="178" fontId="39" fillId="0" borderId="8" xfId="1" applyNumberFormat="1" applyFont="1" applyBorder="1" applyAlignment="1">
      <alignment horizontal="center" vertical="center"/>
    </xf>
    <xf numFmtId="178" fontId="7" fillId="0" borderId="9" xfId="1" applyNumberFormat="1" applyFont="1" applyBorder="1" applyAlignment="1">
      <alignment horizontal="center" vertical="center"/>
    </xf>
    <xf numFmtId="178" fontId="2" fillId="5" borderId="9" xfId="1" applyNumberFormat="1" applyFill="1" applyBorder="1" applyAlignment="1">
      <alignment horizontal="center" vertical="center"/>
    </xf>
    <xf numFmtId="0" fontId="7" fillId="0" borderId="9" xfId="0" applyFont="1" applyBorder="1" applyAlignment="1">
      <alignment horizontal="center" vertical="center" shrinkToFit="1"/>
    </xf>
    <xf numFmtId="178" fontId="40" fillId="0" borderId="10" xfId="1" applyNumberFormat="1" applyFont="1" applyBorder="1" applyAlignment="1">
      <alignment horizontal="center" vertical="center"/>
    </xf>
    <xf numFmtId="178" fontId="40" fillId="0" borderId="40" xfId="1" applyNumberFormat="1" applyFont="1" applyBorder="1" applyAlignment="1">
      <alignment horizontal="center" vertical="center"/>
    </xf>
    <xf numFmtId="178" fontId="40" fillId="0" borderId="8" xfId="1" applyNumberFormat="1" applyFont="1" applyBorder="1" applyAlignment="1">
      <alignment horizontal="center" vertical="center"/>
    </xf>
    <xf numFmtId="178" fontId="41" fillId="0" borderId="10" xfId="1" applyNumberFormat="1" applyFont="1" applyBorder="1" applyAlignment="1">
      <alignment horizontal="center" vertical="center"/>
    </xf>
    <xf numFmtId="178" fontId="41" fillId="0" borderId="40" xfId="1" applyNumberFormat="1" applyFont="1" applyBorder="1" applyAlignment="1">
      <alignment horizontal="center" vertical="center"/>
    </xf>
    <xf numFmtId="178" fontId="41" fillId="0" borderId="8" xfId="1" applyNumberFormat="1" applyFont="1" applyBorder="1" applyAlignment="1">
      <alignment horizontal="center" vertical="center"/>
    </xf>
    <xf numFmtId="9" fontId="42" fillId="0" borderId="9" xfId="2" applyFont="1" applyBorder="1" applyAlignment="1">
      <alignment horizontal="center" vertical="center"/>
    </xf>
    <xf numFmtId="176" fontId="7" fillId="0" borderId="10" xfId="0" applyNumberFormat="1" applyFont="1" applyBorder="1" applyAlignment="1">
      <alignment horizontal="center" vertical="center"/>
    </xf>
    <xf numFmtId="176" fontId="7" fillId="0" borderId="40" xfId="0" applyNumberFormat="1" applyFont="1" applyBorder="1" applyAlignment="1">
      <alignment horizontal="center" vertical="center"/>
    </xf>
    <xf numFmtId="176" fontId="7" fillId="0" borderId="78" xfId="0" applyNumberFormat="1" applyFont="1" applyBorder="1" applyAlignment="1">
      <alignment horizontal="center" vertical="center"/>
    </xf>
    <xf numFmtId="0" fontId="39" fillId="0" borderId="10" xfId="0" applyFont="1" applyBorder="1" applyAlignment="1">
      <alignment horizontal="center" vertical="center" shrinkToFit="1"/>
    </xf>
    <xf numFmtId="0" fontId="39" fillId="0" borderId="40" xfId="0" applyFont="1" applyBorder="1" applyAlignment="1">
      <alignment horizontal="center" vertical="center" shrinkToFit="1"/>
    </xf>
    <xf numFmtId="0" fontId="39" fillId="0" borderId="8" xfId="0" applyFont="1" applyBorder="1" applyAlignment="1">
      <alignment horizontal="center" vertical="center" shrinkToFit="1"/>
    </xf>
    <xf numFmtId="0" fontId="34" fillId="0" borderId="9" xfId="0" applyFont="1" applyBorder="1" applyAlignment="1">
      <alignment horizontal="center" vertical="center"/>
    </xf>
    <xf numFmtId="14" fontId="34" fillId="0" borderId="10" xfId="0" applyNumberFormat="1" applyFont="1" applyBorder="1" applyAlignment="1">
      <alignment horizontal="center" vertical="center" shrinkToFit="1"/>
    </xf>
    <xf numFmtId="14" fontId="34" fillId="0" borderId="40" xfId="0" applyNumberFormat="1" applyFont="1" applyBorder="1" applyAlignment="1">
      <alignment horizontal="center" vertical="center" shrinkToFit="1"/>
    </xf>
    <xf numFmtId="14" fontId="34" fillId="0" borderId="8" xfId="0" applyNumberFormat="1" applyFont="1" applyBorder="1" applyAlignment="1">
      <alignment horizontal="center" vertical="center" shrinkToFit="1"/>
    </xf>
    <xf numFmtId="0" fontId="34" fillId="0" borderId="10" xfId="0" applyFont="1" applyBorder="1" applyAlignment="1">
      <alignment horizontal="center" vertical="center" shrinkToFit="1"/>
    </xf>
    <xf numFmtId="0" fontId="34" fillId="0" borderId="40" xfId="0" applyFont="1" applyBorder="1" applyAlignment="1">
      <alignment horizontal="center" vertical="center" shrinkToFit="1"/>
    </xf>
    <xf numFmtId="0" fontId="34" fillId="0" borderId="8" xfId="0" applyFont="1" applyBorder="1" applyAlignment="1">
      <alignment horizontal="center" vertical="center" shrinkToFit="1"/>
    </xf>
    <xf numFmtId="0" fontId="0" fillId="0" borderId="17" xfId="0" applyBorder="1" applyAlignment="1">
      <alignment horizontal="center" vertical="center" shrinkToFit="1"/>
    </xf>
    <xf numFmtId="0" fontId="0" fillId="0" borderId="29" xfId="0" applyBorder="1" applyAlignment="1">
      <alignment horizontal="center" vertical="center" shrinkToFit="1"/>
    </xf>
    <xf numFmtId="0" fontId="0" fillId="0" borderId="18" xfId="0" applyBorder="1" applyAlignment="1">
      <alignment horizontal="center" vertical="center" shrinkToFit="1"/>
    </xf>
    <xf numFmtId="0" fontId="0" fillId="0" borderId="4" xfId="0" applyBorder="1" applyAlignment="1">
      <alignment horizontal="center" vertical="center" shrinkToFit="1"/>
    </xf>
    <xf numFmtId="0" fontId="0" fillId="0" borderId="16" xfId="0" applyBorder="1" applyAlignment="1">
      <alignment horizontal="center" vertical="center" shrinkToFit="1"/>
    </xf>
    <xf numFmtId="0" fontId="0" fillId="0" borderId="2" xfId="0" applyBorder="1" applyAlignment="1">
      <alignment horizontal="center" vertical="center" shrinkToFit="1"/>
    </xf>
    <xf numFmtId="0" fontId="34" fillId="0" borderId="17" xfId="0" applyFont="1" applyBorder="1" applyAlignment="1">
      <alignment horizontal="center" vertical="center"/>
    </xf>
    <xf numFmtId="0" fontId="34" fillId="0" borderId="29" xfId="0" applyFont="1" applyBorder="1" applyAlignment="1">
      <alignment horizontal="center" vertical="center"/>
    </xf>
    <xf numFmtId="0" fontId="34" fillId="0" borderId="18" xfId="0" applyFont="1" applyBorder="1" applyAlignment="1">
      <alignment horizontal="center" vertical="center"/>
    </xf>
    <xf numFmtId="0" fontId="34" fillId="0" borderId="4" xfId="0" applyFont="1" applyBorder="1" applyAlignment="1">
      <alignment horizontal="center" vertical="center"/>
    </xf>
    <xf numFmtId="0" fontId="34" fillId="0" borderId="16" xfId="0" applyFont="1" applyBorder="1" applyAlignment="1">
      <alignment horizontal="center" vertical="center"/>
    </xf>
    <xf numFmtId="0" fontId="34" fillId="0" borderId="2" xfId="0" applyFont="1" applyBorder="1" applyAlignment="1">
      <alignment horizontal="center" vertical="center"/>
    </xf>
    <xf numFmtId="3" fontId="34" fillId="0" borderId="17" xfId="0" applyNumberFormat="1" applyFont="1" applyBorder="1" applyAlignment="1">
      <alignment horizontal="center" vertical="center"/>
    </xf>
    <xf numFmtId="3" fontId="34" fillId="0" borderId="29" xfId="0" applyNumberFormat="1" applyFont="1" applyBorder="1" applyAlignment="1">
      <alignment horizontal="center" vertical="center"/>
    </xf>
    <xf numFmtId="3" fontId="34" fillId="0" borderId="18" xfId="0" applyNumberFormat="1" applyFont="1" applyBorder="1" applyAlignment="1">
      <alignment horizontal="center" vertical="center"/>
    </xf>
    <xf numFmtId="3" fontId="34" fillId="0" borderId="4" xfId="0" applyNumberFormat="1" applyFont="1" applyBorder="1" applyAlignment="1">
      <alignment horizontal="center" vertical="center"/>
    </xf>
    <xf numFmtId="3" fontId="34" fillId="0" borderId="16" xfId="0" applyNumberFormat="1" applyFont="1" applyBorder="1" applyAlignment="1">
      <alignment horizontal="center" vertical="center"/>
    </xf>
    <xf numFmtId="3" fontId="34" fillId="0" borderId="2" xfId="0" applyNumberFormat="1" applyFont="1" applyBorder="1" applyAlignment="1">
      <alignment horizontal="center" vertical="center"/>
    </xf>
    <xf numFmtId="0" fontId="0" fillId="0" borderId="29" xfId="0" applyBorder="1" applyAlignment="1">
      <alignment horizontal="center" vertical="center" wrapText="1"/>
    </xf>
    <xf numFmtId="0" fontId="0" fillId="0" borderId="75" xfId="0" applyBorder="1" applyAlignment="1">
      <alignment horizontal="center" vertical="center" wrapText="1"/>
    </xf>
    <xf numFmtId="0" fontId="0" fillId="0" borderId="41" xfId="0" applyBorder="1" applyAlignment="1">
      <alignment horizontal="center" vertical="center" wrapText="1"/>
    </xf>
    <xf numFmtId="0" fontId="0" fillId="0" borderId="0" xfId="0" applyAlignment="1">
      <alignment horizontal="center" vertical="center" wrapText="1"/>
    </xf>
    <xf numFmtId="0" fontId="0" fillId="0" borderId="76" xfId="0" applyBorder="1" applyAlignment="1">
      <alignment horizontal="center" vertical="center" wrapText="1"/>
    </xf>
    <xf numFmtId="0" fontId="0" fillId="0" borderId="4" xfId="0" applyBorder="1" applyAlignment="1">
      <alignment horizontal="center" vertical="center" wrapText="1"/>
    </xf>
    <xf numFmtId="0" fontId="0" fillId="0" borderId="16" xfId="0" applyBorder="1" applyAlignment="1">
      <alignment horizontal="center" vertical="center" wrapText="1"/>
    </xf>
    <xf numFmtId="0" fontId="0" fillId="0" borderId="77" xfId="0" applyBorder="1" applyAlignment="1">
      <alignment horizontal="center" vertical="center" wrapText="1"/>
    </xf>
    <xf numFmtId="0" fontId="0" fillId="0" borderId="18" xfId="0" applyBorder="1" applyAlignment="1">
      <alignment horizontal="center" vertical="center" wrapText="1"/>
    </xf>
    <xf numFmtId="0" fontId="0" fillId="0" borderId="74" xfId="0" applyBorder="1" applyAlignment="1">
      <alignment horizontal="center" vertical="center"/>
    </xf>
    <xf numFmtId="0" fontId="0" fillId="0" borderId="40" xfId="0" applyBorder="1" applyAlignment="1">
      <alignment horizontal="center" vertical="center" shrinkToFit="1"/>
    </xf>
    <xf numFmtId="0" fontId="0" fillId="0" borderId="18" xfId="0" applyBorder="1" applyAlignment="1">
      <alignment horizontal="center" vertical="center"/>
    </xf>
    <xf numFmtId="176" fontId="34" fillId="0" borderId="17" xfId="0" applyNumberFormat="1" applyFont="1" applyBorder="1" applyAlignment="1">
      <alignment horizontal="center" vertical="center"/>
    </xf>
    <xf numFmtId="176" fontId="34" fillId="0" borderId="29" xfId="0" applyNumberFormat="1" applyFont="1" applyBorder="1" applyAlignment="1">
      <alignment horizontal="center" vertical="center"/>
    </xf>
    <xf numFmtId="176" fontId="34" fillId="0" borderId="18" xfId="0" applyNumberFormat="1" applyFont="1" applyBorder="1" applyAlignment="1">
      <alignment horizontal="center" vertical="center"/>
    </xf>
    <xf numFmtId="0" fontId="29" fillId="0" borderId="9" xfId="0" applyFont="1" applyBorder="1" applyAlignment="1">
      <alignment horizontal="center" vertical="center"/>
    </xf>
    <xf numFmtId="177" fontId="34" fillId="0" borderId="9" xfId="0" applyNumberFormat="1" applyFont="1" applyBorder="1" applyAlignment="1">
      <alignment horizontal="center" vertical="center"/>
    </xf>
    <xf numFmtId="176" fontId="34" fillId="0" borderId="4" xfId="0" applyNumberFormat="1" applyFont="1" applyBorder="1" applyAlignment="1">
      <alignment horizontal="center" vertical="center"/>
    </xf>
    <xf numFmtId="176" fontId="34" fillId="0" borderId="16" xfId="0" applyNumberFormat="1" applyFont="1" applyBorder="1" applyAlignment="1">
      <alignment horizontal="center" vertical="center"/>
    </xf>
    <xf numFmtId="176" fontId="34" fillId="0" borderId="2" xfId="0" applyNumberFormat="1" applyFont="1" applyBorder="1" applyAlignment="1">
      <alignment horizontal="center" vertical="center"/>
    </xf>
    <xf numFmtId="0" fontId="1" fillId="0" borderId="129" xfId="6" applyBorder="1" applyAlignment="1">
      <alignment horizontal="left" vertical="center"/>
    </xf>
    <xf numFmtId="0" fontId="1" fillId="0" borderId="129" xfId="6" applyBorder="1" applyAlignment="1">
      <alignment horizontal="center" vertical="center"/>
    </xf>
    <xf numFmtId="0" fontId="1" fillId="0" borderId="129" xfId="6" applyBorder="1" applyAlignment="1">
      <alignment horizontal="left" vertical="center" indent="3"/>
    </xf>
    <xf numFmtId="0" fontId="1" fillId="0" borderId="131" xfId="6" applyBorder="1" applyAlignment="1">
      <alignment horizontal="center" vertical="center"/>
    </xf>
    <xf numFmtId="0" fontId="1" fillId="0" borderId="136" xfId="6" applyBorder="1" applyAlignment="1">
      <alignment horizontal="center" vertical="center"/>
    </xf>
    <xf numFmtId="0" fontId="1" fillId="0" borderId="130" xfId="6" applyBorder="1" applyAlignment="1">
      <alignment horizontal="center" vertical="center"/>
    </xf>
    <xf numFmtId="0" fontId="1" fillId="0" borderId="134" xfId="6" applyBorder="1" applyAlignment="1">
      <alignment horizontal="left" vertical="center" indent="3"/>
    </xf>
    <xf numFmtId="0" fontId="1" fillId="0" borderId="3" xfId="6" applyBorder="1" applyAlignment="1">
      <alignment horizontal="left" vertical="center"/>
    </xf>
    <xf numFmtId="0" fontId="1" fillId="0" borderId="129" xfId="6" applyBorder="1" applyAlignment="1">
      <alignment horizontal="left" vertical="center" wrapText="1"/>
    </xf>
    <xf numFmtId="0" fontId="1" fillId="0" borderId="131" xfId="6" applyBorder="1" applyAlignment="1">
      <alignment horizontal="center" vertical="center" wrapText="1"/>
    </xf>
    <xf numFmtId="0" fontId="1" fillId="0" borderId="130" xfId="6" applyBorder="1" applyAlignment="1">
      <alignment horizontal="center" vertical="center" wrapText="1"/>
    </xf>
    <xf numFmtId="0" fontId="1" fillId="0" borderId="3" xfId="6" applyBorder="1" applyAlignment="1">
      <alignment horizontal="center" vertical="center" wrapText="1"/>
    </xf>
    <xf numFmtId="0" fontId="1" fillId="0" borderId="129" xfId="6" applyBorder="1" applyAlignment="1">
      <alignment horizontal="center" vertical="center" wrapText="1"/>
    </xf>
    <xf numFmtId="0" fontId="2" fillId="0" borderId="129" xfId="6" applyFont="1" applyBorder="1" applyAlignment="1">
      <alignment horizontal="center" vertical="center" wrapText="1"/>
    </xf>
    <xf numFmtId="0" fontId="1" fillId="0" borderId="129" xfId="6" applyBorder="1">
      <alignment vertical="center"/>
    </xf>
    <xf numFmtId="41" fontId="9" fillId="2" borderId="137" xfId="0" applyNumberFormat="1" applyFont="1" applyFill="1" applyBorder="1" applyAlignment="1">
      <alignment horizontal="center" vertical="center" shrinkToFit="1"/>
    </xf>
    <xf numFmtId="0" fontId="9" fillId="2" borderId="129" xfId="0" applyFont="1" applyFill="1" applyBorder="1" applyAlignment="1">
      <alignment horizontal="center" vertical="center" shrinkToFit="1"/>
    </xf>
    <xf numFmtId="41" fontId="9" fillId="2" borderId="129" xfId="0" applyNumberFormat="1" applyFont="1" applyFill="1" applyBorder="1" applyAlignment="1">
      <alignment horizontal="center" vertical="center" shrinkToFit="1"/>
    </xf>
    <xf numFmtId="192" fontId="17" fillId="2" borderId="79" xfId="2" applyNumberFormat="1" applyFont="1" applyFill="1" applyBorder="1" applyAlignment="1">
      <alignment horizontal="center" vertical="center" shrinkToFit="1"/>
    </xf>
    <xf numFmtId="192" fontId="17" fillId="2" borderId="81" xfId="2" applyNumberFormat="1" applyFont="1" applyFill="1" applyBorder="1" applyAlignment="1">
      <alignment horizontal="center" vertical="center" shrinkToFit="1"/>
    </xf>
    <xf numFmtId="192" fontId="17" fillId="2" borderId="41" xfId="2" applyNumberFormat="1" applyFont="1" applyFill="1" applyBorder="1" applyAlignment="1">
      <alignment horizontal="center" vertical="center" shrinkToFit="1"/>
    </xf>
    <xf numFmtId="192" fontId="17" fillId="2" borderId="74" xfId="2" applyNumberFormat="1" applyFont="1" applyFill="1" applyBorder="1" applyAlignment="1">
      <alignment horizontal="center" vertical="center" shrinkToFit="1"/>
    </xf>
    <xf numFmtId="192" fontId="17" fillId="2" borderId="4" xfId="2" applyNumberFormat="1" applyFont="1" applyFill="1" applyBorder="1" applyAlignment="1">
      <alignment horizontal="center" vertical="center" shrinkToFit="1"/>
    </xf>
    <xf numFmtId="192" fontId="17" fillId="2" borderId="2" xfId="2" applyNumberFormat="1" applyFont="1" applyFill="1" applyBorder="1" applyAlignment="1">
      <alignment horizontal="center" vertical="center" shrinkToFit="1"/>
    </xf>
    <xf numFmtId="0" fontId="3" fillId="0" borderId="98" xfId="0" applyFont="1" applyBorder="1" applyAlignment="1">
      <alignment horizontal="center" vertical="center"/>
    </xf>
    <xf numFmtId="0" fontId="3" fillId="0" borderId="99" xfId="0" applyFont="1" applyBorder="1" applyAlignment="1">
      <alignment horizontal="center" vertical="center"/>
    </xf>
    <xf numFmtId="0" fontId="3" fillId="0" borderId="100" xfId="0" applyFont="1" applyBorder="1" applyAlignment="1">
      <alignment horizontal="center" vertical="center"/>
    </xf>
  </cellXfs>
  <cellStyles count="9">
    <cellStyle name="백분율" xfId="2" builtinId="5"/>
    <cellStyle name="백분율 2" xfId="7" xr:uid="{3CCE6616-B875-454B-9F3C-DA5062F740F3}"/>
    <cellStyle name="쉼표 [0]" xfId="1" builtinId="6"/>
    <cellStyle name="쉼표 [0] 2" xfId="5" xr:uid="{6A17F583-FCDD-45DD-A1F6-32DD94F1E559}"/>
    <cellStyle name="표준" xfId="0" builtinId="0"/>
    <cellStyle name="표준 2" xfId="4" xr:uid="{D2F25BCF-C1E6-4F16-82D7-BB63BC2EE592}"/>
    <cellStyle name="표준 3" xfId="6" xr:uid="{E51F385B-5730-4435-BF04-FD4D328AC9E7}"/>
    <cellStyle name="하이퍼링크" xfId="8" builtinId="8"/>
    <cellStyle name="하이퍼링크 2" xfId="3" xr:uid="{2DDA24DE-6084-40B5-B743-50BBA7326CF7}"/>
  </cellStyles>
  <dxfs count="38">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theme="9" tint="-0.24994659260841701"/>
        </patternFill>
      </fill>
    </dxf>
    <dxf>
      <font>
        <condense val="0"/>
        <extend val="0"/>
        <color rgb="FF9C0006"/>
      </font>
      <fill>
        <patternFill>
          <bgColor rgb="FFFFC7CE"/>
        </patternFill>
      </fill>
    </dxf>
    <dxf>
      <fill>
        <patternFill>
          <bgColor theme="9" tint="-0.24994659260841701"/>
        </patternFill>
      </fill>
    </dxf>
    <dxf>
      <font>
        <condense val="0"/>
        <extend val="0"/>
        <color rgb="FF9C0006"/>
      </font>
      <fill>
        <patternFill>
          <bgColor rgb="FFFFC7CE"/>
        </patternFill>
      </fill>
    </dxf>
    <dxf>
      <fill>
        <patternFill>
          <bgColor theme="9" tint="-0.24994659260841701"/>
        </patternFill>
      </fill>
    </dxf>
    <dxf>
      <font>
        <condense val="0"/>
        <extend val="0"/>
        <color rgb="FF9C0006"/>
      </font>
      <fill>
        <patternFill>
          <bgColor rgb="FFFFC7CE"/>
        </patternFill>
      </fill>
    </dxf>
    <dxf>
      <fill>
        <patternFill>
          <bgColor theme="9" tint="-0.24994659260841701"/>
        </patternFill>
      </fill>
    </dxf>
    <dxf>
      <font>
        <condense val="0"/>
        <extend val="0"/>
        <color rgb="FF9C0006"/>
      </font>
      <fill>
        <patternFill>
          <bgColor rgb="FFFFC7CE"/>
        </patternFill>
      </fill>
    </dxf>
    <dxf>
      <fill>
        <patternFill>
          <bgColor theme="9" tint="-0.24994659260841701"/>
        </patternFill>
      </fill>
    </dxf>
    <dxf>
      <font>
        <condense val="0"/>
        <extend val="0"/>
        <color rgb="FF9C0006"/>
      </font>
      <fill>
        <patternFill>
          <bgColor rgb="FFFFC7CE"/>
        </patternFill>
      </fill>
    </dxf>
    <dxf>
      <fill>
        <patternFill>
          <bgColor theme="9" tint="-0.24994659260841701"/>
        </patternFill>
      </fill>
    </dxf>
    <dxf>
      <font>
        <condense val="0"/>
        <extend val="0"/>
        <color rgb="FF9C0006"/>
      </font>
      <fill>
        <patternFill>
          <bgColor rgb="FFFFC7CE"/>
        </patternFill>
      </fill>
    </dxf>
    <dxf>
      <fill>
        <patternFill>
          <bgColor theme="9" tint="-0.24994659260841701"/>
        </patternFill>
      </fill>
    </dxf>
    <dxf>
      <font>
        <condense val="0"/>
        <extend val="0"/>
        <color rgb="FF9C0006"/>
      </font>
      <fill>
        <patternFill>
          <bgColor rgb="FFFFC7CE"/>
        </patternFill>
      </fill>
    </dxf>
    <dxf>
      <fill>
        <patternFill>
          <bgColor theme="9" tint="-0.24994659260841701"/>
        </patternFill>
      </fill>
    </dxf>
    <dxf>
      <font>
        <condense val="0"/>
        <extend val="0"/>
        <color rgb="FF9C0006"/>
      </font>
      <fill>
        <patternFill>
          <bgColor rgb="FFFFC7CE"/>
        </patternFill>
      </fill>
    </dxf>
    <dxf>
      <fill>
        <patternFill>
          <bgColor theme="9" tint="-0.24994659260841701"/>
        </patternFill>
      </fill>
    </dxf>
    <dxf>
      <font>
        <condense val="0"/>
        <extend val="0"/>
        <color rgb="FF9C0006"/>
      </font>
      <fill>
        <patternFill>
          <bgColor rgb="FFFFC7CE"/>
        </patternFill>
      </fill>
    </dxf>
    <dxf>
      <fill>
        <patternFill>
          <bgColor theme="9" tint="-0.24994659260841701"/>
        </patternFill>
      </fill>
    </dxf>
    <dxf>
      <font>
        <condense val="0"/>
        <extend val="0"/>
        <color rgb="FF9C0006"/>
      </font>
      <fill>
        <patternFill>
          <bgColor rgb="FFFFC7CE"/>
        </patternFill>
      </fill>
    </dxf>
    <dxf>
      <fill>
        <patternFill>
          <bgColor theme="9" tint="-0.24994659260841701"/>
        </patternFill>
      </fill>
    </dxf>
    <dxf>
      <font>
        <condense val="0"/>
        <extend val="0"/>
        <color rgb="FF9C0006"/>
      </font>
      <fill>
        <patternFill>
          <bgColor rgb="FFFFC7CE"/>
        </patternFill>
      </fill>
    </dxf>
    <dxf>
      <fill>
        <patternFill>
          <bgColor theme="2" tint="-9.9948118533890809E-2"/>
        </patternFill>
      </fill>
    </dxf>
    <dxf>
      <font>
        <color rgb="FF9C5700"/>
      </font>
      <fill>
        <patternFill>
          <bgColor rgb="FFFFEB9C"/>
        </patternFill>
      </fill>
    </dxf>
    <dxf>
      <fill>
        <patternFill>
          <bgColor theme="4" tint="0.59996337778862885"/>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38</xdr:row>
      <xdr:rowOff>66675</xdr:rowOff>
    </xdr:from>
    <xdr:to>
      <xdr:col>5</xdr:col>
      <xdr:colOff>695325</xdr:colOff>
      <xdr:row>75</xdr:row>
      <xdr:rowOff>19050</xdr:rowOff>
    </xdr:to>
    <xdr:pic>
      <xdr:nvPicPr>
        <xdr:cNvPr id="2" name="그림 2">
          <a:extLst>
            <a:ext uri="{FF2B5EF4-FFF2-40B4-BE49-F238E27FC236}">
              <a16:creationId xmlns:a16="http://schemas.microsoft.com/office/drawing/2014/main" id="{0B5C04F9-E26F-4CF9-97DD-13565943D0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15325"/>
          <a:ext cx="6667500" cy="770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39</xdr:row>
      <xdr:rowOff>0</xdr:rowOff>
    </xdr:from>
    <xdr:to>
      <xdr:col>20</xdr:col>
      <xdr:colOff>209550</xdr:colOff>
      <xdr:row>72</xdr:row>
      <xdr:rowOff>114300</xdr:rowOff>
    </xdr:to>
    <xdr:pic>
      <xdr:nvPicPr>
        <xdr:cNvPr id="3" name="그림 2">
          <a:extLst>
            <a:ext uri="{FF2B5EF4-FFF2-40B4-BE49-F238E27FC236}">
              <a16:creationId xmlns:a16="http://schemas.microsoft.com/office/drawing/2014/main" id="{4BE09514-E74D-4CC0-8A20-77DDF02DF29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58375" y="8458200"/>
          <a:ext cx="9753600" cy="702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76</xdr:row>
      <xdr:rowOff>0</xdr:rowOff>
    </xdr:from>
    <xdr:to>
      <xdr:col>8</xdr:col>
      <xdr:colOff>866775</xdr:colOff>
      <xdr:row>109</xdr:row>
      <xdr:rowOff>114300</xdr:rowOff>
    </xdr:to>
    <xdr:pic>
      <xdr:nvPicPr>
        <xdr:cNvPr id="4" name="그림 4">
          <a:extLst>
            <a:ext uri="{FF2B5EF4-FFF2-40B4-BE49-F238E27FC236}">
              <a16:creationId xmlns:a16="http://schemas.microsoft.com/office/drawing/2014/main" id="{5A6B1902-2946-4C91-B2CE-ADD08612447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6211550"/>
          <a:ext cx="9753600" cy="702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110</xdr:row>
      <xdr:rowOff>0</xdr:rowOff>
    </xdr:from>
    <xdr:to>
      <xdr:col>8</xdr:col>
      <xdr:colOff>866775</xdr:colOff>
      <xdr:row>143</xdr:row>
      <xdr:rowOff>114300</xdr:rowOff>
    </xdr:to>
    <xdr:pic>
      <xdr:nvPicPr>
        <xdr:cNvPr id="5" name="그림 6">
          <a:extLst>
            <a:ext uri="{FF2B5EF4-FFF2-40B4-BE49-F238E27FC236}">
              <a16:creationId xmlns:a16="http://schemas.microsoft.com/office/drawing/2014/main" id="{3EBAF1E2-C958-4DF1-A142-14D2B7E10D5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23336250"/>
          <a:ext cx="9753600" cy="702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144</xdr:row>
      <xdr:rowOff>0</xdr:rowOff>
    </xdr:from>
    <xdr:to>
      <xdr:col>8</xdr:col>
      <xdr:colOff>866775</xdr:colOff>
      <xdr:row>177</xdr:row>
      <xdr:rowOff>114300</xdr:rowOff>
    </xdr:to>
    <xdr:pic>
      <xdr:nvPicPr>
        <xdr:cNvPr id="6" name="그림 8">
          <a:extLst>
            <a:ext uri="{FF2B5EF4-FFF2-40B4-BE49-F238E27FC236}">
              <a16:creationId xmlns:a16="http://schemas.microsoft.com/office/drawing/2014/main" id="{131D0FA7-3F7E-4B1B-857E-6C0F98C55AE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30460950"/>
          <a:ext cx="9753600" cy="702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77</xdr:col>
      <xdr:colOff>180975</xdr:colOff>
      <xdr:row>42</xdr:row>
      <xdr:rowOff>28575</xdr:rowOff>
    </xdr:from>
    <xdr:to>
      <xdr:col>103</xdr:col>
      <xdr:colOff>38100</xdr:colOff>
      <xdr:row>61</xdr:row>
      <xdr:rowOff>76200</xdr:rowOff>
    </xdr:to>
    <xdr:pic>
      <xdr:nvPicPr>
        <xdr:cNvPr id="2" name="그림 1" descr="업무용자동차보험.png">
          <a:extLst>
            <a:ext uri="{FF2B5EF4-FFF2-40B4-BE49-F238E27FC236}">
              <a16:creationId xmlns:a16="http://schemas.microsoft.com/office/drawing/2014/main" id="{B49C0375-E686-4F36-956E-AA5EC205B0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49475" y="7981950"/>
          <a:ext cx="4810125" cy="3495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90</xdr:col>
      <xdr:colOff>123825</xdr:colOff>
      <xdr:row>40</xdr:row>
      <xdr:rowOff>47625</xdr:rowOff>
    </xdr:from>
    <xdr:to>
      <xdr:col>121</xdr:col>
      <xdr:colOff>95250</xdr:colOff>
      <xdr:row>55</xdr:row>
      <xdr:rowOff>66675</xdr:rowOff>
    </xdr:to>
    <xdr:pic>
      <xdr:nvPicPr>
        <xdr:cNvPr id="3" name="그림 2" descr="운행일지.png">
          <a:extLst>
            <a:ext uri="{FF2B5EF4-FFF2-40B4-BE49-F238E27FC236}">
              <a16:creationId xmlns:a16="http://schemas.microsoft.com/office/drawing/2014/main" id="{607CD791-FCCF-410C-8F5A-A00AEAC2C26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68825" y="7581900"/>
          <a:ext cx="5876925" cy="2695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277</xdr:row>
      <xdr:rowOff>142874</xdr:rowOff>
    </xdr:from>
    <xdr:to>
      <xdr:col>14</xdr:col>
      <xdr:colOff>9525</xdr:colOff>
      <xdr:row>290</xdr:row>
      <xdr:rowOff>0</xdr:rowOff>
    </xdr:to>
    <xdr:sp macro="" textlink="">
      <xdr:nvSpPr>
        <xdr:cNvPr id="2" name="TextBox 1">
          <a:extLst>
            <a:ext uri="{FF2B5EF4-FFF2-40B4-BE49-F238E27FC236}">
              <a16:creationId xmlns:a16="http://schemas.microsoft.com/office/drawing/2014/main" id="{C4C69D24-EF5F-481B-8404-BB346D222A0A}"/>
            </a:ext>
          </a:extLst>
        </xdr:cNvPr>
        <xdr:cNvSpPr txBox="1"/>
      </xdr:nvSpPr>
      <xdr:spPr>
        <a:xfrm>
          <a:off x="47625" y="3514724"/>
          <a:ext cx="10267950" cy="2085976"/>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lang="en-US" altLang="ko-KR" sz="1000" b="1">
              <a:solidFill>
                <a:sysClr val="windowText" lastClr="000000"/>
              </a:solidFill>
            </a:rPr>
            <a:t>[ </a:t>
          </a:r>
          <a:r>
            <a:rPr lang="ko-KR" altLang="en-US" sz="1000" b="1">
              <a:solidFill>
                <a:sysClr val="windowText" lastClr="000000"/>
              </a:solidFill>
            </a:rPr>
            <a:t>작성요령 </a:t>
          </a:r>
          <a:r>
            <a:rPr lang="en-US" altLang="ko-KR" sz="1000" b="1">
              <a:solidFill>
                <a:sysClr val="windowText" lastClr="000000"/>
              </a:solidFill>
            </a:rPr>
            <a:t>]</a:t>
          </a:r>
        </a:p>
        <a:p>
          <a:pPr>
            <a:lnSpc>
              <a:spcPts val="1300"/>
            </a:lnSpc>
          </a:pPr>
          <a:r>
            <a:rPr lang="en-US" altLang="ko-KR" sz="1000" b="1">
              <a:solidFill>
                <a:srgbClr val="FF0000"/>
              </a:solidFill>
            </a:rPr>
            <a:t>1. ※ </a:t>
          </a:r>
          <a:r>
            <a:rPr lang="ko-KR" altLang="en-US" sz="1000" b="1">
              <a:solidFill>
                <a:srgbClr val="FF0000"/>
              </a:solidFill>
            </a:rPr>
            <a:t>필수사항 </a:t>
          </a:r>
          <a:r>
            <a:rPr lang="en-US" altLang="ko-KR" sz="1000" b="1">
              <a:solidFill>
                <a:srgbClr val="FF0000"/>
              </a:solidFill>
            </a:rPr>
            <a:t>(</a:t>
          </a:r>
          <a:r>
            <a:rPr lang="ko-KR" altLang="en-US" sz="1000" b="1">
              <a:solidFill>
                <a:srgbClr val="FF0000"/>
              </a:solidFill>
            </a:rPr>
            <a:t>신규차량등록포함하여 입력시</a:t>
          </a:r>
          <a:r>
            <a:rPr lang="en-US" altLang="ko-KR" sz="1000" b="1">
              <a:solidFill>
                <a:srgbClr val="FF0000"/>
              </a:solidFill>
            </a:rPr>
            <a:t>)</a:t>
          </a:r>
          <a:r>
            <a:rPr lang="ko-KR" altLang="en-US" sz="1000" b="1">
              <a:solidFill>
                <a:srgbClr val="FF0000"/>
              </a:solidFill>
            </a:rPr>
            <a:t> </a:t>
          </a:r>
          <a:r>
            <a:rPr lang="en-US" altLang="ko-KR" sz="1000" b="1">
              <a:solidFill>
                <a:srgbClr val="FF0000"/>
              </a:solidFill>
            </a:rPr>
            <a:t>: </a:t>
          </a:r>
          <a:r>
            <a:rPr lang="ko-KR" altLang="en-US" sz="1000" b="1">
              <a:solidFill>
                <a:srgbClr val="0070C0"/>
              </a:solidFill>
            </a:rPr>
            <a:t>사업자번호</a:t>
          </a:r>
          <a:r>
            <a:rPr lang="en-US" altLang="ko-KR" sz="1000" b="1">
              <a:solidFill>
                <a:srgbClr val="0070C0"/>
              </a:solidFill>
            </a:rPr>
            <a:t>, </a:t>
          </a:r>
          <a:r>
            <a:rPr lang="ko-KR" altLang="en-US" sz="1000" b="1">
              <a:solidFill>
                <a:srgbClr val="0070C0"/>
              </a:solidFill>
            </a:rPr>
            <a:t>차종</a:t>
          </a:r>
          <a:r>
            <a:rPr lang="en-US" altLang="ko-KR" sz="1000" b="1">
              <a:solidFill>
                <a:srgbClr val="0070C0"/>
              </a:solidFill>
            </a:rPr>
            <a:t>, </a:t>
          </a:r>
          <a:r>
            <a:rPr lang="ko-KR" altLang="en-US" sz="1000" b="1">
              <a:solidFill>
                <a:srgbClr val="0070C0"/>
              </a:solidFill>
            </a:rPr>
            <a:t>차량번호</a:t>
          </a:r>
          <a:r>
            <a:rPr lang="en-US" altLang="ko-KR" sz="1000" b="1">
              <a:solidFill>
                <a:srgbClr val="0070C0"/>
              </a:solidFill>
            </a:rPr>
            <a:t>,</a:t>
          </a:r>
          <a:r>
            <a:rPr lang="ko-KR" altLang="en-US" sz="1000" b="1">
              <a:solidFill>
                <a:srgbClr val="0070C0"/>
              </a:solidFill>
            </a:rPr>
            <a:t>명의구분</a:t>
          </a:r>
          <a:r>
            <a:rPr lang="en-US" altLang="ko-KR" sz="1000" b="1">
              <a:solidFill>
                <a:srgbClr val="0070C0"/>
              </a:solidFill>
            </a:rPr>
            <a:t>,</a:t>
          </a:r>
          <a:r>
            <a:rPr lang="ko-KR" altLang="en-US" sz="1000" b="1">
              <a:solidFill>
                <a:srgbClr val="0070C0"/>
              </a:solidFill>
            </a:rPr>
            <a:t>년</a:t>
          </a:r>
          <a:r>
            <a:rPr lang="en-US" altLang="ko-KR" sz="1000" b="1">
              <a:solidFill>
                <a:srgbClr val="0070C0"/>
              </a:solidFill>
            </a:rPr>
            <a:t>,</a:t>
          </a:r>
          <a:r>
            <a:rPr lang="ko-KR" altLang="en-US" sz="1000" b="1">
              <a:solidFill>
                <a:srgbClr val="0070C0"/>
              </a:solidFill>
            </a:rPr>
            <a:t>월</a:t>
          </a:r>
          <a:r>
            <a:rPr lang="en-US" altLang="ko-KR" sz="1000" b="1">
              <a:solidFill>
                <a:srgbClr val="0070C0"/>
              </a:solidFill>
            </a:rPr>
            <a:t>,</a:t>
          </a:r>
          <a:r>
            <a:rPr lang="ko-KR" altLang="en-US" sz="1000" b="1">
              <a:solidFill>
                <a:srgbClr val="0070C0"/>
              </a:solidFill>
            </a:rPr>
            <a:t>일</a:t>
          </a:r>
          <a:r>
            <a:rPr lang="en-US" altLang="ko-KR" sz="1000" b="1">
              <a:solidFill>
                <a:srgbClr val="0070C0"/>
              </a:solidFill>
            </a:rPr>
            <a:t>,</a:t>
          </a:r>
          <a:r>
            <a:rPr lang="ko-KR" altLang="en-US" sz="1000" b="1">
              <a:solidFill>
                <a:srgbClr val="0070C0"/>
              </a:solidFill>
            </a:rPr>
            <a:t>구분</a:t>
          </a:r>
          <a:r>
            <a:rPr lang="en-US" altLang="ko-KR" sz="1000" b="1">
              <a:solidFill>
                <a:srgbClr val="0070C0"/>
              </a:solidFill>
            </a:rPr>
            <a:t>,</a:t>
          </a:r>
          <a:r>
            <a:rPr lang="ko-KR" altLang="en-US" sz="1000" b="1">
              <a:solidFill>
                <a:srgbClr val="0070C0"/>
              </a:solidFill>
            </a:rPr>
            <a:t>주행</a:t>
          </a:r>
          <a:r>
            <a:rPr lang="en-US" altLang="ko-KR" sz="1000" b="1">
              <a:solidFill>
                <a:srgbClr val="0070C0"/>
              </a:solidFill>
            </a:rPr>
            <a:t>km</a:t>
          </a:r>
        </a:p>
        <a:p>
          <a:pPr>
            <a:lnSpc>
              <a:spcPts val="1300"/>
            </a:lnSpc>
          </a:pPr>
          <a:r>
            <a:rPr lang="en-US" altLang="ko-KR" sz="1000" b="1">
              <a:solidFill>
                <a:srgbClr val="FF0000"/>
              </a:solidFill>
            </a:rPr>
            <a:t>2. </a:t>
          </a:r>
          <a:r>
            <a:rPr lang="ko-KR" altLang="en-US" sz="1000" b="1">
              <a:solidFill>
                <a:srgbClr val="FF0000"/>
              </a:solidFill>
            </a:rPr>
            <a:t>신규 부서</a:t>
          </a:r>
          <a:r>
            <a:rPr lang="en-US" altLang="ko-KR" sz="1000" b="1">
              <a:solidFill>
                <a:srgbClr val="FF0000"/>
              </a:solidFill>
            </a:rPr>
            <a:t>,</a:t>
          </a:r>
          <a:r>
            <a:rPr lang="ko-KR" altLang="en-US" sz="1000" b="1">
              <a:solidFill>
                <a:srgbClr val="FF0000"/>
              </a:solidFill>
            </a:rPr>
            <a:t>사원이 있는 경우</a:t>
          </a:r>
          <a:r>
            <a:rPr lang="en-US" altLang="ko-KR" sz="1000" b="1">
              <a:solidFill>
                <a:srgbClr val="FF0000"/>
              </a:solidFill>
            </a:rPr>
            <a:t>  </a:t>
          </a:r>
          <a:r>
            <a:rPr lang="ko-KR" altLang="en-US" sz="1000" b="1">
              <a:solidFill>
                <a:srgbClr val="FF0000"/>
              </a:solidFill>
            </a:rPr>
            <a:t>프로그램</a:t>
          </a:r>
          <a:r>
            <a:rPr lang="en-US" altLang="ko-KR" sz="1000" b="1">
              <a:solidFill>
                <a:srgbClr val="FF0000"/>
              </a:solidFill>
            </a:rPr>
            <a:t>(</a:t>
          </a:r>
          <a:r>
            <a:rPr lang="ko-KR" altLang="en-US" sz="1000" b="1">
              <a:solidFill>
                <a:srgbClr val="FF0000"/>
              </a:solidFill>
            </a:rPr>
            <a:t>부서</a:t>
          </a:r>
          <a:r>
            <a:rPr lang="en-US" altLang="ko-KR" sz="1000" b="1">
              <a:solidFill>
                <a:srgbClr val="FF0000"/>
              </a:solidFill>
            </a:rPr>
            <a:t>/</a:t>
          </a:r>
          <a:r>
            <a:rPr lang="ko-KR" altLang="en-US" sz="1000" b="1">
              <a:solidFill>
                <a:srgbClr val="FF0000"/>
              </a:solidFill>
            </a:rPr>
            <a:t>사원등록</a:t>
          </a:r>
          <a:r>
            <a:rPr lang="en-US" altLang="ko-KR" sz="1000" b="1">
              <a:solidFill>
                <a:srgbClr val="FF0000"/>
              </a:solidFill>
            </a:rPr>
            <a:t>)</a:t>
          </a:r>
          <a:r>
            <a:rPr lang="ko-KR" altLang="en-US" sz="1000" b="1">
              <a:solidFill>
                <a:srgbClr val="FF0000"/>
              </a:solidFill>
            </a:rPr>
            <a:t>에서  먼저 등록 해야 합니다</a:t>
          </a:r>
          <a:r>
            <a:rPr lang="en-US" altLang="ko-KR" sz="1000" b="1">
              <a:solidFill>
                <a:sysClr val="windowText" lastClr="000000"/>
              </a:solidFill>
            </a:rPr>
            <a:t>.</a:t>
          </a:r>
        </a:p>
        <a:p>
          <a:pPr>
            <a:lnSpc>
              <a:spcPts val="1400"/>
            </a:lnSpc>
          </a:pPr>
          <a:r>
            <a:rPr lang="en-US" altLang="ko-KR" sz="1000" b="1">
              <a:solidFill>
                <a:sysClr val="windowText" lastClr="000000"/>
              </a:solidFill>
            </a:rPr>
            <a:t>3. </a:t>
          </a:r>
          <a:r>
            <a:rPr lang="ko-KR" altLang="en-US" sz="1000" b="1">
              <a:solidFill>
                <a:sysClr val="windowText" lastClr="000000"/>
              </a:solidFill>
            </a:rPr>
            <a:t>신규 차량의 경우 엑셀업로드시 프로그램</a:t>
          </a:r>
          <a:r>
            <a:rPr lang="en-US" altLang="ko-KR" sz="1000" b="1">
              <a:solidFill>
                <a:sysClr val="windowText" lastClr="000000"/>
              </a:solidFill>
            </a:rPr>
            <a:t>(</a:t>
          </a:r>
          <a:r>
            <a:rPr lang="ko-KR" altLang="en-US" sz="1000" b="1">
              <a:solidFill>
                <a:sysClr val="windowText" lastClr="000000"/>
              </a:solidFill>
            </a:rPr>
            <a:t>업무용차량등록</a:t>
          </a:r>
          <a:r>
            <a:rPr lang="en-US" altLang="ko-KR" sz="1000" b="1">
              <a:solidFill>
                <a:sysClr val="windowText" lastClr="000000"/>
              </a:solidFill>
            </a:rPr>
            <a:t>)</a:t>
          </a:r>
          <a:r>
            <a:rPr lang="en-US" altLang="ko-KR" sz="1000" b="1" baseline="0">
              <a:solidFill>
                <a:sysClr val="windowText" lastClr="000000"/>
              </a:solidFill>
            </a:rPr>
            <a:t> </a:t>
          </a:r>
          <a:r>
            <a:rPr lang="ko-KR" altLang="en-US" sz="1000" b="1" baseline="0">
              <a:solidFill>
                <a:sysClr val="windowText" lastClr="000000"/>
              </a:solidFill>
            </a:rPr>
            <a:t>에 </a:t>
          </a:r>
          <a:endParaRPr lang="en-US" altLang="ko-KR" sz="1000" b="1" baseline="0">
            <a:solidFill>
              <a:sysClr val="windowText" lastClr="000000"/>
            </a:solidFill>
          </a:endParaRPr>
        </a:p>
        <a:p>
          <a:pPr>
            <a:lnSpc>
              <a:spcPts val="1300"/>
            </a:lnSpc>
          </a:pPr>
          <a:r>
            <a:rPr lang="en-US" altLang="ko-KR" sz="1000" b="1" baseline="0">
              <a:solidFill>
                <a:sysClr val="windowText" lastClr="000000"/>
              </a:solidFill>
            </a:rPr>
            <a:t>    </a:t>
          </a:r>
          <a:r>
            <a:rPr lang="ko-KR" altLang="en-US" sz="1000" b="1">
              <a:solidFill>
                <a:sysClr val="windowText" lastClr="000000"/>
              </a:solidFill>
            </a:rPr>
            <a:t>기본 입력 사항 </a:t>
          </a:r>
          <a:r>
            <a:rPr lang="en-US" altLang="ko-KR" sz="1000" b="1">
              <a:solidFill>
                <a:sysClr val="windowText" lastClr="000000"/>
              </a:solidFill>
            </a:rPr>
            <a:t>(</a:t>
          </a:r>
          <a:r>
            <a:rPr lang="ko-KR" altLang="en-US" sz="1000" b="1">
              <a:solidFill>
                <a:sysClr val="windowText" lastClr="000000"/>
              </a:solidFill>
            </a:rPr>
            <a:t>①</a:t>
          </a:r>
          <a:r>
            <a:rPr lang="en-US" altLang="ko-KR" sz="1000" b="1">
              <a:solidFill>
                <a:sysClr val="windowText" lastClr="000000"/>
              </a:solidFill>
            </a:rPr>
            <a:t>~</a:t>
          </a:r>
          <a:r>
            <a:rPr lang="ko-KR" altLang="en-US" sz="1000" b="1">
              <a:solidFill>
                <a:sysClr val="windowText" lastClr="000000"/>
              </a:solidFill>
            </a:rPr>
            <a:t>④</a:t>
          </a:r>
          <a:r>
            <a:rPr lang="en-US" altLang="ko-KR" sz="1000" b="1">
              <a:solidFill>
                <a:sysClr val="windowText" lastClr="000000"/>
              </a:solidFill>
            </a:rPr>
            <a:t>)</a:t>
          </a:r>
          <a:r>
            <a:rPr lang="ko-KR" altLang="en-US" sz="1000" b="1">
              <a:solidFill>
                <a:sysClr val="windowText" lastClr="000000"/>
              </a:solidFill>
            </a:rPr>
            <a:t>이 자동 등록 됩니다</a:t>
          </a:r>
          <a:r>
            <a:rPr lang="en-US" altLang="ko-KR" sz="1000" b="1">
              <a:solidFill>
                <a:sysClr val="windowText" lastClr="000000"/>
              </a:solidFill>
            </a:rPr>
            <a:t>.</a:t>
          </a:r>
        </a:p>
        <a:p>
          <a:pPr>
            <a:lnSpc>
              <a:spcPts val="1400"/>
            </a:lnSpc>
          </a:pPr>
          <a:r>
            <a:rPr lang="en-US" altLang="ko-KR" sz="1000" b="1">
              <a:solidFill>
                <a:sysClr val="windowText" lastClr="000000"/>
              </a:solidFill>
            </a:rPr>
            <a:t>4.</a:t>
          </a:r>
          <a:r>
            <a:rPr lang="ko-KR" altLang="en-US" sz="1000" b="1" baseline="0">
              <a:solidFill>
                <a:sysClr val="windowText" lastClr="000000"/>
              </a:solidFill>
            </a:rPr>
            <a:t> 차량 운행기록 내역 작성시 자택과 회사 선택시 주소는 업로드시 자동 반영됩니다</a:t>
          </a:r>
          <a:r>
            <a:rPr lang="en-US" altLang="ko-KR" sz="1000" b="1" baseline="0">
              <a:solidFill>
                <a:sysClr val="windowText" lastClr="000000"/>
              </a:solidFill>
            </a:rPr>
            <a:t>.</a:t>
          </a:r>
        </a:p>
        <a:p>
          <a:pPr>
            <a:lnSpc>
              <a:spcPts val="1300"/>
            </a:lnSpc>
          </a:pPr>
          <a:r>
            <a:rPr lang="en-US" altLang="ko-KR" sz="1000" b="1" baseline="0">
              <a:solidFill>
                <a:sysClr val="windowText" lastClr="000000"/>
              </a:solidFill>
            </a:rPr>
            <a:t>    (</a:t>
          </a:r>
          <a:r>
            <a:rPr lang="ko-KR" altLang="en-US" sz="1000" b="1" baseline="0">
              <a:solidFill>
                <a:sysClr val="windowText" lastClr="000000"/>
              </a:solidFill>
            </a:rPr>
            <a:t>업무용차량등록의 근무지와 부서사원등록의 자택주소가 반영됩니다</a:t>
          </a:r>
          <a:r>
            <a:rPr lang="en-US" altLang="ko-KR" sz="1000" b="1" baseline="0">
              <a:solidFill>
                <a:sysClr val="windowText" lastClr="000000"/>
              </a:solidFill>
            </a:rPr>
            <a:t>.)</a:t>
          </a:r>
        </a:p>
        <a:p>
          <a:pPr>
            <a:lnSpc>
              <a:spcPts val="1400"/>
            </a:lnSpc>
          </a:pPr>
          <a:r>
            <a:rPr lang="en-US" altLang="ko-KR" sz="1000" b="1" baseline="0">
              <a:solidFill>
                <a:sysClr val="windowText" lastClr="000000"/>
              </a:solidFill>
            </a:rPr>
            <a:t>5. </a:t>
          </a:r>
          <a:r>
            <a:rPr lang="ko-KR" altLang="en-US" sz="1000" b="1" baseline="0">
              <a:solidFill>
                <a:sysClr val="windowText" lastClr="000000"/>
              </a:solidFill>
            </a:rPr>
            <a:t>비고란 작성시 숫자로 입력시 해당 내용이 운행기록부 비고내용으로 반영됩니다</a:t>
          </a:r>
          <a:r>
            <a:rPr lang="en-US" altLang="ko-KR" sz="1000" b="1" baseline="0">
              <a:solidFill>
                <a:sysClr val="windowText" lastClr="000000"/>
              </a:solidFill>
            </a:rPr>
            <a:t>.</a:t>
          </a:r>
        </a:p>
        <a:p>
          <a:pPr>
            <a:lnSpc>
              <a:spcPts val="1300"/>
            </a:lnSpc>
          </a:pPr>
          <a:r>
            <a:rPr lang="en-US" altLang="ko-KR" sz="1000" b="1" baseline="0">
              <a:solidFill>
                <a:sysClr val="windowText" lastClr="000000"/>
              </a:solidFill>
            </a:rPr>
            <a:t>    (1.</a:t>
          </a:r>
          <a:r>
            <a:rPr lang="ko-KR" altLang="en-US" sz="1000" b="1" baseline="0">
              <a:solidFill>
                <a:sysClr val="windowText" lastClr="000000"/>
              </a:solidFill>
            </a:rPr>
            <a:t>거래처방문 </a:t>
          </a:r>
          <a:r>
            <a:rPr lang="en-US" altLang="ko-KR" sz="1000" b="1" baseline="0">
              <a:solidFill>
                <a:sysClr val="windowText" lastClr="000000"/>
              </a:solidFill>
            </a:rPr>
            <a:t>/2.</a:t>
          </a:r>
          <a:r>
            <a:rPr lang="ko-KR" altLang="en-US" sz="1000" b="1" baseline="0">
              <a:solidFill>
                <a:sysClr val="windowText" lastClr="000000"/>
              </a:solidFill>
            </a:rPr>
            <a:t>제조시설등 사업장방문 </a:t>
          </a:r>
          <a:r>
            <a:rPr lang="en-US" altLang="ko-KR" sz="1000" b="1" baseline="0">
              <a:solidFill>
                <a:sysClr val="windowText" lastClr="000000"/>
              </a:solidFill>
            </a:rPr>
            <a:t>/3.</a:t>
          </a:r>
          <a:r>
            <a:rPr lang="ko-KR" altLang="en-US" sz="1000" b="1" baseline="0">
              <a:solidFill>
                <a:sysClr val="windowText" lastClr="000000"/>
              </a:solidFill>
            </a:rPr>
            <a:t>회의참석 </a:t>
          </a:r>
          <a:r>
            <a:rPr lang="en-US" altLang="ko-KR" sz="1000" b="1" baseline="0">
              <a:solidFill>
                <a:sysClr val="windowText" lastClr="000000"/>
              </a:solidFill>
            </a:rPr>
            <a:t>/4.</a:t>
          </a:r>
          <a:r>
            <a:rPr lang="ko-KR" altLang="en-US" sz="1000" b="1" baseline="0">
              <a:solidFill>
                <a:sysClr val="windowText" lastClr="000000"/>
              </a:solidFill>
            </a:rPr>
            <a:t>판촉활동 </a:t>
          </a:r>
          <a:r>
            <a:rPr lang="en-US" altLang="ko-KR" sz="1000" b="1" baseline="0">
              <a:solidFill>
                <a:sysClr val="windowText" lastClr="000000"/>
              </a:solidFill>
            </a:rPr>
            <a:t>/5.</a:t>
          </a:r>
          <a:r>
            <a:rPr lang="ko-KR" altLang="en-US" sz="1000" b="1" baseline="0">
              <a:solidFill>
                <a:sysClr val="windowText" lastClr="000000"/>
              </a:solidFill>
            </a:rPr>
            <a:t>교육등 기타업무활동</a:t>
          </a:r>
          <a:r>
            <a:rPr lang="en-US" altLang="ko-KR" sz="1000" b="1" baseline="0">
              <a:solidFill>
                <a:sysClr val="windowText" lastClr="000000"/>
              </a:solidFill>
            </a:rPr>
            <a:t>)</a:t>
          </a:r>
        </a:p>
        <a:p>
          <a:pPr>
            <a:lnSpc>
              <a:spcPts val="1400"/>
            </a:lnSpc>
          </a:pPr>
          <a:r>
            <a:rPr lang="en-US" altLang="ko-KR" sz="1000" b="1" baseline="0">
              <a:solidFill>
                <a:sysClr val="windowText" lastClr="000000"/>
              </a:solidFill>
            </a:rPr>
            <a:t>    =&gt; </a:t>
          </a:r>
          <a:r>
            <a:rPr lang="ko-KR" altLang="en-US" sz="1000" b="1" baseline="0">
              <a:solidFill>
                <a:sysClr val="windowText" lastClr="000000"/>
              </a:solidFill>
            </a:rPr>
            <a:t>비고란에 숫자외의 직접 내용 입력시 해당내용이 반영됩니다</a:t>
          </a:r>
          <a:r>
            <a:rPr lang="en-US" altLang="ko-KR" sz="1000" b="1" baseline="0">
              <a:solidFill>
                <a:sysClr val="windowText" lastClr="000000"/>
              </a:solidFill>
            </a:rPr>
            <a:t>.</a:t>
          </a:r>
        </a:p>
        <a:p>
          <a:pPr>
            <a:lnSpc>
              <a:spcPts val="1300"/>
            </a:lnSpc>
          </a:pPr>
          <a:endParaRPr lang="en-US" altLang="ko-KR" sz="1000" b="1" baseline="0">
            <a:solidFill>
              <a:sysClr val="windowText" lastClr="000000"/>
            </a:solidFill>
          </a:endParaRPr>
        </a:p>
        <a:p>
          <a:pPr>
            <a:lnSpc>
              <a:spcPts val="1400"/>
            </a:lnSpc>
          </a:pPr>
          <a:r>
            <a:rPr lang="en-US" altLang="ko-KR" sz="1000" b="1" baseline="0">
              <a:solidFill>
                <a:sysClr val="windowText" lastClr="000000"/>
              </a:solidFill>
            </a:rPr>
            <a:t>   </a:t>
          </a:r>
        </a:p>
        <a:p>
          <a:pPr>
            <a:lnSpc>
              <a:spcPts val="1200"/>
            </a:lnSpc>
          </a:pPr>
          <a:endParaRPr lang="en-US" altLang="ko-KR" sz="1000" b="1" baseline="0">
            <a:solidFill>
              <a:sysClr val="windowText" lastClr="000000"/>
            </a:solidFill>
          </a:endParaRPr>
        </a:p>
      </xdr:txBody>
    </xdr:sp>
    <xdr:clientData/>
  </xdr:twoCellAnchor>
  <xdr:twoCellAnchor>
    <xdr:from>
      <xdr:col>10</xdr:col>
      <xdr:colOff>104775</xdr:colOff>
      <xdr:row>3</xdr:row>
      <xdr:rowOff>38100</xdr:rowOff>
    </xdr:from>
    <xdr:to>
      <xdr:col>13</xdr:col>
      <xdr:colOff>819150</xdr:colOff>
      <xdr:row>8</xdr:row>
      <xdr:rowOff>47625</xdr:rowOff>
    </xdr:to>
    <xdr:sp macro="" textlink="">
      <xdr:nvSpPr>
        <xdr:cNvPr id="3" name="TextBox 2">
          <a:extLst>
            <a:ext uri="{FF2B5EF4-FFF2-40B4-BE49-F238E27FC236}">
              <a16:creationId xmlns:a16="http://schemas.microsoft.com/office/drawing/2014/main" id="{78E85027-A662-4BC1-BD89-B900C0A1DC94}"/>
            </a:ext>
          </a:extLst>
        </xdr:cNvPr>
        <xdr:cNvSpPr txBox="1"/>
      </xdr:nvSpPr>
      <xdr:spPr>
        <a:xfrm>
          <a:off x="6229350" y="676275"/>
          <a:ext cx="4057650" cy="1152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lang="en-US" altLang="ko-KR" sz="700">
              <a:solidFill>
                <a:srgbClr val="0070C0"/>
              </a:solidFill>
            </a:rPr>
            <a:t>※ </a:t>
          </a:r>
          <a:r>
            <a:rPr lang="ko-KR" altLang="en-US" sz="700">
              <a:solidFill>
                <a:srgbClr val="0070C0"/>
              </a:solidFill>
            </a:rPr>
            <a:t>명의구분 </a:t>
          </a:r>
          <a:r>
            <a:rPr lang="en-US" altLang="ko-KR" sz="700">
              <a:solidFill>
                <a:srgbClr val="0070C0"/>
              </a:solidFill>
            </a:rPr>
            <a:t>(</a:t>
          </a:r>
          <a:r>
            <a:rPr lang="ko-KR" altLang="en-US" sz="700">
              <a:solidFill>
                <a:srgbClr val="0070C0"/>
              </a:solidFill>
            </a:rPr>
            <a:t>차량유형별 소유주 구분</a:t>
          </a:r>
          <a:r>
            <a:rPr lang="en-US" altLang="ko-KR" sz="700">
              <a:solidFill>
                <a:srgbClr val="0070C0"/>
              </a:solidFill>
            </a:rPr>
            <a:t>)</a:t>
          </a:r>
        </a:p>
        <a:p>
          <a:pPr>
            <a:lnSpc>
              <a:spcPts val="700"/>
            </a:lnSpc>
          </a:pPr>
          <a:r>
            <a:rPr lang="en-US" altLang="ko-KR" sz="700">
              <a:solidFill>
                <a:srgbClr val="0070C0"/>
              </a:solidFill>
            </a:rPr>
            <a:t>   </a:t>
          </a:r>
        </a:p>
        <a:p>
          <a:pPr>
            <a:lnSpc>
              <a:spcPts val="1000"/>
            </a:lnSpc>
          </a:pPr>
          <a:r>
            <a:rPr lang="en-US" altLang="ko-KR" sz="700">
              <a:solidFill>
                <a:srgbClr val="0070C0"/>
              </a:solidFill>
            </a:rPr>
            <a:t>○ 0.</a:t>
          </a:r>
          <a:r>
            <a:rPr lang="ko-KR" altLang="en-US" sz="700">
              <a:solidFill>
                <a:srgbClr val="0070C0"/>
              </a:solidFill>
            </a:rPr>
            <a:t>회사 </a:t>
          </a:r>
          <a:r>
            <a:rPr lang="en-US" altLang="ko-KR" sz="700">
              <a:solidFill>
                <a:srgbClr val="0070C0"/>
              </a:solidFill>
            </a:rPr>
            <a:t>~ 2.</a:t>
          </a:r>
          <a:r>
            <a:rPr lang="ko-KR" altLang="en-US" sz="700">
              <a:solidFill>
                <a:srgbClr val="0070C0"/>
              </a:solidFill>
            </a:rPr>
            <a:t>리스</a:t>
          </a:r>
          <a:r>
            <a:rPr lang="en-US" altLang="ko-KR" sz="700">
              <a:solidFill>
                <a:srgbClr val="0070C0"/>
              </a:solidFill>
            </a:rPr>
            <a:t>(</a:t>
          </a:r>
          <a:r>
            <a:rPr lang="ko-KR" altLang="en-US" sz="700">
              <a:solidFill>
                <a:srgbClr val="0070C0"/>
              </a:solidFill>
            </a:rPr>
            <a:t>업무용승용차</a:t>
          </a:r>
          <a:r>
            <a:rPr lang="en-US" altLang="ko-KR" sz="700">
              <a:solidFill>
                <a:srgbClr val="0070C0"/>
              </a:solidFill>
            </a:rPr>
            <a:t>)   </a:t>
          </a:r>
        </a:p>
        <a:p>
          <a:pPr>
            <a:lnSpc>
              <a:spcPts val="1000"/>
            </a:lnSpc>
          </a:pPr>
          <a:r>
            <a:rPr lang="en-US" altLang="ko-KR" sz="700">
              <a:solidFill>
                <a:srgbClr val="0070C0"/>
              </a:solidFill>
            </a:rPr>
            <a:t>   : </a:t>
          </a:r>
          <a:r>
            <a:rPr lang="ko-KR" altLang="en-US" sz="700">
              <a:solidFill>
                <a:srgbClr val="0070C0"/>
              </a:solidFill>
            </a:rPr>
            <a:t>법</a:t>
          </a:r>
          <a:r>
            <a:rPr lang="en-US" altLang="ko-KR" sz="700">
              <a:solidFill>
                <a:srgbClr val="0070C0"/>
              </a:solidFill>
            </a:rPr>
            <a:t>(</a:t>
          </a:r>
          <a:r>
            <a:rPr lang="ko-KR" altLang="en-US" sz="700">
              <a:solidFill>
                <a:srgbClr val="0070C0"/>
              </a:solidFill>
            </a:rPr>
            <a:t>개</a:t>
          </a:r>
          <a:r>
            <a:rPr lang="en-US" altLang="ko-KR" sz="700">
              <a:solidFill>
                <a:srgbClr val="0070C0"/>
              </a:solidFill>
            </a:rPr>
            <a:t>)</a:t>
          </a:r>
          <a:r>
            <a:rPr lang="ko-KR" altLang="en-US" sz="700">
              <a:solidFill>
                <a:srgbClr val="0070C0"/>
              </a:solidFill>
            </a:rPr>
            <a:t>인 조정의 </a:t>
          </a:r>
          <a:r>
            <a:rPr lang="en-US" altLang="ko-KR" sz="700">
              <a:solidFill>
                <a:srgbClr val="0070C0"/>
              </a:solidFill>
            </a:rPr>
            <a:t>[</a:t>
          </a:r>
          <a:r>
            <a:rPr lang="ko-KR" altLang="en-US" sz="700">
              <a:solidFill>
                <a:srgbClr val="0070C0"/>
              </a:solidFill>
            </a:rPr>
            <a:t>업무용승용차관련비용명세서</a:t>
          </a:r>
          <a:r>
            <a:rPr lang="en-US" altLang="ko-KR" sz="700">
              <a:solidFill>
                <a:srgbClr val="0070C0"/>
              </a:solidFill>
            </a:rPr>
            <a:t>]</a:t>
          </a:r>
          <a:r>
            <a:rPr lang="ko-KR" altLang="en-US" sz="700">
              <a:solidFill>
                <a:srgbClr val="0070C0"/>
              </a:solidFill>
            </a:rPr>
            <a:t>에 반영되는 회사 차량</a:t>
          </a:r>
        </a:p>
        <a:p>
          <a:pPr>
            <a:lnSpc>
              <a:spcPts val="1000"/>
            </a:lnSpc>
          </a:pPr>
          <a:r>
            <a:rPr lang="ko-KR" altLang="en-US" sz="700">
              <a:solidFill>
                <a:srgbClr val="0070C0"/>
              </a:solidFill>
            </a:rPr>
            <a:t>○ </a:t>
          </a:r>
          <a:r>
            <a:rPr lang="en-US" altLang="ko-KR" sz="700">
              <a:solidFill>
                <a:srgbClr val="0070C0"/>
              </a:solidFill>
            </a:rPr>
            <a:t>3.</a:t>
          </a:r>
          <a:r>
            <a:rPr lang="ko-KR" altLang="en-US" sz="700">
              <a:solidFill>
                <a:srgbClr val="0070C0"/>
              </a:solidFill>
            </a:rPr>
            <a:t>직원</a:t>
          </a:r>
          <a:r>
            <a:rPr lang="en-US" altLang="ko-KR" sz="700">
              <a:solidFill>
                <a:srgbClr val="0070C0"/>
              </a:solidFill>
            </a:rPr>
            <a:t>: </a:t>
          </a:r>
          <a:r>
            <a:rPr lang="ko-KR" altLang="en-US" sz="700">
              <a:solidFill>
                <a:srgbClr val="0070C0"/>
              </a:solidFill>
            </a:rPr>
            <a:t>직원소유의 차량 </a:t>
          </a:r>
        </a:p>
        <a:p>
          <a:pPr>
            <a:lnSpc>
              <a:spcPts val="1100"/>
            </a:lnSpc>
          </a:pPr>
          <a:r>
            <a:rPr lang="ko-KR" altLang="en-US" sz="700">
              <a:solidFill>
                <a:srgbClr val="0070C0"/>
              </a:solidFill>
            </a:rPr>
            <a:t>○ </a:t>
          </a:r>
          <a:r>
            <a:rPr lang="en-US" altLang="ko-KR" sz="700">
              <a:solidFill>
                <a:srgbClr val="0070C0"/>
              </a:solidFill>
            </a:rPr>
            <a:t>4.</a:t>
          </a:r>
          <a:r>
            <a:rPr lang="ko-KR" altLang="en-US" sz="700">
              <a:solidFill>
                <a:srgbClr val="0070C0"/>
              </a:solidFill>
            </a:rPr>
            <a:t>타인</a:t>
          </a:r>
          <a:r>
            <a:rPr lang="en-US" altLang="ko-KR" sz="700">
              <a:solidFill>
                <a:srgbClr val="0070C0"/>
              </a:solidFill>
            </a:rPr>
            <a:t>: </a:t>
          </a:r>
          <a:r>
            <a:rPr lang="ko-KR" altLang="en-US" sz="700">
              <a:solidFill>
                <a:srgbClr val="0070C0"/>
              </a:solidFill>
            </a:rPr>
            <a:t>직원외 타인 소유의 차량</a:t>
          </a:r>
        </a:p>
        <a:p>
          <a:pPr>
            <a:lnSpc>
              <a:spcPts val="1000"/>
            </a:lnSpc>
          </a:pPr>
          <a:r>
            <a:rPr lang="ko-KR" altLang="en-US" sz="700">
              <a:solidFill>
                <a:srgbClr val="0070C0"/>
              </a:solidFill>
            </a:rPr>
            <a:t>○ </a:t>
          </a:r>
          <a:r>
            <a:rPr lang="en-US" altLang="ko-KR" sz="700">
              <a:solidFill>
                <a:srgbClr val="0070C0"/>
              </a:solidFill>
            </a:rPr>
            <a:t>5.</a:t>
          </a:r>
          <a:r>
            <a:rPr lang="ko-KR" altLang="en-US" sz="700">
              <a:solidFill>
                <a:srgbClr val="0070C0"/>
              </a:solidFill>
            </a:rPr>
            <a:t>회사</a:t>
          </a:r>
          <a:r>
            <a:rPr lang="en-US" altLang="ko-KR" sz="700">
              <a:solidFill>
                <a:srgbClr val="0070C0"/>
              </a:solidFill>
            </a:rPr>
            <a:t>(</a:t>
          </a:r>
          <a:r>
            <a:rPr lang="ko-KR" altLang="en-US" sz="700">
              <a:solidFill>
                <a:srgbClr val="0070C0"/>
              </a:solidFill>
            </a:rPr>
            <a:t>비</a:t>
          </a:r>
          <a:r>
            <a:rPr lang="en-US" altLang="ko-KR" sz="700">
              <a:solidFill>
                <a:srgbClr val="0070C0"/>
              </a:solidFill>
            </a:rPr>
            <a:t>)~7.</a:t>
          </a:r>
          <a:r>
            <a:rPr lang="ko-KR" altLang="en-US" sz="700">
              <a:solidFill>
                <a:srgbClr val="0070C0"/>
              </a:solidFill>
            </a:rPr>
            <a:t>렌트</a:t>
          </a:r>
          <a:r>
            <a:rPr lang="en-US" altLang="ko-KR" sz="700">
              <a:solidFill>
                <a:srgbClr val="0070C0"/>
              </a:solidFill>
            </a:rPr>
            <a:t>(</a:t>
          </a:r>
          <a:r>
            <a:rPr lang="ko-KR" altLang="en-US" sz="700">
              <a:solidFill>
                <a:srgbClr val="0070C0"/>
              </a:solidFill>
            </a:rPr>
            <a:t>비</a:t>
          </a:r>
          <a:r>
            <a:rPr lang="en-US" altLang="ko-KR" sz="700">
              <a:solidFill>
                <a:srgbClr val="0070C0"/>
              </a:solidFill>
            </a:rPr>
            <a:t>) : </a:t>
          </a:r>
          <a:r>
            <a:rPr lang="ko-KR" altLang="en-US" sz="700">
              <a:solidFill>
                <a:srgbClr val="0070C0"/>
              </a:solidFill>
            </a:rPr>
            <a:t>업무용승용차가 아닌 회사가 관리하는 모든 차량</a:t>
          </a:r>
        </a:p>
      </xdr:txBody>
    </xdr:sp>
    <xdr:clientData/>
  </xdr:twoCellAnchor>
  <xdr:twoCellAnchor>
    <xdr:from>
      <xdr:col>14</xdr:col>
      <xdr:colOff>47623</xdr:colOff>
      <xdr:row>8</xdr:row>
      <xdr:rowOff>228599</xdr:rowOff>
    </xdr:from>
    <xdr:to>
      <xdr:col>17</xdr:col>
      <xdr:colOff>85724</xdr:colOff>
      <xdr:row>14</xdr:row>
      <xdr:rowOff>219074</xdr:rowOff>
    </xdr:to>
    <xdr:sp macro="" textlink="">
      <xdr:nvSpPr>
        <xdr:cNvPr id="4" name="TextBox 3">
          <a:extLst>
            <a:ext uri="{FF2B5EF4-FFF2-40B4-BE49-F238E27FC236}">
              <a16:creationId xmlns:a16="http://schemas.microsoft.com/office/drawing/2014/main" id="{70E0F1B6-3F88-46C1-930C-CB164F0C500B}"/>
            </a:ext>
          </a:extLst>
        </xdr:cNvPr>
        <xdr:cNvSpPr txBox="1"/>
      </xdr:nvSpPr>
      <xdr:spPr>
        <a:xfrm>
          <a:off x="10353673" y="2009774"/>
          <a:ext cx="2095501" cy="1362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lang="en-US" altLang="ko-KR" sz="800">
              <a:solidFill>
                <a:srgbClr val="7030A0"/>
              </a:solidFill>
            </a:rPr>
            <a:t>[</a:t>
          </a:r>
          <a:r>
            <a:rPr lang="ko-KR" altLang="en-US" sz="800">
              <a:solidFill>
                <a:srgbClr val="7030A0"/>
              </a:solidFill>
            </a:rPr>
            <a:t>비고 </a:t>
          </a:r>
          <a:r>
            <a:rPr lang="en-US" altLang="ko-KR" sz="800">
              <a:solidFill>
                <a:srgbClr val="7030A0"/>
              </a:solidFill>
            </a:rPr>
            <a:t>: </a:t>
          </a:r>
          <a:r>
            <a:rPr lang="ko-KR" altLang="en-US" sz="800">
              <a:solidFill>
                <a:srgbClr val="7030A0"/>
              </a:solidFill>
            </a:rPr>
            <a:t>해당 숫자</a:t>
          </a:r>
          <a:r>
            <a:rPr lang="ko-KR" altLang="en-US" sz="800" baseline="0">
              <a:solidFill>
                <a:srgbClr val="7030A0"/>
              </a:solidFill>
            </a:rPr>
            <a:t> 입력</a:t>
          </a:r>
          <a:r>
            <a:rPr lang="en-US" altLang="ko-KR" sz="800" baseline="0">
              <a:solidFill>
                <a:srgbClr val="7030A0"/>
              </a:solidFill>
            </a:rPr>
            <a:t>, </a:t>
          </a:r>
          <a:r>
            <a:rPr lang="ko-KR" altLang="en-US" sz="800" baseline="0">
              <a:solidFill>
                <a:srgbClr val="7030A0"/>
              </a:solidFill>
            </a:rPr>
            <a:t>직접 내용 입력</a:t>
          </a:r>
          <a:r>
            <a:rPr lang="en-US" altLang="ko-KR" sz="800" baseline="0">
              <a:solidFill>
                <a:srgbClr val="7030A0"/>
              </a:solidFill>
            </a:rPr>
            <a:t>]</a:t>
          </a:r>
          <a:endParaRPr lang="en-US" altLang="ko-KR" sz="800">
            <a:solidFill>
              <a:srgbClr val="7030A0"/>
            </a:solidFill>
          </a:endParaRPr>
        </a:p>
        <a:p>
          <a:pPr>
            <a:lnSpc>
              <a:spcPts val="1100"/>
            </a:lnSpc>
          </a:pPr>
          <a:r>
            <a:rPr lang="en-US" altLang="ko-KR" sz="800">
              <a:solidFill>
                <a:srgbClr val="7030A0"/>
              </a:solidFill>
            </a:rPr>
            <a:t>1.</a:t>
          </a:r>
          <a:r>
            <a:rPr lang="ko-KR" altLang="en-US" sz="800">
              <a:solidFill>
                <a:srgbClr val="7030A0"/>
              </a:solidFill>
            </a:rPr>
            <a:t>거래처방문</a:t>
          </a:r>
          <a:endParaRPr lang="en-US" altLang="ko-KR" sz="800">
            <a:solidFill>
              <a:srgbClr val="7030A0"/>
            </a:solidFill>
          </a:endParaRPr>
        </a:p>
        <a:p>
          <a:pPr>
            <a:lnSpc>
              <a:spcPts val="1100"/>
            </a:lnSpc>
          </a:pPr>
          <a:r>
            <a:rPr lang="en-US" altLang="ko-KR" sz="800">
              <a:solidFill>
                <a:srgbClr val="7030A0"/>
              </a:solidFill>
            </a:rPr>
            <a:t>2.</a:t>
          </a:r>
          <a:r>
            <a:rPr lang="ko-KR" altLang="en-US" sz="800">
              <a:solidFill>
                <a:srgbClr val="7030A0"/>
              </a:solidFill>
            </a:rPr>
            <a:t>제조시설등 사업장방문</a:t>
          </a:r>
          <a:endParaRPr lang="en-US" altLang="ko-KR" sz="800">
            <a:solidFill>
              <a:srgbClr val="7030A0"/>
            </a:solidFill>
          </a:endParaRPr>
        </a:p>
        <a:p>
          <a:pPr>
            <a:lnSpc>
              <a:spcPts val="1200"/>
            </a:lnSpc>
          </a:pPr>
          <a:r>
            <a:rPr lang="en-US" altLang="ko-KR" sz="800">
              <a:solidFill>
                <a:srgbClr val="7030A0"/>
              </a:solidFill>
            </a:rPr>
            <a:t>3.</a:t>
          </a:r>
          <a:r>
            <a:rPr lang="ko-KR" altLang="en-US" sz="800">
              <a:solidFill>
                <a:srgbClr val="7030A0"/>
              </a:solidFill>
            </a:rPr>
            <a:t>회의참석</a:t>
          </a:r>
          <a:endParaRPr lang="en-US" altLang="ko-KR" sz="800">
            <a:solidFill>
              <a:srgbClr val="7030A0"/>
            </a:solidFill>
          </a:endParaRPr>
        </a:p>
        <a:p>
          <a:pPr>
            <a:lnSpc>
              <a:spcPts val="1100"/>
            </a:lnSpc>
          </a:pPr>
          <a:r>
            <a:rPr lang="en-US" altLang="ko-KR" sz="800">
              <a:solidFill>
                <a:srgbClr val="7030A0"/>
              </a:solidFill>
            </a:rPr>
            <a:t>4.</a:t>
          </a:r>
          <a:r>
            <a:rPr lang="ko-KR" altLang="en-US" sz="800">
              <a:solidFill>
                <a:srgbClr val="7030A0"/>
              </a:solidFill>
            </a:rPr>
            <a:t>판촉활동</a:t>
          </a:r>
          <a:endParaRPr lang="en-US" altLang="ko-KR" sz="800">
            <a:solidFill>
              <a:srgbClr val="7030A0"/>
            </a:solidFill>
          </a:endParaRPr>
        </a:p>
        <a:p>
          <a:pPr>
            <a:lnSpc>
              <a:spcPts val="1100"/>
            </a:lnSpc>
          </a:pPr>
          <a:r>
            <a:rPr lang="en-US" altLang="ko-KR" sz="800">
              <a:solidFill>
                <a:srgbClr val="7030A0"/>
              </a:solidFill>
            </a:rPr>
            <a:t>5.</a:t>
          </a:r>
          <a:r>
            <a:rPr lang="ko-KR" altLang="en-US" sz="800">
              <a:solidFill>
                <a:srgbClr val="7030A0"/>
              </a:solidFill>
            </a:rPr>
            <a:t>교육등 기타업무활동</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27</xdr:col>
      <xdr:colOff>66675</xdr:colOff>
      <xdr:row>0</xdr:row>
      <xdr:rowOff>0</xdr:rowOff>
    </xdr:from>
    <xdr:to>
      <xdr:col>33</xdr:col>
      <xdr:colOff>276225</xdr:colOff>
      <xdr:row>1</xdr:row>
      <xdr:rowOff>190500</xdr:rowOff>
    </xdr:to>
    <xdr:pic>
      <xdr:nvPicPr>
        <xdr:cNvPr id="2" name="그림 1" descr="소봉투.gif">
          <a:extLst>
            <a:ext uri="{FF2B5EF4-FFF2-40B4-BE49-F238E27FC236}">
              <a16:creationId xmlns:a16="http://schemas.microsoft.com/office/drawing/2014/main" id="{8A62E1E8-CB12-4689-9737-B3F6E6842F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0" y="0"/>
          <a:ext cx="19812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12</xdr:col>
      <xdr:colOff>0</xdr:colOff>
      <xdr:row>38</xdr:row>
      <xdr:rowOff>95250</xdr:rowOff>
    </xdr:to>
    <xdr:pic>
      <xdr:nvPicPr>
        <xdr:cNvPr id="2" name="그림 1" descr="소득처분.png">
          <a:extLst>
            <a:ext uri="{FF2B5EF4-FFF2-40B4-BE49-F238E27FC236}">
              <a16:creationId xmlns:a16="http://schemas.microsoft.com/office/drawing/2014/main" id="{173FE038-355B-46E9-B668-5361E48F84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209550"/>
          <a:ext cx="7543800" cy="784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cafe.daum.net/transtax/R8Xs/26"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cafe.daum.net/transtax/R8Xs/26"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cafe.daum.net/transtax/CUf2/224"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2" Type="http://schemas.openxmlformats.org/officeDocument/2006/relationships/hyperlink" Target="http://biz.mk.co.kr/mk_column_view.php?type=tax&amp;uid=321178" TargetMode="External"/><Relationship Id="rId1" Type="http://schemas.openxmlformats.org/officeDocument/2006/relationships/hyperlink" Target="http://taxtimes.co.kr/hous01.htm?r_id=216236" TargetMode="Externa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5.bin"/><Relationship Id="rId1" Type="http://schemas.openxmlformats.org/officeDocument/2006/relationships/hyperlink" Target="http://www.blue-cat.kr/" TargetMode="External"/><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2975B-B470-43B5-8BB1-C8E782ABA306}">
  <sheetPr>
    <tabColor rgb="FFFFC000"/>
  </sheetPr>
  <dimension ref="A1:Q52"/>
  <sheetViews>
    <sheetView showGridLines="0" workbookViewId="0">
      <selection activeCell="H15" sqref="H15"/>
    </sheetView>
  </sheetViews>
  <sheetFormatPr defaultRowHeight="16.5"/>
  <cols>
    <col min="1" max="1" width="27.375" customWidth="1"/>
    <col min="2" max="16" width="12.75" customWidth="1"/>
    <col min="257" max="257" width="27.375" customWidth="1"/>
    <col min="258" max="272" width="12.75" customWidth="1"/>
    <col min="513" max="513" width="27.375" customWidth="1"/>
    <col min="514" max="528" width="12.75" customWidth="1"/>
    <col min="769" max="769" width="27.375" customWidth="1"/>
    <col min="770" max="784" width="12.75" customWidth="1"/>
    <col min="1025" max="1025" width="27.375" customWidth="1"/>
    <col min="1026" max="1040" width="12.75" customWidth="1"/>
    <col min="1281" max="1281" width="27.375" customWidth="1"/>
    <col min="1282" max="1296" width="12.75" customWidth="1"/>
    <col min="1537" max="1537" width="27.375" customWidth="1"/>
    <col min="1538" max="1552" width="12.75" customWidth="1"/>
    <col min="1793" max="1793" width="27.375" customWidth="1"/>
    <col min="1794" max="1808" width="12.75" customWidth="1"/>
    <col min="2049" max="2049" width="27.375" customWidth="1"/>
    <col min="2050" max="2064" width="12.75" customWidth="1"/>
    <col min="2305" max="2305" width="27.375" customWidth="1"/>
    <col min="2306" max="2320" width="12.75" customWidth="1"/>
    <col min="2561" max="2561" width="27.375" customWidth="1"/>
    <col min="2562" max="2576" width="12.75" customWidth="1"/>
    <col min="2817" max="2817" width="27.375" customWidth="1"/>
    <col min="2818" max="2832" width="12.75" customWidth="1"/>
    <col min="3073" max="3073" width="27.375" customWidth="1"/>
    <col min="3074" max="3088" width="12.75" customWidth="1"/>
    <col min="3329" max="3329" width="27.375" customWidth="1"/>
    <col min="3330" max="3344" width="12.75" customWidth="1"/>
    <col min="3585" max="3585" width="27.375" customWidth="1"/>
    <col min="3586" max="3600" width="12.75" customWidth="1"/>
    <col min="3841" max="3841" width="27.375" customWidth="1"/>
    <col min="3842" max="3856" width="12.75" customWidth="1"/>
    <col min="4097" max="4097" width="27.375" customWidth="1"/>
    <col min="4098" max="4112" width="12.75" customWidth="1"/>
    <col min="4353" max="4353" width="27.375" customWidth="1"/>
    <col min="4354" max="4368" width="12.75" customWidth="1"/>
    <col min="4609" max="4609" width="27.375" customWidth="1"/>
    <col min="4610" max="4624" width="12.75" customWidth="1"/>
    <col min="4865" max="4865" width="27.375" customWidth="1"/>
    <col min="4866" max="4880" width="12.75" customWidth="1"/>
    <col min="5121" max="5121" width="27.375" customWidth="1"/>
    <col min="5122" max="5136" width="12.75" customWidth="1"/>
    <col min="5377" max="5377" width="27.375" customWidth="1"/>
    <col min="5378" max="5392" width="12.75" customWidth="1"/>
    <col min="5633" max="5633" width="27.375" customWidth="1"/>
    <col min="5634" max="5648" width="12.75" customWidth="1"/>
    <col min="5889" max="5889" width="27.375" customWidth="1"/>
    <col min="5890" max="5904" width="12.75" customWidth="1"/>
    <col min="6145" max="6145" width="27.375" customWidth="1"/>
    <col min="6146" max="6160" width="12.75" customWidth="1"/>
    <col min="6401" max="6401" width="27.375" customWidth="1"/>
    <col min="6402" max="6416" width="12.75" customWidth="1"/>
    <col min="6657" max="6657" width="27.375" customWidth="1"/>
    <col min="6658" max="6672" width="12.75" customWidth="1"/>
    <col min="6913" max="6913" width="27.375" customWidth="1"/>
    <col min="6914" max="6928" width="12.75" customWidth="1"/>
    <col min="7169" max="7169" width="27.375" customWidth="1"/>
    <col min="7170" max="7184" width="12.75" customWidth="1"/>
    <col min="7425" max="7425" width="27.375" customWidth="1"/>
    <col min="7426" max="7440" width="12.75" customWidth="1"/>
    <col min="7681" max="7681" width="27.375" customWidth="1"/>
    <col min="7682" max="7696" width="12.75" customWidth="1"/>
    <col min="7937" max="7937" width="27.375" customWidth="1"/>
    <col min="7938" max="7952" width="12.75" customWidth="1"/>
    <col min="8193" max="8193" width="27.375" customWidth="1"/>
    <col min="8194" max="8208" width="12.75" customWidth="1"/>
    <col min="8449" max="8449" width="27.375" customWidth="1"/>
    <col min="8450" max="8464" width="12.75" customWidth="1"/>
    <col min="8705" max="8705" width="27.375" customWidth="1"/>
    <col min="8706" max="8720" width="12.75" customWidth="1"/>
    <col min="8961" max="8961" width="27.375" customWidth="1"/>
    <col min="8962" max="8976" width="12.75" customWidth="1"/>
    <col min="9217" max="9217" width="27.375" customWidth="1"/>
    <col min="9218" max="9232" width="12.75" customWidth="1"/>
    <col min="9473" max="9473" width="27.375" customWidth="1"/>
    <col min="9474" max="9488" width="12.75" customWidth="1"/>
    <col min="9729" max="9729" width="27.375" customWidth="1"/>
    <col min="9730" max="9744" width="12.75" customWidth="1"/>
    <col min="9985" max="9985" width="27.375" customWidth="1"/>
    <col min="9986" max="10000" width="12.75" customWidth="1"/>
    <col min="10241" max="10241" width="27.375" customWidth="1"/>
    <col min="10242" max="10256" width="12.75" customWidth="1"/>
    <col min="10497" max="10497" width="27.375" customWidth="1"/>
    <col min="10498" max="10512" width="12.75" customWidth="1"/>
    <col min="10753" max="10753" width="27.375" customWidth="1"/>
    <col min="10754" max="10768" width="12.75" customWidth="1"/>
    <col min="11009" max="11009" width="27.375" customWidth="1"/>
    <col min="11010" max="11024" width="12.75" customWidth="1"/>
    <col min="11265" max="11265" width="27.375" customWidth="1"/>
    <col min="11266" max="11280" width="12.75" customWidth="1"/>
    <col min="11521" max="11521" width="27.375" customWidth="1"/>
    <col min="11522" max="11536" width="12.75" customWidth="1"/>
    <col min="11777" max="11777" width="27.375" customWidth="1"/>
    <col min="11778" max="11792" width="12.75" customWidth="1"/>
    <col min="12033" max="12033" width="27.375" customWidth="1"/>
    <col min="12034" max="12048" width="12.75" customWidth="1"/>
    <col min="12289" max="12289" width="27.375" customWidth="1"/>
    <col min="12290" max="12304" width="12.75" customWidth="1"/>
    <col min="12545" max="12545" width="27.375" customWidth="1"/>
    <col min="12546" max="12560" width="12.75" customWidth="1"/>
    <col min="12801" max="12801" width="27.375" customWidth="1"/>
    <col min="12802" max="12816" width="12.75" customWidth="1"/>
    <col min="13057" max="13057" width="27.375" customWidth="1"/>
    <col min="13058" max="13072" width="12.75" customWidth="1"/>
    <col min="13313" max="13313" width="27.375" customWidth="1"/>
    <col min="13314" max="13328" width="12.75" customWidth="1"/>
    <col min="13569" max="13569" width="27.375" customWidth="1"/>
    <col min="13570" max="13584" width="12.75" customWidth="1"/>
    <col min="13825" max="13825" width="27.375" customWidth="1"/>
    <col min="13826" max="13840" width="12.75" customWidth="1"/>
    <col min="14081" max="14081" width="27.375" customWidth="1"/>
    <col min="14082" max="14096" width="12.75" customWidth="1"/>
    <col min="14337" max="14337" width="27.375" customWidth="1"/>
    <col min="14338" max="14352" width="12.75" customWidth="1"/>
    <col min="14593" max="14593" width="27.375" customWidth="1"/>
    <col min="14594" max="14608" width="12.75" customWidth="1"/>
    <col min="14849" max="14849" width="27.375" customWidth="1"/>
    <col min="14850" max="14864" width="12.75" customWidth="1"/>
    <col min="15105" max="15105" width="27.375" customWidth="1"/>
    <col min="15106" max="15120" width="12.75" customWidth="1"/>
    <col min="15361" max="15361" width="27.375" customWidth="1"/>
    <col min="15362" max="15376" width="12.75" customWidth="1"/>
    <col min="15617" max="15617" width="27.375" customWidth="1"/>
    <col min="15618" max="15632" width="12.75" customWidth="1"/>
    <col min="15873" max="15873" width="27.375" customWidth="1"/>
    <col min="15874" max="15888" width="12.75" customWidth="1"/>
    <col min="16129" max="16129" width="27.375" customWidth="1"/>
    <col min="16130" max="16144" width="12.75" customWidth="1"/>
  </cols>
  <sheetData>
    <row r="1" spans="1:16">
      <c r="A1" s="18" t="s">
        <v>19</v>
      </c>
      <c r="C1" s="19" t="s">
        <v>20</v>
      </c>
      <c r="D1" s="20">
        <v>43101</v>
      </c>
      <c r="E1" s="11" t="s">
        <v>5</v>
      </c>
      <c r="F1" s="20">
        <v>43465</v>
      </c>
      <c r="H1" s="21" t="s">
        <v>21</v>
      </c>
      <c r="P1" s="22" t="s">
        <v>22</v>
      </c>
    </row>
    <row r="2" spans="1:16" ht="17.25" thickBot="1">
      <c r="A2" s="23" t="s">
        <v>23</v>
      </c>
      <c r="B2" s="24">
        <v>1</v>
      </c>
      <c r="C2" s="24">
        <f>B2+1</f>
        <v>2</v>
      </c>
      <c r="D2" s="24">
        <f t="shared" ref="D2:O2" si="0">C2+1</f>
        <v>3</v>
      </c>
      <c r="E2" s="24">
        <f t="shared" si="0"/>
        <v>4</v>
      </c>
      <c r="F2" s="24">
        <f t="shared" si="0"/>
        <v>5</v>
      </c>
      <c r="G2" s="24">
        <f t="shared" si="0"/>
        <v>6</v>
      </c>
      <c r="H2" s="24">
        <f t="shared" si="0"/>
        <v>7</v>
      </c>
      <c r="I2" s="24">
        <f t="shared" si="0"/>
        <v>8</v>
      </c>
      <c r="J2" s="24">
        <f t="shared" si="0"/>
        <v>9</v>
      </c>
      <c r="K2" s="24">
        <f t="shared" si="0"/>
        <v>10</v>
      </c>
      <c r="L2" s="24">
        <f t="shared" si="0"/>
        <v>11</v>
      </c>
      <c r="M2" s="24">
        <f t="shared" si="0"/>
        <v>12</v>
      </c>
      <c r="N2" s="24">
        <f t="shared" si="0"/>
        <v>13</v>
      </c>
      <c r="O2" s="24">
        <f t="shared" si="0"/>
        <v>14</v>
      </c>
      <c r="P2" s="24">
        <f>O2+1</f>
        <v>15</v>
      </c>
    </row>
    <row r="3" spans="1:16">
      <c r="A3" s="25" t="s">
        <v>24</v>
      </c>
      <c r="B3" s="26" t="s">
        <v>25</v>
      </c>
      <c r="C3" s="27" t="s">
        <v>26</v>
      </c>
      <c r="D3" s="27" t="s">
        <v>27</v>
      </c>
      <c r="E3" s="27" t="s">
        <v>28</v>
      </c>
      <c r="F3" s="27" t="s">
        <v>29</v>
      </c>
      <c r="G3" s="27" t="s">
        <v>30</v>
      </c>
      <c r="H3" s="27"/>
      <c r="I3" s="27"/>
      <c r="J3" s="27"/>
      <c r="K3" s="27"/>
      <c r="L3" s="27"/>
      <c r="M3" s="27"/>
      <c r="N3" s="27"/>
      <c r="O3" s="27"/>
      <c r="P3" s="28"/>
    </row>
    <row r="4" spans="1:16">
      <c r="A4" s="25" t="s">
        <v>31</v>
      </c>
      <c r="B4" s="29" t="s">
        <v>32</v>
      </c>
      <c r="C4" s="6" t="s">
        <v>32</v>
      </c>
      <c r="D4" s="6" t="s">
        <v>32</v>
      </c>
      <c r="E4" s="6" t="s">
        <v>32</v>
      </c>
      <c r="F4" s="6" t="s">
        <v>33</v>
      </c>
      <c r="G4" s="6" t="s">
        <v>32</v>
      </c>
      <c r="H4" s="6"/>
      <c r="I4" s="6"/>
      <c r="J4" s="6"/>
      <c r="K4" s="6"/>
      <c r="L4" s="6"/>
      <c r="M4" s="6"/>
      <c r="N4" s="6"/>
      <c r="O4" s="6"/>
      <c r="P4" s="30"/>
    </row>
    <row r="5" spans="1:16">
      <c r="A5" s="25" t="s">
        <v>34</v>
      </c>
      <c r="B5" s="31">
        <v>5</v>
      </c>
      <c r="C5" s="32">
        <v>5</v>
      </c>
      <c r="D5" s="32">
        <v>5</v>
      </c>
      <c r="E5" s="32">
        <v>5</v>
      </c>
      <c r="F5" s="32">
        <v>5</v>
      </c>
      <c r="G5" s="32">
        <v>5</v>
      </c>
      <c r="H5" s="32"/>
      <c r="I5" s="32"/>
      <c r="J5" s="32"/>
      <c r="K5" s="32"/>
      <c r="L5" s="32"/>
      <c r="M5" s="32"/>
      <c r="N5" s="32"/>
      <c r="O5" s="32"/>
      <c r="P5" s="33"/>
    </row>
    <row r="6" spans="1:16">
      <c r="A6" s="25" t="s">
        <v>35</v>
      </c>
      <c r="B6" s="29" t="s">
        <v>36</v>
      </c>
      <c r="C6" s="6" t="s">
        <v>37</v>
      </c>
      <c r="D6" s="6" t="s">
        <v>38</v>
      </c>
      <c r="E6" s="6" t="s">
        <v>39</v>
      </c>
      <c r="F6" s="6" t="s">
        <v>40</v>
      </c>
      <c r="G6" s="6" t="s">
        <v>41</v>
      </c>
      <c r="H6" s="6"/>
      <c r="I6" s="6"/>
      <c r="J6" s="6"/>
      <c r="K6" s="6"/>
      <c r="L6" s="6"/>
      <c r="M6" s="6"/>
      <c r="N6" s="6"/>
      <c r="O6" s="6"/>
      <c r="P6" s="30"/>
    </row>
    <row r="7" spans="1:16">
      <c r="A7" s="34" t="s">
        <v>42</v>
      </c>
      <c r="B7" s="35" t="s">
        <v>43</v>
      </c>
      <c r="C7" s="36" t="s">
        <v>43</v>
      </c>
      <c r="D7" s="36" t="s">
        <v>44</v>
      </c>
      <c r="E7" s="36" t="s">
        <v>44</v>
      </c>
      <c r="F7" s="36" t="s">
        <v>45</v>
      </c>
      <c r="G7" s="36" t="s">
        <v>43</v>
      </c>
      <c r="H7" s="36"/>
      <c r="I7" s="36"/>
      <c r="J7" s="36"/>
      <c r="K7" s="36"/>
      <c r="L7" s="36"/>
      <c r="M7" s="36"/>
      <c r="N7" s="36"/>
      <c r="O7" s="36"/>
      <c r="P7" s="37"/>
    </row>
    <row r="8" spans="1:16">
      <c r="A8" s="25" t="s">
        <v>46</v>
      </c>
      <c r="B8" s="38"/>
      <c r="C8" s="39"/>
      <c r="D8" s="39" t="s">
        <v>47</v>
      </c>
      <c r="E8" s="39" t="s">
        <v>47</v>
      </c>
      <c r="F8" s="39" t="s">
        <v>48</v>
      </c>
      <c r="G8" s="39"/>
      <c r="H8" s="39"/>
      <c r="I8" s="39"/>
      <c r="J8" s="39"/>
      <c r="K8" s="39"/>
      <c r="L8" s="39"/>
      <c r="M8" s="39"/>
      <c r="N8" s="39"/>
      <c r="O8" s="39"/>
      <c r="P8" s="40"/>
    </row>
    <row r="9" spans="1:16">
      <c r="A9" s="25" t="s">
        <v>49</v>
      </c>
      <c r="B9" s="41">
        <v>42249</v>
      </c>
      <c r="C9" s="42">
        <v>42755</v>
      </c>
      <c r="D9" s="42">
        <v>42506</v>
      </c>
      <c r="E9" s="42">
        <v>43169</v>
      </c>
      <c r="F9" s="42">
        <v>43296</v>
      </c>
      <c r="G9" s="42">
        <v>42470</v>
      </c>
      <c r="H9" s="42"/>
      <c r="I9" s="42"/>
      <c r="J9" s="42"/>
      <c r="K9" s="42"/>
      <c r="L9" s="42"/>
      <c r="M9" s="42"/>
      <c r="N9" s="42"/>
      <c r="O9" s="42"/>
      <c r="P9" s="43"/>
    </row>
    <row r="10" spans="1:16">
      <c r="A10" s="44" t="s">
        <v>50</v>
      </c>
      <c r="B10" s="41"/>
      <c r="C10" s="42"/>
      <c r="D10" s="42">
        <v>43601</v>
      </c>
      <c r="E10" s="42">
        <v>44265</v>
      </c>
      <c r="F10" s="42">
        <v>44392</v>
      </c>
      <c r="G10" s="42">
        <v>43301</v>
      </c>
      <c r="H10" s="42"/>
      <c r="I10" s="42"/>
      <c r="J10" s="42"/>
      <c r="K10" s="42"/>
      <c r="L10" s="42"/>
      <c r="M10" s="42"/>
      <c r="N10" s="42"/>
      <c r="O10" s="42"/>
      <c r="P10" s="43"/>
    </row>
    <row r="11" spans="1:16" ht="33">
      <c r="A11" s="25" t="s">
        <v>51</v>
      </c>
      <c r="B11" s="45" t="s">
        <v>52</v>
      </c>
      <c r="C11" s="46" t="s">
        <v>52</v>
      </c>
      <c r="D11" s="46" t="s">
        <v>52</v>
      </c>
      <c r="E11" s="46" t="s">
        <v>52</v>
      </c>
      <c r="F11" s="46" t="s">
        <v>52</v>
      </c>
      <c r="G11" s="46" t="s">
        <v>52</v>
      </c>
      <c r="H11" s="46"/>
      <c r="I11" s="46"/>
      <c r="J11" s="46"/>
      <c r="K11" s="46"/>
      <c r="L11" s="46"/>
      <c r="M11" s="46"/>
      <c r="N11" s="46"/>
      <c r="O11" s="46"/>
      <c r="P11" s="47"/>
    </row>
    <row r="12" spans="1:16">
      <c r="A12" s="227" t="s">
        <v>53</v>
      </c>
      <c r="B12" s="48">
        <v>42980</v>
      </c>
      <c r="C12" s="49">
        <v>42755</v>
      </c>
      <c r="D12" s="49">
        <v>42506</v>
      </c>
      <c r="E12" s="49">
        <v>43169</v>
      </c>
      <c r="F12" s="49">
        <v>43296</v>
      </c>
      <c r="G12" s="49">
        <v>42835</v>
      </c>
      <c r="H12" s="49"/>
      <c r="I12" s="49"/>
      <c r="J12" s="49"/>
      <c r="K12" s="49"/>
      <c r="L12" s="49"/>
      <c r="M12" s="49"/>
      <c r="N12" s="49"/>
      <c r="O12" s="49"/>
      <c r="P12" s="50"/>
    </row>
    <row r="13" spans="1:16">
      <c r="A13" s="228"/>
      <c r="B13" s="51">
        <v>43345</v>
      </c>
      <c r="C13" s="52">
        <v>43120</v>
      </c>
      <c r="D13" s="52">
        <v>43236</v>
      </c>
      <c r="E13" s="52">
        <v>43534</v>
      </c>
      <c r="F13" s="52">
        <v>43661</v>
      </c>
      <c r="G13" s="52">
        <v>43200</v>
      </c>
      <c r="H13" s="52"/>
      <c r="I13" s="52"/>
      <c r="J13" s="52"/>
      <c r="K13" s="52"/>
      <c r="L13" s="52"/>
      <c r="M13" s="52"/>
      <c r="N13" s="52"/>
      <c r="O13" s="52"/>
      <c r="P13" s="53"/>
    </row>
    <row r="14" spans="1:16">
      <c r="A14" s="227" t="s">
        <v>54</v>
      </c>
      <c r="B14" s="54">
        <v>43345</v>
      </c>
      <c r="C14" s="55">
        <v>43120</v>
      </c>
      <c r="D14" s="55">
        <v>43236</v>
      </c>
      <c r="E14" s="55"/>
      <c r="F14" s="55"/>
      <c r="G14" s="55">
        <v>43200</v>
      </c>
      <c r="H14" s="55"/>
      <c r="I14" s="55"/>
      <c r="J14" s="55"/>
      <c r="K14" s="55"/>
      <c r="L14" s="55"/>
      <c r="M14" s="55"/>
      <c r="N14" s="55"/>
      <c r="O14" s="55"/>
      <c r="P14" s="56"/>
    </row>
    <row r="15" spans="1:16">
      <c r="A15" s="228"/>
      <c r="B15" s="57">
        <v>43710</v>
      </c>
      <c r="C15" s="58">
        <v>43485</v>
      </c>
      <c r="D15" s="58">
        <v>43601</v>
      </c>
      <c r="E15" s="58"/>
      <c r="F15" s="58"/>
      <c r="G15" s="58">
        <v>43565</v>
      </c>
      <c r="H15" s="58"/>
      <c r="I15" s="58"/>
      <c r="J15" s="58"/>
      <c r="K15" s="58"/>
      <c r="L15" s="58"/>
      <c r="M15" s="58"/>
      <c r="N15" s="58"/>
      <c r="O15" s="58"/>
      <c r="P15" s="59"/>
    </row>
    <row r="16" spans="1:16">
      <c r="A16" s="25" t="s">
        <v>55</v>
      </c>
      <c r="B16" s="35" t="s">
        <v>56</v>
      </c>
      <c r="C16" s="36" t="s">
        <v>56</v>
      </c>
      <c r="D16" s="36" t="s">
        <v>56</v>
      </c>
      <c r="E16" s="36" t="s">
        <v>57</v>
      </c>
      <c r="F16" s="36" t="s">
        <v>57</v>
      </c>
      <c r="G16" s="36" t="s">
        <v>56</v>
      </c>
      <c r="H16" s="36"/>
      <c r="I16" s="36"/>
      <c r="J16" s="36"/>
      <c r="K16" s="36"/>
      <c r="L16" s="36"/>
      <c r="M16" s="36"/>
      <c r="N16" s="36"/>
      <c r="O16" s="36"/>
      <c r="P16" s="37"/>
    </row>
    <row r="17" spans="1:17">
      <c r="A17" s="25" t="s">
        <v>58</v>
      </c>
      <c r="B17" s="60">
        <v>50000</v>
      </c>
      <c r="C17" s="61">
        <v>45000</v>
      </c>
      <c r="D17" s="61">
        <v>80000</v>
      </c>
      <c r="E17" s="61">
        <v>0</v>
      </c>
      <c r="F17" s="61">
        <v>0</v>
      </c>
      <c r="G17" s="61">
        <v>20000</v>
      </c>
      <c r="H17" s="61"/>
      <c r="I17" s="61"/>
      <c r="J17" s="61"/>
      <c r="K17" s="61"/>
      <c r="L17" s="61"/>
      <c r="M17" s="61"/>
      <c r="N17" s="61"/>
      <c r="O17" s="61"/>
      <c r="P17" s="62"/>
    </row>
    <row r="18" spans="1:17">
      <c r="A18" s="44" t="s">
        <v>59</v>
      </c>
      <c r="B18" s="60">
        <v>40000</v>
      </c>
      <c r="C18" s="61">
        <v>41400</v>
      </c>
      <c r="D18" s="61">
        <v>76800</v>
      </c>
      <c r="E18" s="61">
        <v>0</v>
      </c>
      <c r="F18" s="61">
        <v>0</v>
      </c>
      <c r="G18" s="61">
        <v>19000</v>
      </c>
      <c r="H18" s="61"/>
      <c r="I18" s="61"/>
      <c r="J18" s="61"/>
      <c r="K18" s="61"/>
      <c r="L18" s="61"/>
      <c r="M18" s="61"/>
      <c r="N18" s="61"/>
      <c r="O18" s="61"/>
      <c r="P18" s="62"/>
    </row>
    <row r="19" spans="1:17">
      <c r="A19" s="44" t="s">
        <v>60</v>
      </c>
      <c r="B19" s="63">
        <f>B17-B18</f>
        <v>10000</v>
      </c>
      <c r="C19" s="64">
        <f t="shared" ref="C19:P19" si="1">C17-C18</f>
        <v>3600</v>
      </c>
      <c r="D19" s="64">
        <f t="shared" si="1"/>
        <v>3200</v>
      </c>
      <c r="E19" s="64">
        <f t="shared" si="1"/>
        <v>0</v>
      </c>
      <c r="F19" s="64">
        <f t="shared" si="1"/>
        <v>0</v>
      </c>
      <c r="G19" s="64">
        <f t="shared" si="1"/>
        <v>1000</v>
      </c>
      <c r="H19" s="64">
        <f t="shared" si="1"/>
        <v>0</v>
      </c>
      <c r="I19" s="64">
        <f t="shared" si="1"/>
        <v>0</v>
      </c>
      <c r="J19" s="64">
        <f t="shared" si="1"/>
        <v>0</v>
      </c>
      <c r="K19" s="64">
        <f t="shared" si="1"/>
        <v>0</v>
      </c>
      <c r="L19" s="64">
        <f t="shared" si="1"/>
        <v>0</v>
      </c>
      <c r="M19" s="64">
        <f t="shared" si="1"/>
        <v>0</v>
      </c>
      <c r="N19" s="64">
        <f t="shared" si="1"/>
        <v>0</v>
      </c>
      <c r="O19" s="64">
        <f t="shared" si="1"/>
        <v>0</v>
      </c>
      <c r="P19" s="65">
        <f t="shared" si="1"/>
        <v>0</v>
      </c>
    </row>
    <row r="20" spans="1:17">
      <c r="A20" s="44" t="s">
        <v>61</v>
      </c>
      <c r="B20" s="66">
        <f>IF(AND(B17&gt;0,B18&gt;0),B18/B17,"")</f>
        <v>0.8</v>
      </c>
      <c r="C20" s="67">
        <f t="shared" ref="C20:P20" si="2">IF(AND(C17&gt;0,C18&gt;0),C18/C17,"")</f>
        <v>0.92</v>
      </c>
      <c r="D20" s="67">
        <f t="shared" si="2"/>
        <v>0.96</v>
      </c>
      <c r="E20" s="67" t="str">
        <f t="shared" si="2"/>
        <v/>
      </c>
      <c r="F20" s="67" t="str">
        <f t="shared" si="2"/>
        <v/>
      </c>
      <c r="G20" s="67">
        <f t="shared" si="2"/>
        <v>0.95</v>
      </c>
      <c r="H20" s="67" t="str">
        <f t="shared" si="2"/>
        <v/>
      </c>
      <c r="I20" s="67" t="str">
        <f t="shared" si="2"/>
        <v/>
      </c>
      <c r="J20" s="67" t="str">
        <f t="shared" si="2"/>
        <v/>
      </c>
      <c r="K20" s="67" t="str">
        <f t="shared" si="2"/>
        <v/>
      </c>
      <c r="L20" s="67" t="str">
        <f t="shared" si="2"/>
        <v/>
      </c>
      <c r="M20" s="67" t="str">
        <f t="shared" si="2"/>
        <v/>
      </c>
      <c r="N20" s="67" t="str">
        <f t="shared" si="2"/>
        <v/>
      </c>
      <c r="O20" s="67" t="str">
        <f t="shared" si="2"/>
        <v/>
      </c>
      <c r="P20" s="68" t="str">
        <f t="shared" si="2"/>
        <v/>
      </c>
    </row>
    <row r="21" spans="1:17">
      <c r="A21" s="25" t="s">
        <v>62</v>
      </c>
      <c r="B21" s="29" t="s">
        <v>63</v>
      </c>
      <c r="C21" s="6" t="s">
        <v>64</v>
      </c>
      <c r="D21" s="6" t="s">
        <v>65</v>
      </c>
      <c r="E21" s="6" t="s">
        <v>66</v>
      </c>
      <c r="F21" s="6" t="s">
        <v>67</v>
      </c>
      <c r="G21" s="6" t="s">
        <v>68</v>
      </c>
      <c r="H21" s="6"/>
      <c r="I21" s="6"/>
      <c r="J21" s="6"/>
      <c r="K21" s="6"/>
      <c r="L21" s="6"/>
      <c r="M21" s="6"/>
      <c r="N21" s="6"/>
      <c r="O21" s="6"/>
      <c r="P21" s="30"/>
    </row>
    <row r="22" spans="1:17" ht="17.25" thickBot="1">
      <c r="A22" s="25" t="s">
        <v>69</v>
      </c>
      <c r="B22" s="69">
        <v>90000000</v>
      </c>
      <c r="C22" s="70">
        <v>100000000</v>
      </c>
      <c r="D22" s="70">
        <v>0</v>
      </c>
      <c r="E22" s="70">
        <v>0</v>
      </c>
      <c r="F22" s="70">
        <v>0</v>
      </c>
      <c r="G22" s="70">
        <v>80000000</v>
      </c>
      <c r="H22" s="70"/>
      <c r="I22" s="70"/>
      <c r="J22" s="70"/>
      <c r="K22" s="70"/>
      <c r="L22" s="70"/>
      <c r="M22" s="70"/>
      <c r="N22" s="70"/>
      <c r="O22" s="70"/>
      <c r="P22" s="71"/>
    </row>
    <row r="23" spans="1:17" ht="17.25" thickBot="1">
      <c r="A23" s="229" t="s">
        <v>430</v>
      </c>
      <c r="B23" s="230"/>
      <c r="C23" s="230"/>
      <c r="D23" s="230"/>
      <c r="E23" s="230"/>
      <c r="F23" s="230"/>
      <c r="G23" s="230"/>
      <c r="H23" s="230"/>
      <c r="I23" s="230"/>
      <c r="J23" s="230"/>
      <c r="K23" s="230"/>
      <c r="L23" s="230"/>
      <c r="M23" s="230"/>
      <c r="N23" s="230"/>
      <c r="O23" s="230"/>
      <c r="P23" s="230"/>
    </row>
    <row r="24" spans="1:17">
      <c r="A24" s="72" t="s">
        <v>70</v>
      </c>
      <c r="B24" s="73">
        <v>15000000</v>
      </c>
      <c r="C24" s="74">
        <v>20000000</v>
      </c>
      <c r="D24" s="74">
        <v>0</v>
      </c>
      <c r="E24" s="74">
        <v>0</v>
      </c>
      <c r="F24" s="74">
        <v>0</v>
      </c>
      <c r="G24" s="74">
        <v>9000000</v>
      </c>
      <c r="H24" s="74"/>
      <c r="I24" s="74"/>
      <c r="J24" s="74"/>
      <c r="K24" s="74"/>
      <c r="L24" s="74"/>
      <c r="M24" s="74"/>
      <c r="N24" s="74"/>
      <c r="O24" s="74"/>
      <c r="P24" s="75"/>
      <c r="Q24" s="76" t="s">
        <v>71</v>
      </c>
    </row>
    <row r="25" spans="1:17" ht="17.25" thickBot="1">
      <c r="A25" s="77" t="s">
        <v>72</v>
      </c>
      <c r="B25" s="69">
        <v>0</v>
      </c>
      <c r="C25" s="70">
        <v>0</v>
      </c>
      <c r="D25" s="70">
        <v>12000000</v>
      </c>
      <c r="E25" s="70">
        <v>2000000</v>
      </c>
      <c r="F25" s="70">
        <v>15000000</v>
      </c>
      <c r="G25" s="70"/>
      <c r="H25" s="70"/>
      <c r="I25" s="70"/>
      <c r="J25" s="70"/>
      <c r="K25" s="70"/>
      <c r="L25" s="70"/>
      <c r="M25" s="70"/>
      <c r="N25" s="70"/>
      <c r="O25" s="70"/>
      <c r="P25" s="71"/>
      <c r="Q25" t="s">
        <v>73</v>
      </c>
    </row>
    <row r="26" spans="1:17" ht="17.25" thickBot="1">
      <c r="A26" s="78" t="s">
        <v>74</v>
      </c>
      <c r="B26" s="79">
        <f t="shared" ref="B26:P26" si="3">IF(OR(B7="",B7="자사법인명의"),0,IF(B7="렌트(허·하·호)",B25*70%,IF(B30&gt;0,B25-B28-B29-B30,(B25-B28-B29)*93%)))</f>
        <v>0</v>
      </c>
      <c r="C26" s="79">
        <f t="shared" si="3"/>
        <v>0</v>
      </c>
      <c r="D26" s="79">
        <f t="shared" si="3"/>
        <v>7800000</v>
      </c>
      <c r="E26" s="79">
        <f t="shared" si="3"/>
        <v>1488000</v>
      </c>
      <c r="F26" s="79">
        <f t="shared" si="3"/>
        <v>10500000</v>
      </c>
      <c r="G26" s="79">
        <f t="shared" si="3"/>
        <v>0</v>
      </c>
      <c r="H26" s="79">
        <f t="shared" si="3"/>
        <v>0</v>
      </c>
      <c r="I26" s="79">
        <f t="shared" si="3"/>
        <v>0</v>
      </c>
      <c r="J26" s="79">
        <f t="shared" si="3"/>
        <v>0</v>
      </c>
      <c r="K26" s="79">
        <f t="shared" si="3"/>
        <v>0</v>
      </c>
      <c r="L26" s="79">
        <f t="shared" si="3"/>
        <v>0</v>
      </c>
      <c r="M26" s="79">
        <f t="shared" si="3"/>
        <v>0</v>
      </c>
      <c r="N26" s="79">
        <f t="shared" si="3"/>
        <v>0</v>
      </c>
      <c r="O26" s="79">
        <f t="shared" si="3"/>
        <v>0</v>
      </c>
      <c r="P26" s="79">
        <f t="shared" si="3"/>
        <v>0</v>
      </c>
    </row>
    <row r="27" spans="1:17">
      <c r="A27" s="80" t="s">
        <v>75</v>
      </c>
      <c r="B27" s="81">
        <v>9000000</v>
      </c>
      <c r="C27" s="82">
        <v>10000000</v>
      </c>
      <c r="D27" s="82">
        <v>7300000</v>
      </c>
      <c r="E27" s="82">
        <v>5600000</v>
      </c>
      <c r="F27" s="82">
        <v>4500000</v>
      </c>
      <c r="G27" s="82">
        <v>4000000</v>
      </c>
      <c r="H27" s="82"/>
      <c r="I27" s="82"/>
      <c r="J27" s="82"/>
      <c r="K27" s="82"/>
      <c r="L27" s="82"/>
      <c r="M27" s="82"/>
      <c r="N27" s="82"/>
      <c r="O27" s="82"/>
      <c r="P27" s="83"/>
    </row>
    <row r="28" spans="1:17">
      <c r="A28" s="84" t="s">
        <v>76</v>
      </c>
      <c r="B28" s="85">
        <v>1000000</v>
      </c>
      <c r="C28" s="86">
        <v>1200000</v>
      </c>
      <c r="D28" s="86">
        <v>3000000</v>
      </c>
      <c r="E28" s="86">
        <v>300000</v>
      </c>
      <c r="F28" s="86"/>
      <c r="G28" s="86">
        <v>500000</v>
      </c>
      <c r="H28" s="86"/>
      <c r="I28" s="86"/>
      <c r="J28" s="86"/>
      <c r="K28" s="86"/>
      <c r="L28" s="86"/>
      <c r="M28" s="86"/>
      <c r="N28" s="86"/>
      <c r="O28" s="86"/>
      <c r="P28" s="87"/>
      <c r="Q28" t="s">
        <v>77</v>
      </c>
    </row>
    <row r="29" spans="1:17">
      <c r="A29" s="88" t="s">
        <v>78</v>
      </c>
      <c r="B29" s="89">
        <v>850000</v>
      </c>
      <c r="C29" s="90">
        <v>900000</v>
      </c>
      <c r="D29" s="90">
        <v>1000000</v>
      </c>
      <c r="E29" s="90">
        <v>100000</v>
      </c>
      <c r="F29" s="90"/>
      <c r="G29" s="90">
        <v>400000</v>
      </c>
      <c r="H29" s="90"/>
      <c r="I29" s="90"/>
      <c r="J29" s="90"/>
      <c r="K29" s="90"/>
      <c r="L29" s="90"/>
      <c r="M29" s="90"/>
      <c r="N29" s="90"/>
      <c r="O29" s="90"/>
      <c r="P29" s="91"/>
      <c r="Q29" t="s">
        <v>79</v>
      </c>
    </row>
    <row r="30" spans="1:17">
      <c r="A30" s="92" t="s">
        <v>80</v>
      </c>
      <c r="B30" s="93">
        <v>800000</v>
      </c>
      <c r="C30" s="94">
        <v>500000</v>
      </c>
      <c r="D30" s="94">
        <v>200000</v>
      </c>
      <c r="E30" s="94">
        <v>0</v>
      </c>
      <c r="F30" s="94"/>
      <c r="G30" s="94">
        <v>300000</v>
      </c>
      <c r="H30" s="94"/>
      <c r="I30" s="94"/>
      <c r="J30" s="94"/>
      <c r="K30" s="94"/>
      <c r="L30" s="94"/>
      <c r="M30" s="94"/>
      <c r="N30" s="94"/>
      <c r="O30" s="94"/>
      <c r="P30" s="95"/>
      <c r="Q30" t="s">
        <v>81</v>
      </c>
    </row>
    <row r="31" spans="1:17" ht="17.25" thickBot="1">
      <c r="A31" s="96" t="s">
        <v>82</v>
      </c>
      <c r="B31" s="97">
        <v>250000</v>
      </c>
      <c r="C31" s="98">
        <v>400000</v>
      </c>
      <c r="D31" s="98">
        <v>700000</v>
      </c>
      <c r="E31" s="98">
        <v>200000</v>
      </c>
      <c r="F31" s="98">
        <v>600000</v>
      </c>
      <c r="G31" s="98">
        <v>200000</v>
      </c>
      <c r="H31" s="98"/>
      <c r="I31" s="98"/>
      <c r="J31" s="98"/>
      <c r="K31" s="98"/>
      <c r="L31" s="98"/>
      <c r="M31" s="98"/>
      <c r="N31" s="98"/>
      <c r="O31" s="98"/>
      <c r="P31" s="99"/>
    </row>
    <row r="32" spans="1:17">
      <c r="A32" s="100" t="s">
        <v>83</v>
      </c>
      <c r="B32" s="101">
        <f t="shared" ref="B32:P32" si="4">IF(B7="자사법인명의",SUM(B24,B27:B31),SUM(B25,B27,B31))</f>
        <v>26900000</v>
      </c>
      <c r="C32" s="101">
        <f t="shared" si="4"/>
        <v>33000000</v>
      </c>
      <c r="D32" s="101">
        <f t="shared" si="4"/>
        <v>20000000</v>
      </c>
      <c r="E32" s="101">
        <f t="shared" si="4"/>
        <v>7800000</v>
      </c>
      <c r="F32" s="101">
        <f t="shared" si="4"/>
        <v>20100000</v>
      </c>
      <c r="G32" s="101">
        <f t="shared" si="4"/>
        <v>14400000</v>
      </c>
      <c r="H32" s="101">
        <f t="shared" si="4"/>
        <v>0</v>
      </c>
      <c r="I32" s="101">
        <f t="shared" si="4"/>
        <v>0</v>
      </c>
      <c r="J32" s="101">
        <f t="shared" si="4"/>
        <v>0</v>
      </c>
      <c r="K32" s="101">
        <f t="shared" si="4"/>
        <v>0</v>
      </c>
      <c r="L32" s="101">
        <f t="shared" si="4"/>
        <v>0</v>
      </c>
      <c r="M32" s="101">
        <f t="shared" si="4"/>
        <v>0</v>
      </c>
      <c r="N32" s="101">
        <f t="shared" si="4"/>
        <v>0</v>
      </c>
      <c r="O32" s="101">
        <f t="shared" si="4"/>
        <v>0</v>
      </c>
      <c r="P32" s="101">
        <f t="shared" si="4"/>
        <v>0</v>
      </c>
    </row>
    <row r="34" spans="1:16" ht="17.25" thickBot="1">
      <c r="A34" s="76" t="s">
        <v>84</v>
      </c>
      <c r="D34" s="102" t="s">
        <v>85</v>
      </c>
    </row>
    <row r="35" spans="1:16">
      <c r="A35" s="25" t="s">
        <v>86</v>
      </c>
      <c r="B35" s="103"/>
      <c r="C35" s="104"/>
      <c r="D35" s="104"/>
      <c r="E35" s="104"/>
      <c r="F35" s="104"/>
      <c r="G35" s="104"/>
      <c r="H35" s="104"/>
      <c r="I35" s="104"/>
      <c r="J35" s="104"/>
      <c r="K35" s="104"/>
      <c r="L35" s="104"/>
      <c r="M35" s="104"/>
      <c r="N35" s="104"/>
      <c r="O35" s="104"/>
      <c r="P35" s="105"/>
    </row>
    <row r="36" spans="1:16" ht="17.25" thickBot="1">
      <c r="A36" s="25" t="s">
        <v>87</v>
      </c>
      <c r="B36" s="106"/>
      <c r="C36" s="107"/>
      <c r="D36" s="107"/>
      <c r="E36" s="107"/>
      <c r="F36" s="107"/>
      <c r="G36" s="107"/>
      <c r="H36" s="107"/>
      <c r="I36" s="107"/>
      <c r="J36" s="107"/>
      <c r="K36" s="107"/>
      <c r="L36" s="107"/>
      <c r="M36" s="107"/>
      <c r="N36" s="107"/>
      <c r="O36" s="107"/>
      <c r="P36" s="108"/>
    </row>
    <row r="37" spans="1:16">
      <c r="E37" s="109"/>
    </row>
    <row r="38" spans="1:16">
      <c r="E38" s="110"/>
    </row>
    <row r="40" spans="1:16">
      <c r="H40" s="111"/>
    </row>
    <row r="41" spans="1:16">
      <c r="H41" s="111" t="s">
        <v>88</v>
      </c>
    </row>
    <row r="42" spans="1:16">
      <c r="H42" s="111" t="s">
        <v>89</v>
      </c>
    </row>
    <row r="43" spans="1:16">
      <c r="H43" s="111" t="s">
        <v>90</v>
      </c>
    </row>
    <row r="45" spans="1:16">
      <c r="H45" s="111"/>
    </row>
    <row r="46" spans="1:16">
      <c r="H46" s="111" t="s">
        <v>9</v>
      </c>
    </row>
    <row r="47" spans="1:16">
      <c r="H47" s="111" t="s">
        <v>91</v>
      </c>
    </row>
    <row r="48" spans="1:16">
      <c r="H48" s="111" t="s">
        <v>92</v>
      </c>
    </row>
    <row r="50" spans="8:8">
      <c r="H50" s="111"/>
    </row>
    <row r="51" spans="8:8">
      <c r="H51" s="111" t="s">
        <v>93</v>
      </c>
    </row>
    <row r="52" spans="8:8">
      <c r="H52" s="111" t="s">
        <v>94</v>
      </c>
    </row>
  </sheetData>
  <mergeCells count="3">
    <mergeCell ref="A12:A13"/>
    <mergeCell ref="A14:A15"/>
    <mergeCell ref="A23:P23"/>
  </mergeCells>
  <phoneticPr fontId="4" type="noConversion"/>
  <conditionalFormatting sqref="B11:P11">
    <cfRule type="cellIs" dxfId="37" priority="6" stopIfTrue="1" operator="equal">
      <formula>"일부기간 가입"</formula>
    </cfRule>
    <cfRule type="cellIs" dxfId="36" priority="7" stopIfTrue="1" operator="equal">
      <formula>"미가입"</formula>
    </cfRule>
    <cfRule type="cellIs" dxfId="35" priority="8" stopIfTrue="1" operator="equal">
      <formula>"가입"</formula>
    </cfRule>
  </conditionalFormatting>
  <conditionalFormatting sqref="B16:P16">
    <cfRule type="cellIs" dxfId="34" priority="4" stopIfTrue="1" operator="equal">
      <formula>"작성하지 않음"</formula>
    </cfRule>
    <cfRule type="cellIs" dxfId="33" priority="5" stopIfTrue="1" operator="equal">
      <formula>"작성"</formula>
    </cfRule>
  </conditionalFormatting>
  <conditionalFormatting sqref="B7:P7">
    <cfRule type="cellIs" dxfId="32" priority="1" stopIfTrue="1" operator="equal">
      <formula>"렌트(허·하·호)"</formula>
    </cfRule>
    <cfRule type="cellIs" dxfId="31" priority="2" stopIfTrue="1" operator="equal">
      <formula>"리스차량"</formula>
    </cfRule>
    <cfRule type="cellIs" dxfId="30" priority="3" stopIfTrue="1" operator="equal">
      <formula>"자사법인명의"</formula>
    </cfRule>
  </conditionalFormatting>
  <dataValidations count="3">
    <dataValidation type="list" allowBlank="1" showInputMessage="1" showErrorMessage="1" sqref="B11:P11 IX11:JL11 ST11:TH11 ACP11:ADD11 AML11:AMZ11 AWH11:AWV11 BGD11:BGR11 BPZ11:BQN11 BZV11:CAJ11 CJR11:CKF11 CTN11:CUB11 DDJ11:DDX11 DNF11:DNT11 DXB11:DXP11 EGX11:EHL11 EQT11:ERH11 FAP11:FBD11 FKL11:FKZ11 FUH11:FUV11 GED11:GER11 GNZ11:GON11 GXV11:GYJ11 HHR11:HIF11 HRN11:HSB11 IBJ11:IBX11 ILF11:ILT11 IVB11:IVP11 JEX11:JFL11 JOT11:JPH11 JYP11:JZD11 KIL11:KIZ11 KSH11:KSV11 LCD11:LCR11 LLZ11:LMN11 LVV11:LWJ11 MFR11:MGF11 MPN11:MQB11 MZJ11:MZX11 NJF11:NJT11 NTB11:NTP11 OCX11:ODL11 OMT11:ONH11 OWP11:OXD11 PGL11:PGZ11 PQH11:PQV11 QAD11:QAR11 QJZ11:QKN11 QTV11:QUJ11 RDR11:REF11 RNN11:ROB11 RXJ11:RXX11 SHF11:SHT11 SRB11:SRP11 TAX11:TBL11 TKT11:TLH11 TUP11:TVD11 UEL11:UEZ11 UOH11:UOV11 UYD11:UYR11 VHZ11:VIN11 VRV11:VSJ11 WBR11:WCF11 WLN11:WMB11 WVJ11:WVX11 B65547:P65547 IX65547:JL65547 ST65547:TH65547 ACP65547:ADD65547 AML65547:AMZ65547 AWH65547:AWV65547 BGD65547:BGR65547 BPZ65547:BQN65547 BZV65547:CAJ65547 CJR65547:CKF65547 CTN65547:CUB65547 DDJ65547:DDX65547 DNF65547:DNT65547 DXB65547:DXP65547 EGX65547:EHL65547 EQT65547:ERH65547 FAP65547:FBD65547 FKL65547:FKZ65547 FUH65547:FUV65547 GED65547:GER65547 GNZ65547:GON65547 GXV65547:GYJ65547 HHR65547:HIF65547 HRN65547:HSB65547 IBJ65547:IBX65547 ILF65547:ILT65547 IVB65547:IVP65547 JEX65547:JFL65547 JOT65547:JPH65547 JYP65547:JZD65547 KIL65547:KIZ65547 KSH65547:KSV65547 LCD65547:LCR65547 LLZ65547:LMN65547 LVV65547:LWJ65547 MFR65547:MGF65547 MPN65547:MQB65547 MZJ65547:MZX65547 NJF65547:NJT65547 NTB65547:NTP65547 OCX65547:ODL65547 OMT65547:ONH65547 OWP65547:OXD65547 PGL65547:PGZ65547 PQH65547:PQV65547 QAD65547:QAR65547 QJZ65547:QKN65547 QTV65547:QUJ65547 RDR65547:REF65547 RNN65547:ROB65547 RXJ65547:RXX65547 SHF65547:SHT65547 SRB65547:SRP65547 TAX65547:TBL65547 TKT65547:TLH65547 TUP65547:TVD65547 UEL65547:UEZ65547 UOH65547:UOV65547 UYD65547:UYR65547 VHZ65547:VIN65547 VRV65547:VSJ65547 WBR65547:WCF65547 WLN65547:WMB65547 WVJ65547:WVX65547 B131083:P131083 IX131083:JL131083 ST131083:TH131083 ACP131083:ADD131083 AML131083:AMZ131083 AWH131083:AWV131083 BGD131083:BGR131083 BPZ131083:BQN131083 BZV131083:CAJ131083 CJR131083:CKF131083 CTN131083:CUB131083 DDJ131083:DDX131083 DNF131083:DNT131083 DXB131083:DXP131083 EGX131083:EHL131083 EQT131083:ERH131083 FAP131083:FBD131083 FKL131083:FKZ131083 FUH131083:FUV131083 GED131083:GER131083 GNZ131083:GON131083 GXV131083:GYJ131083 HHR131083:HIF131083 HRN131083:HSB131083 IBJ131083:IBX131083 ILF131083:ILT131083 IVB131083:IVP131083 JEX131083:JFL131083 JOT131083:JPH131083 JYP131083:JZD131083 KIL131083:KIZ131083 KSH131083:KSV131083 LCD131083:LCR131083 LLZ131083:LMN131083 LVV131083:LWJ131083 MFR131083:MGF131083 MPN131083:MQB131083 MZJ131083:MZX131083 NJF131083:NJT131083 NTB131083:NTP131083 OCX131083:ODL131083 OMT131083:ONH131083 OWP131083:OXD131083 PGL131083:PGZ131083 PQH131083:PQV131083 QAD131083:QAR131083 QJZ131083:QKN131083 QTV131083:QUJ131083 RDR131083:REF131083 RNN131083:ROB131083 RXJ131083:RXX131083 SHF131083:SHT131083 SRB131083:SRP131083 TAX131083:TBL131083 TKT131083:TLH131083 TUP131083:TVD131083 UEL131083:UEZ131083 UOH131083:UOV131083 UYD131083:UYR131083 VHZ131083:VIN131083 VRV131083:VSJ131083 WBR131083:WCF131083 WLN131083:WMB131083 WVJ131083:WVX131083 B196619:P196619 IX196619:JL196619 ST196619:TH196619 ACP196619:ADD196619 AML196619:AMZ196619 AWH196619:AWV196619 BGD196619:BGR196619 BPZ196619:BQN196619 BZV196619:CAJ196619 CJR196619:CKF196619 CTN196619:CUB196619 DDJ196619:DDX196619 DNF196619:DNT196619 DXB196619:DXP196619 EGX196619:EHL196619 EQT196619:ERH196619 FAP196619:FBD196619 FKL196619:FKZ196619 FUH196619:FUV196619 GED196619:GER196619 GNZ196619:GON196619 GXV196619:GYJ196619 HHR196619:HIF196619 HRN196619:HSB196619 IBJ196619:IBX196619 ILF196619:ILT196619 IVB196619:IVP196619 JEX196619:JFL196619 JOT196619:JPH196619 JYP196619:JZD196619 KIL196619:KIZ196619 KSH196619:KSV196619 LCD196619:LCR196619 LLZ196619:LMN196619 LVV196619:LWJ196619 MFR196619:MGF196619 MPN196619:MQB196619 MZJ196619:MZX196619 NJF196619:NJT196619 NTB196619:NTP196619 OCX196619:ODL196619 OMT196619:ONH196619 OWP196619:OXD196619 PGL196619:PGZ196619 PQH196619:PQV196619 QAD196619:QAR196619 QJZ196619:QKN196619 QTV196619:QUJ196619 RDR196619:REF196619 RNN196619:ROB196619 RXJ196619:RXX196619 SHF196619:SHT196619 SRB196619:SRP196619 TAX196619:TBL196619 TKT196619:TLH196619 TUP196619:TVD196619 UEL196619:UEZ196619 UOH196619:UOV196619 UYD196619:UYR196619 VHZ196619:VIN196619 VRV196619:VSJ196619 WBR196619:WCF196619 WLN196619:WMB196619 WVJ196619:WVX196619 B262155:P262155 IX262155:JL262155 ST262155:TH262155 ACP262155:ADD262155 AML262155:AMZ262155 AWH262155:AWV262155 BGD262155:BGR262155 BPZ262155:BQN262155 BZV262155:CAJ262155 CJR262155:CKF262155 CTN262155:CUB262155 DDJ262155:DDX262155 DNF262155:DNT262155 DXB262155:DXP262155 EGX262155:EHL262155 EQT262155:ERH262155 FAP262155:FBD262155 FKL262155:FKZ262155 FUH262155:FUV262155 GED262155:GER262155 GNZ262155:GON262155 GXV262155:GYJ262155 HHR262155:HIF262155 HRN262155:HSB262155 IBJ262155:IBX262155 ILF262155:ILT262155 IVB262155:IVP262155 JEX262155:JFL262155 JOT262155:JPH262155 JYP262155:JZD262155 KIL262155:KIZ262155 KSH262155:KSV262155 LCD262155:LCR262155 LLZ262155:LMN262155 LVV262155:LWJ262155 MFR262155:MGF262155 MPN262155:MQB262155 MZJ262155:MZX262155 NJF262155:NJT262155 NTB262155:NTP262155 OCX262155:ODL262155 OMT262155:ONH262155 OWP262155:OXD262155 PGL262155:PGZ262155 PQH262155:PQV262155 QAD262155:QAR262155 QJZ262155:QKN262155 QTV262155:QUJ262155 RDR262155:REF262155 RNN262155:ROB262155 RXJ262155:RXX262155 SHF262155:SHT262155 SRB262155:SRP262155 TAX262155:TBL262155 TKT262155:TLH262155 TUP262155:TVD262155 UEL262155:UEZ262155 UOH262155:UOV262155 UYD262155:UYR262155 VHZ262155:VIN262155 VRV262155:VSJ262155 WBR262155:WCF262155 WLN262155:WMB262155 WVJ262155:WVX262155 B327691:P327691 IX327691:JL327691 ST327691:TH327691 ACP327691:ADD327691 AML327691:AMZ327691 AWH327691:AWV327691 BGD327691:BGR327691 BPZ327691:BQN327691 BZV327691:CAJ327691 CJR327691:CKF327691 CTN327691:CUB327691 DDJ327691:DDX327691 DNF327691:DNT327691 DXB327691:DXP327691 EGX327691:EHL327691 EQT327691:ERH327691 FAP327691:FBD327691 FKL327691:FKZ327691 FUH327691:FUV327691 GED327691:GER327691 GNZ327691:GON327691 GXV327691:GYJ327691 HHR327691:HIF327691 HRN327691:HSB327691 IBJ327691:IBX327691 ILF327691:ILT327691 IVB327691:IVP327691 JEX327691:JFL327691 JOT327691:JPH327691 JYP327691:JZD327691 KIL327691:KIZ327691 KSH327691:KSV327691 LCD327691:LCR327691 LLZ327691:LMN327691 LVV327691:LWJ327691 MFR327691:MGF327691 MPN327691:MQB327691 MZJ327691:MZX327691 NJF327691:NJT327691 NTB327691:NTP327691 OCX327691:ODL327691 OMT327691:ONH327691 OWP327691:OXD327691 PGL327691:PGZ327691 PQH327691:PQV327691 QAD327691:QAR327691 QJZ327691:QKN327691 QTV327691:QUJ327691 RDR327691:REF327691 RNN327691:ROB327691 RXJ327691:RXX327691 SHF327691:SHT327691 SRB327691:SRP327691 TAX327691:TBL327691 TKT327691:TLH327691 TUP327691:TVD327691 UEL327691:UEZ327691 UOH327691:UOV327691 UYD327691:UYR327691 VHZ327691:VIN327691 VRV327691:VSJ327691 WBR327691:WCF327691 WLN327691:WMB327691 WVJ327691:WVX327691 B393227:P393227 IX393227:JL393227 ST393227:TH393227 ACP393227:ADD393227 AML393227:AMZ393227 AWH393227:AWV393227 BGD393227:BGR393227 BPZ393227:BQN393227 BZV393227:CAJ393227 CJR393227:CKF393227 CTN393227:CUB393227 DDJ393227:DDX393227 DNF393227:DNT393227 DXB393227:DXP393227 EGX393227:EHL393227 EQT393227:ERH393227 FAP393227:FBD393227 FKL393227:FKZ393227 FUH393227:FUV393227 GED393227:GER393227 GNZ393227:GON393227 GXV393227:GYJ393227 HHR393227:HIF393227 HRN393227:HSB393227 IBJ393227:IBX393227 ILF393227:ILT393227 IVB393227:IVP393227 JEX393227:JFL393227 JOT393227:JPH393227 JYP393227:JZD393227 KIL393227:KIZ393227 KSH393227:KSV393227 LCD393227:LCR393227 LLZ393227:LMN393227 LVV393227:LWJ393227 MFR393227:MGF393227 MPN393227:MQB393227 MZJ393227:MZX393227 NJF393227:NJT393227 NTB393227:NTP393227 OCX393227:ODL393227 OMT393227:ONH393227 OWP393227:OXD393227 PGL393227:PGZ393227 PQH393227:PQV393227 QAD393227:QAR393227 QJZ393227:QKN393227 QTV393227:QUJ393227 RDR393227:REF393227 RNN393227:ROB393227 RXJ393227:RXX393227 SHF393227:SHT393227 SRB393227:SRP393227 TAX393227:TBL393227 TKT393227:TLH393227 TUP393227:TVD393227 UEL393227:UEZ393227 UOH393227:UOV393227 UYD393227:UYR393227 VHZ393227:VIN393227 VRV393227:VSJ393227 WBR393227:WCF393227 WLN393227:WMB393227 WVJ393227:WVX393227 B458763:P458763 IX458763:JL458763 ST458763:TH458763 ACP458763:ADD458763 AML458763:AMZ458763 AWH458763:AWV458763 BGD458763:BGR458763 BPZ458763:BQN458763 BZV458763:CAJ458763 CJR458763:CKF458763 CTN458763:CUB458763 DDJ458763:DDX458763 DNF458763:DNT458763 DXB458763:DXP458763 EGX458763:EHL458763 EQT458763:ERH458763 FAP458763:FBD458763 FKL458763:FKZ458763 FUH458763:FUV458763 GED458763:GER458763 GNZ458763:GON458763 GXV458763:GYJ458763 HHR458763:HIF458763 HRN458763:HSB458763 IBJ458763:IBX458763 ILF458763:ILT458763 IVB458763:IVP458763 JEX458763:JFL458763 JOT458763:JPH458763 JYP458763:JZD458763 KIL458763:KIZ458763 KSH458763:KSV458763 LCD458763:LCR458763 LLZ458763:LMN458763 LVV458763:LWJ458763 MFR458763:MGF458763 MPN458763:MQB458763 MZJ458763:MZX458763 NJF458763:NJT458763 NTB458763:NTP458763 OCX458763:ODL458763 OMT458763:ONH458763 OWP458763:OXD458763 PGL458763:PGZ458763 PQH458763:PQV458763 QAD458763:QAR458763 QJZ458763:QKN458763 QTV458763:QUJ458763 RDR458763:REF458763 RNN458763:ROB458763 RXJ458763:RXX458763 SHF458763:SHT458763 SRB458763:SRP458763 TAX458763:TBL458763 TKT458763:TLH458763 TUP458763:TVD458763 UEL458763:UEZ458763 UOH458763:UOV458763 UYD458763:UYR458763 VHZ458763:VIN458763 VRV458763:VSJ458763 WBR458763:WCF458763 WLN458763:WMB458763 WVJ458763:WVX458763 B524299:P524299 IX524299:JL524299 ST524299:TH524299 ACP524299:ADD524299 AML524299:AMZ524299 AWH524299:AWV524299 BGD524299:BGR524299 BPZ524299:BQN524299 BZV524299:CAJ524299 CJR524299:CKF524299 CTN524299:CUB524299 DDJ524299:DDX524299 DNF524299:DNT524299 DXB524299:DXP524299 EGX524299:EHL524299 EQT524299:ERH524299 FAP524299:FBD524299 FKL524299:FKZ524299 FUH524299:FUV524299 GED524299:GER524299 GNZ524299:GON524299 GXV524299:GYJ524299 HHR524299:HIF524299 HRN524299:HSB524299 IBJ524299:IBX524299 ILF524299:ILT524299 IVB524299:IVP524299 JEX524299:JFL524299 JOT524299:JPH524299 JYP524299:JZD524299 KIL524299:KIZ524299 KSH524299:KSV524299 LCD524299:LCR524299 LLZ524299:LMN524299 LVV524299:LWJ524299 MFR524299:MGF524299 MPN524299:MQB524299 MZJ524299:MZX524299 NJF524299:NJT524299 NTB524299:NTP524299 OCX524299:ODL524299 OMT524299:ONH524299 OWP524299:OXD524299 PGL524299:PGZ524299 PQH524299:PQV524299 QAD524299:QAR524299 QJZ524299:QKN524299 QTV524299:QUJ524299 RDR524299:REF524299 RNN524299:ROB524299 RXJ524299:RXX524299 SHF524299:SHT524299 SRB524299:SRP524299 TAX524299:TBL524299 TKT524299:TLH524299 TUP524299:TVD524299 UEL524299:UEZ524299 UOH524299:UOV524299 UYD524299:UYR524299 VHZ524299:VIN524299 VRV524299:VSJ524299 WBR524299:WCF524299 WLN524299:WMB524299 WVJ524299:WVX524299 B589835:P589835 IX589835:JL589835 ST589835:TH589835 ACP589835:ADD589835 AML589835:AMZ589835 AWH589835:AWV589835 BGD589835:BGR589835 BPZ589835:BQN589835 BZV589835:CAJ589835 CJR589835:CKF589835 CTN589835:CUB589835 DDJ589835:DDX589835 DNF589835:DNT589835 DXB589835:DXP589835 EGX589835:EHL589835 EQT589835:ERH589835 FAP589835:FBD589835 FKL589835:FKZ589835 FUH589835:FUV589835 GED589835:GER589835 GNZ589835:GON589835 GXV589835:GYJ589835 HHR589835:HIF589835 HRN589835:HSB589835 IBJ589835:IBX589835 ILF589835:ILT589835 IVB589835:IVP589835 JEX589835:JFL589835 JOT589835:JPH589835 JYP589835:JZD589835 KIL589835:KIZ589835 KSH589835:KSV589835 LCD589835:LCR589835 LLZ589835:LMN589835 LVV589835:LWJ589835 MFR589835:MGF589835 MPN589835:MQB589835 MZJ589835:MZX589835 NJF589835:NJT589835 NTB589835:NTP589835 OCX589835:ODL589835 OMT589835:ONH589835 OWP589835:OXD589835 PGL589835:PGZ589835 PQH589835:PQV589835 QAD589835:QAR589835 QJZ589835:QKN589835 QTV589835:QUJ589835 RDR589835:REF589835 RNN589835:ROB589835 RXJ589835:RXX589835 SHF589835:SHT589835 SRB589835:SRP589835 TAX589835:TBL589835 TKT589835:TLH589835 TUP589835:TVD589835 UEL589835:UEZ589835 UOH589835:UOV589835 UYD589835:UYR589835 VHZ589835:VIN589835 VRV589835:VSJ589835 WBR589835:WCF589835 WLN589835:WMB589835 WVJ589835:WVX589835 B655371:P655371 IX655371:JL655371 ST655371:TH655371 ACP655371:ADD655371 AML655371:AMZ655371 AWH655371:AWV655371 BGD655371:BGR655371 BPZ655371:BQN655371 BZV655371:CAJ655371 CJR655371:CKF655371 CTN655371:CUB655371 DDJ655371:DDX655371 DNF655371:DNT655371 DXB655371:DXP655371 EGX655371:EHL655371 EQT655371:ERH655371 FAP655371:FBD655371 FKL655371:FKZ655371 FUH655371:FUV655371 GED655371:GER655371 GNZ655371:GON655371 GXV655371:GYJ655371 HHR655371:HIF655371 HRN655371:HSB655371 IBJ655371:IBX655371 ILF655371:ILT655371 IVB655371:IVP655371 JEX655371:JFL655371 JOT655371:JPH655371 JYP655371:JZD655371 KIL655371:KIZ655371 KSH655371:KSV655371 LCD655371:LCR655371 LLZ655371:LMN655371 LVV655371:LWJ655371 MFR655371:MGF655371 MPN655371:MQB655371 MZJ655371:MZX655371 NJF655371:NJT655371 NTB655371:NTP655371 OCX655371:ODL655371 OMT655371:ONH655371 OWP655371:OXD655371 PGL655371:PGZ655371 PQH655371:PQV655371 QAD655371:QAR655371 QJZ655371:QKN655371 QTV655371:QUJ655371 RDR655371:REF655371 RNN655371:ROB655371 RXJ655371:RXX655371 SHF655371:SHT655371 SRB655371:SRP655371 TAX655371:TBL655371 TKT655371:TLH655371 TUP655371:TVD655371 UEL655371:UEZ655371 UOH655371:UOV655371 UYD655371:UYR655371 VHZ655371:VIN655371 VRV655371:VSJ655371 WBR655371:WCF655371 WLN655371:WMB655371 WVJ655371:WVX655371 B720907:P720907 IX720907:JL720907 ST720907:TH720907 ACP720907:ADD720907 AML720907:AMZ720907 AWH720907:AWV720907 BGD720907:BGR720907 BPZ720907:BQN720907 BZV720907:CAJ720907 CJR720907:CKF720907 CTN720907:CUB720907 DDJ720907:DDX720907 DNF720907:DNT720907 DXB720907:DXP720907 EGX720907:EHL720907 EQT720907:ERH720907 FAP720907:FBD720907 FKL720907:FKZ720907 FUH720907:FUV720907 GED720907:GER720907 GNZ720907:GON720907 GXV720907:GYJ720907 HHR720907:HIF720907 HRN720907:HSB720907 IBJ720907:IBX720907 ILF720907:ILT720907 IVB720907:IVP720907 JEX720907:JFL720907 JOT720907:JPH720907 JYP720907:JZD720907 KIL720907:KIZ720907 KSH720907:KSV720907 LCD720907:LCR720907 LLZ720907:LMN720907 LVV720907:LWJ720907 MFR720907:MGF720907 MPN720907:MQB720907 MZJ720907:MZX720907 NJF720907:NJT720907 NTB720907:NTP720907 OCX720907:ODL720907 OMT720907:ONH720907 OWP720907:OXD720907 PGL720907:PGZ720907 PQH720907:PQV720907 QAD720907:QAR720907 QJZ720907:QKN720907 QTV720907:QUJ720907 RDR720907:REF720907 RNN720907:ROB720907 RXJ720907:RXX720907 SHF720907:SHT720907 SRB720907:SRP720907 TAX720907:TBL720907 TKT720907:TLH720907 TUP720907:TVD720907 UEL720907:UEZ720907 UOH720907:UOV720907 UYD720907:UYR720907 VHZ720907:VIN720907 VRV720907:VSJ720907 WBR720907:WCF720907 WLN720907:WMB720907 WVJ720907:WVX720907 B786443:P786443 IX786443:JL786443 ST786443:TH786443 ACP786443:ADD786443 AML786443:AMZ786443 AWH786443:AWV786443 BGD786443:BGR786443 BPZ786443:BQN786443 BZV786443:CAJ786443 CJR786443:CKF786443 CTN786443:CUB786443 DDJ786443:DDX786443 DNF786443:DNT786443 DXB786443:DXP786443 EGX786443:EHL786443 EQT786443:ERH786443 FAP786443:FBD786443 FKL786443:FKZ786443 FUH786443:FUV786443 GED786443:GER786443 GNZ786443:GON786443 GXV786443:GYJ786443 HHR786443:HIF786443 HRN786443:HSB786443 IBJ786443:IBX786443 ILF786443:ILT786443 IVB786443:IVP786443 JEX786443:JFL786443 JOT786443:JPH786443 JYP786443:JZD786443 KIL786443:KIZ786443 KSH786443:KSV786443 LCD786443:LCR786443 LLZ786443:LMN786443 LVV786443:LWJ786443 MFR786443:MGF786443 MPN786443:MQB786443 MZJ786443:MZX786443 NJF786443:NJT786443 NTB786443:NTP786443 OCX786443:ODL786443 OMT786443:ONH786443 OWP786443:OXD786443 PGL786443:PGZ786443 PQH786443:PQV786443 QAD786443:QAR786443 QJZ786443:QKN786443 QTV786443:QUJ786443 RDR786443:REF786443 RNN786443:ROB786443 RXJ786443:RXX786443 SHF786443:SHT786443 SRB786443:SRP786443 TAX786443:TBL786443 TKT786443:TLH786443 TUP786443:TVD786443 UEL786443:UEZ786443 UOH786443:UOV786443 UYD786443:UYR786443 VHZ786443:VIN786443 VRV786443:VSJ786443 WBR786443:WCF786443 WLN786443:WMB786443 WVJ786443:WVX786443 B851979:P851979 IX851979:JL851979 ST851979:TH851979 ACP851979:ADD851979 AML851979:AMZ851979 AWH851979:AWV851979 BGD851979:BGR851979 BPZ851979:BQN851979 BZV851979:CAJ851979 CJR851979:CKF851979 CTN851979:CUB851979 DDJ851979:DDX851979 DNF851979:DNT851979 DXB851979:DXP851979 EGX851979:EHL851979 EQT851979:ERH851979 FAP851979:FBD851979 FKL851979:FKZ851979 FUH851979:FUV851979 GED851979:GER851979 GNZ851979:GON851979 GXV851979:GYJ851979 HHR851979:HIF851979 HRN851979:HSB851979 IBJ851979:IBX851979 ILF851979:ILT851979 IVB851979:IVP851979 JEX851979:JFL851979 JOT851979:JPH851979 JYP851979:JZD851979 KIL851979:KIZ851979 KSH851979:KSV851979 LCD851979:LCR851979 LLZ851979:LMN851979 LVV851979:LWJ851979 MFR851979:MGF851979 MPN851979:MQB851979 MZJ851979:MZX851979 NJF851979:NJT851979 NTB851979:NTP851979 OCX851979:ODL851979 OMT851979:ONH851979 OWP851979:OXD851979 PGL851979:PGZ851979 PQH851979:PQV851979 QAD851979:QAR851979 QJZ851979:QKN851979 QTV851979:QUJ851979 RDR851979:REF851979 RNN851979:ROB851979 RXJ851979:RXX851979 SHF851979:SHT851979 SRB851979:SRP851979 TAX851979:TBL851979 TKT851979:TLH851979 TUP851979:TVD851979 UEL851979:UEZ851979 UOH851979:UOV851979 UYD851979:UYR851979 VHZ851979:VIN851979 VRV851979:VSJ851979 WBR851979:WCF851979 WLN851979:WMB851979 WVJ851979:WVX851979 B917515:P917515 IX917515:JL917515 ST917515:TH917515 ACP917515:ADD917515 AML917515:AMZ917515 AWH917515:AWV917515 BGD917515:BGR917515 BPZ917515:BQN917515 BZV917515:CAJ917515 CJR917515:CKF917515 CTN917515:CUB917515 DDJ917515:DDX917515 DNF917515:DNT917515 DXB917515:DXP917515 EGX917515:EHL917515 EQT917515:ERH917515 FAP917515:FBD917515 FKL917515:FKZ917515 FUH917515:FUV917515 GED917515:GER917515 GNZ917515:GON917515 GXV917515:GYJ917515 HHR917515:HIF917515 HRN917515:HSB917515 IBJ917515:IBX917515 ILF917515:ILT917515 IVB917515:IVP917515 JEX917515:JFL917515 JOT917515:JPH917515 JYP917515:JZD917515 KIL917515:KIZ917515 KSH917515:KSV917515 LCD917515:LCR917515 LLZ917515:LMN917515 LVV917515:LWJ917515 MFR917515:MGF917515 MPN917515:MQB917515 MZJ917515:MZX917515 NJF917515:NJT917515 NTB917515:NTP917515 OCX917515:ODL917515 OMT917515:ONH917515 OWP917515:OXD917515 PGL917515:PGZ917515 PQH917515:PQV917515 QAD917515:QAR917515 QJZ917515:QKN917515 QTV917515:QUJ917515 RDR917515:REF917515 RNN917515:ROB917515 RXJ917515:RXX917515 SHF917515:SHT917515 SRB917515:SRP917515 TAX917515:TBL917515 TKT917515:TLH917515 TUP917515:TVD917515 UEL917515:UEZ917515 UOH917515:UOV917515 UYD917515:UYR917515 VHZ917515:VIN917515 VRV917515:VSJ917515 WBR917515:WCF917515 WLN917515:WMB917515 WVJ917515:WVX917515 B983051:P983051 IX983051:JL983051 ST983051:TH983051 ACP983051:ADD983051 AML983051:AMZ983051 AWH983051:AWV983051 BGD983051:BGR983051 BPZ983051:BQN983051 BZV983051:CAJ983051 CJR983051:CKF983051 CTN983051:CUB983051 DDJ983051:DDX983051 DNF983051:DNT983051 DXB983051:DXP983051 EGX983051:EHL983051 EQT983051:ERH983051 FAP983051:FBD983051 FKL983051:FKZ983051 FUH983051:FUV983051 GED983051:GER983051 GNZ983051:GON983051 GXV983051:GYJ983051 HHR983051:HIF983051 HRN983051:HSB983051 IBJ983051:IBX983051 ILF983051:ILT983051 IVB983051:IVP983051 JEX983051:JFL983051 JOT983051:JPH983051 JYP983051:JZD983051 KIL983051:KIZ983051 KSH983051:KSV983051 LCD983051:LCR983051 LLZ983051:LMN983051 LVV983051:LWJ983051 MFR983051:MGF983051 MPN983051:MQB983051 MZJ983051:MZX983051 NJF983051:NJT983051 NTB983051:NTP983051 OCX983051:ODL983051 OMT983051:ONH983051 OWP983051:OXD983051 PGL983051:PGZ983051 PQH983051:PQV983051 QAD983051:QAR983051 QJZ983051:QKN983051 QTV983051:QUJ983051 RDR983051:REF983051 RNN983051:ROB983051 RXJ983051:RXX983051 SHF983051:SHT983051 SRB983051:SRP983051 TAX983051:TBL983051 TKT983051:TLH983051 TUP983051:TVD983051 UEL983051:UEZ983051 UOH983051:UOV983051 UYD983051:UYR983051 VHZ983051:VIN983051 VRV983051:VSJ983051 WBR983051:WCF983051 WLN983051:WMB983051 WVJ983051:WVX983051" xr:uid="{A6727845-5231-4873-92B1-3B804DE89E82}">
      <formula1>$H$45:$H$48</formula1>
    </dataValidation>
    <dataValidation type="list" allowBlank="1" showInputMessage="1" showErrorMessage="1" sqref="B16:P16 IX16:JL16 ST16:TH16 ACP16:ADD16 AML16:AMZ16 AWH16:AWV16 BGD16:BGR16 BPZ16:BQN16 BZV16:CAJ16 CJR16:CKF16 CTN16:CUB16 DDJ16:DDX16 DNF16:DNT16 DXB16:DXP16 EGX16:EHL16 EQT16:ERH16 FAP16:FBD16 FKL16:FKZ16 FUH16:FUV16 GED16:GER16 GNZ16:GON16 GXV16:GYJ16 HHR16:HIF16 HRN16:HSB16 IBJ16:IBX16 ILF16:ILT16 IVB16:IVP16 JEX16:JFL16 JOT16:JPH16 JYP16:JZD16 KIL16:KIZ16 KSH16:KSV16 LCD16:LCR16 LLZ16:LMN16 LVV16:LWJ16 MFR16:MGF16 MPN16:MQB16 MZJ16:MZX16 NJF16:NJT16 NTB16:NTP16 OCX16:ODL16 OMT16:ONH16 OWP16:OXD16 PGL16:PGZ16 PQH16:PQV16 QAD16:QAR16 QJZ16:QKN16 QTV16:QUJ16 RDR16:REF16 RNN16:ROB16 RXJ16:RXX16 SHF16:SHT16 SRB16:SRP16 TAX16:TBL16 TKT16:TLH16 TUP16:TVD16 UEL16:UEZ16 UOH16:UOV16 UYD16:UYR16 VHZ16:VIN16 VRV16:VSJ16 WBR16:WCF16 WLN16:WMB16 WVJ16:WVX16 B65552:P65552 IX65552:JL65552 ST65552:TH65552 ACP65552:ADD65552 AML65552:AMZ65552 AWH65552:AWV65552 BGD65552:BGR65552 BPZ65552:BQN65552 BZV65552:CAJ65552 CJR65552:CKF65552 CTN65552:CUB65552 DDJ65552:DDX65552 DNF65552:DNT65552 DXB65552:DXP65552 EGX65552:EHL65552 EQT65552:ERH65552 FAP65552:FBD65552 FKL65552:FKZ65552 FUH65552:FUV65552 GED65552:GER65552 GNZ65552:GON65552 GXV65552:GYJ65552 HHR65552:HIF65552 HRN65552:HSB65552 IBJ65552:IBX65552 ILF65552:ILT65552 IVB65552:IVP65552 JEX65552:JFL65552 JOT65552:JPH65552 JYP65552:JZD65552 KIL65552:KIZ65552 KSH65552:KSV65552 LCD65552:LCR65552 LLZ65552:LMN65552 LVV65552:LWJ65552 MFR65552:MGF65552 MPN65552:MQB65552 MZJ65552:MZX65552 NJF65552:NJT65552 NTB65552:NTP65552 OCX65552:ODL65552 OMT65552:ONH65552 OWP65552:OXD65552 PGL65552:PGZ65552 PQH65552:PQV65552 QAD65552:QAR65552 QJZ65552:QKN65552 QTV65552:QUJ65552 RDR65552:REF65552 RNN65552:ROB65552 RXJ65552:RXX65552 SHF65552:SHT65552 SRB65552:SRP65552 TAX65552:TBL65552 TKT65552:TLH65552 TUP65552:TVD65552 UEL65552:UEZ65552 UOH65552:UOV65552 UYD65552:UYR65552 VHZ65552:VIN65552 VRV65552:VSJ65552 WBR65552:WCF65552 WLN65552:WMB65552 WVJ65552:WVX65552 B131088:P131088 IX131088:JL131088 ST131088:TH131088 ACP131088:ADD131088 AML131088:AMZ131088 AWH131088:AWV131088 BGD131088:BGR131088 BPZ131088:BQN131088 BZV131088:CAJ131088 CJR131088:CKF131088 CTN131088:CUB131088 DDJ131088:DDX131088 DNF131088:DNT131088 DXB131088:DXP131088 EGX131088:EHL131088 EQT131088:ERH131088 FAP131088:FBD131088 FKL131088:FKZ131088 FUH131088:FUV131088 GED131088:GER131088 GNZ131088:GON131088 GXV131088:GYJ131088 HHR131088:HIF131088 HRN131088:HSB131088 IBJ131088:IBX131088 ILF131088:ILT131088 IVB131088:IVP131088 JEX131088:JFL131088 JOT131088:JPH131088 JYP131088:JZD131088 KIL131088:KIZ131088 KSH131088:KSV131088 LCD131088:LCR131088 LLZ131088:LMN131088 LVV131088:LWJ131088 MFR131088:MGF131088 MPN131088:MQB131088 MZJ131088:MZX131088 NJF131088:NJT131088 NTB131088:NTP131088 OCX131088:ODL131088 OMT131088:ONH131088 OWP131088:OXD131088 PGL131088:PGZ131088 PQH131088:PQV131088 QAD131088:QAR131088 QJZ131088:QKN131088 QTV131088:QUJ131088 RDR131088:REF131088 RNN131088:ROB131088 RXJ131088:RXX131088 SHF131088:SHT131088 SRB131088:SRP131088 TAX131088:TBL131088 TKT131088:TLH131088 TUP131088:TVD131088 UEL131088:UEZ131088 UOH131088:UOV131088 UYD131088:UYR131088 VHZ131088:VIN131088 VRV131088:VSJ131088 WBR131088:WCF131088 WLN131088:WMB131088 WVJ131088:WVX131088 B196624:P196624 IX196624:JL196624 ST196624:TH196624 ACP196624:ADD196624 AML196624:AMZ196624 AWH196624:AWV196624 BGD196624:BGR196624 BPZ196624:BQN196624 BZV196624:CAJ196624 CJR196624:CKF196624 CTN196624:CUB196624 DDJ196624:DDX196624 DNF196624:DNT196624 DXB196624:DXP196624 EGX196624:EHL196624 EQT196624:ERH196624 FAP196624:FBD196624 FKL196624:FKZ196624 FUH196624:FUV196624 GED196624:GER196624 GNZ196624:GON196624 GXV196624:GYJ196624 HHR196624:HIF196624 HRN196624:HSB196624 IBJ196624:IBX196624 ILF196624:ILT196624 IVB196624:IVP196624 JEX196624:JFL196624 JOT196624:JPH196624 JYP196624:JZD196624 KIL196624:KIZ196624 KSH196624:KSV196624 LCD196624:LCR196624 LLZ196624:LMN196624 LVV196624:LWJ196624 MFR196624:MGF196624 MPN196624:MQB196624 MZJ196624:MZX196624 NJF196624:NJT196624 NTB196624:NTP196624 OCX196624:ODL196624 OMT196624:ONH196624 OWP196624:OXD196624 PGL196624:PGZ196624 PQH196624:PQV196624 QAD196624:QAR196624 QJZ196624:QKN196624 QTV196624:QUJ196624 RDR196624:REF196624 RNN196624:ROB196624 RXJ196624:RXX196624 SHF196624:SHT196624 SRB196624:SRP196624 TAX196624:TBL196624 TKT196624:TLH196624 TUP196624:TVD196624 UEL196624:UEZ196624 UOH196624:UOV196624 UYD196624:UYR196624 VHZ196624:VIN196624 VRV196624:VSJ196624 WBR196624:WCF196624 WLN196624:WMB196624 WVJ196624:WVX196624 B262160:P262160 IX262160:JL262160 ST262160:TH262160 ACP262160:ADD262160 AML262160:AMZ262160 AWH262160:AWV262160 BGD262160:BGR262160 BPZ262160:BQN262160 BZV262160:CAJ262160 CJR262160:CKF262160 CTN262160:CUB262160 DDJ262160:DDX262160 DNF262160:DNT262160 DXB262160:DXP262160 EGX262160:EHL262160 EQT262160:ERH262160 FAP262160:FBD262160 FKL262160:FKZ262160 FUH262160:FUV262160 GED262160:GER262160 GNZ262160:GON262160 GXV262160:GYJ262160 HHR262160:HIF262160 HRN262160:HSB262160 IBJ262160:IBX262160 ILF262160:ILT262160 IVB262160:IVP262160 JEX262160:JFL262160 JOT262160:JPH262160 JYP262160:JZD262160 KIL262160:KIZ262160 KSH262160:KSV262160 LCD262160:LCR262160 LLZ262160:LMN262160 LVV262160:LWJ262160 MFR262160:MGF262160 MPN262160:MQB262160 MZJ262160:MZX262160 NJF262160:NJT262160 NTB262160:NTP262160 OCX262160:ODL262160 OMT262160:ONH262160 OWP262160:OXD262160 PGL262160:PGZ262160 PQH262160:PQV262160 QAD262160:QAR262160 QJZ262160:QKN262160 QTV262160:QUJ262160 RDR262160:REF262160 RNN262160:ROB262160 RXJ262160:RXX262160 SHF262160:SHT262160 SRB262160:SRP262160 TAX262160:TBL262160 TKT262160:TLH262160 TUP262160:TVD262160 UEL262160:UEZ262160 UOH262160:UOV262160 UYD262160:UYR262160 VHZ262160:VIN262160 VRV262160:VSJ262160 WBR262160:WCF262160 WLN262160:WMB262160 WVJ262160:WVX262160 B327696:P327696 IX327696:JL327696 ST327696:TH327696 ACP327696:ADD327696 AML327696:AMZ327696 AWH327696:AWV327696 BGD327696:BGR327696 BPZ327696:BQN327696 BZV327696:CAJ327696 CJR327696:CKF327696 CTN327696:CUB327696 DDJ327696:DDX327696 DNF327696:DNT327696 DXB327696:DXP327696 EGX327696:EHL327696 EQT327696:ERH327696 FAP327696:FBD327696 FKL327696:FKZ327696 FUH327696:FUV327696 GED327696:GER327696 GNZ327696:GON327696 GXV327696:GYJ327696 HHR327696:HIF327696 HRN327696:HSB327696 IBJ327696:IBX327696 ILF327696:ILT327696 IVB327696:IVP327696 JEX327696:JFL327696 JOT327696:JPH327696 JYP327696:JZD327696 KIL327696:KIZ327696 KSH327696:KSV327696 LCD327696:LCR327696 LLZ327696:LMN327696 LVV327696:LWJ327696 MFR327696:MGF327696 MPN327696:MQB327696 MZJ327696:MZX327696 NJF327696:NJT327696 NTB327696:NTP327696 OCX327696:ODL327696 OMT327696:ONH327696 OWP327696:OXD327696 PGL327696:PGZ327696 PQH327696:PQV327696 QAD327696:QAR327696 QJZ327696:QKN327696 QTV327696:QUJ327696 RDR327696:REF327696 RNN327696:ROB327696 RXJ327696:RXX327696 SHF327696:SHT327696 SRB327696:SRP327696 TAX327696:TBL327696 TKT327696:TLH327696 TUP327696:TVD327696 UEL327696:UEZ327696 UOH327696:UOV327696 UYD327696:UYR327696 VHZ327696:VIN327696 VRV327696:VSJ327696 WBR327696:WCF327696 WLN327696:WMB327696 WVJ327696:WVX327696 B393232:P393232 IX393232:JL393232 ST393232:TH393232 ACP393232:ADD393232 AML393232:AMZ393232 AWH393232:AWV393232 BGD393232:BGR393232 BPZ393232:BQN393232 BZV393232:CAJ393232 CJR393232:CKF393232 CTN393232:CUB393232 DDJ393232:DDX393232 DNF393232:DNT393232 DXB393232:DXP393232 EGX393232:EHL393232 EQT393232:ERH393232 FAP393232:FBD393232 FKL393232:FKZ393232 FUH393232:FUV393232 GED393232:GER393232 GNZ393232:GON393232 GXV393232:GYJ393232 HHR393232:HIF393232 HRN393232:HSB393232 IBJ393232:IBX393232 ILF393232:ILT393232 IVB393232:IVP393232 JEX393232:JFL393232 JOT393232:JPH393232 JYP393232:JZD393232 KIL393232:KIZ393232 KSH393232:KSV393232 LCD393232:LCR393232 LLZ393232:LMN393232 LVV393232:LWJ393232 MFR393232:MGF393232 MPN393232:MQB393232 MZJ393232:MZX393232 NJF393232:NJT393232 NTB393232:NTP393232 OCX393232:ODL393232 OMT393232:ONH393232 OWP393232:OXD393232 PGL393232:PGZ393232 PQH393232:PQV393232 QAD393232:QAR393232 QJZ393232:QKN393232 QTV393232:QUJ393232 RDR393232:REF393232 RNN393232:ROB393232 RXJ393232:RXX393232 SHF393232:SHT393232 SRB393232:SRP393232 TAX393232:TBL393232 TKT393232:TLH393232 TUP393232:TVD393232 UEL393232:UEZ393232 UOH393232:UOV393232 UYD393232:UYR393232 VHZ393232:VIN393232 VRV393232:VSJ393232 WBR393232:WCF393232 WLN393232:WMB393232 WVJ393232:WVX393232 B458768:P458768 IX458768:JL458768 ST458768:TH458768 ACP458768:ADD458768 AML458768:AMZ458768 AWH458768:AWV458768 BGD458768:BGR458768 BPZ458768:BQN458768 BZV458768:CAJ458768 CJR458768:CKF458768 CTN458768:CUB458768 DDJ458768:DDX458768 DNF458768:DNT458768 DXB458768:DXP458768 EGX458768:EHL458768 EQT458768:ERH458768 FAP458768:FBD458768 FKL458768:FKZ458768 FUH458768:FUV458768 GED458768:GER458768 GNZ458768:GON458768 GXV458768:GYJ458768 HHR458768:HIF458768 HRN458768:HSB458768 IBJ458768:IBX458768 ILF458768:ILT458768 IVB458768:IVP458768 JEX458768:JFL458768 JOT458768:JPH458768 JYP458768:JZD458768 KIL458768:KIZ458768 KSH458768:KSV458768 LCD458768:LCR458768 LLZ458768:LMN458768 LVV458768:LWJ458768 MFR458768:MGF458768 MPN458768:MQB458768 MZJ458768:MZX458768 NJF458768:NJT458768 NTB458768:NTP458768 OCX458768:ODL458768 OMT458768:ONH458768 OWP458768:OXD458768 PGL458768:PGZ458768 PQH458768:PQV458768 QAD458768:QAR458768 QJZ458768:QKN458768 QTV458768:QUJ458768 RDR458768:REF458768 RNN458768:ROB458768 RXJ458768:RXX458768 SHF458768:SHT458768 SRB458768:SRP458768 TAX458768:TBL458768 TKT458768:TLH458768 TUP458768:TVD458768 UEL458768:UEZ458768 UOH458768:UOV458768 UYD458768:UYR458768 VHZ458768:VIN458768 VRV458768:VSJ458768 WBR458768:WCF458768 WLN458768:WMB458768 WVJ458768:WVX458768 B524304:P524304 IX524304:JL524304 ST524304:TH524304 ACP524304:ADD524304 AML524304:AMZ524304 AWH524304:AWV524304 BGD524304:BGR524304 BPZ524304:BQN524304 BZV524304:CAJ524304 CJR524304:CKF524304 CTN524304:CUB524304 DDJ524304:DDX524304 DNF524304:DNT524304 DXB524304:DXP524304 EGX524304:EHL524304 EQT524304:ERH524304 FAP524304:FBD524304 FKL524304:FKZ524304 FUH524304:FUV524304 GED524304:GER524304 GNZ524304:GON524304 GXV524304:GYJ524304 HHR524304:HIF524304 HRN524304:HSB524304 IBJ524304:IBX524304 ILF524304:ILT524304 IVB524304:IVP524304 JEX524304:JFL524304 JOT524304:JPH524304 JYP524304:JZD524304 KIL524304:KIZ524304 KSH524304:KSV524304 LCD524304:LCR524304 LLZ524304:LMN524304 LVV524304:LWJ524304 MFR524304:MGF524304 MPN524304:MQB524304 MZJ524304:MZX524304 NJF524304:NJT524304 NTB524304:NTP524304 OCX524304:ODL524304 OMT524304:ONH524304 OWP524304:OXD524304 PGL524304:PGZ524304 PQH524304:PQV524304 QAD524304:QAR524304 QJZ524304:QKN524304 QTV524304:QUJ524304 RDR524304:REF524304 RNN524304:ROB524304 RXJ524304:RXX524304 SHF524304:SHT524304 SRB524304:SRP524304 TAX524304:TBL524304 TKT524304:TLH524304 TUP524304:TVD524304 UEL524304:UEZ524304 UOH524304:UOV524304 UYD524304:UYR524304 VHZ524304:VIN524304 VRV524304:VSJ524304 WBR524304:WCF524304 WLN524304:WMB524304 WVJ524304:WVX524304 B589840:P589840 IX589840:JL589840 ST589840:TH589840 ACP589840:ADD589840 AML589840:AMZ589840 AWH589840:AWV589840 BGD589840:BGR589840 BPZ589840:BQN589840 BZV589840:CAJ589840 CJR589840:CKF589840 CTN589840:CUB589840 DDJ589840:DDX589840 DNF589840:DNT589840 DXB589840:DXP589840 EGX589840:EHL589840 EQT589840:ERH589840 FAP589840:FBD589840 FKL589840:FKZ589840 FUH589840:FUV589840 GED589840:GER589840 GNZ589840:GON589840 GXV589840:GYJ589840 HHR589840:HIF589840 HRN589840:HSB589840 IBJ589840:IBX589840 ILF589840:ILT589840 IVB589840:IVP589840 JEX589840:JFL589840 JOT589840:JPH589840 JYP589840:JZD589840 KIL589840:KIZ589840 KSH589840:KSV589840 LCD589840:LCR589840 LLZ589840:LMN589840 LVV589840:LWJ589840 MFR589840:MGF589840 MPN589840:MQB589840 MZJ589840:MZX589840 NJF589840:NJT589840 NTB589840:NTP589840 OCX589840:ODL589840 OMT589840:ONH589840 OWP589840:OXD589840 PGL589840:PGZ589840 PQH589840:PQV589840 QAD589840:QAR589840 QJZ589840:QKN589840 QTV589840:QUJ589840 RDR589840:REF589840 RNN589840:ROB589840 RXJ589840:RXX589840 SHF589840:SHT589840 SRB589840:SRP589840 TAX589840:TBL589840 TKT589840:TLH589840 TUP589840:TVD589840 UEL589840:UEZ589840 UOH589840:UOV589840 UYD589840:UYR589840 VHZ589840:VIN589840 VRV589840:VSJ589840 WBR589840:WCF589840 WLN589840:WMB589840 WVJ589840:WVX589840 B655376:P655376 IX655376:JL655376 ST655376:TH655376 ACP655376:ADD655376 AML655376:AMZ655376 AWH655376:AWV655376 BGD655376:BGR655376 BPZ655376:BQN655376 BZV655376:CAJ655376 CJR655376:CKF655376 CTN655376:CUB655376 DDJ655376:DDX655376 DNF655376:DNT655376 DXB655376:DXP655376 EGX655376:EHL655376 EQT655376:ERH655376 FAP655376:FBD655376 FKL655376:FKZ655376 FUH655376:FUV655376 GED655376:GER655376 GNZ655376:GON655376 GXV655376:GYJ655376 HHR655376:HIF655376 HRN655376:HSB655376 IBJ655376:IBX655376 ILF655376:ILT655376 IVB655376:IVP655376 JEX655376:JFL655376 JOT655376:JPH655376 JYP655376:JZD655376 KIL655376:KIZ655376 KSH655376:KSV655376 LCD655376:LCR655376 LLZ655376:LMN655376 LVV655376:LWJ655376 MFR655376:MGF655376 MPN655376:MQB655376 MZJ655376:MZX655376 NJF655376:NJT655376 NTB655376:NTP655376 OCX655376:ODL655376 OMT655376:ONH655376 OWP655376:OXD655376 PGL655376:PGZ655376 PQH655376:PQV655376 QAD655376:QAR655376 QJZ655376:QKN655376 QTV655376:QUJ655376 RDR655376:REF655376 RNN655376:ROB655376 RXJ655376:RXX655376 SHF655376:SHT655376 SRB655376:SRP655376 TAX655376:TBL655376 TKT655376:TLH655376 TUP655376:TVD655376 UEL655376:UEZ655376 UOH655376:UOV655376 UYD655376:UYR655376 VHZ655376:VIN655376 VRV655376:VSJ655376 WBR655376:WCF655376 WLN655376:WMB655376 WVJ655376:WVX655376 B720912:P720912 IX720912:JL720912 ST720912:TH720912 ACP720912:ADD720912 AML720912:AMZ720912 AWH720912:AWV720912 BGD720912:BGR720912 BPZ720912:BQN720912 BZV720912:CAJ720912 CJR720912:CKF720912 CTN720912:CUB720912 DDJ720912:DDX720912 DNF720912:DNT720912 DXB720912:DXP720912 EGX720912:EHL720912 EQT720912:ERH720912 FAP720912:FBD720912 FKL720912:FKZ720912 FUH720912:FUV720912 GED720912:GER720912 GNZ720912:GON720912 GXV720912:GYJ720912 HHR720912:HIF720912 HRN720912:HSB720912 IBJ720912:IBX720912 ILF720912:ILT720912 IVB720912:IVP720912 JEX720912:JFL720912 JOT720912:JPH720912 JYP720912:JZD720912 KIL720912:KIZ720912 KSH720912:KSV720912 LCD720912:LCR720912 LLZ720912:LMN720912 LVV720912:LWJ720912 MFR720912:MGF720912 MPN720912:MQB720912 MZJ720912:MZX720912 NJF720912:NJT720912 NTB720912:NTP720912 OCX720912:ODL720912 OMT720912:ONH720912 OWP720912:OXD720912 PGL720912:PGZ720912 PQH720912:PQV720912 QAD720912:QAR720912 QJZ720912:QKN720912 QTV720912:QUJ720912 RDR720912:REF720912 RNN720912:ROB720912 RXJ720912:RXX720912 SHF720912:SHT720912 SRB720912:SRP720912 TAX720912:TBL720912 TKT720912:TLH720912 TUP720912:TVD720912 UEL720912:UEZ720912 UOH720912:UOV720912 UYD720912:UYR720912 VHZ720912:VIN720912 VRV720912:VSJ720912 WBR720912:WCF720912 WLN720912:WMB720912 WVJ720912:WVX720912 B786448:P786448 IX786448:JL786448 ST786448:TH786448 ACP786448:ADD786448 AML786448:AMZ786448 AWH786448:AWV786448 BGD786448:BGR786448 BPZ786448:BQN786448 BZV786448:CAJ786448 CJR786448:CKF786448 CTN786448:CUB786448 DDJ786448:DDX786448 DNF786448:DNT786448 DXB786448:DXP786448 EGX786448:EHL786448 EQT786448:ERH786448 FAP786448:FBD786448 FKL786448:FKZ786448 FUH786448:FUV786448 GED786448:GER786448 GNZ786448:GON786448 GXV786448:GYJ786448 HHR786448:HIF786448 HRN786448:HSB786448 IBJ786448:IBX786448 ILF786448:ILT786448 IVB786448:IVP786448 JEX786448:JFL786448 JOT786448:JPH786448 JYP786448:JZD786448 KIL786448:KIZ786448 KSH786448:KSV786448 LCD786448:LCR786448 LLZ786448:LMN786448 LVV786448:LWJ786448 MFR786448:MGF786448 MPN786448:MQB786448 MZJ786448:MZX786448 NJF786448:NJT786448 NTB786448:NTP786448 OCX786448:ODL786448 OMT786448:ONH786448 OWP786448:OXD786448 PGL786448:PGZ786448 PQH786448:PQV786448 QAD786448:QAR786448 QJZ786448:QKN786448 QTV786448:QUJ786448 RDR786448:REF786448 RNN786448:ROB786448 RXJ786448:RXX786448 SHF786448:SHT786448 SRB786448:SRP786448 TAX786448:TBL786448 TKT786448:TLH786448 TUP786448:TVD786448 UEL786448:UEZ786448 UOH786448:UOV786448 UYD786448:UYR786448 VHZ786448:VIN786448 VRV786448:VSJ786448 WBR786448:WCF786448 WLN786448:WMB786448 WVJ786448:WVX786448 B851984:P851984 IX851984:JL851984 ST851984:TH851984 ACP851984:ADD851984 AML851984:AMZ851984 AWH851984:AWV851984 BGD851984:BGR851984 BPZ851984:BQN851984 BZV851984:CAJ851984 CJR851984:CKF851984 CTN851984:CUB851984 DDJ851984:DDX851984 DNF851984:DNT851984 DXB851984:DXP851984 EGX851984:EHL851984 EQT851984:ERH851984 FAP851984:FBD851984 FKL851984:FKZ851984 FUH851984:FUV851984 GED851984:GER851984 GNZ851984:GON851984 GXV851984:GYJ851984 HHR851984:HIF851984 HRN851984:HSB851984 IBJ851984:IBX851984 ILF851984:ILT851984 IVB851984:IVP851984 JEX851984:JFL851984 JOT851984:JPH851984 JYP851984:JZD851984 KIL851984:KIZ851984 KSH851984:KSV851984 LCD851984:LCR851984 LLZ851984:LMN851984 LVV851984:LWJ851984 MFR851984:MGF851984 MPN851984:MQB851984 MZJ851984:MZX851984 NJF851984:NJT851984 NTB851984:NTP851984 OCX851984:ODL851984 OMT851984:ONH851984 OWP851984:OXD851984 PGL851984:PGZ851984 PQH851984:PQV851984 QAD851984:QAR851984 QJZ851984:QKN851984 QTV851984:QUJ851984 RDR851984:REF851984 RNN851984:ROB851984 RXJ851984:RXX851984 SHF851984:SHT851984 SRB851984:SRP851984 TAX851984:TBL851984 TKT851984:TLH851984 TUP851984:TVD851984 UEL851984:UEZ851984 UOH851984:UOV851984 UYD851984:UYR851984 VHZ851984:VIN851984 VRV851984:VSJ851984 WBR851984:WCF851984 WLN851984:WMB851984 WVJ851984:WVX851984 B917520:P917520 IX917520:JL917520 ST917520:TH917520 ACP917520:ADD917520 AML917520:AMZ917520 AWH917520:AWV917520 BGD917520:BGR917520 BPZ917520:BQN917520 BZV917520:CAJ917520 CJR917520:CKF917520 CTN917520:CUB917520 DDJ917520:DDX917520 DNF917520:DNT917520 DXB917520:DXP917520 EGX917520:EHL917520 EQT917520:ERH917520 FAP917520:FBD917520 FKL917520:FKZ917520 FUH917520:FUV917520 GED917520:GER917520 GNZ917520:GON917520 GXV917520:GYJ917520 HHR917520:HIF917520 HRN917520:HSB917520 IBJ917520:IBX917520 ILF917520:ILT917520 IVB917520:IVP917520 JEX917520:JFL917520 JOT917520:JPH917520 JYP917520:JZD917520 KIL917520:KIZ917520 KSH917520:KSV917520 LCD917520:LCR917520 LLZ917520:LMN917520 LVV917520:LWJ917520 MFR917520:MGF917520 MPN917520:MQB917520 MZJ917520:MZX917520 NJF917520:NJT917520 NTB917520:NTP917520 OCX917520:ODL917520 OMT917520:ONH917520 OWP917520:OXD917520 PGL917520:PGZ917520 PQH917520:PQV917520 QAD917520:QAR917520 QJZ917520:QKN917520 QTV917520:QUJ917520 RDR917520:REF917520 RNN917520:ROB917520 RXJ917520:RXX917520 SHF917520:SHT917520 SRB917520:SRP917520 TAX917520:TBL917520 TKT917520:TLH917520 TUP917520:TVD917520 UEL917520:UEZ917520 UOH917520:UOV917520 UYD917520:UYR917520 VHZ917520:VIN917520 VRV917520:VSJ917520 WBR917520:WCF917520 WLN917520:WMB917520 WVJ917520:WVX917520 B983056:P983056 IX983056:JL983056 ST983056:TH983056 ACP983056:ADD983056 AML983056:AMZ983056 AWH983056:AWV983056 BGD983056:BGR983056 BPZ983056:BQN983056 BZV983056:CAJ983056 CJR983056:CKF983056 CTN983056:CUB983056 DDJ983056:DDX983056 DNF983056:DNT983056 DXB983056:DXP983056 EGX983056:EHL983056 EQT983056:ERH983056 FAP983056:FBD983056 FKL983056:FKZ983056 FUH983056:FUV983056 GED983056:GER983056 GNZ983056:GON983056 GXV983056:GYJ983056 HHR983056:HIF983056 HRN983056:HSB983056 IBJ983056:IBX983056 ILF983056:ILT983056 IVB983056:IVP983056 JEX983056:JFL983056 JOT983056:JPH983056 JYP983056:JZD983056 KIL983056:KIZ983056 KSH983056:KSV983056 LCD983056:LCR983056 LLZ983056:LMN983056 LVV983056:LWJ983056 MFR983056:MGF983056 MPN983056:MQB983056 MZJ983056:MZX983056 NJF983056:NJT983056 NTB983056:NTP983056 OCX983056:ODL983056 OMT983056:ONH983056 OWP983056:OXD983056 PGL983056:PGZ983056 PQH983056:PQV983056 QAD983056:QAR983056 QJZ983056:QKN983056 QTV983056:QUJ983056 RDR983056:REF983056 RNN983056:ROB983056 RXJ983056:RXX983056 SHF983056:SHT983056 SRB983056:SRP983056 TAX983056:TBL983056 TKT983056:TLH983056 TUP983056:TVD983056 UEL983056:UEZ983056 UOH983056:UOV983056 UYD983056:UYR983056 VHZ983056:VIN983056 VRV983056:VSJ983056 WBR983056:WCF983056 WLN983056:WMB983056 WVJ983056:WVX983056" xr:uid="{4137EB4C-EC7B-466D-9B72-AAD217FF9023}">
      <formula1>$H$50:$H$52</formula1>
    </dataValidation>
    <dataValidation type="list" allowBlank="1" showInputMessage="1" showErrorMessage="1" sqref="B7:P7 IX7:JL7 ST7:TH7 ACP7:ADD7 AML7:AMZ7 AWH7:AWV7 BGD7:BGR7 BPZ7:BQN7 BZV7:CAJ7 CJR7:CKF7 CTN7:CUB7 DDJ7:DDX7 DNF7:DNT7 DXB7:DXP7 EGX7:EHL7 EQT7:ERH7 FAP7:FBD7 FKL7:FKZ7 FUH7:FUV7 GED7:GER7 GNZ7:GON7 GXV7:GYJ7 HHR7:HIF7 HRN7:HSB7 IBJ7:IBX7 ILF7:ILT7 IVB7:IVP7 JEX7:JFL7 JOT7:JPH7 JYP7:JZD7 KIL7:KIZ7 KSH7:KSV7 LCD7:LCR7 LLZ7:LMN7 LVV7:LWJ7 MFR7:MGF7 MPN7:MQB7 MZJ7:MZX7 NJF7:NJT7 NTB7:NTP7 OCX7:ODL7 OMT7:ONH7 OWP7:OXD7 PGL7:PGZ7 PQH7:PQV7 QAD7:QAR7 QJZ7:QKN7 QTV7:QUJ7 RDR7:REF7 RNN7:ROB7 RXJ7:RXX7 SHF7:SHT7 SRB7:SRP7 TAX7:TBL7 TKT7:TLH7 TUP7:TVD7 UEL7:UEZ7 UOH7:UOV7 UYD7:UYR7 VHZ7:VIN7 VRV7:VSJ7 WBR7:WCF7 WLN7:WMB7 WVJ7:WVX7 B65543:P65543 IX65543:JL65543 ST65543:TH65543 ACP65543:ADD65543 AML65543:AMZ65543 AWH65543:AWV65543 BGD65543:BGR65543 BPZ65543:BQN65543 BZV65543:CAJ65543 CJR65543:CKF65543 CTN65543:CUB65543 DDJ65543:DDX65543 DNF65543:DNT65543 DXB65543:DXP65543 EGX65543:EHL65543 EQT65543:ERH65543 FAP65543:FBD65543 FKL65543:FKZ65543 FUH65543:FUV65543 GED65543:GER65543 GNZ65543:GON65543 GXV65543:GYJ65543 HHR65543:HIF65543 HRN65543:HSB65543 IBJ65543:IBX65543 ILF65543:ILT65543 IVB65543:IVP65543 JEX65543:JFL65543 JOT65543:JPH65543 JYP65543:JZD65543 KIL65543:KIZ65543 KSH65543:KSV65543 LCD65543:LCR65543 LLZ65543:LMN65543 LVV65543:LWJ65543 MFR65543:MGF65543 MPN65543:MQB65543 MZJ65543:MZX65543 NJF65543:NJT65543 NTB65543:NTP65543 OCX65543:ODL65543 OMT65543:ONH65543 OWP65543:OXD65543 PGL65543:PGZ65543 PQH65543:PQV65543 QAD65543:QAR65543 QJZ65543:QKN65543 QTV65543:QUJ65543 RDR65543:REF65543 RNN65543:ROB65543 RXJ65543:RXX65543 SHF65543:SHT65543 SRB65543:SRP65543 TAX65543:TBL65543 TKT65543:TLH65543 TUP65543:TVD65543 UEL65543:UEZ65543 UOH65543:UOV65543 UYD65543:UYR65543 VHZ65543:VIN65543 VRV65543:VSJ65543 WBR65543:WCF65543 WLN65543:WMB65543 WVJ65543:WVX65543 B131079:P131079 IX131079:JL131079 ST131079:TH131079 ACP131079:ADD131079 AML131079:AMZ131079 AWH131079:AWV131079 BGD131079:BGR131079 BPZ131079:BQN131079 BZV131079:CAJ131079 CJR131079:CKF131079 CTN131079:CUB131079 DDJ131079:DDX131079 DNF131079:DNT131079 DXB131079:DXP131079 EGX131079:EHL131079 EQT131079:ERH131079 FAP131079:FBD131079 FKL131079:FKZ131079 FUH131079:FUV131079 GED131079:GER131079 GNZ131079:GON131079 GXV131079:GYJ131079 HHR131079:HIF131079 HRN131079:HSB131079 IBJ131079:IBX131079 ILF131079:ILT131079 IVB131079:IVP131079 JEX131079:JFL131079 JOT131079:JPH131079 JYP131079:JZD131079 KIL131079:KIZ131079 KSH131079:KSV131079 LCD131079:LCR131079 LLZ131079:LMN131079 LVV131079:LWJ131079 MFR131079:MGF131079 MPN131079:MQB131079 MZJ131079:MZX131079 NJF131079:NJT131079 NTB131079:NTP131079 OCX131079:ODL131079 OMT131079:ONH131079 OWP131079:OXD131079 PGL131079:PGZ131079 PQH131079:PQV131079 QAD131079:QAR131079 QJZ131079:QKN131079 QTV131079:QUJ131079 RDR131079:REF131079 RNN131079:ROB131079 RXJ131079:RXX131079 SHF131079:SHT131079 SRB131079:SRP131079 TAX131079:TBL131079 TKT131079:TLH131079 TUP131079:TVD131079 UEL131079:UEZ131079 UOH131079:UOV131079 UYD131079:UYR131079 VHZ131079:VIN131079 VRV131079:VSJ131079 WBR131079:WCF131079 WLN131079:WMB131079 WVJ131079:WVX131079 B196615:P196615 IX196615:JL196615 ST196615:TH196615 ACP196615:ADD196615 AML196615:AMZ196615 AWH196615:AWV196615 BGD196615:BGR196615 BPZ196615:BQN196615 BZV196615:CAJ196615 CJR196615:CKF196615 CTN196615:CUB196615 DDJ196615:DDX196615 DNF196615:DNT196615 DXB196615:DXP196615 EGX196615:EHL196615 EQT196615:ERH196615 FAP196615:FBD196615 FKL196615:FKZ196615 FUH196615:FUV196615 GED196615:GER196615 GNZ196615:GON196615 GXV196615:GYJ196615 HHR196615:HIF196615 HRN196615:HSB196615 IBJ196615:IBX196615 ILF196615:ILT196615 IVB196615:IVP196615 JEX196615:JFL196615 JOT196615:JPH196615 JYP196615:JZD196615 KIL196615:KIZ196615 KSH196615:KSV196615 LCD196615:LCR196615 LLZ196615:LMN196615 LVV196615:LWJ196615 MFR196615:MGF196615 MPN196615:MQB196615 MZJ196615:MZX196615 NJF196615:NJT196615 NTB196615:NTP196615 OCX196615:ODL196615 OMT196615:ONH196615 OWP196615:OXD196615 PGL196615:PGZ196615 PQH196615:PQV196615 QAD196615:QAR196615 QJZ196615:QKN196615 QTV196615:QUJ196615 RDR196615:REF196615 RNN196615:ROB196615 RXJ196615:RXX196615 SHF196615:SHT196615 SRB196615:SRP196615 TAX196615:TBL196615 TKT196615:TLH196615 TUP196615:TVD196615 UEL196615:UEZ196615 UOH196615:UOV196615 UYD196615:UYR196615 VHZ196615:VIN196615 VRV196615:VSJ196615 WBR196615:WCF196615 WLN196615:WMB196615 WVJ196615:WVX196615 B262151:P262151 IX262151:JL262151 ST262151:TH262151 ACP262151:ADD262151 AML262151:AMZ262151 AWH262151:AWV262151 BGD262151:BGR262151 BPZ262151:BQN262151 BZV262151:CAJ262151 CJR262151:CKF262151 CTN262151:CUB262151 DDJ262151:DDX262151 DNF262151:DNT262151 DXB262151:DXP262151 EGX262151:EHL262151 EQT262151:ERH262151 FAP262151:FBD262151 FKL262151:FKZ262151 FUH262151:FUV262151 GED262151:GER262151 GNZ262151:GON262151 GXV262151:GYJ262151 HHR262151:HIF262151 HRN262151:HSB262151 IBJ262151:IBX262151 ILF262151:ILT262151 IVB262151:IVP262151 JEX262151:JFL262151 JOT262151:JPH262151 JYP262151:JZD262151 KIL262151:KIZ262151 KSH262151:KSV262151 LCD262151:LCR262151 LLZ262151:LMN262151 LVV262151:LWJ262151 MFR262151:MGF262151 MPN262151:MQB262151 MZJ262151:MZX262151 NJF262151:NJT262151 NTB262151:NTP262151 OCX262151:ODL262151 OMT262151:ONH262151 OWP262151:OXD262151 PGL262151:PGZ262151 PQH262151:PQV262151 QAD262151:QAR262151 QJZ262151:QKN262151 QTV262151:QUJ262151 RDR262151:REF262151 RNN262151:ROB262151 RXJ262151:RXX262151 SHF262151:SHT262151 SRB262151:SRP262151 TAX262151:TBL262151 TKT262151:TLH262151 TUP262151:TVD262151 UEL262151:UEZ262151 UOH262151:UOV262151 UYD262151:UYR262151 VHZ262151:VIN262151 VRV262151:VSJ262151 WBR262151:WCF262151 WLN262151:WMB262151 WVJ262151:WVX262151 B327687:P327687 IX327687:JL327687 ST327687:TH327687 ACP327687:ADD327687 AML327687:AMZ327687 AWH327687:AWV327687 BGD327687:BGR327687 BPZ327687:BQN327687 BZV327687:CAJ327687 CJR327687:CKF327687 CTN327687:CUB327687 DDJ327687:DDX327687 DNF327687:DNT327687 DXB327687:DXP327687 EGX327687:EHL327687 EQT327687:ERH327687 FAP327687:FBD327687 FKL327687:FKZ327687 FUH327687:FUV327687 GED327687:GER327687 GNZ327687:GON327687 GXV327687:GYJ327687 HHR327687:HIF327687 HRN327687:HSB327687 IBJ327687:IBX327687 ILF327687:ILT327687 IVB327687:IVP327687 JEX327687:JFL327687 JOT327687:JPH327687 JYP327687:JZD327687 KIL327687:KIZ327687 KSH327687:KSV327687 LCD327687:LCR327687 LLZ327687:LMN327687 LVV327687:LWJ327687 MFR327687:MGF327687 MPN327687:MQB327687 MZJ327687:MZX327687 NJF327687:NJT327687 NTB327687:NTP327687 OCX327687:ODL327687 OMT327687:ONH327687 OWP327687:OXD327687 PGL327687:PGZ327687 PQH327687:PQV327687 QAD327687:QAR327687 QJZ327687:QKN327687 QTV327687:QUJ327687 RDR327687:REF327687 RNN327687:ROB327687 RXJ327687:RXX327687 SHF327687:SHT327687 SRB327687:SRP327687 TAX327687:TBL327687 TKT327687:TLH327687 TUP327687:TVD327687 UEL327687:UEZ327687 UOH327687:UOV327687 UYD327687:UYR327687 VHZ327687:VIN327687 VRV327687:VSJ327687 WBR327687:WCF327687 WLN327687:WMB327687 WVJ327687:WVX327687 B393223:P393223 IX393223:JL393223 ST393223:TH393223 ACP393223:ADD393223 AML393223:AMZ393223 AWH393223:AWV393223 BGD393223:BGR393223 BPZ393223:BQN393223 BZV393223:CAJ393223 CJR393223:CKF393223 CTN393223:CUB393223 DDJ393223:DDX393223 DNF393223:DNT393223 DXB393223:DXP393223 EGX393223:EHL393223 EQT393223:ERH393223 FAP393223:FBD393223 FKL393223:FKZ393223 FUH393223:FUV393223 GED393223:GER393223 GNZ393223:GON393223 GXV393223:GYJ393223 HHR393223:HIF393223 HRN393223:HSB393223 IBJ393223:IBX393223 ILF393223:ILT393223 IVB393223:IVP393223 JEX393223:JFL393223 JOT393223:JPH393223 JYP393223:JZD393223 KIL393223:KIZ393223 KSH393223:KSV393223 LCD393223:LCR393223 LLZ393223:LMN393223 LVV393223:LWJ393223 MFR393223:MGF393223 MPN393223:MQB393223 MZJ393223:MZX393223 NJF393223:NJT393223 NTB393223:NTP393223 OCX393223:ODL393223 OMT393223:ONH393223 OWP393223:OXD393223 PGL393223:PGZ393223 PQH393223:PQV393223 QAD393223:QAR393223 QJZ393223:QKN393223 QTV393223:QUJ393223 RDR393223:REF393223 RNN393223:ROB393223 RXJ393223:RXX393223 SHF393223:SHT393223 SRB393223:SRP393223 TAX393223:TBL393223 TKT393223:TLH393223 TUP393223:TVD393223 UEL393223:UEZ393223 UOH393223:UOV393223 UYD393223:UYR393223 VHZ393223:VIN393223 VRV393223:VSJ393223 WBR393223:WCF393223 WLN393223:WMB393223 WVJ393223:WVX393223 B458759:P458759 IX458759:JL458759 ST458759:TH458759 ACP458759:ADD458759 AML458759:AMZ458759 AWH458759:AWV458759 BGD458759:BGR458759 BPZ458759:BQN458759 BZV458759:CAJ458759 CJR458759:CKF458759 CTN458759:CUB458759 DDJ458759:DDX458759 DNF458759:DNT458759 DXB458759:DXP458759 EGX458759:EHL458759 EQT458759:ERH458759 FAP458759:FBD458759 FKL458759:FKZ458759 FUH458759:FUV458759 GED458759:GER458759 GNZ458759:GON458759 GXV458759:GYJ458759 HHR458759:HIF458759 HRN458759:HSB458759 IBJ458759:IBX458759 ILF458759:ILT458759 IVB458759:IVP458759 JEX458759:JFL458759 JOT458759:JPH458759 JYP458759:JZD458759 KIL458759:KIZ458759 KSH458759:KSV458759 LCD458759:LCR458759 LLZ458759:LMN458759 LVV458759:LWJ458759 MFR458759:MGF458759 MPN458759:MQB458759 MZJ458759:MZX458759 NJF458759:NJT458759 NTB458759:NTP458759 OCX458759:ODL458759 OMT458759:ONH458759 OWP458759:OXD458759 PGL458759:PGZ458759 PQH458759:PQV458759 QAD458759:QAR458759 QJZ458759:QKN458759 QTV458759:QUJ458759 RDR458759:REF458759 RNN458759:ROB458759 RXJ458759:RXX458759 SHF458759:SHT458759 SRB458759:SRP458759 TAX458759:TBL458759 TKT458759:TLH458759 TUP458759:TVD458759 UEL458759:UEZ458759 UOH458759:UOV458759 UYD458759:UYR458759 VHZ458759:VIN458759 VRV458759:VSJ458759 WBR458759:WCF458759 WLN458759:WMB458759 WVJ458759:WVX458759 B524295:P524295 IX524295:JL524295 ST524295:TH524295 ACP524295:ADD524295 AML524295:AMZ524295 AWH524295:AWV524295 BGD524295:BGR524295 BPZ524295:BQN524295 BZV524295:CAJ524295 CJR524295:CKF524295 CTN524295:CUB524295 DDJ524295:DDX524295 DNF524295:DNT524295 DXB524295:DXP524295 EGX524295:EHL524295 EQT524295:ERH524295 FAP524295:FBD524295 FKL524295:FKZ524295 FUH524295:FUV524295 GED524295:GER524295 GNZ524295:GON524295 GXV524295:GYJ524295 HHR524295:HIF524295 HRN524295:HSB524295 IBJ524295:IBX524295 ILF524295:ILT524295 IVB524295:IVP524295 JEX524295:JFL524295 JOT524295:JPH524295 JYP524295:JZD524295 KIL524295:KIZ524295 KSH524295:KSV524295 LCD524295:LCR524295 LLZ524295:LMN524295 LVV524295:LWJ524295 MFR524295:MGF524295 MPN524295:MQB524295 MZJ524295:MZX524295 NJF524295:NJT524295 NTB524295:NTP524295 OCX524295:ODL524295 OMT524295:ONH524295 OWP524295:OXD524295 PGL524295:PGZ524295 PQH524295:PQV524295 QAD524295:QAR524295 QJZ524295:QKN524295 QTV524295:QUJ524295 RDR524295:REF524295 RNN524295:ROB524295 RXJ524295:RXX524295 SHF524295:SHT524295 SRB524295:SRP524295 TAX524295:TBL524295 TKT524295:TLH524295 TUP524295:TVD524295 UEL524295:UEZ524295 UOH524295:UOV524295 UYD524295:UYR524295 VHZ524295:VIN524295 VRV524295:VSJ524295 WBR524295:WCF524295 WLN524295:WMB524295 WVJ524295:WVX524295 B589831:P589831 IX589831:JL589831 ST589831:TH589831 ACP589831:ADD589831 AML589831:AMZ589831 AWH589831:AWV589831 BGD589831:BGR589831 BPZ589831:BQN589831 BZV589831:CAJ589831 CJR589831:CKF589831 CTN589831:CUB589831 DDJ589831:DDX589831 DNF589831:DNT589831 DXB589831:DXP589831 EGX589831:EHL589831 EQT589831:ERH589831 FAP589831:FBD589831 FKL589831:FKZ589831 FUH589831:FUV589831 GED589831:GER589831 GNZ589831:GON589831 GXV589831:GYJ589831 HHR589831:HIF589831 HRN589831:HSB589831 IBJ589831:IBX589831 ILF589831:ILT589831 IVB589831:IVP589831 JEX589831:JFL589831 JOT589831:JPH589831 JYP589831:JZD589831 KIL589831:KIZ589831 KSH589831:KSV589831 LCD589831:LCR589831 LLZ589831:LMN589831 LVV589831:LWJ589831 MFR589831:MGF589831 MPN589831:MQB589831 MZJ589831:MZX589831 NJF589831:NJT589831 NTB589831:NTP589831 OCX589831:ODL589831 OMT589831:ONH589831 OWP589831:OXD589831 PGL589831:PGZ589831 PQH589831:PQV589831 QAD589831:QAR589831 QJZ589831:QKN589831 QTV589831:QUJ589831 RDR589831:REF589831 RNN589831:ROB589831 RXJ589831:RXX589831 SHF589831:SHT589831 SRB589831:SRP589831 TAX589831:TBL589831 TKT589831:TLH589831 TUP589831:TVD589831 UEL589831:UEZ589831 UOH589831:UOV589831 UYD589831:UYR589831 VHZ589831:VIN589831 VRV589831:VSJ589831 WBR589831:WCF589831 WLN589831:WMB589831 WVJ589831:WVX589831 B655367:P655367 IX655367:JL655367 ST655367:TH655367 ACP655367:ADD655367 AML655367:AMZ655367 AWH655367:AWV655367 BGD655367:BGR655367 BPZ655367:BQN655367 BZV655367:CAJ655367 CJR655367:CKF655367 CTN655367:CUB655367 DDJ655367:DDX655367 DNF655367:DNT655367 DXB655367:DXP655367 EGX655367:EHL655367 EQT655367:ERH655367 FAP655367:FBD655367 FKL655367:FKZ655367 FUH655367:FUV655367 GED655367:GER655367 GNZ655367:GON655367 GXV655367:GYJ655367 HHR655367:HIF655367 HRN655367:HSB655367 IBJ655367:IBX655367 ILF655367:ILT655367 IVB655367:IVP655367 JEX655367:JFL655367 JOT655367:JPH655367 JYP655367:JZD655367 KIL655367:KIZ655367 KSH655367:KSV655367 LCD655367:LCR655367 LLZ655367:LMN655367 LVV655367:LWJ655367 MFR655367:MGF655367 MPN655367:MQB655367 MZJ655367:MZX655367 NJF655367:NJT655367 NTB655367:NTP655367 OCX655367:ODL655367 OMT655367:ONH655367 OWP655367:OXD655367 PGL655367:PGZ655367 PQH655367:PQV655367 QAD655367:QAR655367 QJZ655367:QKN655367 QTV655367:QUJ655367 RDR655367:REF655367 RNN655367:ROB655367 RXJ655367:RXX655367 SHF655367:SHT655367 SRB655367:SRP655367 TAX655367:TBL655367 TKT655367:TLH655367 TUP655367:TVD655367 UEL655367:UEZ655367 UOH655367:UOV655367 UYD655367:UYR655367 VHZ655367:VIN655367 VRV655367:VSJ655367 WBR655367:WCF655367 WLN655367:WMB655367 WVJ655367:WVX655367 B720903:P720903 IX720903:JL720903 ST720903:TH720903 ACP720903:ADD720903 AML720903:AMZ720903 AWH720903:AWV720903 BGD720903:BGR720903 BPZ720903:BQN720903 BZV720903:CAJ720903 CJR720903:CKF720903 CTN720903:CUB720903 DDJ720903:DDX720903 DNF720903:DNT720903 DXB720903:DXP720903 EGX720903:EHL720903 EQT720903:ERH720903 FAP720903:FBD720903 FKL720903:FKZ720903 FUH720903:FUV720903 GED720903:GER720903 GNZ720903:GON720903 GXV720903:GYJ720903 HHR720903:HIF720903 HRN720903:HSB720903 IBJ720903:IBX720903 ILF720903:ILT720903 IVB720903:IVP720903 JEX720903:JFL720903 JOT720903:JPH720903 JYP720903:JZD720903 KIL720903:KIZ720903 KSH720903:KSV720903 LCD720903:LCR720903 LLZ720903:LMN720903 LVV720903:LWJ720903 MFR720903:MGF720903 MPN720903:MQB720903 MZJ720903:MZX720903 NJF720903:NJT720903 NTB720903:NTP720903 OCX720903:ODL720903 OMT720903:ONH720903 OWP720903:OXD720903 PGL720903:PGZ720903 PQH720903:PQV720903 QAD720903:QAR720903 QJZ720903:QKN720903 QTV720903:QUJ720903 RDR720903:REF720903 RNN720903:ROB720903 RXJ720903:RXX720903 SHF720903:SHT720903 SRB720903:SRP720903 TAX720903:TBL720903 TKT720903:TLH720903 TUP720903:TVD720903 UEL720903:UEZ720903 UOH720903:UOV720903 UYD720903:UYR720903 VHZ720903:VIN720903 VRV720903:VSJ720903 WBR720903:WCF720903 WLN720903:WMB720903 WVJ720903:WVX720903 B786439:P786439 IX786439:JL786439 ST786439:TH786439 ACP786439:ADD786439 AML786439:AMZ786439 AWH786439:AWV786439 BGD786439:BGR786439 BPZ786439:BQN786439 BZV786439:CAJ786439 CJR786439:CKF786439 CTN786439:CUB786439 DDJ786439:DDX786439 DNF786439:DNT786439 DXB786439:DXP786439 EGX786439:EHL786439 EQT786439:ERH786439 FAP786439:FBD786439 FKL786439:FKZ786439 FUH786439:FUV786439 GED786439:GER786439 GNZ786439:GON786439 GXV786439:GYJ786439 HHR786439:HIF786439 HRN786439:HSB786439 IBJ786439:IBX786439 ILF786439:ILT786439 IVB786439:IVP786439 JEX786439:JFL786439 JOT786439:JPH786439 JYP786439:JZD786439 KIL786439:KIZ786439 KSH786439:KSV786439 LCD786439:LCR786439 LLZ786439:LMN786439 LVV786439:LWJ786439 MFR786439:MGF786439 MPN786439:MQB786439 MZJ786439:MZX786439 NJF786439:NJT786439 NTB786439:NTP786439 OCX786439:ODL786439 OMT786439:ONH786439 OWP786439:OXD786439 PGL786439:PGZ786439 PQH786439:PQV786439 QAD786439:QAR786439 QJZ786439:QKN786439 QTV786439:QUJ786439 RDR786439:REF786439 RNN786439:ROB786439 RXJ786439:RXX786439 SHF786439:SHT786439 SRB786439:SRP786439 TAX786439:TBL786439 TKT786439:TLH786439 TUP786439:TVD786439 UEL786439:UEZ786439 UOH786439:UOV786439 UYD786439:UYR786439 VHZ786439:VIN786439 VRV786439:VSJ786439 WBR786439:WCF786439 WLN786439:WMB786439 WVJ786439:WVX786439 B851975:P851975 IX851975:JL851975 ST851975:TH851975 ACP851975:ADD851975 AML851975:AMZ851975 AWH851975:AWV851975 BGD851975:BGR851975 BPZ851975:BQN851975 BZV851975:CAJ851975 CJR851975:CKF851975 CTN851975:CUB851975 DDJ851975:DDX851975 DNF851975:DNT851975 DXB851975:DXP851975 EGX851975:EHL851975 EQT851975:ERH851975 FAP851975:FBD851975 FKL851975:FKZ851975 FUH851975:FUV851975 GED851975:GER851975 GNZ851975:GON851975 GXV851975:GYJ851975 HHR851975:HIF851975 HRN851975:HSB851975 IBJ851975:IBX851975 ILF851975:ILT851975 IVB851975:IVP851975 JEX851975:JFL851975 JOT851975:JPH851975 JYP851975:JZD851975 KIL851975:KIZ851975 KSH851975:KSV851975 LCD851975:LCR851975 LLZ851975:LMN851975 LVV851975:LWJ851975 MFR851975:MGF851975 MPN851975:MQB851975 MZJ851975:MZX851975 NJF851975:NJT851975 NTB851975:NTP851975 OCX851975:ODL851975 OMT851975:ONH851975 OWP851975:OXD851975 PGL851975:PGZ851975 PQH851975:PQV851975 QAD851975:QAR851975 QJZ851975:QKN851975 QTV851975:QUJ851975 RDR851975:REF851975 RNN851975:ROB851975 RXJ851975:RXX851975 SHF851975:SHT851975 SRB851975:SRP851975 TAX851975:TBL851975 TKT851975:TLH851975 TUP851975:TVD851975 UEL851975:UEZ851975 UOH851975:UOV851975 UYD851975:UYR851975 VHZ851975:VIN851975 VRV851975:VSJ851975 WBR851975:WCF851975 WLN851975:WMB851975 WVJ851975:WVX851975 B917511:P917511 IX917511:JL917511 ST917511:TH917511 ACP917511:ADD917511 AML917511:AMZ917511 AWH917511:AWV917511 BGD917511:BGR917511 BPZ917511:BQN917511 BZV917511:CAJ917511 CJR917511:CKF917511 CTN917511:CUB917511 DDJ917511:DDX917511 DNF917511:DNT917511 DXB917511:DXP917511 EGX917511:EHL917511 EQT917511:ERH917511 FAP917511:FBD917511 FKL917511:FKZ917511 FUH917511:FUV917511 GED917511:GER917511 GNZ917511:GON917511 GXV917511:GYJ917511 HHR917511:HIF917511 HRN917511:HSB917511 IBJ917511:IBX917511 ILF917511:ILT917511 IVB917511:IVP917511 JEX917511:JFL917511 JOT917511:JPH917511 JYP917511:JZD917511 KIL917511:KIZ917511 KSH917511:KSV917511 LCD917511:LCR917511 LLZ917511:LMN917511 LVV917511:LWJ917511 MFR917511:MGF917511 MPN917511:MQB917511 MZJ917511:MZX917511 NJF917511:NJT917511 NTB917511:NTP917511 OCX917511:ODL917511 OMT917511:ONH917511 OWP917511:OXD917511 PGL917511:PGZ917511 PQH917511:PQV917511 QAD917511:QAR917511 QJZ917511:QKN917511 QTV917511:QUJ917511 RDR917511:REF917511 RNN917511:ROB917511 RXJ917511:RXX917511 SHF917511:SHT917511 SRB917511:SRP917511 TAX917511:TBL917511 TKT917511:TLH917511 TUP917511:TVD917511 UEL917511:UEZ917511 UOH917511:UOV917511 UYD917511:UYR917511 VHZ917511:VIN917511 VRV917511:VSJ917511 WBR917511:WCF917511 WLN917511:WMB917511 WVJ917511:WVX917511 B983047:P983047 IX983047:JL983047 ST983047:TH983047 ACP983047:ADD983047 AML983047:AMZ983047 AWH983047:AWV983047 BGD983047:BGR983047 BPZ983047:BQN983047 BZV983047:CAJ983047 CJR983047:CKF983047 CTN983047:CUB983047 DDJ983047:DDX983047 DNF983047:DNT983047 DXB983047:DXP983047 EGX983047:EHL983047 EQT983047:ERH983047 FAP983047:FBD983047 FKL983047:FKZ983047 FUH983047:FUV983047 GED983047:GER983047 GNZ983047:GON983047 GXV983047:GYJ983047 HHR983047:HIF983047 HRN983047:HSB983047 IBJ983047:IBX983047 ILF983047:ILT983047 IVB983047:IVP983047 JEX983047:JFL983047 JOT983047:JPH983047 JYP983047:JZD983047 KIL983047:KIZ983047 KSH983047:KSV983047 LCD983047:LCR983047 LLZ983047:LMN983047 LVV983047:LWJ983047 MFR983047:MGF983047 MPN983047:MQB983047 MZJ983047:MZX983047 NJF983047:NJT983047 NTB983047:NTP983047 OCX983047:ODL983047 OMT983047:ONH983047 OWP983047:OXD983047 PGL983047:PGZ983047 PQH983047:PQV983047 QAD983047:QAR983047 QJZ983047:QKN983047 QTV983047:QUJ983047 RDR983047:REF983047 RNN983047:ROB983047 RXJ983047:RXX983047 SHF983047:SHT983047 SRB983047:SRP983047 TAX983047:TBL983047 TKT983047:TLH983047 TUP983047:TVD983047 UEL983047:UEZ983047 UOH983047:UOV983047 UYD983047:UYR983047 VHZ983047:VIN983047 VRV983047:VSJ983047 WBR983047:WCF983047 WLN983047:WMB983047 WVJ983047:WVX983047" xr:uid="{AF69A048-11EC-4DB3-8388-2816D4ED31EB}">
      <formula1>$H$40:$H$43</formula1>
    </dataValidation>
  </dataValidations>
  <hyperlinks>
    <hyperlink ref="A1" r:id="rId1" xr:uid="{EFDBBE68-0478-408D-AE9A-0A4A5A67EDF4}"/>
  </hyperlinks>
  <pageMargins left="0.7" right="0.7" top="0.75" bottom="0.75" header="0.3" footer="0.3"/>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F7CFD-7A27-4916-9442-E4E3E5A3EED4}">
  <sheetPr>
    <tabColor rgb="FFFF0000"/>
  </sheetPr>
  <dimension ref="A1:BU102"/>
  <sheetViews>
    <sheetView showGridLines="0" tabSelected="1" workbookViewId="0">
      <pane ySplit="12" topLeftCell="A13" activePane="bottomLeft" state="frozen"/>
      <selection pane="bottomLeft" activeCell="A13" sqref="A13:C15"/>
    </sheetView>
  </sheetViews>
  <sheetFormatPr defaultColWidth="2.5" defaultRowHeight="16.5"/>
  <cols>
    <col min="1" max="28" width="2.5" customWidth="1"/>
    <col min="29" max="29" width="4.25" customWidth="1"/>
    <col min="30" max="57" width="2.5" customWidth="1"/>
    <col min="59" max="59" width="2.5" customWidth="1"/>
  </cols>
  <sheetData>
    <row r="1" spans="1:73">
      <c r="A1" s="1" t="s">
        <v>16</v>
      </c>
      <c r="AY1" s="441" t="s">
        <v>17</v>
      </c>
      <c r="AZ1" s="441"/>
      <c r="BA1" s="441"/>
      <c r="BB1" s="441"/>
      <c r="BC1" s="441"/>
      <c r="BD1" s="441"/>
      <c r="BE1" s="441"/>
      <c r="BH1" s="2" t="s">
        <v>1</v>
      </c>
      <c r="BQ1" s="226" t="s">
        <v>548</v>
      </c>
    </row>
    <row r="2" spans="1:73" ht="9" customHeight="1" thickBot="1">
      <c r="A2" s="3"/>
      <c r="B2" s="3"/>
      <c r="C2" s="3"/>
      <c r="D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442"/>
      <c r="AZ2" s="442"/>
      <c r="BA2" s="442"/>
      <c r="BB2" s="442"/>
      <c r="BC2" s="442"/>
      <c r="BD2" s="442"/>
      <c r="BE2" s="442"/>
    </row>
    <row r="3" spans="1:73" ht="15" customHeight="1" thickBot="1">
      <c r="A3" s="527" t="s">
        <v>3</v>
      </c>
      <c r="B3" s="268"/>
      <c r="C3" s="268"/>
      <c r="D3" s="519"/>
      <c r="E3" s="530">
        <v>43101</v>
      </c>
      <c r="F3" s="531"/>
      <c r="G3" s="531"/>
      <c r="H3" s="531"/>
      <c r="I3" s="531"/>
      <c r="J3" s="531"/>
      <c r="K3" s="532"/>
      <c r="L3" s="533" t="s">
        <v>432</v>
      </c>
      <c r="M3" s="534"/>
      <c r="N3" s="534"/>
      <c r="O3" s="534"/>
      <c r="P3" s="534"/>
      <c r="Q3" s="534"/>
      <c r="R3" s="534"/>
      <c r="S3" s="534"/>
      <c r="T3" s="534"/>
      <c r="U3" s="534"/>
      <c r="V3" s="534"/>
      <c r="W3" s="534"/>
      <c r="X3" s="534"/>
      <c r="Y3" s="534"/>
      <c r="Z3" s="534"/>
      <c r="AA3" s="534"/>
      <c r="AB3" s="534"/>
      <c r="AC3" s="534"/>
      <c r="AD3" s="534"/>
      <c r="AE3" s="534"/>
      <c r="AF3" s="534"/>
      <c r="AG3" s="534"/>
      <c r="AH3" s="534"/>
      <c r="AI3" s="534"/>
      <c r="AJ3" s="534"/>
      <c r="AK3" s="534"/>
      <c r="AL3" s="534"/>
      <c r="AM3" s="534"/>
      <c r="AN3" s="534"/>
      <c r="AO3" s="534"/>
      <c r="AP3" s="534"/>
      <c r="AQ3" s="534"/>
      <c r="AR3" s="534"/>
      <c r="AS3" s="268" t="s">
        <v>4</v>
      </c>
      <c r="AT3" s="268"/>
      <c r="AU3" s="268"/>
      <c r="AV3" s="268"/>
      <c r="AW3" s="268"/>
      <c r="AX3" s="268"/>
      <c r="AY3" s="290"/>
      <c r="AZ3" s="290"/>
      <c r="BA3" s="290"/>
      <c r="BB3" s="290"/>
      <c r="BC3" s="290"/>
      <c r="BD3" s="290"/>
      <c r="BE3" s="536"/>
      <c r="BH3" t="s">
        <v>2</v>
      </c>
    </row>
    <row r="4" spans="1:73" ht="7.5" customHeight="1">
      <c r="A4" s="289"/>
      <c r="B4" s="234"/>
      <c r="C4" s="234"/>
      <c r="D4" s="234"/>
      <c r="E4" s="268" t="s">
        <v>5</v>
      </c>
      <c r="F4" s="268"/>
      <c r="G4" s="268"/>
      <c r="H4" s="268"/>
      <c r="I4" s="268"/>
      <c r="J4" s="268"/>
      <c r="K4" s="268"/>
      <c r="L4" s="458"/>
      <c r="M4" s="458"/>
      <c r="N4" s="458"/>
      <c r="O4" s="458"/>
      <c r="P4" s="458"/>
      <c r="Q4" s="458"/>
      <c r="R4" s="458"/>
      <c r="S4" s="458"/>
      <c r="T4" s="458"/>
      <c r="U4" s="458"/>
      <c r="V4" s="458"/>
      <c r="W4" s="458"/>
      <c r="X4" s="458"/>
      <c r="Y4" s="458"/>
      <c r="Z4" s="458"/>
      <c r="AA4" s="458"/>
      <c r="AB4" s="458"/>
      <c r="AC4" s="458"/>
      <c r="AD4" s="458"/>
      <c r="AE4" s="458"/>
      <c r="AF4" s="458"/>
      <c r="AG4" s="458"/>
      <c r="AH4" s="458"/>
      <c r="AI4" s="458"/>
      <c r="AJ4" s="458"/>
      <c r="AK4" s="458"/>
      <c r="AL4" s="458"/>
      <c r="AM4" s="458"/>
      <c r="AN4" s="458"/>
      <c r="AO4" s="458"/>
      <c r="AP4" s="458"/>
      <c r="AQ4" s="458"/>
      <c r="AR4" s="458"/>
      <c r="AS4" s="234"/>
      <c r="AT4" s="234"/>
      <c r="AU4" s="234"/>
      <c r="AV4" s="234"/>
      <c r="AW4" s="234"/>
      <c r="AX4" s="234"/>
      <c r="AY4" s="279"/>
      <c r="AZ4" s="279"/>
      <c r="BA4" s="279"/>
      <c r="BB4" s="279"/>
      <c r="BC4" s="279"/>
      <c r="BD4" s="279"/>
      <c r="BE4" s="537"/>
    </row>
    <row r="5" spans="1:73" ht="7.5" customHeight="1">
      <c r="A5" s="289"/>
      <c r="B5" s="234"/>
      <c r="C5" s="234"/>
      <c r="D5" s="234"/>
      <c r="E5" s="235"/>
      <c r="F5" s="235"/>
      <c r="G5" s="235"/>
      <c r="H5" s="235"/>
      <c r="I5" s="235"/>
      <c r="J5" s="235"/>
      <c r="K5" s="235"/>
      <c r="L5" s="458"/>
      <c r="M5" s="458"/>
      <c r="N5" s="458"/>
      <c r="O5" s="458"/>
      <c r="P5" s="458"/>
      <c r="Q5" s="458"/>
      <c r="R5" s="458"/>
      <c r="S5" s="458"/>
      <c r="T5" s="458"/>
      <c r="U5" s="458"/>
      <c r="V5" s="458"/>
      <c r="W5" s="458"/>
      <c r="X5" s="458"/>
      <c r="Y5" s="458"/>
      <c r="Z5" s="458"/>
      <c r="AA5" s="458"/>
      <c r="AB5" s="458"/>
      <c r="AC5" s="458"/>
      <c r="AD5" s="458"/>
      <c r="AE5" s="458"/>
      <c r="AF5" s="458"/>
      <c r="AG5" s="458"/>
      <c r="AH5" s="458"/>
      <c r="AI5" s="458"/>
      <c r="AJ5" s="458"/>
      <c r="AK5" s="458"/>
      <c r="AL5" s="458"/>
      <c r="AM5" s="458"/>
      <c r="AN5" s="458"/>
      <c r="AO5" s="458"/>
      <c r="AP5" s="458"/>
      <c r="AQ5" s="458"/>
      <c r="AR5" s="458"/>
      <c r="AS5" s="234" t="s">
        <v>6</v>
      </c>
      <c r="AT5" s="234"/>
      <c r="AU5" s="234"/>
      <c r="AV5" s="234"/>
      <c r="AW5" s="234"/>
      <c r="AX5" s="234"/>
      <c r="AY5" s="538"/>
      <c r="AZ5" s="538"/>
      <c r="BA5" s="538"/>
      <c r="BB5" s="538"/>
      <c r="BC5" s="538"/>
      <c r="BD5" s="538"/>
      <c r="BE5" s="539"/>
    </row>
    <row r="6" spans="1:73" ht="15" customHeight="1" thickBot="1">
      <c r="A6" s="528"/>
      <c r="B6" s="529"/>
      <c r="C6" s="529"/>
      <c r="D6" s="529"/>
      <c r="E6" s="542">
        <f>EOMONTH(E3,11)</f>
        <v>43465</v>
      </c>
      <c r="F6" s="542"/>
      <c r="G6" s="542"/>
      <c r="H6" s="542"/>
      <c r="I6" s="542"/>
      <c r="J6" s="542"/>
      <c r="K6" s="542"/>
      <c r="L6" s="535"/>
      <c r="M6" s="535"/>
      <c r="N6" s="535"/>
      <c r="O6" s="535"/>
      <c r="P6" s="535"/>
      <c r="Q6" s="535"/>
      <c r="R6" s="535"/>
      <c r="S6" s="535"/>
      <c r="T6" s="535"/>
      <c r="U6" s="535"/>
      <c r="V6" s="535"/>
      <c r="W6" s="535"/>
      <c r="X6" s="535"/>
      <c r="Y6" s="535"/>
      <c r="Z6" s="535"/>
      <c r="AA6" s="535"/>
      <c r="AB6" s="535"/>
      <c r="AC6" s="535"/>
      <c r="AD6" s="535"/>
      <c r="AE6" s="535"/>
      <c r="AF6" s="535"/>
      <c r="AG6" s="535"/>
      <c r="AH6" s="535"/>
      <c r="AI6" s="535"/>
      <c r="AJ6" s="535"/>
      <c r="AK6" s="535"/>
      <c r="AL6" s="535"/>
      <c r="AM6" s="535"/>
      <c r="AN6" s="535"/>
      <c r="AO6" s="535"/>
      <c r="AP6" s="535"/>
      <c r="AQ6" s="535"/>
      <c r="AR6" s="535"/>
      <c r="AS6" s="529"/>
      <c r="AT6" s="529"/>
      <c r="AU6" s="529"/>
      <c r="AV6" s="529"/>
      <c r="AW6" s="529"/>
      <c r="AX6" s="529"/>
      <c r="AY6" s="540"/>
      <c r="AZ6" s="540"/>
      <c r="BA6" s="540"/>
      <c r="BB6" s="540"/>
      <c r="BC6" s="540"/>
      <c r="BD6" s="540"/>
      <c r="BE6" s="541"/>
      <c r="BH6" t="s">
        <v>387</v>
      </c>
    </row>
    <row r="7" spans="1:73" ht="7.5" customHeight="1">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row>
    <row r="8" spans="1:73" ht="17.25">
      <c r="A8" s="8" t="s">
        <v>7</v>
      </c>
      <c r="BH8" s="233" t="s">
        <v>439</v>
      </c>
      <c r="BI8" s="234"/>
      <c r="BJ8" s="234"/>
      <c r="BK8" s="234"/>
      <c r="BL8" s="234"/>
      <c r="BM8" s="234"/>
      <c r="BN8" s="234"/>
      <c r="BO8" s="234"/>
      <c r="BP8" s="234"/>
      <c r="BQ8" s="234"/>
      <c r="BR8" s="234"/>
      <c r="BS8" s="234"/>
    </row>
    <row r="9" spans="1:73" ht="7.5" customHeight="1">
      <c r="A9" s="497" t="s">
        <v>379</v>
      </c>
      <c r="B9" s="498"/>
      <c r="C9" s="498"/>
      <c r="D9" s="498" t="s">
        <v>380</v>
      </c>
      <c r="E9" s="498"/>
      <c r="F9" s="498"/>
      <c r="G9" s="498" t="s">
        <v>381</v>
      </c>
      <c r="H9" s="498"/>
      <c r="I9" s="498" t="s">
        <v>382</v>
      </c>
      <c r="J9" s="498"/>
      <c r="K9" s="498" t="s">
        <v>383</v>
      </c>
      <c r="L9" s="525"/>
      <c r="M9" s="525"/>
      <c r="N9" s="498" t="s">
        <v>384</v>
      </c>
      <c r="O9" s="525"/>
      <c r="P9" s="525"/>
      <c r="Q9" s="498" t="s">
        <v>18</v>
      </c>
      <c r="R9" s="498"/>
      <c r="S9" s="423" t="s">
        <v>325</v>
      </c>
      <c r="T9" s="424"/>
      <c r="U9" s="424"/>
      <c r="V9" s="425"/>
      <c r="W9" s="423" t="s">
        <v>327</v>
      </c>
      <c r="X9" s="425"/>
      <c r="Y9" s="234" t="s">
        <v>431</v>
      </c>
      <c r="Z9" s="234"/>
      <c r="AA9" s="234"/>
      <c r="AB9" s="234"/>
      <c r="AC9" s="234"/>
      <c r="AD9" s="234"/>
      <c r="AE9" s="234"/>
      <c r="AF9" s="234"/>
      <c r="AG9" s="234"/>
      <c r="AH9" s="234"/>
      <c r="AI9" s="234"/>
      <c r="AJ9" s="234"/>
      <c r="AK9" s="234"/>
      <c r="AL9" s="234"/>
      <c r="AM9" s="234"/>
      <c r="AN9" s="234"/>
      <c r="AO9" s="234"/>
      <c r="AP9" s="234"/>
      <c r="AQ9" s="234"/>
      <c r="AR9" s="234"/>
      <c r="AS9" s="234"/>
      <c r="AT9" s="234"/>
      <c r="AU9" s="234"/>
      <c r="AV9" s="234"/>
      <c r="AW9" s="234"/>
      <c r="AX9" s="234"/>
      <c r="AY9" s="234"/>
      <c r="AZ9" s="234"/>
      <c r="BA9" s="234"/>
      <c r="BB9" s="234"/>
      <c r="BC9" s="234"/>
      <c r="BD9" s="234"/>
      <c r="BE9" s="440"/>
      <c r="BH9" s="234"/>
      <c r="BI9" s="234"/>
      <c r="BJ9" s="234"/>
      <c r="BK9" s="234"/>
      <c r="BL9" s="234"/>
      <c r="BM9" s="234"/>
      <c r="BN9" s="234"/>
      <c r="BO9" s="234"/>
      <c r="BP9" s="234"/>
      <c r="BQ9" s="234"/>
      <c r="BR9" s="234"/>
      <c r="BS9" s="234"/>
    </row>
    <row r="10" spans="1:73" ht="7.5" customHeight="1">
      <c r="A10" s="497"/>
      <c r="B10" s="498"/>
      <c r="C10" s="498"/>
      <c r="D10" s="498"/>
      <c r="E10" s="498"/>
      <c r="F10" s="498"/>
      <c r="G10" s="498"/>
      <c r="H10" s="498"/>
      <c r="I10" s="498"/>
      <c r="J10" s="498"/>
      <c r="K10" s="525"/>
      <c r="L10" s="525"/>
      <c r="M10" s="525"/>
      <c r="N10" s="525"/>
      <c r="O10" s="525"/>
      <c r="P10" s="525"/>
      <c r="Q10" s="498"/>
      <c r="R10" s="498"/>
      <c r="S10" s="426"/>
      <c r="T10" s="427"/>
      <c r="U10" s="427"/>
      <c r="V10" s="428"/>
      <c r="W10" s="426"/>
      <c r="X10" s="428"/>
      <c r="Y10" s="234"/>
      <c r="Z10" s="234"/>
      <c r="AA10" s="234"/>
      <c r="AB10" s="234"/>
      <c r="AC10" s="234"/>
      <c r="AD10" s="234"/>
      <c r="AE10" s="234"/>
      <c r="AF10" s="234"/>
      <c r="AG10" s="234"/>
      <c r="AH10" s="234"/>
      <c r="AI10" s="234"/>
      <c r="AJ10" s="234"/>
      <c r="AK10" s="234"/>
      <c r="AL10" s="234"/>
      <c r="AM10" s="234"/>
      <c r="AN10" s="234"/>
      <c r="AO10" s="234"/>
      <c r="AP10" s="234"/>
      <c r="AQ10" s="234"/>
      <c r="AR10" s="234"/>
      <c r="AS10" s="234"/>
      <c r="AT10" s="234"/>
      <c r="AU10" s="234"/>
      <c r="AV10" s="234"/>
      <c r="AW10" s="234"/>
      <c r="AX10" s="234"/>
      <c r="AY10" s="234"/>
      <c r="AZ10" s="234"/>
      <c r="BA10" s="234"/>
      <c r="BB10" s="234"/>
      <c r="BC10" s="234"/>
      <c r="BD10" s="234"/>
      <c r="BE10" s="440"/>
      <c r="BH10" s="234"/>
      <c r="BI10" s="234"/>
      <c r="BJ10" s="234"/>
      <c r="BK10" s="234"/>
      <c r="BL10" s="234"/>
      <c r="BM10" s="234"/>
      <c r="BN10" s="234"/>
      <c r="BO10" s="234"/>
      <c r="BP10" s="234"/>
      <c r="BQ10" s="234"/>
      <c r="BR10" s="234"/>
      <c r="BS10" s="234"/>
    </row>
    <row r="11" spans="1:73" ht="25.5" customHeight="1">
      <c r="A11" s="497"/>
      <c r="B11" s="498"/>
      <c r="C11" s="498"/>
      <c r="D11" s="498"/>
      <c r="E11" s="498"/>
      <c r="F11" s="498"/>
      <c r="G11" s="498"/>
      <c r="H11" s="498"/>
      <c r="I11" s="498"/>
      <c r="J11" s="498"/>
      <c r="K11" s="525"/>
      <c r="L11" s="525"/>
      <c r="M11" s="525"/>
      <c r="N11" s="525"/>
      <c r="O11" s="525"/>
      <c r="P11" s="525"/>
      <c r="Q11" s="498"/>
      <c r="R11" s="498"/>
      <c r="S11" s="429" t="s">
        <v>336</v>
      </c>
      <c r="T11" s="427"/>
      <c r="U11" s="427"/>
      <c r="V11" s="428"/>
      <c r="W11" s="426"/>
      <c r="X11" s="428"/>
      <c r="Y11" s="233" t="s">
        <v>337</v>
      </c>
      <c r="Z11" s="234"/>
      <c r="AA11" s="234"/>
      <c r="AB11" s="234"/>
      <c r="AC11" s="235" t="s">
        <v>386</v>
      </c>
      <c r="AD11" s="234"/>
      <c r="AE11" s="234"/>
      <c r="AF11" s="234"/>
      <c r="AG11" s="234"/>
      <c r="AH11" s="234" t="s">
        <v>329</v>
      </c>
      <c r="AI11" s="234"/>
      <c r="AJ11" s="234"/>
      <c r="AK11" s="234"/>
      <c r="AL11" s="233" t="s">
        <v>434</v>
      </c>
      <c r="AM11" s="234"/>
      <c r="AN11" s="234"/>
      <c r="AO11" s="234"/>
      <c r="AP11" s="233" t="s">
        <v>438</v>
      </c>
      <c r="AQ11" s="234"/>
      <c r="AR11" s="234"/>
      <c r="AS11" s="234"/>
      <c r="AT11" s="233" t="s">
        <v>433</v>
      </c>
      <c r="AU11" s="234"/>
      <c r="AV11" s="234"/>
      <c r="AW11" s="234"/>
      <c r="AX11" s="233" t="s">
        <v>338</v>
      </c>
      <c r="AY11" s="234"/>
      <c r="AZ11" s="234"/>
      <c r="BA11" s="234"/>
      <c r="BB11" s="233" t="s">
        <v>330</v>
      </c>
      <c r="BC11" s="234"/>
      <c r="BD11" s="234"/>
      <c r="BE11" s="440"/>
      <c r="BH11" s="233" t="s">
        <v>76</v>
      </c>
      <c r="BI11" s="234"/>
      <c r="BJ11" s="234"/>
      <c r="BK11" s="234"/>
      <c r="BL11" s="233" t="s">
        <v>78</v>
      </c>
      <c r="BM11" s="234"/>
      <c r="BN11" s="234"/>
      <c r="BO11" s="234"/>
      <c r="BP11" s="233" t="s">
        <v>385</v>
      </c>
      <c r="BQ11" s="234"/>
      <c r="BR11" s="234"/>
      <c r="BS11" s="234"/>
    </row>
    <row r="12" spans="1:73" ht="42" customHeight="1" thickBot="1">
      <c r="A12" s="425"/>
      <c r="B12" s="524"/>
      <c r="C12" s="524"/>
      <c r="D12" s="524"/>
      <c r="E12" s="524"/>
      <c r="F12" s="524"/>
      <c r="G12" s="524"/>
      <c r="H12" s="524"/>
      <c r="I12" s="524"/>
      <c r="J12" s="524"/>
      <c r="K12" s="526"/>
      <c r="L12" s="526"/>
      <c r="M12" s="526"/>
      <c r="N12" s="526"/>
      <c r="O12" s="526"/>
      <c r="P12" s="526"/>
      <c r="Q12" s="524"/>
      <c r="R12" s="524"/>
      <c r="S12" s="430" t="s">
        <v>326</v>
      </c>
      <c r="T12" s="431"/>
      <c r="U12" s="431"/>
      <c r="V12" s="432"/>
      <c r="W12" s="433"/>
      <c r="X12" s="434"/>
      <c r="Y12" s="235"/>
      <c r="Z12" s="235"/>
      <c r="AA12" s="235"/>
      <c r="AB12" s="235"/>
      <c r="AC12" s="150"/>
      <c r="AD12" s="522" t="s">
        <v>328</v>
      </c>
      <c r="AE12" s="523"/>
      <c r="AF12" s="523"/>
      <c r="AG12" s="523"/>
      <c r="AH12" s="235"/>
      <c r="AI12" s="235"/>
      <c r="AJ12" s="235"/>
      <c r="AK12" s="235"/>
      <c r="AL12" s="235"/>
      <c r="AM12" s="235"/>
      <c r="AN12" s="235"/>
      <c r="AO12" s="235"/>
      <c r="AP12" s="235"/>
      <c r="AQ12" s="235"/>
      <c r="AR12" s="235"/>
      <c r="AS12" s="235"/>
      <c r="AT12" s="235"/>
      <c r="AU12" s="235"/>
      <c r="AV12" s="235"/>
      <c r="AW12" s="235"/>
      <c r="AX12" s="235"/>
      <c r="AY12" s="235"/>
      <c r="AZ12" s="235"/>
      <c r="BA12" s="235"/>
      <c r="BB12" s="235"/>
      <c r="BC12" s="235"/>
      <c r="BD12" s="235"/>
      <c r="BE12" s="521"/>
      <c r="BH12" s="235"/>
      <c r="BI12" s="235"/>
      <c r="BJ12" s="235"/>
      <c r="BK12" s="235"/>
      <c r="BL12" s="235"/>
      <c r="BM12" s="235"/>
      <c r="BN12" s="235"/>
      <c r="BO12" s="235"/>
      <c r="BP12" s="235"/>
      <c r="BQ12" s="235"/>
      <c r="BR12" s="235"/>
      <c r="BS12" s="235"/>
    </row>
    <row r="13" spans="1:73" ht="16.5" customHeight="1">
      <c r="A13" s="386" t="s">
        <v>551</v>
      </c>
      <c r="B13" s="387"/>
      <c r="C13" s="388"/>
      <c r="D13" s="395" t="s">
        <v>331</v>
      </c>
      <c r="E13" s="396"/>
      <c r="F13" s="397"/>
      <c r="G13" s="395" t="s">
        <v>334</v>
      </c>
      <c r="H13" s="397"/>
      <c r="I13" s="404" t="s">
        <v>549</v>
      </c>
      <c r="J13" s="388"/>
      <c r="K13" s="333"/>
      <c r="L13" s="334"/>
      <c r="M13" s="335"/>
      <c r="N13" s="333"/>
      <c r="O13" s="334"/>
      <c r="P13" s="335"/>
      <c r="Q13" s="661">
        <f>IF(I13="부",0,IF(OR(K13="",N13=""),IF(BB13&gt;0,10000000/BB13*W13/12,0),N13/K13))</f>
        <v>0</v>
      </c>
      <c r="R13" s="662"/>
      <c r="S13" s="360"/>
      <c r="T13" s="361"/>
      <c r="U13" s="361"/>
      <c r="V13" s="362"/>
      <c r="W13" s="363">
        <f>TEXT(MIN(E6,IF(S15="",E6,S15)),"MM")-TEXT(MAX(E3,S14),"MM")+1</f>
        <v>12</v>
      </c>
      <c r="X13" s="364"/>
      <c r="Y13" s="369"/>
      <c r="Z13" s="370"/>
      <c r="AA13" s="370"/>
      <c r="AB13" s="371"/>
      <c r="AC13" s="369">
        <v>10000000</v>
      </c>
      <c r="AD13" s="370"/>
      <c r="AE13" s="370"/>
      <c r="AF13" s="370"/>
      <c r="AG13" s="371"/>
      <c r="AH13" s="333">
        <v>3000000</v>
      </c>
      <c r="AI13" s="334"/>
      <c r="AJ13" s="334"/>
      <c r="AK13" s="335"/>
      <c r="AL13" s="333"/>
      <c r="AM13" s="334"/>
      <c r="AN13" s="334"/>
      <c r="AO13" s="335"/>
      <c r="AP13" s="333"/>
      <c r="AQ13" s="334"/>
      <c r="AR13" s="334"/>
      <c r="AS13" s="335"/>
      <c r="AT13" s="333"/>
      <c r="AU13" s="334"/>
      <c r="AV13" s="334"/>
      <c r="AW13" s="335"/>
      <c r="AX13" s="333">
        <v>0</v>
      </c>
      <c r="AY13" s="334"/>
      <c r="AZ13" s="334"/>
      <c r="BA13" s="335"/>
      <c r="BB13" s="342">
        <f>SUM(AX13,AT13,AP13,AL13,AH13,AC13,Y13)</f>
        <v>13000000</v>
      </c>
      <c r="BC13" s="343"/>
      <c r="BD13" s="343"/>
      <c r="BE13" s="344"/>
      <c r="BH13" s="231">
        <v>0</v>
      </c>
      <c r="BI13" s="231"/>
      <c r="BJ13" s="231"/>
      <c r="BK13" s="231"/>
      <c r="BL13" s="231">
        <v>0</v>
      </c>
      <c r="BM13" s="231"/>
      <c r="BN13" s="231"/>
      <c r="BO13" s="231"/>
      <c r="BP13" s="232">
        <f>IF(AND(BH13&gt;0,BL13&gt;0),(AC13-BH13-BL13)*7%,0)</f>
        <v>0</v>
      </c>
      <c r="BQ13" s="232"/>
      <c r="BR13" s="232"/>
      <c r="BS13" s="232"/>
    </row>
    <row r="14" spans="1:73" ht="11.25" customHeight="1">
      <c r="A14" s="389"/>
      <c r="B14" s="390"/>
      <c r="C14" s="391"/>
      <c r="D14" s="398"/>
      <c r="E14" s="399"/>
      <c r="F14" s="400"/>
      <c r="G14" s="398"/>
      <c r="H14" s="400"/>
      <c r="I14" s="405"/>
      <c r="J14" s="391"/>
      <c r="K14" s="336"/>
      <c r="L14" s="337"/>
      <c r="M14" s="338"/>
      <c r="N14" s="336"/>
      <c r="O14" s="337"/>
      <c r="P14" s="338"/>
      <c r="Q14" s="663"/>
      <c r="R14" s="664"/>
      <c r="S14" s="351">
        <v>42723</v>
      </c>
      <c r="T14" s="352"/>
      <c r="U14" s="352"/>
      <c r="V14" s="353"/>
      <c r="W14" s="365"/>
      <c r="X14" s="366"/>
      <c r="Y14" s="372"/>
      <c r="Z14" s="373"/>
      <c r="AA14" s="373"/>
      <c r="AB14" s="374"/>
      <c r="AC14" s="372"/>
      <c r="AD14" s="378"/>
      <c r="AE14" s="378"/>
      <c r="AF14" s="378"/>
      <c r="AG14" s="379"/>
      <c r="AH14" s="336"/>
      <c r="AI14" s="337"/>
      <c r="AJ14" s="337"/>
      <c r="AK14" s="338"/>
      <c r="AL14" s="336"/>
      <c r="AM14" s="337"/>
      <c r="AN14" s="337"/>
      <c r="AO14" s="338"/>
      <c r="AP14" s="336"/>
      <c r="AQ14" s="337"/>
      <c r="AR14" s="337"/>
      <c r="AS14" s="338"/>
      <c r="AT14" s="336"/>
      <c r="AU14" s="337"/>
      <c r="AV14" s="337"/>
      <c r="AW14" s="338"/>
      <c r="AX14" s="336"/>
      <c r="AY14" s="337"/>
      <c r="AZ14" s="337"/>
      <c r="BA14" s="338"/>
      <c r="BB14" s="345"/>
      <c r="BC14" s="346"/>
      <c r="BD14" s="346"/>
      <c r="BE14" s="347"/>
      <c r="BU14" s="176" t="s">
        <v>436</v>
      </c>
    </row>
    <row r="15" spans="1:73" ht="16.5" customHeight="1" thickBot="1">
      <c r="A15" s="407"/>
      <c r="B15" s="408"/>
      <c r="C15" s="409"/>
      <c r="D15" s="410"/>
      <c r="E15" s="411"/>
      <c r="F15" s="412"/>
      <c r="G15" s="410"/>
      <c r="H15" s="412"/>
      <c r="I15" s="413"/>
      <c r="J15" s="409"/>
      <c r="K15" s="383"/>
      <c r="L15" s="384"/>
      <c r="M15" s="385"/>
      <c r="N15" s="383"/>
      <c r="O15" s="384"/>
      <c r="P15" s="385"/>
      <c r="Q15" s="665"/>
      <c r="R15" s="666"/>
      <c r="S15" s="414">
        <v>43818</v>
      </c>
      <c r="T15" s="415"/>
      <c r="U15" s="415"/>
      <c r="V15" s="416"/>
      <c r="W15" s="380"/>
      <c r="X15" s="381"/>
      <c r="Y15" s="382"/>
      <c r="Z15" s="378"/>
      <c r="AA15" s="378"/>
      <c r="AB15" s="379"/>
      <c r="AC15" s="175">
        <f>IF(AC13&gt;0,AD15/AC13,"")</f>
        <v>0.7</v>
      </c>
      <c r="AD15" s="417">
        <f>IF(G13="렌트",TRUNC(AC13*70%,0),IF(G13="순수리스",TRUNC(AC13*97%,0),IF(G13="리스",AC13-BH13-BL13-BP13,0)))</f>
        <v>7000000</v>
      </c>
      <c r="AE15" s="418"/>
      <c r="AF15" s="418"/>
      <c r="AG15" s="419"/>
      <c r="AH15" s="383"/>
      <c r="AI15" s="384"/>
      <c r="AJ15" s="384"/>
      <c r="AK15" s="385"/>
      <c r="AL15" s="383"/>
      <c r="AM15" s="384"/>
      <c r="AN15" s="384"/>
      <c r="AO15" s="385"/>
      <c r="AP15" s="383"/>
      <c r="AQ15" s="384"/>
      <c r="AR15" s="384"/>
      <c r="AS15" s="385"/>
      <c r="AT15" s="383"/>
      <c r="AU15" s="384"/>
      <c r="AV15" s="384"/>
      <c r="AW15" s="385"/>
      <c r="AX15" s="383"/>
      <c r="AY15" s="384"/>
      <c r="AZ15" s="384"/>
      <c r="BA15" s="385"/>
      <c r="BB15" s="420"/>
      <c r="BC15" s="421"/>
      <c r="BD15" s="421"/>
      <c r="BE15" s="422"/>
      <c r="BU15" s="176" t="s">
        <v>437</v>
      </c>
    </row>
    <row r="16" spans="1:73" ht="16.5" customHeight="1">
      <c r="A16" s="386" t="s">
        <v>552</v>
      </c>
      <c r="B16" s="387"/>
      <c r="C16" s="388"/>
      <c r="D16" s="395" t="s">
        <v>332</v>
      </c>
      <c r="E16" s="396"/>
      <c r="F16" s="397"/>
      <c r="G16" s="395" t="s">
        <v>334</v>
      </c>
      <c r="H16" s="397"/>
      <c r="I16" s="404" t="s">
        <v>335</v>
      </c>
      <c r="J16" s="388"/>
      <c r="K16" s="333">
        <v>29730</v>
      </c>
      <c r="L16" s="334"/>
      <c r="M16" s="335"/>
      <c r="N16" s="333">
        <v>29730</v>
      </c>
      <c r="O16" s="334"/>
      <c r="P16" s="335"/>
      <c r="Q16" s="661">
        <f t="shared" ref="Q16" si="0">IF(I16="부",0,IF(OR(K16="",N16=""),IF(BB16&gt;0,10000000/BB16*W16/12,0),N16/K16))</f>
        <v>1</v>
      </c>
      <c r="R16" s="662"/>
      <c r="S16" s="360"/>
      <c r="T16" s="361"/>
      <c r="U16" s="361"/>
      <c r="V16" s="362"/>
      <c r="W16" s="363">
        <f>TEXT(MIN(E6,IF(S18="",E6,S18)),"MM")-TEXT(MAX(E3,S17),"MM")+1</f>
        <v>12</v>
      </c>
      <c r="X16" s="364"/>
      <c r="Y16" s="369"/>
      <c r="Z16" s="370"/>
      <c r="AA16" s="370"/>
      <c r="AB16" s="371"/>
      <c r="AC16" s="369">
        <v>12537360</v>
      </c>
      <c r="AD16" s="370"/>
      <c r="AE16" s="370"/>
      <c r="AF16" s="370"/>
      <c r="AG16" s="371"/>
      <c r="AH16" s="333">
        <v>7474232</v>
      </c>
      <c r="AI16" s="334"/>
      <c r="AJ16" s="334"/>
      <c r="AK16" s="335"/>
      <c r="AL16" s="333"/>
      <c r="AM16" s="334"/>
      <c r="AN16" s="334"/>
      <c r="AO16" s="335"/>
      <c r="AP16" s="333"/>
      <c r="AQ16" s="334"/>
      <c r="AR16" s="334"/>
      <c r="AS16" s="335"/>
      <c r="AT16" s="333"/>
      <c r="AU16" s="334"/>
      <c r="AV16" s="334"/>
      <c r="AW16" s="335"/>
      <c r="AX16" s="333">
        <v>91040</v>
      </c>
      <c r="AY16" s="334"/>
      <c r="AZ16" s="334"/>
      <c r="BA16" s="335"/>
      <c r="BB16" s="342">
        <f>SUM(AX16,AT16,AP16,AL16,AH16,AC16,Y16)</f>
        <v>20102632</v>
      </c>
      <c r="BC16" s="343"/>
      <c r="BD16" s="343"/>
      <c r="BE16" s="344"/>
      <c r="BH16" s="231">
        <v>0</v>
      </c>
      <c r="BI16" s="231"/>
      <c r="BJ16" s="231"/>
      <c r="BK16" s="231"/>
      <c r="BL16" s="231">
        <v>0</v>
      </c>
      <c r="BM16" s="231"/>
      <c r="BN16" s="231"/>
      <c r="BO16" s="231"/>
      <c r="BP16" s="232">
        <f>IF(AND(BH16&gt;0,BL16&gt;0),(AC16-BH16-BL16)*7%,0)</f>
        <v>0</v>
      </c>
      <c r="BQ16" s="232"/>
      <c r="BR16" s="232"/>
      <c r="BS16" s="232"/>
      <c r="BU16" s="176" t="s">
        <v>435</v>
      </c>
    </row>
    <row r="17" spans="1:71" ht="11.25" customHeight="1">
      <c r="A17" s="389"/>
      <c r="B17" s="390"/>
      <c r="C17" s="391"/>
      <c r="D17" s="398"/>
      <c r="E17" s="399"/>
      <c r="F17" s="400"/>
      <c r="G17" s="398"/>
      <c r="H17" s="400"/>
      <c r="I17" s="405"/>
      <c r="J17" s="391"/>
      <c r="K17" s="336"/>
      <c r="L17" s="337"/>
      <c r="M17" s="338"/>
      <c r="N17" s="336"/>
      <c r="O17" s="337"/>
      <c r="P17" s="338"/>
      <c r="Q17" s="663"/>
      <c r="R17" s="664"/>
      <c r="S17" s="351">
        <v>42576</v>
      </c>
      <c r="T17" s="352"/>
      <c r="U17" s="352"/>
      <c r="V17" s="353"/>
      <c r="W17" s="365"/>
      <c r="X17" s="366"/>
      <c r="Y17" s="372"/>
      <c r="Z17" s="373"/>
      <c r="AA17" s="373"/>
      <c r="AB17" s="374"/>
      <c r="AC17" s="372"/>
      <c r="AD17" s="378"/>
      <c r="AE17" s="378"/>
      <c r="AF17" s="378"/>
      <c r="AG17" s="379"/>
      <c r="AH17" s="336"/>
      <c r="AI17" s="337"/>
      <c r="AJ17" s="337"/>
      <c r="AK17" s="338"/>
      <c r="AL17" s="336"/>
      <c r="AM17" s="337"/>
      <c r="AN17" s="337"/>
      <c r="AO17" s="338"/>
      <c r="AP17" s="336"/>
      <c r="AQ17" s="337"/>
      <c r="AR17" s="337"/>
      <c r="AS17" s="338"/>
      <c r="AT17" s="336"/>
      <c r="AU17" s="337"/>
      <c r="AV17" s="337"/>
      <c r="AW17" s="338"/>
      <c r="AX17" s="336"/>
      <c r="AY17" s="337"/>
      <c r="AZ17" s="337"/>
      <c r="BA17" s="338"/>
      <c r="BB17" s="345"/>
      <c r="BC17" s="346"/>
      <c r="BD17" s="346"/>
      <c r="BE17" s="347"/>
    </row>
    <row r="18" spans="1:71" ht="16.5" customHeight="1" thickBot="1">
      <c r="A18" s="407"/>
      <c r="B18" s="408"/>
      <c r="C18" s="409"/>
      <c r="D18" s="410"/>
      <c r="E18" s="411"/>
      <c r="F18" s="412"/>
      <c r="G18" s="410"/>
      <c r="H18" s="412"/>
      <c r="I18" s="413"/>
      <c r="J18" s="409"/>
      <c r="K18" s="383"/>
      <c r="L18" s="384"/>
      <c r="M18" s="385"/>
      <c r="N18" s="383"/>
      <c r="O18" s="384"/>
      <c r="P18" s="385"/>
      <c r="Q18" s="665"/>
      <c r="R18" s="666"/>
      <c r="S18" s="414">
        <v>43671</v>
      </c>
      <c r="T18" s="415"/>
      <c r="U18" s="415"/>
      <c r="V18" s="416"/>
      <c r="W18" s="380"/>
      <c r="X18" s="381"/>
      <c r="Y18" s="382"/>
      <c r="Z18" s="378"/>
      <c r="AA18" s="378"/>
      <c r="AB18" s="379"/>
      <c r="AC18" s="175">
        <f>IF(AC16&gt;0,AD18/AC16,"")</f>
        <v>0.7</v>
      </c>
      <c r="AD18" s="417">
        <f>IF(G16="렌트",TRUNC(AC16*70%,0),IF(G16="순수리스",TRUNC(AC16*97%,0),IF(G16="리스",AC16-BH16-BL16-BP16,0)))</f>
        <v>8776152</v>
      </c>
      <c r="AE18" s="418"/>
      <c r="AF18" s="418"/>
      <c r="AG18" s="419"/>
      <c r="AH18" s="383"/>
      <c r="AI18" s="384"/>
      <c r="AJ18" s="384"/>
      <c r="AK18" s="385"/>
      <c r="AL18" s="383"/>
      <c r="AM18" s="384"/>
      <c r="AN18" s="384"/>
      <c r="AO18" s="385"/>
      <c r="AP18" s="383"/>
      <c r="AQ18" s="384"/>
      <c r="AR18" s="384"/>
      <c r="AS18" s="385"/>
      <c r="AT18" s="383"/>
      <c r="AU18" s="384"/>
      <c r="AV18" s="384"/>
      <c r="AW18" s="385"/>
      <c r="AX18" s="383"/>
      <c r="AY18" s="384"/>
      <c r="AZ18" s="384"/>
      <c r="BA18" s="385"/>
      <c r="BB18" s="420"/>
      <c r="BC18" s="421"/>
      <c r="BD18" s="421"/>
      <c r="BE18" s="422"/>
    </row>
    <row r="19" spans="1:71" ht="16.5" customHeight="1">
      <c r="A19" s="386" t="s">
        <v>553</v>
      </c>
      <c r="B19" s="387"/>
      <c r="C19" s="388"/>
      <c r="D19" s="395" t="s">
        <v>333</v>
      </c>
      <c r="E19" s="396"/>
      <c r="F19" s="397"/>
      <c r="G19" s="395" t="s">
        <v>334</v>
      </c>
      <c r="H19" s="397"/>
      <c r="I19" s="404" t="s">
        <v>335</v>
      </c>
      <c r="J19" s="388"/>
      <c r="K19" s="333">
        <v>6950</v>
      </c>
      <c r="L19" s="334"/>
      <c r="M19" s="335"/>
      <c r="N19" s="333">
        <v>6950</v>
      </c>
      <c r="O19" s="334"/>
      <c r="P19" s="335"/>
      <c r="Q19" s="661">
        <f t="shared" ref="Q19" si="1">IF(I19="부",0,IF(OR(K19="",N19=""),IF(BB19&gt;0,10000000/BB19*W19/12,0),N19/K19))</f>
        <v>1</v>
      </c>
      <c r="R19" s="662"/>
      <c r="S19" s="360"/>
      <c r="T19" s="361"/>
      <c r="U19" s="361"/>
      <c r="V19" s="362"/>
      <c r="W19" s="363">
        <f>TEXT(MIN(E6,IF(S21="",E6,S21)),"MM")-TEXT(MAX(E3,S20),"MM")+1</f>
        <v>12</v>
      </c>
      <c r="X19" s="364"/>
      <c r="Y19" s="369"/>
      <c r="Z19" s="370"/>
      <c r="AA19" s="370"/>
      <c r="AB19" s="371"/>
      <c r="AC19" s="369">
        <v>1287275</v>
      </c>
      <c r="AD19" s="370"/>
      <c r="AE19" s="370"/>
      <c r="AF19" s="370"/>
      <c r="AG19" s="371"/>
      <c r="AH19" s="333">
        <v>120000</v>
      </c>
      <c r="AI19" s="334"/>
      <c r="AJ19" s="334"/>
      <c r="AK19" s="335"/>
      <c r="AL19" s="333"/>
      <c r="AM19" s="334"/>
      <c r="AN19" s="334"/>
      <c r="AO19" s="335"/>
      <c r="AP19" s="333"/>
      <c r="AQ19" s="334"/>
      <c r="AR19" s="334"/>
      <c r="AS19" s="335"/>
      <c r="AT19" s="333"/>
      <c r="AU19" s="334"/>
      <c r="AV19" s="334"/>
      <c r="AW19" s="335"/>
      <c r="AX19" s="333"/>
      <c r="AY19" s="334"/>
      <c r="AZ19" s="334"/>
      <c r="BA19" s="335"/>
      <c r="BB19" s="342">
        <f>SUM(AX19,AT19,AP19,AL19,AH19,AC19,Y19)</f>
        <v>1407275</v>
      </c>
      <c r="BC19" s="343"/>
      <c r="BD19" s="343"/>
      <c r="BE19" s="344"/>
      <c r="BH19" s="231">
        <v>0</v>
      </c>
      <c r="BI19" s="231"/>
      <c r="BJ19" s="231"/>
      <c r="BK19" s="231"/>
      <c r="BL19" s="231">
        <v>0</v>
      </c>
      <c r="BM19" s="231"/>
      <c r="BN19" s="231"/>
      <c r="BO19" s="231"/>
      <c r="BP19" s="232">
        <f>IF(AND(BH19&gt;0,BL19&gt;0),(AC19-BH19-BL19)*7%,0)</f>
        <v>0</v>
      </c>
      <c r="BQ19" s="232"/>
      <c r="BR19" s="232"/>
      <c r="BS19" s="232"/>
    </row>
    <row r="20" spans="1:71" ht="11.25" customHeight="1">
      <c r="A20" s="389"/>
      <c r="B20" s="390"/>
      <c r="C20" s="391"/>
      <c r="D20" s="398"/>
      <c r="E20" s="399"/>
      <c r="F20" s="400"/>
      <c r="G20" s="398"/>
      <c r="H20" s="400"/>
      <c r="I20" s="405"/>
      <c r="J20" s="391"/>
      <c r="K20" s="336"/>
      <c r="L20" s="337"/>
      <c r="M20" s="338"/>
      <c r="N20" s="336"/>
      <c r="O20" s="337"/>
      <c r="P20" s="338"/>
      <c r="Q20" s="663"/>
      <c r="R20" s="664"/>
      <c r="S20" s="351">
        <v>43024</v>
      </c>
      <c r="T20" s="352"/>
      <c r="U20" s="352"/>
      <c r="V20" s="353"/>
      <c r="W20" s="365"/>
      <c r="X20" s="366"/>
      <c r="Y20" s="372"/>
      <c r="Z20" s="373"/>
      <c r="AA20" s="373"/>
      <c r="AB20" s="374"/>
      <c r="AC20" s="372"/>
      <c r="AD20" s="378"/>
      <c r="AE20" s="378"/>
      <c r="AF20" s="378"/>
      <c r="AG20" s="379"/>
      <c r="AH20" s="336"/>
      <c r="AI20" s="337"/>
      <c r="AJ20" s="337"/>
      <c r="AK20" s="338"/>
      <c r="AL20" s="336"/>
      <c r="AM20" s="337"/>
      <c r="AN20" s="337"/>
      <c r="AO20" s="338"/>
      <c r="AP20" s="336"/>
      <c r="AQ20" s="337"/>
      <c r="AR20" s="337"/>
      <c r="AS20" s="338"/>
      <c r="AT20" s="336"/>
      <c r="AU20" s="337"/>
      <c r="AV20" s="337"/>
      <c r="AW20" s="338"/>
      <c r="AX20" s="336"/>
      <c r="AY20" s="337"/>
      <c r="AZ20" s="337"/>
      <c r="BA20" s="338"/>
      <c r="BB20" s="345"/>
      <c r="BC20" s="346"/>
      <c r="BD20" s="346"/>
      <c r="BE20" s="347"/>
    </row>
    <row r="21" spans="1:71" ht="16.5" customHeight="1" thickBot="1">
      <c r="A21" s="407"/>
      <c r="B21" s="408"/>
      <c r="C21" s="409"/>
      <c r="D21" s="410"/>
      <c r="E21" s="411"/>
      <c r="F21" s="412"/>
      <c r="G21" s="410"/>
      <c r="H21" s="412"/>
      <c r="I21" s="413"/>
      <c r="J21" s="409"/>
      <c r="K21" s="383"/>
      <c r="L21" s="384"/>
      <c r="M21" s="385"/>
      <c r="N21" s="383"/>
      <c r="O21" s="384"/>
      <c r="P21" s="385"/>
      <c r="Q21" s="665"/>
      <c r="R21" s="666"/>
      <c r="S21" s="414">
        <v>44120</v>
      </c>
      <c r="T21" s="415"/>
      <c r="U21" s="415"/>
      <c r="V21" s="416"/>
      <c r="W21" s="380"/>
      <c r="X21" s="381"/>
      <c r="Y21" s="382"/>
      <c r="Z21" s="378"/>
      <c r="AA21" s="378"/>
      <c r="AB21" s="379"/>
      <c r="AC21" s="175">
        <f>IF(AC19&gt;0,AD21/AC19,"")</f>
        <v>0.69999961158260671</v>
      </c>
      <c r="AD21" s="417">
        <f>IF(G19="렌트",TRUNC(AC19*70%,0),IF(G19="순수리스",TRUNC(AC19*97%,0),0))</f>
        <v>901092</v>
      </c>
      <c r="AE21" s="418"/>
      <c r="AF21" s="418"/>
      <c r="AG21" s="419"/>
      <c r="AH21" s="383"/>
      <c r="AI21" s="384"/>
      <c r="AJ21" s="384"/>
      <c r="AK21" s="385"/>
      <c r="AL21" s="383"/>
      <c r="AM21" s="384"/>
      <c r="AN21" s="384"/>
      <c r="AO21" s="385"/>
      <c r="AP21" s="383"/>
      <c r="AQ21" s="384"/>
      <c r="AR21" s="384"/>
      <c r="AS21" s="385"/>
      <c r="AT21" s="383"/>
      <c r="AU21" s="384"/>
      <c r="AV21" s="384"/>
      <c r="AW21" s="385"/>
      <c r="AX21" s="383"/>
      <c r="AY21" s="384"/>
      <c r="AZ21" s="384"/>
      <c r="BA21" s="385"/>
      <c r="BB21" s="420"/>
      <c r="BC21" s="421"/>
      <c r="BD21" s="421"/>
      <c r="BE21" s="422"/>
    </row>
    <row r="22" spans="1:71" ht="16.5" customHeight="1">
      <c r="A22" s="386"/>
      <c r="B22" s="387"/>
      <c r="C22" s="388"/>
      <c r="D22" s="395"/>
      <c r="E22" s="396"/>
      <c r="F22" s="397"/>
      <c r="G22" s="395"/>
      <c r="H22" s="397"/>
      <c r="I22" s="404"/>
      <c r="J22" s="388"/>
      <c r="K22" s="333"/>
      <c r="L22" s="334"/>
      <c r="M22" s="335"/>
      <c r="N22" s="333"/>
      <c r="O22" s="334"/>
      <c r="P22" s="335"/>
      <c r="Q22" s="661">
        <f t="shared" ref="Q22" si="2">IF(I22="부",0,IF(OR(K22="",N22=""),IF(BB22&gt;0,10000000/BB22*W22/12,0),N22/K22))</f>
        <v>0</v>
      </c>
      <c r="R22" s="662"/>
      <c r="S22" s="360"/>
      <c r="T22" s="361"/>
      <c r="U22" s="361"/>
      <c r="V22" s="362"/>
      <c r="W22" s="363">
        <f>TEXT(MIN(E6,IF(S24="",E6,S24)),"MM")-TEXT(MAX(E3,S23),"MM")+1</f>
        <v>12</v>
      </c>
      <c r="X22" s="364"/>
      <c r="Y22" s="369"/>
      <c r="Z22" s="370"/>
      <c r="AA22" s="370"/>
      <c r="AB22" s="371"/>
      <c r="AC22" s="369"/>
      <c r="AD22" s="370"/>
      <c r="AE22" s="370"/>
      <c r="AF22" s="370"/>
      <c r="AG22" s="371"/>
      <c r="AH22" s="333">
        <v>0</v>
      </c>
      <c r="AI22" s="334"/>
      <c r="AJ22" s="334"/>
      <c r="AK22" s="335"/>
      <c r="AL22" s="333"/>
      <c r="AM22" s="334"/>
      <c r="AN22" s="334"/>
      <c r="AO22" s="335"/>
      <c r="AP22" s="333"/>
      <c r="AQ22" s="334"/>
      <c r="AR22" s="334"/>
      <c r="AS22" s="335"/>
      <c r="AT22" s="333"/>
      <c r="AU22" s="334"/>
      <c r="AV22" s="334"/>
      <c r="AW22" s="335"/>
      <c r="AX22" s="333"/>
      <c r="AY22" s="334"/>
      <c r="AZ22" s="334"/>
      <c r="BA22" s="335"/>
      <c r="BB22" s="342">
        <f>SUM(AX22,AT22,AP22,AL22,AH22,AC22,Y22)</f>
        <v>0</v>
      </c>
      <c r="BC22" s="343"/>
      <c r="BD22" s="343"/>
      <c r="BE22" s="344"/>
      <c r="BH22" s="231">
        <v>0</v>
      </c>
      <c r="BI22" s="231"/>
      <c r="BJ22" s="231"/>
      <c r="BK22" s="231"/>
      <c r="BL22" s="231">
        <v>0</v>
      </c>
      <c r="BM22" s="231"/>
      <c r="BN22" s="231"/>
      <c r="BO22" s="231"/>
      <c r="BP22" s="232">
        <f>IF(AND(BH22&gt;0,BL22&gt;0),(AC22-BH22-BL22)*7%,0)</f>
        <v>0</v>
      </c>
      <c r="BQ22" s="232"/>
      <c r="BR22" s="232"/>
      <c r="BS22" s="232"/>
    </row>
    <row r="23" spans="1:71" ht="11.25" customHeight="1">
      <c r="A23" s="389"/>
      <c r="B23" s="390"/>
      <c r="C23" s="391"/>
      <c r="D23" s="398"/>
      <c r="E23" s="399"/>
      <c r="F23" s="400"/>
      <c r="G23" s="398"/>
      <c r="H23" s="400"/>
      <c r="I23" s="405"/>
      <c r="J23" s="391"/>
      <c r="K23" s="336"/>
      <c r="L23" s="337"/>
      <c r="M23" s="338"/>
      <c r="N23" s="336"/>
      <c r="O23" s="337"/>
      <c r="P23" s="338"/>
      <c r="Q23" s="663"/>
      <c r="R23" s="664"/>
      <c r="S23" s="351"/>
      <c r="T23" s="352"/>
      <c r="U23" s="352"/>
      <c r="V23" s="353"/>
      <c r="W23" s="365"/>
      <c r="X23" s="366"/>
      <c r="Y23" s="372"/>
      <c r="Z23" s="373"/>
      <c r="AA23" s="373"/>
      <c r="AB23" s="374"/>
      <c r="AC23" s="372"/>
      <c r="AD23" s="378"/>
      <c r="AE23" s="378"/>
      <c r="AF23" s="378"/>
      <c r="AG23" s="379"/>
      <c r="AH23" s="336"/>
      <c r="AI23" s="337"/>
      <c r="AJ23" s="337"/>
      <c r="AK23" s="338"/>
      <c r="AL23" s="336"/>
      <c r="AM23" s="337"/>
      <c r="AN23" s="337"/>
      <c r="AO23" s="338"/>
      <c r="AP23" s="336"/>
      <c r="AQ23" s="337"/>
      <c r="AR23" s="337"/>
      <c r="AS23" s="338"/>
      <c r="AT23" s="336"/>
      <c r="AU23" s="337"/>
      <c r="AV23" s="337"/>
      <c r="AW23" s="338"/>
      <c r="AX23" s="336"/>
      <c r="AY23" s="337"/>
      <c r="AZ23" s="337"/>
      <c r="BA23" s="338"/>
      <c r="BB23" s="345"/>
      <c r="BC23" s="346"/>
      <c r="BD23" s="346"/>
      <c r="BE23" s="347"/>
    </row>
    <row r="24" spans="1:71" ht="16.5" customHeight="1" thickBot="1">
      <c r="A24" s="407"/>
      <c r="B24" s="408"/>
      <c r="C24" s="409"/>
      <c r="D24" s="410"/>
      <c r="E24" s="411"/>
      <c r="F24" s="412"/>
      <c r="G24" s="410"/>
      <c r="H24" s="412"/>
      <c r="I24" s="413"/>
      <c r="J24" s="409"/>
      <c r="K24" s="383"/>
      <c r="L24" s="384"/>
      <c r="M24" s="385"/>
      <c r="N24" s="383"/>
      <c r="O24" s="384"/>
      <c r="P24" s="385"/>
      <c r="Q24" s="665"/>
      <c r="R24" s="666"/>
      <c r="S24" s="414"/>
      <c r="T24" s="415"/>
      <c r="U24" s="415"/>
      <c r="V24" s="416"/>
      <c r="W24" s="380"/>
      <c r="X24" s="381"/>
      <c r="Y24" s="382"/>
      <c r="Z24" s="378"/>
      <c r="AA24" s="378"/>
      <c r="AB24" s="379"/>
      <c r="AC24" s="175" t="str">
        <f>IF(AC22&gt;0,AD24/AC22,"")</f>
        <v/>
      </c>
      <c r="AD24" s="417">
        <f>IF(G22="렌트",TRUNC(AC22*70%,0),IF(G22="순수리스",TRUNC(AC22*97%,0),0))</f>
        <v>0</v>
      </c>
      <c r="AE24" s="418"/>
      <c r="AF24" s="418"/>
      <c r="AG24" s="419"/>
      <c r="AH24" s="383"/>
      <c r="AI24" s="384"/>
      <c r="AJ24" s="384"/>
      <c r="AK24" s="385"/>
      <c r="AL24" s="383"/>
      <c r="AM24" s="384"/>
      <c r="AN24" s="384"/>
      <c r="AO24" s="385"/>
      <c r="AP24" s="383"/>
      <c r="AQ24" s="384"/>
      <c r="AR24" s="384"/>
      <c r="AS24" s="385"/>
      <c r="AT24" s="383"/>
      <c r="AU24" s="384"/>
      <c r="AV24" s="384"/>
      <c r="AW24" s="385"/>
      <c r="AX24" s="383"/>
      <c r="AY24" s="384"/>
      <c r="AZ24" s="384"/>
      <c r="BA24" s="385"/>
      <c r="BB24" s="420"/>
      <c r="BC24" s="421"/>
      <c r="BD24" s="421"/>
      <c r="BE24" s="422"/>
    </row>
    <row r="25" spans="1:71" ht="16.5" customHeight="1">
      <c r="A25" s="386"/>
      <c r="B25" s="387"/>
      <c r="C25" s="388"/>
      <c r="D25" s="395"/>
      <c r="E25" s="396"/>
      <c r="F25" s="397"/>
      <c r="G25" s="395"/>
      <c r="H25" s="397"/>
      <c r="I25" s="404"/>
      <c r="J25" s="388"/>
      <c r="K25" s="333"/>
      <c r="L25" s="334"/>
      <c r="M25" s="335"/>
      <c r="N25" s="333"/>
      <c r="O25" s="334"/>
      <c r="P25" s="335"/>
      <c r="Q25" s="661">
        <f t="shared" ref="Q25" si="3">IF(I25="부",0,IF(OR(K25="",N25=""),IF(BB25&gt;0,10000000/BB25*W25/12,0),N25/K25))</f>
        <v>0</v>
      </c>
      <c r="R25" s="662"/>
      <c r="S25" s="360"/>
      <c r="T25" s="361"/>
      <c r="U25" s="361"/>
      <c r="V25" s="362"/>
      <c r="W25" s="363">
        <f>TEXT(MIN(E6,IF(S27="",E6,S27)),"MM")-TEXT(MAX(E3,S26),"MM")+1</f>
        <v>12</v>
      </c>
      <c r="X25" s="364"/>
      <c r="Y25" s="369"/>
      <c r="Z25" s="370"/>
      <c r="AA25" s="370"/>
      <c r="AB25" s="371"/>
      <c r="AC25" s="369"/>
      <c r="AD25" s="370"/>
      <c r="AE25" s="370"/>
      <c r="AF25" s="370"/>
      <c r="AG25" s="371"/>
      <c r="AH25" s="333">
        <v>0</v>
      </c>
      <c r="AI25" s="334"/>
      <c r="AJ25" s="334"/>
      <c r="AK25" s="335"/>
      <c r="AL25" s="488"/>
      <c r="AM25" s="489"/>
      <c r="AN25" s="489"/>
      <c r="AO25" s="490"/>
      <c r="AP25" s="333"/>
      <c r="AQ25" s="334"/>
      <c r="AR25" s="334"/>
      <c r="AS25" s="335"/>
      <c r="AT25" s="333"/>
      <c r="AU25" s="334"/>
      <c r="AV25" s="334"/>
      <c r="AW25" s="335"/>
      <c r="AX25" s="333"/>
      <c r="AY25" s="334"/>
      <c r="AZ25" s="334"/>
      <c r="BA25" s="335"/>
      <c r="BB25" s="342">
        <f>SUM(AX25,AT25,AP25,AL25,AH25,AC25,Y25)</f>
        <v>0</v>
      </c>
      <c r="BC25" s="343"/>
      <c r="BD25" s="343"/>
      <c r="BE25" s="344"/>
      <c r="BH25" s="231">
        <v>0</v>
      </c>
      <c r="BI25" s="231"/>
      <c r="BJ25" s="231"/>
      <c r="BK25" s="231"/>
      <c r="BL25" s="231">
        <v>0</v>
      </c>
      <c r="BM25" s="231"/>
      <c r="BN25" s="231"/>
      <c r="BO25" s="231"/>
      <c r="BP25" s="232">
        <f>IF(AND(BH25&gt;0,BL25&gt;0),(AC25-BH25-BL25)*7%,0)</f>
        <v>0</v>
      </c>
      <c r="BQ25" s="232"/>
      <c r="BR25" s="232"/>
      <c r="BS25" s="232"/>
    </row>
    <row r="26" spans="1:71" ht="11.25" customHeight="1">
      <c r="A26" s="389"/>
      <c r="B26" s="390"/>
      <c r="C26" s="391"/>
      <c r="D26" s="398"/>
      <c r="E26" s="399"/>
      <c r="F26" s="400"/>
      <c r="G26" s="398"/>
      <c r="H26" s="400"/>
      <c r="I26" s="405"/>
      <c r="J26" s="391"/>
      <c r="K26" s="336"/>
      <c r="L26" s="337"/>
      <c r="M26" s="338"/>
      <c r="N26" s="336"/>
      <c r="O26" s="337"/>
      <c r="P26" s="338"/>
      <c r="Q26" s="663"/>
      <c r="R26" s="664"/>
      <c r="S26" s="351"/>
      <c r="T26" s="352"/>
      <c r="U26" s="352"/>
      <c r="V26" s="353"/>
      <c r="W26" s="365"/>
      <c r="X26" s="366"/>
      <c r="Y26" s="372"/>
      <c r="Z26" s="373"/>
      <c r="AA26" s="373"/>
      <c r="AB26" s="374"/>
      <c r="AC26" s="372"/>
      <c r="AD26" s="378"/>
      <c r="AE26" s="378"/>
      <c r="AF26" s="378"/>
      <c r="AG26" s="379"/>
      <c r="AH26" s="336"/>
      <c r="AI26" s="337"/>
      <c r="AJ26" s="337"/>
      <c r="AK26" s="338"/>
      <c r="AL26" s="491"/>
      <c r="AM26" s="492"/>
      <c r="AN26" s="492"/>
      <c r="AO26" s="493"/>
      <c r="AP26" s="336"/>
      <c r="AQ26" s="337"/>
      <c r="AR26" s="337"/>
      <c r="AS26" s="338"/>
      <c r="AT26" s="336"/>
      <c r="AU26" s="337"/>
      <c r="AV26" s="337"/>
      <c r="AW26" s="338"/>
      <c r="AX26" s="336"/>
      <c r="AY26" s="337"/>
      <c r="AZ26" s="337"/>
      <c r="BA26" s="338"/>
      <c r="BB26" s="345"/>
      <c r="BC26" s="346"/>
      <c r="BD26" s="346"/>
      <c r="BE26" s="347"/>
    </row>
    <row r="27" spans="1:71" ht="16.5" customHeight="1" thickBot="1">
      <c r="A27" s="407"/>
      <c r="B27" s="408"/>
      <c r="C27" s="409"/>
      <c r="D27" s="410"/>
      <c r="E27" s="411"/>
      <c r="F27" s="412"/>
      <c r="G27" s="410"/>
      <c r="H27" s="412"/>
      <c r="I27" s="413"/>
      <c r="J27" s="409"/>
      <c r="K27" s="383"/>
      <c r="L27" s="384"/>
      <c r="M27" s="385"/>
      <c r="N27" s="383"/>
      <c r="O27" s="384"/>
      <c r="P27" s="385"/>
      <c r="Q27" s="665"/>
      <c r="R27" s="666"/>
      <c r="S27" s="414"/>
      <c r="T27" s="415"/>
      <c r="U27" s="415"/>
      <c r="V27" s="416"/>
      <c r="W27" s="380"/>
      <c r="X27" s="381"/>
      <c r="Y27" s="382"/>
      <c r="Z27" s="378"/>
      <c r="AA27" s="378"/>
      <c r="AB27" s="379"/>
      <c r="AC27" s="175" t="str">
        <f>IF(AC25&gt;0,AD27/AC25,"")</f>
        <v/>
      </c>
      <c r="AD27" s="417">
        <f>IF(G25="렌트",TRUNC(AC25*70%,0),IF(G25="순수리스",TRUNC(AC25*97%,0),0))</f>
        <v>0</v>
      </c>
      <c r="AE27" s="418"/>
      <c r="AF27" s="418"/>
      <c r="AG27" s="419"/>
      <c r="AH27" s="383"/>
      <c r="AI27" s="384"/>
      <c r="AJ27" s="384"/>
      <c r="AK27" s="385"/>
      <c r="AL27" s="494"/>
      <c r="AM27" s="495"/>
      <c r="AN27" s="495"/>
      <c r="AO27" s="496"/>
      <c r="AP27" s="383"/>
      <c r="AQ27" s="384"/>
      <c r="AR27" s="384"/>
      <c r="AS27" s="385"/>
      <c r="AT27" s="383"/>
      <c r="AU27" s="384"/>
      <c r="AV27" s="384"/>
      <c r="AW27" s="385"/>
      <c r="AX27" s="383"/>
      <c r="AY27" s="384"/>
      <c r="AZ27" s="384"/>
      <c r="BA27" s="385"/>
      <c r="BB27" s="420"/>
      <c r="BC27" s="421"/>
      <c r="BD27" s="421"/>
      <c r="BE27" s="422"/>
    </row>
    <row r="28" spans="1:71" ht="16.5" customHeight="1">
      <c r="A28" s="386"/>
      <c r="B28" s="387"/>
      <c r="C28" s="388"/>
      <c r="D28" s="395"/>
      <c r="E28" s="396"/>
      <c r="F28" s="397"/>
      <c r="G28" s="395"/>
      <c r="H28" s="397"/>
      <c r="I28" s="404"/>
      <c r="J28" s="388"/>
      <c r="K28" s="333"/>
      <c r="L28" s="334"/>
      <c r="M28" s="335"/>
      <c r="N28" s="333"/>
      <c r="O28" s="334"/>
      <c r="P28" s="335"/>
      <c r="Q28" s="661">
        <f t="shared" ref="Q28" si="4">IF(I28="부",0,IF(OR(K28="",N28=""),IF(BB28&gt;0,10000000/BB28*W28/12,0),N28/K28))</f>
        <v>0</v>
      </c>
      <c r="R28" s="662"/>
      <c r="S28" s="360"/>
      <c r="T28" s="361"/>
      <c r="U28" s="361"/>
      <c r="V28" s="362"/>
      <c r="W28" s="363">
        <f>TEXT(MIN(E6,IF(S30="",E6,S30)),"MM")-TEXT(MAX(E3,S29),"MM")+1</f>
        <v>12</v>
      </c>
      <c r="X28" s="364"/>
      <c r="Y28" s="369"/>
      <c r="Z28" s="370"/>
      <c r="AA28" s="370"/>
      <c r="AB28" s="371"/>
      <c r="AC28" s="369"/>
      <c r="AD28" s="370"/>
      <c r="AE28" s="370"/>
      <c r="AF28" s="370"/>
      <c r="AG28" s="371"/>
      <c r="AH28" s="333">
        <v>0</v>
      </c>
      <c r="AI28" s="334"/>
      <c r="AJ28" s="334"/>
      <c r="AK28" s="335"/>
      <c r="AL28" s="333"/>
      <c r="AM28" s="334"/>
      <c r="AN28" s="334"/>
      <c r="AO28" s="335"/>
      <c r="AP28" s="333"/>
      <c r="AQ28" s="334"/>
      <c r="AR28" s="334"/>
      <c r="AS28" s="335"/>
      <c r="AT28" s="333"/>
      <c r="AU28" s="334"/>
      <c r="AV28" s="334"/>
      <c r="AW28" s="335"/>
      <c r="AX28" s="333"/>
      <c r="AY28" s="334"/>
      <c r="AZ28" s="334"/>
      <c r="BA28" s="335"/>
      <c r="BB28" s="342">
        <f>SUM(AX28,AT28,AP28,AL28,AH28,AC28,Y28)</f>
        <v>0</v>
      </c>
      <c r="BC28" s="343"/>
      <c r="BD28" s="343"/>
      <c r="BE28" s="344"/>
      <c r="BH28" s="231">
        <v>0</v>
      </c>
      <c r="BI28" s="231"/>
      <c r="BJ28" s="231"/>
      <c r="BK28" s="231"/>
      <c r="BL28" s="231">
        <v>0</v>
      </c>
      <c r="BM28" s="231"/>
      <c r="BN28" s="231"/>
      <c r="BO28" s="231"/>
      <c r="BP28" s="232">
        <f>IF(AND(BH28&gt;0,BL28&gt;0),(AC28-BH28-BL28)*7%,0)</f>
        <v>0</v>
      </c>
      <c r="BQ28" s="232"/>
      <c r="BR28" s="232"/>
      <c r="BS28" s="232"/>
    </row>
    <row r="29" spans="1:71" ht="11.25" customHeight="1">
      <c r="A29" s="389"/>
      <c r="B29" s="390"/>
      <c r="C29" s="391"/>
      <c r="D29" s="398"/>
      <c r="E29" s="399"/>
      <c r="F29" s="400"/>
      <c r="G29" s="398"/>
      <c r="H29" s="400"/>
      <c r="I29" s="405"/>
      <c r="J29" s="391"/>
      <c r="K29" s="336"/>
      <c r="L29" s="337"/>
      <c r="M29" s="338"/>
      <c r="N29" s="336"/>
      <c r="O29" s="337"/>
      <c r="P29" s="338"/>
      <c r="Q29" s="663"/>
      <c r="R29" s="664"/>
      <c r="S29" s="351"/>
      <c r="T29" s="352"/>
      <c r="U29" s="352"/>
      <c r="V29" s="353"/>
      <c r="W29" s="365"/>
      <c r="X29" s="366"/>
      <c r="Y29" s="372"/>
      <c r="Z29" s="373"/>
      <c r="AA29" s="373"/>
      <c r="AB29" s="374"/>
      <c r="AC29" s="372"/>
      <c r="AD29" s="378"/>
      <c r="AE29" s="378"/>
      <c r="AF29" s="378"/>
      <c r="AG29" s="379"/>
      <c r="AH29" s="336"/>
      <c r="AI29" s="337"/>
      <c r="AJ29" s="337"/>
      <c r="AK29" s="338"/>
      <c r="AL29" s="336"/>
      <c r="AM29" s="337"/>
      <c r="AN29" s="337"/>
      <c r="AO29" s="338"/>
      <c r="AP29" s="336"/>
      <c r="AQ29" s="337"/>
      <c r="AR29" s="337"/>
      <c r="AS29" s="338"/>
      <c r="AT29" s="336"/>
      <c r="AU29" s="337"/>
      <c r="AV29" s="337"/>
      <c r="AW29" s="338"/>
      <c r="AX29" s="336"/>
      <c r="AY29" s="337"/>
      <c r="AZ29" s="337"/>
      <c r="BA29" s="338"/>
      <c r="BB29" s="345"/>
      <c r="BC29" s="346"/>
      <c r="BD29" s="346"/>
      <c r="BE29" s="347"/>
    </row>
    <row r="30" spans="1:71" ht="16.5" customHeight="1" thickBot="1">
      <c r="A30" s="407"/>
      <c r="B30" s="408"/>
      <c r="C30" s="409"/>
      <c r="D30" s="410"/>
      <c r="E30" s="411"/>
      <c r="F30" s="412"/>
      <c r="G30" s="410"/>
      <c r="H30" s="412"/>
      <c r="I30" s="413"/>
      <c r="J30" s="409"/>
      <c r="K30" s="383"/>
      <c r="L30" s="384"/>
      <c r="M30" s="385"/>
      <c r="N30" s="383"/>
      <c r="O30" s="384"/>
      <c r="P30" s="385"/>
      <c r="Q30" s="665"/>
      <c r="R30" s="666"/>
      <c r="S30" s="414"/>
      <c r="T30" s="415"/>
      <c r="U30" s="415"/>
      <c r="V30" s="416"/>
      <c r="W30" s="380"/>
      <c r="X30" s="381"/>
      <c r="Y30" s="382"/>
      <c r="Z30" s="378"/>
      <c r="AA30" s="378"/>
      <c r="AB30" s="379"/>
      <c r="AC30" s="175" t="str">
        <f>IF(AC28&gt;0,AD30/AC28,"")</f>
        <v/>
      </c>
      <c r="AD30" s="417">
        <f>IF(G28="렌트",TRUNC(AC28*70%,0),IF(G28="순수리스",TRUNC(AC28*97%,0),0))</f>
        <v>0</v>
      </c>
      <c r="AE30" s="418"/>
      <c r="AF30" s="418"/>
      <c r="AG30" s="419"/>
      <c r="AH30" s="383"/>
      <c r="AI30" s="384"/>
      <c r="AJ30" s="384"/>
      <c r="AK30" s="385"/>
      <c r="AL30" s="383"/>
      <c r="AM30" s="384"/>
      <c r="AN30" s="384"/>
      <c r="AO30" s="385"/>
      <c r="AP30" s="383"/>
      <c r="AQ30" s="384"/>
      <c r="AR30" s="384"/>
      <c r="AS30" s="385"/>
      <c r="AT30" s="383"/>
      <c r="AU30" s="384"/>
      <c r="AV30" s="384"/>
      <c r="AW30" s="385"/>
      <c r="AX30" s="383"/>
      <c r="AY30" s="384"/>
      <c r="AZ30" s="384"/>
      <c r="BA30" s="385"/>
      <c r="BB30" s="420"/>
      <c r="BC30" s="421"/>
      <c r="BD30" s="421"/>
      <c r="BE30" s="422"/>
    </row>
    <row r="31" spans="1:71" ht="16.5" customHeight="1">
      <c r="A31" s="386"/>
      <c r="B31" s="387"/>
      <c r="C31" s="388"/>
      <c r="D31" s="395"/>
      <c r="E31" s="396"/>
      <c r="F31" s="397"/>
      <c r="G31" s="395"/>
      <c r="H31" s="397"/>
      <c r="I31" s="404"/>
      <c r="J31" s="388"/>
      <c r="K31" s="333"/>
      <c r="L31" s="334"/>
      <c r="M31" s="335"/>
      <c r="N31" s="333"/>
      <c r="O31" s="334"/>
      <c r="P31" s="335"/>
      <c r="Q31" s="661">
        <f t="shared" ref="Q31" si="5">IF(I31="부",0,IF(OR(K31="",N31=""),IF(BB31&gt;0,10000000/BB31*W31/12,0),N31/K31))</f>
        <v>0</v>
      </c>
      <c r="R31" s="662"/>
      <c r="S31" s="360"/>
      <c r="T31" s="361"/>
      <c r="U31" s="361"/>
      <c r="V31" s="362"/>
      <c r="W31" s="363">
        <f>TEXT(MIN(E6,IF(S33="",E6,S33)),"MM")-TEXT(MAX(E3,S32),"MM")+1</f>
        <v>12</v>
      </c>
      <c r="X31" s="364"/>
      <c r="Y31" s="369"/>
      <c r="Z31" s="370"/>
      <c r="AA31" s="370"/>
      <c r="AB31" s="371"/>
      <c r="AC31" s="369"/>
      <c r="AD31" s="370"/>
      <c r="AE31" s="370"/>
      <c r="AF31" s="370"/>
      <c r="AG31" s="371"/>
      <c r="AH31" s="333">
        <v>0</v>
      </c>
      <c r="AI31" s="334"/>
      <c r="AJ31" s="334"/>
      <c r="AK31" s="335"/>
      <c r="AL31" s="333"/>
      <c r="AM31" s="334"/>
      <c r="AN31" s="334"/>
      <c r="AO31" s="335"/>
      <c r="AP31" s="333"/>
      <c r="AQ31" s="334"/>
      <c r="AR31" s="334"/>
      <c r="AS31" s="335"/>
      <c r="AT31" s="333"/>
      <c r="AU31" s="334"/>
      <c r="AV31" s="334"/>
      <c r="AW31" s="335"/>
      <c r="AX31" s="333"/>
      <c r="AY31" s="334"/>
      <c r="AZ31" s="334"/>
      <c r="BA31" s="335"/>
      <c r="BB31" s="342">
        <f>SUM(AX31,AT31,AP31,AL31,AH31,AC31,Y31)</f>
        <v>0</v>
      </c>
      <c r="BC31" s="343"/>
      <c r="BD31" s="343"/>
      <c r="BE31" s="344"/>
      <c r="BH31" s="231">
        <v>0</v>
      </c>
      <c r="BI31" s="231"/>
      <c r="BJ31" s="231"/>
      <c r="BK31" s="231"/>
      <c r="BL31" s="231">
        <v>0</v>
      </c>
      <c r="BM31" s="231"/>
      <c r="BN31" s="231"/>
      <c r="BO31" s="231"/>
      <c r="BP31" s="232">
        <f>IF(AND(BH31&gt;0,BL31&gt;0),(AC31-BH31-BL31)*7%,0)</f>
        <v>0</v>
      </c>
      <c r="BQ31" s="232"/>
      <c r="BR31" s="232"/>
      <c r="BS31" s="232"/>
    </row>
    <row r="32" spans="1:71" ht="11.25" customHeight="1">
      <c r="A32" s="389"/>
      <c r="B32" s="390"/>
      <c r="C32" s="391"/>
      <c r="D32" s="398"/>
      <c r="E32" s="399"/>
      <c r="F32" s="400"/>
      <c r="G32" s="398"/>
      <c r="H32" s="400"/>
      <c r="I32" s="405"/>
      <c r="J32" s="391"/>
      <c r="K32" s="336"/>
      <c r="L32" s="337"/>
      <c r="M32" s="338"/>
      <c r="N32" s="336"/>
      <c r="O32" s="337"/>
      <c r="P32" s="338"/>
      <c r="Q32" s="663"/>
      <c r="R32" s="664"/>
      <c r="S32" s="351"/>
      <c r="T32" s="352"/>
      <c r="U32" s="352"/>
      <c r="V32" s="353"/>
      <c r="W32" s="365"/>
      <c r="X32" s="366"/>
      <c r="Y32" s="372"/>
      <c r="Z32" s="373"/>
      <c r="AA32" s="373"/>
      <c r="AB32" s="374"/>
      <c r="AC32" s="372"/>
      <c r="AD32" s="378"/>
      <c r="AE32" s="378"/>
      <c r="AF32" s="378"/>
      <c r="AG32" s="379"/>
      <c r="AH32" s="336"/>
      <c r="AI32" s="337"/>
      <c r="AJ32" s="337"/>
      <c r="AK32" s="338"/>
      <c r="AL32" s="336"/>
      <c r="AM32" s="337"/>
      <c r="AN32" s="337"/>
      <c r="AO32" s="338"/>
      <c r="AP32" s="336"/>
      <c r="AQ32" s="337"/>
      <c r="AR32" s="337"/>
      <c r="AS32" s="338"/>
      <c r="AT32" s="336"/>
      <c r="AU32" s="337"/>
      <c r="AV32" s="337"/>
      <c r="AW32" s="338"/>
      <c r="AX32" s="336"/>
      <c r="AY32" s="337"/>
      <c r="AZ32" s="337"/>
      <c r="BA32" s="338"/>
      <c r="BB32" s="345"/>
      <c r="BC32" s="346"/>
      <c r="BD32" s="346"/>
      <c r="BE32" s="347"/>
    </row>
    <row r="33" spans="1:72" ht="16.5" customHeight="1" thickBot="1">
      <c r="A33" s="407"/>
      <c r="B33" s="408"/>
      <c r="C33" s="409"/>
      <c r="D33" s="410"/>
      <c r="E33" s="411"/>
      <c r="F33" s="412"/>
      <c r="G33" s="410"/>
      <c r="H33" s="412"/>
      <c r="I33" s="413"/>
      <c r="J33" s="409"/>
      <c r="K33" s="383"/>
      <c r="L33" s="384"/>
      <c r="M33" s="385"/>
      <c r="N33" s="383"/>
      <c r="O33" s="384"/>
      <c r="P33" s="385"/>
      <c r="Q33" s="665"/>
      <c r="R33" s="666"/>
      <c r="S33" s="414"/>
      <c r="T33" s="415"/>
      <c r="U33" s="415"/>
      <c r="V33" s="416"/>
      <c r="W33" s="380"/>
      <c r="X33" s="381"/>
      <c r="Y33" s="382"/>
      <c r="Z33" s="378"/>
      <c r="AA33" s="378"/>
      <c r="AB33" s="379"/>
      <c r="AC33" s="175" t="str">
        <f>IF(AC31&gt;0,AD33/AC31,"")</f>
        <v/>
      </c>
      <c r="AD33" s="417">
        <f>IF(G31="렌트",TRUNC(AC31*70%,0),IF(G31="순수리스",TRUNC(AC31*97%,0),0))</f>
        <v>0</v>
      </c>
      <c r="AE33" s="418"/>
      <c r="AF33" s="418"/>
      <c r="AG33" s="419"/>
      <c r="AH33" s="383"/>
      <c r="AI33" s="384"/>
      <c r="AJ33" s="384"/>
      <c r="AK33" s="385"/>
      <c r="AL33" s="383"/>
      <c r="AM33" s="384"/>
      <c r="AN33" s="384"/>
      <c r="AO33" s="385"/>
      <c r="AP33" s="383"/>
      <c r="AQ33" s="384"/>
      <c r="AR33" s="384"/>
      <c r="AS33" s="385"/>
      <c r="AT33" s="383"/>
      <c r="AU33" s="384"/>
      <c r="AV33" s="384"/>
      <c r="AW33" s="385"/>
      <c r="AX33" s="383"/>
      <c r="AY33" s="384"/>
      <c r="AZ33" s="384"/>
      <c r="BA33" s="385"/>
      <c r="BB33" s="420"/>
      <c r="BC33" s="421"/>
      <c r="BD33" s="421"/>
      <c r="BE33" s="422"/>
    </row>
    <row r="34" spans="1:72" ht="16.5" customHeight="1">
      <c r="A34" s="386"/>
      <c r="B34" s="387"/>
      <c r="C34" s="388"/>
      <c r="D34" s="395"/>
      <c r="E34" s="396"/>
      <c r="F34" s="397"/>
      <c r="G34" s="395"/>
      <c r="H34" s="397"/>
      <c r="I34" s="404"/>
      <c r="J34" s="388"/>
      <c r="K34" s="333"/>
      <c r="L34" s="334"/>
      <c r="M34" s="335"/>
      <c r="N34" s="333"/>
      <c r="O34" s="334"/>
      <c r="P34" s="335"/>
      <c r="Q34" s="661">
        <f t="shared" ref="Q34" si="6">IF(I34="부",0,IF(OR(K34="",N34=""),IF(BB34&gt;0,10000000/BB34*W34/12,0),N34/K34))</f>
        <v>0</v>
      </c>
      <c r="R34" s="662"/>
      <c r="S34" s="360"/>
      <c r="T34" s="361"/>
      <c r="U34" s="361"/>
      <c r="V34" s="362"/>
      <c r="W34" s="363">
        <f>TEXT(MIN(E6,IF(S36="",E6,S36)),"MM")-TEXT(MAX(E3,S35),"MM")+1</f>
        <v>12</v>
      </c>
      <c r="X34" s="364"/>
      <c r="Y34" s="369"/>
      <c r="Z34" s="370"/>
      <c r="AA34" s="370"/>
      <c r="AB34" s="371"/>
      <c r="AC34" s="369"/>
      <c r="AD34" s="370"/>
      <c r="AE34" s="370"/>
      <c r="AF34" s="370"/>
      <c r="AG34" s="371"/>
      <c r="AH34" s="333">
        <v>0</v>
      </c>
      <c r="AI34" s="334"/>
      <c r="AJ34" s="334"/>
      <c r="AK34" s="335"/>
      <c r="AL34" s="333"/>
      <c r="AM34" s="334"/>
      <c r="AN34" s="334"/>
      <c r="AO34" s="335"/>
      <c r="AP34" s="333"/>
      <c r="AQ34" s="334"/>
      <c r="AR34" s="334"/>
      <c r="AS34" s="335"/>
      <c r="AT34" s="333"/>
      <c r="AU34" s="334"/>
      <c r="AV34" s="334"/>
      <c r="AW34" s="335"/>
      <c r="AX34" s="333"/>
      <c r="AY34" s="334"/>
      <c r="AZ34" s="334"/>
      <c r="BA34" s="335"/>
      <c r="BB34" s="342">
        <f>SUM(AX34,AT34,AP34,AL34,AH34,AC34,Y34)</f>
        <v>0</v>
      </c>
      <c r="BC34" s="343"/>
      <c r="BD34" s="343"/>
      <c r="BE34" s="344"/>
      <c r="BH34" s="231">
        <v>0</v>
      </c>
      <c r="BI34" s="231"/>
      <c r="BJ34" s="231"/>
      <c r="BK34" s="231"/>
      <c r="BL34" s="231">
        <v>0</v>
      </c>
      <c r="BM34" s="231"/>
      <c r="BN34" s="231"/>
      <c r="BO34" s="231"/>
      <c r="BP34" s="232">
        <f>IF(AND(BH34&gt;0,BL34&gt;0),(AC34-BH34-BL34)*7%,0)</f>
        <v>0</v>
      </c>
      <c r="BQ34" s="232"/>
      <c r="BR34" s="232"/>
      <c r="BS34" s="232"/>
    </row>
    <row r="35" spans="1:72" ht="11.25" customHeight="1">
      <c r="A35" s="389"/>
      <c r="B35" s="390"/>
      <c r="C35" s="391"/>
      <c r="D35" s="398"/>
      <c r="E35" s="399"/>
      <c r="F35" s="400"/>
      <c r="G35" s="398"/>
      <c r="H35" s="400"/>
      <c r="I35" s="405"/>
      <c r="J35" s="391"/>
      <c r="K35" s="336"/>
      <c r="L35" s="337"/>
      <c r="M35" s="338"/>
      <c r="N35" s="336"/>
      <c r="O35" s="337"/>
      <c r="P35" s="338"/>
      <c r="Q35" s="663"/>
      <c r="R35" s="664"/>
      <c r="S35" s="351"/>
      <c r="T35" s="352"/>
      <c r="U35" s="352"/>
      <c r="V35" s="353"/>
      <c r="W35" s="365"/>
      <c r="X35" s="366"/>
      <c r="Y35" s="372"/>
      <c r="Z35" s="373"/>
      <c r="AA35" s="373"/>
      <c r="AB35" s="374"/>
      <c r="AC35" s="372"/>
      <c r="AD35" s="378"/>
      <c r="AE35" s="378"/>
      <c r="AF35" s="378"/>
      <c r="AG35" s="379"/>
      <c r="AH35" s="336"/>
      <c r="AI35" s="337"/>
      <c r="AJ35" s="337"/>
      <c r="AK35" s="338"/>
      <c r="AL35" s="336"/>
      <c r="AM35" s="337"/>
      <c r="AN35" s="337"/>
      <c r="AO35" s="338"/>
      <c r="AP35" s="336"/>
      <c r="AQ35" s="337"/>
      <c r="AR35" s="337"/>
      <c r="AS35" s="338"/>
      <c r="AT35" s="336"/>
      <c r="AU35" s="337"/>
      <c r="AV35" s="337"/>
      <c r="AW35" s="338"/>
      <c r="AX35" s="336"/>
      <c r="AY35" s="337"/>
      <c r="AZ35" s="337"/>
      <c r="BA35" s="338"/>
      <c r="BB35" s="345"/>
      <c r="BC35" s="346"/>
      <c r="BD35" s="346"/>
      <c r="BE35" s="347"/>
    </row>
    <row r="36" spans="1:72" ht="16.5" customHeight="1" thickBot="1">
      <c r="A36" s="392"/>
      <c r="B36" s="393"/>
      <c r="C36" s="394"/>
      <c r="D36" s="401"/>
      <c r="E36" s="402"/>
      <c r="F36" s="403"/>
      <c r="G36" s="401"/>
      <c r="H36" s="403"/>
      <c r="I36" s="406"/>
      <c r="J36" s="394"/>
      <c r="K36" s="339"/>
      <c r="L36" s="340"/>
      <c r="M36" s="341"/>
      <c r="N36" s="339"/>
      <c r="O36" s="340"/>
      <c r="P36" s="341"/>
      <c r="Q36" s="665"/>
      <c r="R36" s="666"/>
      <c r="S36" s="354"/>
      <c r="T36" s="355"/>
      <c r="U36" s="355"/>
      <c r="V36" s="356"/>
      <c r="W36" s="367"/>
      <c r="X36" s="368"/>
      <c r="Y36" s="375"/>
      <c r="Z36" s="376"/>
      <c r="AA36" s="376"/>
      <c r="AB36" s="377"/>
      <c r="AC36" s="175" t="str">
        <f>IF(AC34&gt;0,AD36/AC34,"")</f>
        <v/>
      </c>
      <c r="AD36" s="357">
        <f>IF(G34="렌트",TRUNC(AC34*70%,0),IF(G34="순수리스",TRUNC(AC34*97%,0),0))</f>
        <v>0</v>
      </c>
      <c r="AE36" s="358"/>
      <c r="AF36" s="358"/>
      <c r="AG36" s="359"/>
      <c r="AH36" s="339"/>
      <c r="AI36" s="340"/>
      <c r="AJ36" s="340"/>
      <c r="AK36" s="341"/>
      <c r="AL36" s="339"/>
      <c r="AM36" s="340"/>
      <c r="AN36" s="340"/>
      <c r="AO36" s="341"/>
      <c r="AP36" s="339"/>
      <c r="AQ36" s="340"/>
      <c r="AR36" s="340"/>
      <c r="AS36" s="341"/>
      <c r="AT36" s="339"/>
      <c r="AU36" s="340"/>
      <c r="AV36" s="340"/>
      <c r="AW36" s="341"/>
      <c r="AX36" s="339"/>
      <c r="AY36" s="340"/>
      <c r="AZ36" s="340"/>
      <c r="BA36" s="341"/>
      <c r="BB36" s="348"/>
      <c r="BC36" s="349"/>
      <c r="BD36" s="349"/>
      <c r="BE36" s="350"/>
    </row>
    <row r="37" spans="1:72" ht="18" customHeight="1" thickTop="1">
      <c r="A37" s="294" t="s">
        <v>8</v>
      </c>
      <c r="B37" s="268"/>
      <c r="C37" s="268"/>
      <c r="D37" s="503"/>
      <c r="E37" s="503"/>
      <c r="F37" s="503"/>
      <c r="G37" s="503"/>
      <c r="H37" s="503"/>
      <c r="I37" s="503"/>
      <c r="J37" s="503"/>
      <c r="K37" s="480"/>
      <c r="L37" s="480"/>
      <c r="M37" s="480"/>
      <c r="N37" s="480"/>
      <c r="O37" s="480"/>
      <c r="P37" s="480"/>
      <c r="Q37" s="503"/>
      <c r="R37" s="503"/>
      <c r="S37" s="509"/>
      <c r="T37" s="510"/>
      <c r="U37" s="510"/>
      <c r="V37" s="511"/>
      <c r="W37" s="509"/>
      <c r="X37" s="511"/>
      <c r="Y37" s="504">
        <f>SUM(Y13:AB36)</f>
        <v>0</v>
      </c>
      <c r="Z37" s="505"/>
      <c r="AA37" s="505"/>
      <c r="AB37" s="505"/>
      <c r="AC37" s="507">
        <f>SUM(AC13,AC16,AC19,AC22,AC25,AC28,AC31,AC34)</f>
        <v>23824635</v>
      </c>
      <c r="AD37" s="508"/>
      <c r="AE37" s="508"/>
      <c r="AF37" s="508"/>
      <c r="AG37" s="508"/>
      <c r="AH37" s="485">
        <f>SUM(AH13:AK36)</f>
        <v>10594232</v>
      </c>
      <c r="AI37" s="485"/>
      <c r="AJ37" s="485"/>
      <c r="AK37" s="485"/>
      <c r="AL37" s="485">
        <f>SUM(AL13:AO36)</f>
        <v>0</v>
      </c>
      <c r="AM37" s="485"/>
      <c r="AN37" s="485"/>
      <c r="AO37" s="485"/>
      <c r="AP37" s="485">
        <f>SUM(AP13:AS36)</f>
        <v>0</v>
      </c>
      <c r="AQ37" s="485"/>
      <c r="AR37" s="485"/>
      <c r="AS37" s="485"/>
      <c r="AT37" s="485">
        <f>SUM(AT13:AW36)</f>
        <v>0</v>
      </c>
      <c r="AU37" s="485"/>
      <c r="AV37" s="485"/>
      <c r="AW37" s="485"/>
      <c r="AX37" s="485">
        <f>SUM(AX13:BA36)</f>
        <v>91040</v>
      </c>
      <c r="AY37" s="485"/>
      <c r="AZ37" s="485"/>
      <c r="BA37" s="485"/>
      <c r="BB37" s="485">
        <f>SUM(BB13:BE36)</f>
        <v>34509907</v>
      </c>
      <c r="BC37" s="485"/>
      <c r="BD37" s="485"/>
      <c r="BE37" s="485"/>
    </row>
    <row r="38" spans="1:72" ht="18" customHeight="1">
      <c r="A38" s="289"/>
      <c r="B38" s="234"/>
      <c r="C38" s="234"/>
      <c r="D38" s="444"/>
      <c r="E38" s="444"/>
      <c r="F38" s="444"/>
      <c r="G38" s="444"/>
      <c r="H38" s="444"/>
      <c r="I38" s="444"/>
      <c r="J38" s="444"/>
      <c r="K38" s="481"/>
      <c r="L38" s="481"/>
      <c r="M38" s="481"/>
      <c r="N38" s="481"/>
      <c r="O38" s="481"/>
      <c r="P38" s="481"/>
      <c r="Q38" s="444"/>
      <c r="R38" s="444"/>
      <c r="S38" s="512"/>
      <c r="T38" s="513"/>
      <c r="U38" s="513"/>
      <c r="V38" s="514"/>
      <c r="W38" s="512"/>
      <c r="X38" s="514"/>
      <c r="Y38" s="506"/>
      <c r="Z38" s="506"/>
      <c r="AA38" s="506"/>
      <c r="AB38" s="506"/>
      <c r="AC38" s="151"/>
      <c r="AD38" s="487">
        <f>SUM(AD15,AD18,AD21,AD24,AD27,AD30,AD33,AD36)</f>
        <v>16677244</v>
      </c>
      <c r="AE38" s="487"/>
      <c r="AF38" s="487"/>
      <c r="AG38" s="487"/>
      <c r="AH38" s="486"/>
      <c r="AI38" s="486"/>
      <c r="AJ38" s="486"/>
      <c r="AK38" s="486"/>
      <c r="AL38" s="486"/>
      <c r="AM38" s="486"/>
      <c r="AN38" s="486"/>
      <c r="AO38" s="486"/>
      <c r="AP38" s="486"/>
      <c r="AQ38" s="486"/>
      <c r="AR38" s="486"/>
      <c r="AS38" s="486"/>
      <c r="AT38" s="486"/>
      <c r="AU38" s="486"/>
      <c r="AV38" s="486"/>
      <c r="AW38" s="486"/>
      <c r="AX38" s="486"/>
      <c r="AY38" s="486"/>
      <c r="AZ38" s="486"/>
      <c r="BA38" s="486"/>
      <c r="BB38" s="486"/>
      <c r="BC38" s="486"/>
      <c r="BD38" s="486"/>
      <c r="BE38" s="486"/>
    </row>
    <row r="39" spans="1:72" ht="7.5" customHeight="1">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row>
    <row r="40" spans="1:72" ht="18" thickBot="1">
      <c r="A40" s="8" t="s">
        <v>10</v>
      </c>
      <c r="B40" s="10"/>
      <c r="C40" s="10"/>
      <c r="D40" s="152"/>
      <c r="E40" s="152"/>
      <c r="F40" s="152"/>
      <c r="G40" s="152"/>
      <c r="H40" s="152"/>
      <c r="I40" s="152"/>
      <c r="J40" s="152"/>
      <c r="K40" s="152"/>
      <c r="L40" s="152"/>
      <c r="M40" s="152"/>
      <c r="N40" s="152"/>
      <c r="O40" s="152"/>
      <c r="P40" s="152"/>
      <c r="Q40" s="152"/>
      <c r="R40" s="152"/>
      <c r="S40" s="152"/>
      <c r="T40" s="152"/>
      <c r="U40" s="152"/>
      <c r="V40" s="152"/>
      <c r="W40" s="152"/>
      <c r="X40" s="152"/>
      <c r="Y40" s="152"/>
      <c r="Z40" s="152"/>
      <c r="AA40" s="152"/>
      <c r="AB40" s="152"/>
      <c r="AC40" s="152"/>
      <c r="AD40" s="152"/>
      <c r="AE40" s="152"/>
      <c r="AF40" s="152"/>
      <c r="AG40" s="152"/>
      <c r="AH40" s="152"/>
      <c r="AI40" s="152"/>
      <c r="AJ40" s="152"/>
      <c r="AK40" s="152"/>
      <c r="AL40" s="152"/>
      <c r="AM40" s="152"/>
      <c r="AN40" s="152"/>
      <c r="AO40" s="152"/>
      <c r="AP40" s="152"/>
      <c r="AQ40" s="152"/>
      <c r="AR40" s="10"/>
      <c r="AS40" s="10"/>
      <c r="AT40" s="10"/>
      <c r="AU40" s="10"/>
      <c r="AV40" s="10"/>
      <c r="AW40" s="10"/>
      <c r="AX40" s="10"/>
      <c r="AY40" s="10"/>
      <c r="AZ40" s="10"/>
      <c r="BA40" s="10"/>
      <c r="BB40" s="10"/>
      <c r="BC40" s="10"/>
      <c r="BD40" s="10"/>
      <c r="BE40" s="10"/>
    </row>
    <row r="41" spans="1:72">
      <c r="A41" s="497" t="s">
        <v>339</v>
      </c>
      <c r="B41" s="498"/>
      <c r="C41" s="499"/>
      <c r="D41" s="500" t="s">
        <v>340</v>
      </c>
      <c r="E41" s="501"/>
      <c r="F41" s="501"/>
      <c r="G41" s="501"/>
      <c r="H41" s="501"/>
      <c r="I41" s="501"/>
      <c r="J41" s="501"/>
      <c r="K41" s="501"/>
      <c r="L41" s="501"/>
      <c r="M41" s="501"/>
      <c r="N41" s="501"/>
      <c r="O41" s="501"/>
      <c r="P41" s="501"/>
      <c r="Q41" s="501"/>
      <c r="R41" s="501"/>
      <c r="S41" s="501"/>
      <c r="T41" s="501"/>
      <c r="U41" s="501"/>
      <c r="V41" s="501"/>
      <c r="W41" s="501"/>
      <c r="X41" s="501"/>
      <c r="Y41" s="501"/>
      <c r="Z41" s="502"/>
      <c r="AA41" s="667" t="s">
        <v>550</v>
      </c>
      <c r="AB41" s="668"/>
      <c r="AC41" s="668"/>
      <c r="AD41" s="668"/>
      <c r="AE41" s="668"/>
      <c r="AF41" s="668"/>
      <c r="AG41" s="668"/>
      <c r="AH41" s="668"/>
      <c r="AI41" s="668"/>
      <c r="AJ41" s="668"/>
      <c r="AK41" s="668"/>
      <c r="AL41" s="668"/>
      <c r="AM41" s="668"/>
      <c r="AN41" s="668"/>
      <c r="AO41" s="668"/>
      <c r="AP41" s="668"/>
      <c r="AQ41" s="669"/>
      <c r="AR41" s="456" t="s">
        <v>347</v>
      </c>
      <c r="AS41" s="234"/>
      <c r="AT41" s="234"/>
      <c r="AU41" s="234"/>
      <c r="AV41" s="234"/>
      <c r="AW41" s="234"/>
      <c r="AX41" s="233" t="s">
        <v>349</v>
      </c>
      <c r="AY41" s="234"/>
      <c r="AZ41" s="234"/>
      <c r="BA41" s="234"/>
      <c r="BB41" s="515" t="s">
        <v>350</v>
      </c>
      <c r="BC41" s="516"/>
      <c r="BD41" s="516"/>
      <c r="BE41" s="516"/>
    </row>
    <row r="42" spans="1:72">
      <c r="A42" s="497"/>
      <c r="B42" s="498"/>
      <c r="C42" s="499"/>
      <c r="D42" s="482" t="s">
        <v>341</v>
      </c>
      <c r="E42" s="438"/>
      <c r="F42" s="438"/>
      <c r="G42" s="438"/>
      <c r="H42" s="438"/>
      <c r="I42" s="438"/>
      <c r="J42" s="439" t="s">
        <v>342</v>
      </c>
      <c r="K42" s="438"/>
      <c r="L42" s="438"/>
      <c r="M42" s="438"/>
      <c r="N42" s="438"/>
      <c r="O42" s="438"/>
      <c r="P42" s="439" t="s">
        <v>343</v>
      </c>
      <c r="Q42" s="438"/>
      <c r="R42" s="438"/>
      <c r="S42" s="438"/>
      <c r="T42" s="438"/>
      <c r="U42" s="438"/>
      <c r="V42" s="438"/>
      <c r="W42" s="438"/>
      <c r="X42" s="438"/>
      <c r="Y42" s="438"/>
      <c r="Z42" s="484"/>
      <c r="AA42" s="482" t="s">
        <v>344</v>
      </c>
      <c r="AB42" s="438"/>
      <c r="AC42" s="438"/>
      <c r="AD42" s="438"/>
      <c r="AE42" s="438"/>
      <c r="AF42" s="438"/>
      <c r="AG42" s="439" t="s">
        <v>345</v>
      </c>
      <c r="AH42" s="438"/>
      <c r="AI42" s="438"/>
      <c r="AJ42" s="438"/>
      <c r="AK42" s="438"/>
      <c r="AL42" s="438"/>
      <c r="AM42" s="439" t="s">
        <v>346</v>
      </c>
      <c r="AN42" s="438"/>
      <c r="AO42" s="438"/>
      <c r="AP42" s="438"/>
      <c r="AQ42" s="484"/>
      <c r="AR42" s="289"/>
      <c r="AS42" s="234"/>
      <c r="AT42" s="234"/>
      <c r="AU42" s="234"/>
      <c r="AV42" s="234"/>
      <c r="AW42" s="234"/>
      <c r="AX42" s="234"/>
      <c r="AY42" s="234"/>
      <c r="AZ42" s="234"/>
      <c r="BA42" s="234"/>
      <c r="BB42" s="517"/>
      <c r="BC42" s="518"/>
      <c r="BD42" s="518"/>
      <c r="BE42" s="518"/>
    </row>
    <row r="43" spans="1:72">
      <c r="A43" s="497"/>
      <c r="B43" s="498"/>
      <c r="C43" s="499"/>
      <c r="D43" s="483"/>
      <c r="E43" s="438"/>
      <c r="F43" s="438"/>
      <c r="G43" s="438"/>
      <c r="H43" s="438"/>
      <c r="I43" s="438"/>
      <c r="J43" s="438"/>
      <c r="K43" s="438"/>
      <c r="L43" s="438"/>
      <c r="M43" s="438"/>
      <c r="N43" s="438"/>
      <c r="O43" s="438"/>
      <c r="P43" s="438"/>
      <c r="Q43" s="438"/>
      <c r="R43" s="438"/>
      <c r="S43" s="438"/>
      <c r="T43" s="438"/>
      <c r="U43" s="438"/>
      <c r="V43" s="438"/>
      <c r="W43" s="438"/>
      <c r="X43" s="438"/>
      <c r="Y43" s="438"/>
      <c r="Z43" s="484"/>
      <c r="AA43" s="483"/>
      <c r="AB43" s="438"/>
      <c r="AC43" s="438"/>
      <c r="AD43" s="438"/>
      <c r="AE43" s="438"/>
      <c r="AF43" s="438"/>
      <c r="AG43" s="438"/>
      <c r="AH43" s="438"/>
      <c r="AI43" s="438"/>
      <c r="AJ43" s="438"/>
      <c r="AK43" s="438"/>
      <c r="AL43" s="438"/>
      <c r="AM43" s="438"/>
      <c r="AN43" s="438"/>
      <c r="AO43" s="438"/>
      <c r="AP43" s="438"/>
      <c r="AQ43" s="484"/>
      <c r="AR43" s="289"/>
      <c r="AS43" s="234"/>
      <c r="AT43" s="234"/>
      <c r="AU43" s="234"/>
      <c r="AV43" s="234"/>
      <c r="AW43" s="234"/>
      <c r="AX43" s="234"/>
      <c r="AY43" s="234"/>
      <c r="AZ43" s="234"/>
      <c r="BA43" s="234"/>
      <c r="BB43" s="517"/>
      <c r="BC43" s="518"/>
      <c r="BD43" s="518"/>
      <c r="BE43" s="518"/>
    </row>
    <row r="44" spans="1:72">
      <c r="A44" s="497"/>
      <c r="B44" s="498"/>
      <c r="C44" s="499"/>
      <c r="D44" s="483"/>
      <c r="E44" s="438"/>
      <c r="F44" s="438"/>
      <c r="G44" s="438"/>
      <c r="H44" s="438"/>
      <c r="I44" s="438"/>
      <c r="J44" s="438"/>
      <c r="K44" s="438"/>
      <c r="L44" s="438"/>
      <c r="M44" s="438"/>
      <c r="N44" s="438"/>
      <c r="O44" s="438"/>
      <c r="P44" s="438"/>
      <c r="Q44" s="438"/>
      <c r="R44" s="438"/>
      <c r="S44" s="438"/>
      <c r="T44" s="438"/>
      <c r="U44" s="438"/>
      <c r="V44" s="438"/>
      <c r="W44" s="438"/>
      <c r="X44" s="438"/>
      <c r="Y44" s="438"/>
      <c r="Z44" s="484"/>
      <c r="AA44" s="483"/>
      <c r="AB44" s="438"/>
      <c r="AC44" s="438"/>
      <c r="AD44" s="438"/>
      <c r="AE44" s="438"/>
      <c r="AF44" s="438"/>
      <c r="AG44" s="438"/>
      <c r="AH44" s="438"/>
      <c r="AI44" s="438"/>
      <c r="AJ44" s="438"/>
      <c r="AK44" s="438"/>
      <c r="AL44" s="438"/>
      <c r="AM44" s="438"/>
      <c r="AN44" s="438"/>
      <c r="AO44" s="438"/>
      <c r="AP44" s="438"/>
      <c r="AQ44" s="484"/>
      <c r="AR44" s="289"/>
      <c r="AS44" s="234"/>
      <c r="AT44" s="234"/>
      <c r="AU44" s="234"/>
      <c r="AV44" s="234"/>
      <c r="AW44" s="234"/>
      <c r="AX44" s="234"/>
      <c r="AY44" s="234"/>
      <c r="AZ44" s="234"/>
      <c r="BA44" s="234"/>
      <c r="BB44" s="519"/>
      <c r="BC44" s="520"/>
      <c r="BD44" s="520"/>
      <c r="BE44" s="520"/>
      <c r="BG44" s="267" t="s">
        <v>348</v>
      </c>
      <c r="BH44" s="267"/>
      <c r="BI44" s="267"/>
      <c r="BJ44" s="267"/>
      <c r="BK44" s="267"/>
      <c r="BL44" s="267"/>
      <c r="BM44" s="267" t="s">
        <v>348</v>
      </c>
      <c r="BN44" s="267"/>
      <c r="BO44" s="267"/>
      <c r="BP44" s="267"/>
      <c r="BQ44" s="267"/>
      <c r="BR44" s="267"/>
    </row>
    <row r="45" spans="1:72" ht="12.75" customHeight="1">
      <c r="A45" s="320" t="str">
        <f>IF(A13="","",A13)</f>
        <v>66호1234</v>
      </c>
      <c r="B45" s="321"/>
      <c r="C45" s="322"/>
      <c r="D45" s="658">
        <f>IF(OR(Y13&gt;0,AD15&gt;0),TRUNC(MAX(Y13,AD15)*Q13,0),0)</f>
        <v>0</v>
      </c>
      <c r="E45" s="659"/>
      <c r="F45" s="659"/>
      <c r="G45" s="659"/>
      <c r="H45" s="659"/>
      <c r="I45" s="659"/>
      <c r="J45" s="660">
        <f>IF(BB13&gt;0,TRUNC((BB13-Y13-AD15)*Q13,0),0)</f>
        <v>0</v>
      </c>
      <c r="K45" s="659"/>
      <c r="L45" s="659"/>
      <c r="M45" s="659"/>
      <c r="N45" s="659"/>
      <c r="O45" s="659"/>
      <c r="P45" s="323">
        <f>SUM(D45,J45)</f>
        <v>0</v>
      </c>
      <c r="Q45" s="324"/>
      <c r="R45" s="324"/>
      <c r="S45" s="324"/>
      <c r="T45" s="324"/>
      <c r="U45" s="324"/>
      <c r="V45" s="324"/>
      <c r="W45" s="324"/>
      <c r="X45" s="324"/>
      <c r="Y45" s="324"/>
      <c r="Z45" s="325"/>
      <c r="AA45" s="326">
        <f>MAX(Y13,AD15)-D45</f>
        <v>7000000</v>
      </c>
      <c r="AB45" s="324"/>
      <c r="AC45" s="324"/>
      <c r="AD45" s="324"/>
      <c r="AE45" s="324"/>
      <c r="AF45" s="324"/>
      <c r="AG45" s="323">
        <f>(BB13-Y13-AD15)-J45</f>
        <v>6000000</v>
      </c>
      <c r="AH45" s="324"/>
      <c r="AI45" s="324"/>
      <c r="AJ45" s="324"/>
      <c r="AK45" s="324"/>
      <c r="AL45" s="324"/>
      <c r="AM45" s="327">
        <f>SUM(AA45:AL45)</f>
        <v>13000000</v>
      </c>
      <c r="AN45" s="327"/>
      <c r="AO45" s="327"/>
      <c r="AP45" s="327"/>
      <c r="AQ45" s="328"/>
      <c r="AR45" s="329">
        <f>MAX(D45-(8000000*W13/((TEXT(E6,"MM")-TEXT(E3,"MM"))+1)),0)</f>
        <v>0</v>
      </c>
      <c r="AS45" s="330"/>
      <c r="AT45" s="330"/>
      <c r="AU45" s="330"/>
      <c r="AV45" s="330"/>
      <c r="AW45" s="330"/>
      <c r="AX45" s="331">
        <f>SUM(AM45,AR45)</f>
        <v>13000000</v>
      </c>
      <c r="AY45" s="332"/>
      <c r="AZ45" s="332"/>
      <c r="BA45" s="332"/>
      <c r="BB45" s="331">
        <f>BB13-AX45</f>
        <v>0</v>
      </c>
      <c r="BC45" s="332"/>
      <c r="BD45" s="332"/>
      <c r="BE45" s="464"/>
      <c r="BG45" s="278">
        <f>D45-(8000000*W13/((TEXT(E6,"MM")-TEXT(E3,"MM"))+1))</f>
        <v>-8000000</v>
      </c>
      <c r="BH45" s="278"/>
      <c r="BI45" s="278"/>
      <c r="BJ45" s="278"/>
      <c r="BK45" s="278"/>
      <c r="BL45" s="278"/>
      <c r="BM45" s="263">
        <f>BG45*-1</f>
        <v>8000000</v>
      </c>
      <c r="BN45" s="263"/>
      <c r="BO45" s="263"/>
      <c r="BP45" s="263"/>
      <c r="BQ45" s="263"/>
      <c r="BR45" s="263"/>
      <c r="BT45">
        <v>1</v>
      </c>
    </row>
    <row r="46" spans="1:72" ht="12.75" customHeight="1">
      <c r="A46" s="320" t="str">
        <f>IF(A16="","",A16)</f>
        <v>69하4321</v>
      </c>
      <c r="B46" s="321"/>
      <c r="C46" s="322"/>
      <c r="D46" s="658">
        <f>IF(OR(Y16&gt;0,AD18&gt;0),TRUNC(MAX(Y16,AD18)*Q16,0),0)</f>
        <v>8776152</v>
      </c>
      <c r="E46" s="659"/>
      <c r="F46" s="659"/>
      <c r="G46" s="659"/>
      <c r="H46" s="659"/>
      <c r="I46" s="659"/>
      <c r="J46" s="660">
        <f>IF(BB16&gt;0,TRUNC((BB16-Y16-AD18)*Q16,0),0)</f>
        <v>11326480</v>
      </c>
      <c r="K46" s="659"/>
      <c r="L46" s="659"/>
      <c r="M46" s="659"/>
      <c r="N46" s="659"/>
      <c r="O46" s="659"/>
      <c r="P46" s="323">
        <f t="shared" ref="P46:P52" si="7">SUM(D46,J46)</f>
        <v>20102632</v>
      </c>
      <c r="Q46" s="324"/>
      <c r="R46" s="324"/>
      <c r="S46" s="324"/>
      <c r="T46" s="324"/>
      <c r="U46" s="324"/>
      <c r="V46" s="324"/>
      <c r="W46" s="324"/>
      <c r="X46" s="324"/>
      <c r="Y46" s="324"/>
      <c r="Z46" s="325"/>
      <c r="AA46" s="326">
        <f>MAX(Y16,AD18)-D46</f>
        <v>0</v>
      </c>
      <c r="AB46" s="324"/>
      <c r="AC46" s="324"/>
      <c r="AD46" s="324"/>
      <c r="AE46" s="324"/>
      <c r="AF46" s="324"/>
      <c r="AG46" s="323">
        <f>(BB16-Y16-AD18)-J46</f>
        <v>0</v>
      </c>
      <c r="AH46" s="324"/>
      <c r="AI46" s="324"/>
      <c r="AJ46" s="324"/>
      <c r="AK46" s="324"/>
      <c r="AL46" s="324"/>
      <c r="AM46" s="327">
        <f t="shared" ref="AM46:AM52" si="8">SUM(AA46:AL46)</f>
        <v>0</v>
      </c>
      <c r="AN46" s="327"/>
      <c r="AO46" s="327"/>
      <c r="AP46" s="327"/>
      <c r="AQ46" s="328"/>
      <c r="AR46" s="329">
        <f>MAX(D46-(8000000*W16/((TEXT(E6,"MM")-TEXT(E3,"MM"))+1)),0)</f>
        <v>776152</v>
      </c>
      <c r="AS46" s="330"/>
      <c r="AT46" s="330"/>
      <c r="AU46" s="330"/>
      <c r="AV46" s="330"/>
      <c r="AW46" s="330"/>
      <c r="AX46" s="331">
        <f t="shared" ref="AX46:AX52" si="9">SUM(AM46,AR46)</f>
        <v>776152</v>
      </c>
      <c r="AY46" s="332"/>
      <c r="AZ46" s="332"/>
      <c r="BA46" s="332"/>
      <c r="BB46" s="331">
        <f>BB16-AX46</f>
        <v>19326480</v>
      </c>
      <c r="BC46" s="332"/>
      <c r="BD46" s="332"/>
      <c r="BE46" s="464"/>
      <c r="BG46" s="278">
        <f>D46-(8000000*W16/((TEXT(E6,"MM")-TEXT(E3,"MM"))+1))</f>
        <v>776152</v>
      </c>
      <c r="BH46" s="278"/>
      <c r="BI46" s="278"/>
      <c r="BJ46" s="278"/>
      <c r="BK46" s="278"/>
      <c r="BL46" s="278"/>
      <c r="BM46" s="263">
        <f t="shared" ref="BM46:BM52" si="10">BG46*-1</f>
        <v>-776152</v>
      </c>
      <c r="BN46" s="263"/>
      <c r="BO46" s="263"/>
      <c r="BP46" s="263"/>
      <c r="BQ46" s="263"/>
      <c r="BR46" s="263"/>
      <c r="BT46">
        <v>2</v>
      </c>
    </row>
    <row r="47" spans="1:72" ht="12.75" customHeight="1">
      <c r="A47" s="320" t="str">
        <f>IF(A19="","",A19)</f>
        <v>18하5879</v>
      </c>
      <c r="B47" s="321"/>
      <c r="C47" s="322"/>
      <c r="D47" s="658">
        <f>IF(OR(Y19&gt;0,AD21&gt;0),TRUNC(MAX(Y19,AD21)*Q19,0),0)</f>
        <v>901092</v>
      </c>
      <c r="E47" s="659"/>
      <c r="F47" s="659"/>
      <c r="G47" s="659"/>
      <c r="H47" s="659"/>
      <c r="I47" s="659"/>
      <c r="J47" s="660">
        <f>IF(BB19&gt;0,TRUNC((BB19-Y19-AD21)*Q19,0),0)</f>
        <v>506183</v>
      </c>
      <c r="K47" s="659"/>
      <c r="L47" s="659"/>
      <c r="M47" s="659"/>
      <c r="N47" s="659"/>
      <c r="O47" s="659"/>
      <c r="P47" s="323">
        <f t="shared" si="7"/>
        <v>1407275</v>
      </c>
      <c r="Q47" s="324"/>
      <c r="R47" s="324"/>
      <c r="S47" s="324"/>
      <c r="T47" s="324"/>
      <c r="U47" s="324"/>
      <c r="V47" s="324"/>
      <c r="W47" s="324"/>
      <c r="X47" s="324"/>
      <c r="Y47" s="324"/>
      <c r="Z47" s="325"/>
      <c r="AA47" s="326">
        <f>MAX(Y19,AD21)-D47</f>
        <v>0</v>
      </c>
      <c r="AB47" s="324"/>
      <c r="AC47" s="324"/>
      <c r="AD47" s="324"/>
      <c r="AE47" s="324"/>
      <c r="AF47" s="324"/>
      <c r="AG47" s="323">
        <f>(BB19-Y19-AD21)-J47</f>
        <v>0</v>
      </c>
      <c r="AH47" s="324"/>
      <c r="AI47" s="324"/>
      <c r="AJ47" s="324"/>
      <c r="AK47" s="324"/>
      <c r="AL47" s="324"/>
      <c r="AM47" s="327">
        <f t="shared" si="8"/>
        <v>0</v>
      </c>
      <c r="AN47" s="327"/>
      <c r="AO47" s="327"/>
      <c r="AP47" s="327"/>
      <c r="AQ47" s="328"/>
      <c r="AR47" s="329">
        <f>MAX(D47-(8000000*W19/((TEXT(E6,"MM")-TEXT(E3,"MM"))+1)),0)</f>
        <v>0</v>
      </c>
      <c r="AS47" s="330"/>
      <c r="AT47" s="330"/>
      <c r="AU47" s="330"/>
      <c r="AV47" s="330"/>
      <c r="AW47" s="330"/>
      <c r="AX47" s="331">
        <f t="shared" si="9"/>
        <v>0</v>
      </c>
      <c r="AY47" s="332"/>
      <c r="AZ47" s="332"/>
      <c r="BA47" s="332"/>
      <c r="BB47" s="331">
        <f>BB19-AX47</f>
        <v>1407275</v>
      </c>
      <c r="BC47" s="332"/>
      <c r="BD47" s="332"/>
      <c r="BE47" s="464"/>
      <c r="BG47" s="278">
        <f>D47-(8000000*W19/((TEXT(E6,"MM")-TEXT(E3,"MM"))+1))</f>
        <v>-7098908</v>
      </c>
      <c r="BH47" s="278"/>
      <c r="BI47" s="278"/>
      <c r="BJ47" s="278"/>
      <c r="BK47" s="278"/>
      <c r="BL47" s="278"/>
      <c r="BM47" s="263">
        <f t="shared" si="10"/>
        <v>7098908</v>
      </c>
      <c r="BN47" s="263"/>
      <c r="BO47" s="263"/>
      <c r="BP47" s="263"/>
      <c r="BQ47" s="263"/>
      <c r="BR47" s="263"/>
      <c r="BT47">
        <v>3</v>
      </c>
    </row>
    <row r="48" spans="1:72" ht="12.75" customHeight="1">
      <c r="A48" s="320" t="str">
        <f>IF(A22="","",A22)</f>
        <v/>
      </c>
      <c r="B48" s="321"/>
      <c r="C48" s="322"/>
      <c r="D48" s="658">
        <f>IF(OR(Y22&gt;0,AD24&gt;0),TRUNC(MAX(Y22,AD24)*Q22,0),0)</f>
        <v>0</v>
      </c>
      <c r="E48" s="659"/>
      <c r="F48" s="659"/>
      <c r="G48" s="659"/>
      <c r="H48" s="659"/>
      <c r="I48" s="659"/>
      <c r="J48" s="660">
        <f>IF(BB22&gt;0,TRUNC((BB22-Y22-AD24)*Q22,0),0)</f>
        <v>0</v>
      </c>
      <c r="K48" s="659"/>
      <c r="L48" s="659"/>
      <c r="M48" s="659"/>
      <c r="N48" s="659"/>
      <c r="O48" s="659"/>
      <c r="P48" s="323">
        <f t="shared" si="7"/>
        <v>0</v>
      </c>
      <c r="Q48" s="324"/>
      <c r="R48" s="324"/>
      <c r="S48" s="324"/>
      <c r="T48" s="324"/>
      <c r="U48" s="324"/>
      <c r="V48" s="324"/>
      <c r="W48" s="324"/>
      <c r="X48" s="324"/>
      <c r="Y48" s="324"/>
      <c r="Z48" s="325"/>
      <c r="AA48" s="326">
        <f>MAX(Y22,AD24)-D48</f>
        <v>0</v>
      </c>
      <c r="AB48" s="324"/>
      <c r="AC48" s="324"/>
      <c r="AD48" s="324"/>
      <c r="AE48" s="324"/>
      <c r="AF48" s="324"/>
      <c r="AG48" s="323">
        <f>(BB22-Y22-AD24)-J48</f>
        <v>0</v>
      </c>
      <c r="AH48" s="324"/>
      <c r="AI48" s="324"/>
      <c r="AJ48" s="324"/>
      <c r="AK48" s="324"/>
      <c r="AL48" s="324"/>
      <c r="AM48" s="327">
        <f t="shared" si="8"/>
        <v>0</v>
      </c>
      <c r="AN48" s="327"/>
      <c r="AO48" s="327"/>
      <c r="AP48" s="327"/>
      <c r="AQ48" s="328"/>
      <c r="AR48" s="329">
        <f>MAX(D48-(8000000*W22/((TEXT(E6,"MM")-TEXT(E3,"MM"))+1)),0)</f>
        <v>0</v>
      </c>
      <c r="AS48" s="330"/>
      <c r="AT48" s="330"/>
      <c r="AU48" s="330"/>
      <c r="AV48" s="330"/>
      <c r="AW48" s="330"/>
      <c r="AX48" s="331">
        <f t="shared" si="9"/>
        <v>0</v>
      </c>
      <c r="AY48" s="332"/>
      <c r="AZ48" s="332"/>
      <c r="BA48" s="332"/>
      <c r="BB48" s="331">
        <f>BB22-AX48</f>
        <v>0</v>
      </c>
      <c r="BC48" s="332"/>
      <c r="BD48" s="332"/>
      <c r="BE48" s="464"/>
      <c r="BG48" s="278">
        <f>D48-(8000000*W22/((TEXT(E6,"MM")-TEXT(E3,"MM"))+1))</f>
        <v>-8000000</v>
      </c>
      <c r="BH48" s="278"/>
      <c r="BI48" s="278"/>
      <c r="BJ48" s="278"/>
      <c r="BK48" s="278"/>
      <c r="BL48" s="278"/>
      <c r="BM48" s="263">
        <f t="shared" si="10"/>
        <v>8000000</v>
      </c>
      <c r="BN48" s="263"/>
      <c r="BO48" s="263"/>
      <c r="BP48" s="263"/>
      <c r="BQ48" s="263"/>
      <c r="BR48" s="263"/>
      <c r="BT48">
        <v>4</v>
      </c>
    </row>
    <row r="49" spans="1:72" ht="12.75" customHeight="1">
      <c r="A49" s="320" t="str">
        <f>IF(A25="","",A25)</f>
        <v/>
      </c>
      <c r="B49" s="321"/>
      <c r="C49" s="322"/>
      <c r="D49" s="658">
        <f>IF(OR(Y25&gt;0,AD27&gt;0),TRUNC(MAX(Y25,AD27)*Q25,0),0)</f>
        <v>0</v>
      </c>
      <c r="E49" s="659"/>
      <c r="F49" s="659"/>
      <c r="G49" s="659"/>
      <c r="H49" s="659"/>
      <c r="I49" s="659"/>
      <c r="J49" s="660">
        <f>IF(BB25&gt;0,TRUNC((BB25-Y25-AD27)*Q25,0),0)</f>
        <v>0</v>
      </c>
      <c r="K49" s="659"/>
      <c r="L49" s="659"/>
      <c r="M49" s="659"/>
      <c r="N49" s="659"/>
      <c r="O49" s="659"/>
      <c r="P49" s="323">
        <f t="shared" si="7"/>
        <v>0</v>
      </c>
      <c r="Q49" s="324"/>
      <c r="R49" s="324"/>
      <c r="S49" s="324"/>
      <c r="T49" s="324"/>
      <c r="U49" s="324"/>
      <c r="V49" s="324"/>
      <c r="W49" s="324"/>
      <c r="X49" s="324"/>
      <c r="Y49" s="324"/>
      <c r="Z49" s="325"/>
      <c r="AA49" s="326">
        <f>MAX(Y25,AD27)-D49</f>
        <v>0</v>
      </c>
      <c r="AB49" s="324"/>
      <c r="AC49" s="324"/>
      <c r="AD49" s="324"/>
      <c r="AE49" s="324"/>
      <c r="AF49" s="324"/>
      <c r="AG49" s="323">
        <f>(BB25-Y25-AD27)-J49</f>
        <v>0</v>
      </c>
      <c r="AH49" s="324"/>
      <c r="AI49" s="324"/>
      <c r="AJ49" s="324"/>
      <c r="AK49" s="324"/>
      <c r="AL49" s="324"/>
      <c r="AM49" s="327">
        <f t="shared" si="8"/>
        <v>0</v>
      </c>
      <c r="AN49" s="327"/>
      <c r="AO49" s="327"/>
      <c r="AP49" s="327"/>
      <c r="AQ49" s="328"/>
      <c r="AR49" s="329">
        <f>MAX(D49-(8000000*W25/((TEXT(E6,"MM")-TEXT(E3,"MM"))+1)),0)</f>
        <v>0</v>
      </c>
      <c r="AS49" s="330"/>
      <c r="AT49" s="330"/>
      <c r="AU49" s="330"/>
      <c r="AV49" s="330"/>
      <c r="AW49" s="330"/>
      <c r="AX49" s="331">
        <f t="shared" si="9"/>
        <v>0</v>
      </c>
      <c r="AY49" s="332"/>
      <c r="AZ49" s="332"/>
      <c r="BA49" s="332"/>
      <c r="BB49" s="331">
        <f>BB25-AX49</f>
        <v>0</v>
      </c>
      <c r="BC49" s="332"/>
      <c r="BD49" s="332"/>
      <c r="BE49" s="464"/>
      <c r="BG49" s="278">
        <f>D49-(8000000*W25/((TEXT(E6,"MM")-TEXT(E3,"MM"))+1))</f>
        <v>-8000000</v>
      </c>
      <c r="BH49" s="278"/>
      <c r="BI49" s="278"/>
      <c r="BJ49" s="278"/>
      <c r="BK49" s="278"/>
      <c r="BL49" s="278"/>
      <c r="BM49" s="263">
        <f t="shared" si="10"/>
        <v>8000000</v>
      </c>
      <c r="BN49" s="263"/>
      <c r="BO49" s="263"/>
      <c r="BP49" s="263"/>
      <c r="BQ49" s="263"/>
      <c r="BR49" s="263"/>
      <c r="BT49">
        <v>5</v>
      </c>
    </row>
    <row r="50" spans="1:72" ht="12.75" customHeight="1">
      <c r="A50" s="320" t="str">
        <f>IF(A28="","",A28)</f>
        <v/>
      </c>
      <c r="B50" s="321"/>
      <c r="C50" s="322"/>
      <c r="D50" s="658">
        <f>IF(OR(Y28&gt;0,AD30&gt;0),TRUNC(MAX(Y28,AD30)*Q28,0),0)</f>
        <v>0</v>
      </c>
      <c r="E50" s="659"/>
      <c r="F50" s="659"/>
      <c r="G50" s="659"/>
      <c r="H50" s="659"/>
      <c r="I50" s="659"/>
      <c r="J50" s="660">
        <f>IF(BB28&gt;0,TRUNC((BB28-Y28-AD30)*Q28,0),0)</f>
        <v>0</v>
      </c>
      <c r="K50" s="659"/>
      <c r="L50" s="659"/>
      <c r="M50" s="659"/>
      <c r="N50" s="659"/>
      <c r="O50" s="659"/>
      <c r="P50" s="323">
        <f t="shared" si="7"/>
        <v>0</v>
      </c>
      <c r="Q50" s="324"/>
      <c r="R50" s="324"/>
      <c r="S50" s="324"/>
      <c r="T50" s="324"/>
      <c r="U50" s="324"/>
      <c r="V50" s="324"/>
      <c r="W50" s="324"/>
      <c r="X50" s="324"/>
      <c r="Y50" s="324"/>
      <c r="Z50" s="325"/>
      <c r="AA50" s="326">
        <f>MAX(Y28,AD30)-D50</f>
        <v>0</v>
      </c>
      <c r="AB50" s="324"/>
      <c r="AC50" s="324"/>
      <c r="AD50" s="324"/>
      <c r="AE50" s="324"/>
      <c r="AF50" s="324"/>
      <c r="AG50" s="323">
        <f>(BB28-Y28-AD30)-J50</f>
        <v>0</v>
      </c>
      <c r="AH50" s="324"/>
      <c r="AI50" s="324"/>
      <c r="AJ50" s="324"/>
      <c r="AK50" s="324"/>
      <c r="AL50" s="324"/>
      <c r="AM50" s="327">
        <f t="shared" si="8"/>
        <v>0</v>
      </c>
      <c r="AN50" s="327"/>
      <c r="AO50" s="327"/>
      <c r="AP50" s="327"/>
      <c r="AQ50" s="328"/>
      <c r="AR50" s="329">
        <f>MAX(D50-(8000000*W28/((TEXT(E6,"MM")-TEXT(E3,"MM"))+1)),0)</f>
        <v>0</v>
      </c>
      <c r="AS50" s="330"/>
      <c r="AT50" s="330"/>
      <c r="AU50" s="330"/>
      <c r="AV50" s="330"/>
      <c r="AW50" s="330"/>
      <c r="AX50" s="331">
        <f t="shared" si="9"/>
        <v>0</v>
      </c>
      <c r="AY50" s="332"/>
      <c r="AZ50" s="332"/>
      <c r="BA50" s="332"/>
      <c r="BB50" s="331">
        <f>BB28-AX50</f>
        <v>0</v>
      </c>
      <c r="BC50" s="332"/>
      <c r="BD50" s="332"/>
      <c r="BE50" s="464"/>
      <c r="BG50" s="278">
        <f>D50-(8000000*W28/((TEXT(E6,"MM")-TEXT(E3,"MM"))+1))</f>
        <v>-8000000</v>
      </c>
      <c r="BH50" s="278"/>
      <c r="BI50" s="278"/>
      <c r="BJ50" s="278"/>
      <c r="BK50" s="278"/>
      <c r="BL50" s="278"/>
      <c r="BM50" s="263">
        <f t="shared" si="10"/>
        <v>8000000</v>
      </c>
      <c r="BN50" s="263"/>
      <c r="BO50" s="263"/>
      <c r="BP50" s="263"/>
      <c r="BQ50" s="263"/>
      <c r="BR50" s="263"/>
      <c r="BT50">
        <v>6</v>
      </c>
    </row>
    <row r="51" spans="1:72" ht="12.75" customHeight="1">
      <c r="A51" s="320" t="str">
        <f>IF(A31="","",A31)</f>
        <v/>
      </c>
      <c r="B51" s="321"/>
      <c r="C51" s="322"/>
      <c r="D51" s="658">
        <f>IF(OR(Y31&gt;0,AD33&gt;0),TRUNC(MAX(Y31,AD33)*Q31,0),0)</f>
        <v>0</v>
      </c>
      <c r="E51" s="659"/>
      <c r="F51" s="659"/>
      <c r="G51" s="659"/>
      <c r="H51" s="659"/>
      <c r="I51" s="659"/>
      <c r="J51" s="660">
        <f>IF(BB31&gt;0,TRUNC((BB31-Y31-AD33)*Q31,0),0)</f>
        <v>0</v>
      </c>
      <c r="K51" s="659"/>
      <c r="L51" s="659"/>
      <c r="M51" s="659"/>
      <c r="N51" s="659"/>
      <c r="O51" s="659"/>
      <c r="P51" s="323">
        <f t="shared" si="7"/>
        <v>0</v>
      </c>
      <c r="Q51" s="324"/>
      <c r="R51" s="324"/>
      <c r="S51" s="324"/>
      <c r="T51" s="324"/>
      <c r="U51" s="324"/>
      <c r="V51" s="324"/>
      <c r="W51" s="324"/>
      <c r="X51" s="324"/>
      <c r="Y51" s="324"/>
      <c r="Z51" s="325"/>
      <c r="AA51" s="326">
        <f>MAX(Y31,AD33)-D51</f>
        <v>0</v>
      </c>
      <c r="AB51" s="324"/>
      <c r="AC51" s="324"/>
      <c r="AD51" s="324"/>
      <c r="AE51" s="324"/>
      <c r="AF51" s="324"/>
      <c r="AG51" s="323">
        <f>(BB31-Y31-AD33)-J51</f>
        <v>0</v>
      </c>
      <c r="AH51" s="324"/>
      <c r="AI51" s="324"/>
      <c r="AJ51" s="324"/>
      <c r="AK51" s="324"/>
      <c r="AL51" s="324"/>
      <c r="AM51" s="327">
        <f t="shared" si="8"/>
        <v>0</v>
      </c>
      <c r="AN51" s="327"/>
      <c r="AO51" s="327"/>
      <c r="AP51" s="327"/>
      <c r="AQ51" s="328"/>
      <c r="AR51" s="329">
        <f>MAX(D51-(8000000*W31/((TEXT(E6,"MM")-TEXT(E3,"MM"))+1)),0)</f>
        <v>0</v>
      </c>
      <c r="AS51" s="330"/>
      <c r="AT51" s="330"/>
      <c r="AU51" s="330"/>
      <c r="AV51" s="330"/>
      <c r="AW51" s="330"/>
      <c r="AX51" s="331">
        <f t="shared" si="9"/>
        <v>0</v>
      </c>
      <c r="AY51" s="332"/>
      <c r="AZ51" s="332"/>
      <c r="BA51" s="332"/>
      <c r="BB51" s="331">
        <f>BB31-AX51</f>
        <v>0</v>
      </c>
      <c r="BC51" s="332"/>
      <c r="BD51" s="332"/>
      <c r="BE51" s="464"/>
      <c r="BG51" s="278">
        <f>D51-(8000000*W31/((TEXT(E6,"MM")-TEXT(E3,"MM"))+1))</f>
        <v>-8000000</v>
      </c>
      <c r="BH51" s="278"/>
      <c r="BI51" s="278"/>
      <c r="BJ51" s="278"/>
      <c r="BK51" s="278"/>
      <c r="BL51" s="278"/>
      <c r="BM51" s="263">
        <f t="shared" si="10"/>
        <v>8000000</v>
      </c>
      <c r="BN51" s="263"/>
      <c r="BO51" s="263"/>
      <c r="BP51" s="263"/>
      <c r="BQ51" s="263"/>
      <c r="BR51" s="263"/>
      <c r="BT51">
        <v>7</v>
      </c>
    </row>
    <row r="52" spans="1:72" ht="12.75" customHeight="1">
      <c r="A52" s="320" t="str">
        <f>IF(A34="","",A34)</f>
        <v/>
      </c>
      <c r="B52" s="321"/>
      <c r="C52" s="322"/>
      <c r="D52" s="658">
        <f>IF(OR(Y34&gt;0,AD36&gt;0),TRUNC(MAX(Y34,AD36)*Q34,0),0)</f>
        <v>0</v>
      </c>
      <c r="E52" s="659"/>
      <c r="F52" s="659"/>
      <c r="G52" s="659"/>
      <c r="H52" s="659"/>
      <c r="I52" s="659"/>
      <c r="J52" s="660">
        <f>IF(BB34&gt;0,TRUNC((BB34-Y34-AD36)*Q34,0),0)</f>
        <v>0</v>
      </c>
      <c r="K52" s="659"/>
      <c r="L52" s="659"/>
      <c r="M52" s="659"/>
      <c r="N52" s="659"/>
      <c r="O52" s="659"/>
      <c r="P52" s="323">
        <f t="shared" si="7"/>
        <v>0</v>
      </c>
      <c r="Q52" s="324"/>
      <c r="R52" s="324"/>
      <c r="S52" s="324"/>
      <c r="T52" s="324"/>
      <c r="U52" s="324"/>
      <c r="V52" s="324"/>
      <c r="W52" s="324"/>
      <c r="X52" s="324"/>
      <c r="Y52" s="324"/>
      <c r="Z52" s="325"/>
      <c r="AA52" s="326">
        <f>MAX(Y34,AD36)-D52</f>
        <v>0</v>
      </c>
      <c r="AB52" s="324"/>
      <c r="AC52" s="324"/>
      <c r="AD52" s="324"/>
      <c r="AE52" s="324"/>
      <c r="AF52" s="324"/>
      <c r="AG52" s="323">
        <f>(BB34-Y34-AD36)-J52</f>
        <v>0</v>
      </c>
      <c r="AH52" s="324"/>
      <c r="AI52" s="324"/>
      <c r="AJ52" s="324"/>
      <c r="AK52" s="324"/>
      <c r="AL52" s="324"/>
      <c r="AM52" s="327">
        <f t="shared" si="8"/>
        <v>0</v>
      </c>
      <c r="AN52" s="327"/>
      <c r="AO52" s="327"/>
      <c r="AP52" s="327"/>
      <c r="AQ52" s="328"/>
      <c r="AR52" s="329">
        <f>MAX(D52-(8000000*W34/((TEXT(E6,"MM")-TEXT(E3,"MM"))+1)),0)</f>
        <v>0</v>
      </c>
      <c r="AS52" s="330"/>
      <c r="AT52" s="330"/>
      <c r="AU52" s="330"/>
      <c r="AV52" s="330"/>
      <c r="AW52" s="330"/>
      <c r="AX52" s="331">
        <f t="shared" si="9"/>
        <v>0</v>
      </c>
      <c r="AY52" s="332"/>
      <c r="AZ52" s="332"/>
      <c r="BA52" s="332"/>
      <c r="BB52" s="331">
        <f>BB34-AX52</f>
        <v>0</v>
      </c>
      <c r="BC52" s="332"/>
      <c r="BD52" s="332"/>
      <c r="BE52" s="464"/>
      <c r="BG52" s="278">
        <f>D52-(8000000*W34/((TEXT(E6,"MM")-TEXT(E3,"MM"))+1))</f>
        <v>-8000000</v>
      </c>
      <c r="BH52" s="278"/>
      <c r="BI52" s="278"/>
      <c r="BJ52" s="278"/>
      <c r="BK52" s="278"/>
      <c r="BL52" s="278"/>
      <c r="BM52" s="263">
        <f t="shared" si="10"/>
        <v>8000000</v>
      </c>
      <c r="BN52" s="263"/>
      <c r="BO52" s="263"/>
      <c r="BP52" s="263"/>
      <c r="BQ52" s="263"/>
      <c r="BR52" s="263"/>
      <c r="BT52">
        <v>8</v>
      </c>
    </row>
    <row r="53" spans="1:72" ht="12.75" customHeight="1" thickBot="1">
      <c r="A53" s="465" t="s">
        <v>11</v>
      </c>
      <c r="B53" s="466"/>
      <c r="C53" s="467"/>
      <c r="D53" s="468">
        <f t="shared" ref="D53" si="11">SUM(D45:I52)</f>
        <v>9677244</v>
      </c>
      <c r="E53" s="469"/>
      <c r="F53" s="469"/>
      <c r="G53" s="469"/>
      <c r="H53" s="469"/>
      <c r="I53" s="469"/>
      <c r="J53" s="470">
        <f t="shared" ref="J53" si="12">SUM(J45:O52)</f>
        <v>11832663</v>
      </c>
      <c r="K53" s="469"/>
      <c r="L53" s="469"/>
      <c r="M53" s="469"/>
      <c r="N53" s="469"/>
      <c r="O53" s="469"/>
      <c r="P53" s="470">
        <f t="shared" ref="P53" si="13">SUM(P45:Z52)</f>
        <v>21509907</v>
      </c>
      <c r="Q53" s="469"/>
      <c r="R53" s="469"/>
      <c r="S53" s="469"/>
      <c r="T53" s="469"/>
      <c r="U53" s="469"/>
      <c r="V53" s="469"/>
      <c r="W53" s="469"/>
      <c r="X53" s="469"/>
      <c r="Y53" s="469"/>
      <c r="Z53" s="471"/>
      <c r="AA53" s="472">
        <f>SUM(AA45:AF52)</f>
        <v>7000000</v>
      </c>
      <c r="AB53" s="472"/>
      <c r="AC53" s="472"/>
      <c r="AD53" s="472"/>
      <c r="AE53" s="472"/>
      <c r="AF53" s="472"/>
      <c r="AG53" s="472">
        <f>SUM(AG45:AL52)</f>
        <v>6000000</v>
      </c>
      <c r="AH53" s="472"/>
      <c r="AI53" s="472"/>
      <c r="AJ53" s="472"/>
      <c r="AK53" s="472"/>
      <c r="AL53" s="472"/>
      <c r="AM53" s="470">
        <f t="shared" ref="AM53" si="14">SUM(AM45:AQ52)</f>
        <v>13000000</v>
      </c>
      <c r="AN53" s="469"/>
      <c r="AO53" s="469"/>
      <c r="AP53" s="469"/>
      <c r="AQ53" s="471"/>
      <c r="AR53" s="473">
        <f>SUM(AR45:AW52)</f>
        <v>776152</v>
      </c>
      <c r="AS53" s="474"/>
      <c r="AT53" s="474"/>
      <c r="AU53" s="474"/>
      <c r="AV53" s="474"/>
      <c r="AW53" s="474"/>
      <c r="AX53" s="475">
        <f>SUM(AX45:BA52)</f>
        <v>13776152</v>
      </c>
      <c r="AY53" s="476"/>
      <c r="AZ53" s="476"/>
      <c r="BA53" s="476"/>
      <c r="BB53" s="477">
        <f>SUM(BB45:BE52)</f>
        <v>20733755</v>
      </c>
      <c r="BC53" s="478"/>
      <c r="BD53" s="478"/>
      <c r="BE53" s="479"/>
    </row>
    <row r="54" spans="1:72">
      <c r="A54" s="1" t="s">
        <v>0</v>
      </c>
      <c r="BD54" s="455" t="s">
        <v>12</v>
      </c>
      <c r="BE54" s="455"/>
    </row>
    <row r="55" spans="1:72" ht="13.5" customHeight="1">
      <c r="A55" s="456" t="s">
        <v>3</v>
      </c>
      <c r="B55" s="234"/>
      <c r="C55" s="234"/>
      <c r="D55" s="234"/>
      <c r="E55" s="457">
        <f>IF(E3="","",E3)</f>
        <v>43101</v>
      </c>
      <c r="F55" s="457"/>
      <c r="G55" s="457"/>
      <c r="H55" s="457"/>
      <c r="I55" s="457"/>
      <c r="J55" s="457"/>
      <c r="K55" s="457"/>
      <c r="L55" s="458" t="s">
        <v>13</v>
      </c>
      <c r="M55" s="458"/>
      <c r="N55" s="458"/>
      <c r="O55" s="458"/>
      <c r="P55" s="458"/>
      <c r="Q55" s="458"/>
      <c r="R55" s="458"/>
      <c r="S55" s="458"/>
      <c r="T55" s="458"/>
      <c r="U55" s="458"/>
      <c r="V55" s="458"/>
      <c r="W55" s="458"/>
      <c r="X55" s="458"/>
      <c r="Y55" s="458"/>
      <c r="Z55" s="458"/>
      <c r="AA55" s="458"/>
      <c r="AB55" s="458"/>
      <c r="AC55" s="458"/>
      <c r="AD55" s="458"/>
      <c r="AE55" s="458"/>
      <c r="AF55" s="458"/>
      <c r="AG55" s="458"/>
      <c r="AH55" s="458"/>
      <c r="AI55" s="458"/>
      <c r="AJ55" s="458"/>
      <c r="AK55" s="458"/>
      <c r="AL55" s="458"/>
      <c r="AM55" s="458"/>
      <c r="AN55" s="458"/>
      <c r="AO55" s="458"/>
      <c r="AP55" s="458"/>
      <c r="AQ55" s="458"/>
      <c r="AR55" s="458"/>
      <c r="AS55" s="234" t="s">
        <v>4</v>
      </c>
      <c r="AT55" s="234"/>
      <c r="AU55" s="234"/>
      <c r="AV55" s="234"/>
      <c r="AW55" s="234"/>
      <c r="AX55" s="234"/>
      <c r="AY55" s="459" t="str">
        <f>IF(AY3="","",AY3)</f>
        <v/>
      </c>
      <c r="AZ55" s="459"/>
      <c r="BA55" s="459"/>
      <c r="BB55" s="459"/>
      <c r="BC55" s="459"/>
      <c r="BD55" s="459"/>
      <c r="BE55" s="460"/>
    </row>
    <row r="56" spans="1:72" ht="6" customHeight="1">
      <c r="A56" s="289"/>
      <c r="B56" s="234"/>
      <c r="C56" s="234"/>
      <c r="D56" s="234"/>
      <c r="E56" s="268" t="s">
        <v>5</v>
      </c>
      <c r="F56" s="268"/>
      <c r="G56" s="268"/>
      <c r="H56" s="268"/>
      <c r="I56" s="268"/>
      <c r="J56" s="268"/>
      <c r="K56" s="268"/>
      <c r="L56" s="458"/>
      <c r="M56" s="458"/>
      <c r="N56" s="458"/>
      <c r="O56" s="458"/>
      <c r="P56" s="458"/>
      <c r="Q56" s="458"/>
      <c r="R56" s="458"/>
      <c r="S56" s="458"/>
      <c r="T56" s="458"/>
      <c r="U56" s="458"/>
      <c r="V56" s="458"/>
      <c r="W56" s="458"/>
      <c r="X56" s="458"/>
      <c r="Y56" s="458"/>
      <c r="Z56" s="458"/>
      <c r="AA56" s="458"/>
      <c r="AB56" s="458"/>
      <c r="AC56" s="458"/>
      <c r="AD56" s="458"/>
      <c r="AE56" s="458"/>
      <c r="AF56" s="458"/>
      <c r="AG56" s="458"/>
      <c r="AH56" s="458"/>
      <c r="AI56" s="458"/>
      <c r="AJ56" s="458"/>
      <c r="AK56" s="458"/>
      <c r="AL56" s="458"/>
      <c r="AM56" s="458"/>
      <c r="AN56" s="458"/>
      <c r="AO56" s="458"/>
      <c r="AP56" s="458"/>
      <c r="AQ56" s="458"/>
      <c r="AR56" s="458"/>
      <c r="AS56" s="234"/>
      <c r="AT56" s="234"/>
      <c r="AU56" s="234"/>
      <c r="AV56" s="234"/>
      <c r="AW56" s="234"/>
      <c r="AX56" s="234"/>
      <c r="AY56" s="459"/>
      <c r="AZ56" s="459"/>
      <c r="BA56" s="459"/>
      <c r="BB56" s="459"/>
      <c r="BC56" s="459"/>
      <c r="BD56" s="459"/>
      <c r="BE56" s="460"/>
    </row>
    <row r="57" spans="1:72" ht="6" customHeight="1">
      <c r="A57" s="289"/>
      <c r="B57" s="234"/>
      <c r="C57" s="234"/>
      <c r="D57" s="234"/>
      <c r="E57" s="235"/>
      <c r="F57" s="235"/>
      <c r="G57" s="235"/>
      <c r="H57" s="235"/>
      <c r="I57" s="235"/>
      <c r="J57" s="235"/>
      <c r="K57" s="235"/>
      <c r="L57" s="458"/>
      <c r="M57" s="458"/>
      <c r="N57" s="458"/>
      <c r="O57" s="458"/>
      <c r="P57" s="458"/>
      <c r="Q57" s="458"/>
      <c r="R57" s="458"/>
      <c r="S57" s="458"/>
      <c r="T57" s="458"/>
      <c r="U57" s="458"/>
      <c r="V57" s="458"/>
      <c r="W57" s="458"/>
      <c r="X57" s="458"/>
      <c r="Y57" s="458"/>
      <c r="Z57" s="458"/>
      <c r="AA57" s="458"/>
      <c r="AB57" s="458"/>
      <c r="AC57" s="458"/>
      <c r="AD57" s="458"/>
      <c r="AE57" s="458"/>
      <c r="AF57" s="458"/>
      <c r="AG57" s="458"/>
      <c r="AH57" s="458"/>
      <c r="AI57" s="458"/>
      <c r="AJ57" s="458"/>
      <c r="AK57" s="458"/>
      <c r="AL57" s="458"/>
      <c r="AM57" s="458"/>
      <c r="AN57" s="458"/>
      <c r="AO57" s="458"/>
      <c r="AP57" s="458"/>
      <c r="AQ57" s="458"/>
      <c r="AR57" s="458"/>
      <c r="AS57" s="234" t="s">
        <v>6</v>
      </c>
      <c r="AT57" s="234"/>
      <c r="AU57" s="234"/>
      <c r="AV57" s="234"/>
      <c r="AW57" s="234"/>
      <c r="AX57" s="234"/>
      <c r="AY57" s="461" t="str">
        <f>IF(AY5="","",AY5)</f>
        <v/>
      </c>
      <c r="AZ57" s="461"/>
      <c r="BA57" s="461"/>
      <c r="BB57" s="461"/>
      <c r="BC57" s="461"/>
      <c r="BD57" s="461"/>
      <c r="BE57" s="462"/>
    </row>
    <row r="58" spans="1:72" ht="13.5" customHeight="1">
      <c r="A58" s="289"/>
      <c r="B58" s="234"/>
      <c r="C58" s="234"/>
      <c r="D58" s="234"/>
      <c r="E58" s="463">
        <f>IF(E6="","",E6)</f>
        <v>43465</v>
      </c>
      <c r="F58" s="463"/>
      <c r="G58" s="463"/>
      <c r="H58" s="463"/>
      <c r="I58" s="463"/>
      <c r="J58" s="463"/>
      <c r="K58" s="463"/>
      <c r="L58" s="458"/>
      <c r="M58" s="458"/>
      <c r="N58" s="458"/>
      <c r="O58" s="458"/>
      <c r="P58" s="458"/>
      <c r="Q58" s="458"/>
      <c r="R58" s="458"/>
      <c r="S58" s="458"/>
      <c r="T58" s="458"/>
      <c r="U58" s="458"/>
      <c r="V58" s="458"/>
      <c r="W58" s="458"/>
      <c r="X58" s="458"/>
      <c r="Y58" s="458"/>
      <c r="Z58" s="458"/>
      <c r="AA58" s="458"/>
      <c r="AB58" s="458"/>
      <c r="AC58" s="458"/>
      <c r="AD58" s="458"/>
      <c r="AE58" s="458"/>
      <c r="AF58" s="458"/>
      <c r="AG58" s="458"/>
      <c r="AH58" s="458"/>
      <c r="AI58" s="458"/>
      <c r="AJ58" s="458"/>
      <c r="AK58" s="458"/>
      <c r="AL58" s="458"/>
      <c r="AM58" s="458"/>
      <c r="AN58" s="458"/>
      <c r="AO58" s="458"/>
      <c r="AP58" s="458"/>
      <c r="AQ58" s="458"/>
      <c r="AR58" s="458"/>
      <c r="AS58" s="234"/>
      <c r="AT58" s="234"/>
      <c r="AU58" s="234"/>
      <c r="AV58" s="234"/>
      <c r="AW58" s="234"/>
      <c r="AX58" s="234"/>
      <c r="AY58" s="461"/>
      <c r="AZ58" s="461"/>
      <c r="BA58" s="461"/>
      <c r="BB58" s="461"/>
      <c r="BC58" s="461"/>
      <c r="BD58" s="461"/>
      <c r="BE58" s="462"/>
    </row>
    <row r="59" spans="1:72" ht="7.5" customHeight="1">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row>
    <row r="60" spans="1:72" ht="17.25">
      <c r="A60" s="12" t="s">
        <v>14</v>
      </c>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row>
    <row r="61" spans="1:72" ht="43.5" customHeight="1" thickBot="1">
      <c r="A61" s="439" t="s">
        <v>351</v>
      </c>
      <c r="B61" s="438"/>
      <c r="C61" s="438"/>
      <c r="D61" s="438"/>
      <c r="E61" s="438"/>
      <c r="F61" s="438" t="s">
        <v>352</v>
      </c>
      <c r="G61" s="438"/>
      <c r="H61" s="438"/>
      <c r="I61" s="438"/>
      <c r="J61" s="438"/>
      <c r="K61" s="439" t="s">
        <v>353</v>
      </c>
      <c r="L61" s="438"/>
      <c r="M61" s="438"/>
      <c r="N61" s="438"/>
      <c r="O61" s="438"/>
      <c r="P61" s="438"/>
      <c r="Q61" s="452" t="s">
        <v>354</v>
      </c>
      <c r="R61" s="452"/>
      <c r="S61" s="452"/>
      <c r="T61" s="452"/>
      <c r="U61" s="452"/>
      <c r="V61" s="452"/>
      <c r="W61" s="452"/>
      <c r="X61" s="452"/>
      <c r="Y61" s="452"/>
      <c r="Z61" s="452"/>
      <c r="AA61" s="452"/>
      <c r="AB61" s="452"/>
      <c r="AC61" s="452"/>
      <c r="AD61" s="453" t="s">
        <v>355</v>
      </c>
      <c r="AE61" s="454"/>
      <c r="AF61" s="454"/>
      <c r="AG61" s="454"/>
      <c r="AH61" s="454"/>
      <c r="AI61" s="454"/>
      <c r="AJ61" s="454"/>
      <c r="AK61" s="439" t="s">
        <v>358</v>
      </c>
      <c r="AL61" s="438"/>
      <c r="AM61" s="438"/>
      <c r="AN61" s="438"/>
      <c r="AO61" s="438"/>
      <c r="AP61" s="438"/>
      <c r="AQ61" s="438"/>
      <c r="AR61" s="438" t="s">
        <v>356</v>
      </c>
      <c r="AS61" s="438"/>
      <c r="AT61" s="438"/>
      <c r="AU61" s="438"/>
      <c r="AV61" s="438"/>
      <c r="AW61" s="438"/>
      <c r="AX61" s="438"/>
      <c r="AY61" s="438" t="s">
        <v>357</v>
      </c>
      <c r="AZ61" s="438"/>
      <c r="BA61" s="438"/>
      <c r="BB61" s="438"/>
      <c r="BC61" s="438"/>
      <c r="BD61" s="438"/>
      <c r="BE61" s="438"/>
    </row>
    <row r="62" spans="1:72" ht="12.75" customHeight="1" thickTop="1">
      <c r="A62" s="319" t="str">
        <f>IF(A45="","",A45)</f>
        <v>66호1234</v>
      </c>
      <c r="B62" s="319"/>
      <c r="C62" s="319"/>
      <c r="D62" s="319"/>
      <c r="E62" s="319"/>
      <c r="F62" s="304" t="str">
        <f>IF(D13="","",D13)</f>
        <v>올뉴쏘렌토</v>
      </c>
      <c r="G62" s="304"/>
      <c r="H62" s="304"/>
      <c r="I62" s="304"/>
      <c r="J62" s="304"/>
      <c r="K62" s="306">
        <f>IF(S14="","",S14)</f>
        <v>42723</v>
      </c>
      <c r="L62" s="307"/>
      <c r="M62" s="307"/>
      <c r="N62" s="307"/>
      <c r="O62" s="307"/>
      <c r="P62" s="308"/>
      <c r="Q62" s="449"/>
      <c r="R62" s="450"/>
      <c r="S62" s="450"/>
      <c r="T62" s="450"/>
      <c r="U62" s="450"/>
      <c r="V62" s="450"/>
      <c r="W62" s="450"/>
      <c r="X62" s="450"/>
      <c r="Y62" s="450"/>
      <c r="Z62" s="450"/>
      <c r="AA62" s="450"/>
      <c r="AB62" s="450"/>
      <c r="AC62" s="451"/>
      <c r="AD62" s="314">
        <f>AR45</f>
        <v>0</v>
      </c>
      <c r="AE62" s="232"/>
      <c r="AF62" s="232"/>
      <c r="AG62" s="232"/>
      <c r="AH62" s="232"/>
      <c r="AI62" s="232"/>
      <c r="AJ62" s="232"/>
      <c r="AK62" s="236">
        <f>SUM(Q62,AD62)</f>
        <v>0</v>
      </c>
      <c r="AL62" s="237"/>
      <c r="AM62" s="237"/>
      <c r="AN62" s="237"/>
      <c r="AO62" s="237"/>
      <c r="AP62" s="237"/>
      <c r="AQ62" s="237"/>
      <c r="AR62" s="270">
        <f>IF(BM45&gt;0,MIN(AK62,BM45),0)</f>
        <v>0</v>
      </c>
      <c r="AS62" s="270"/>
      <c r="AT62" s="270"/>
      <c r="AU62" s="270"/>
      <c r="AV62" s="270"/>
      <c r="AW62" s="270"/>
      <c r="AX62" s="270"/>
      <c r="AY62" s="236">
        <f>AK62-AR62</f>
        <v>0</v>
      </c>
      <c r="AZ62" s="237"/>
      <c r="BA62" s="237"/>
      <c r="BB62" s="237"/>
      <c r="BC62" s="237"/>
      <c r="BD62" s="237"/>
      <c r="BE62" s="237"/>
    </row>
    <row r="63" spans="1:72" ht="12.75" customHeight="1">
      <c r="A63" s="319"/>
      <c r="B63" s="319"/>
      <c r="C63" s="319"/>
      <c r="D63" s="319"/>
      <c r="E63" s="319"/>
      <c r="F63" s="304"/>
      <c r="G63" s="304"/>
      <c r="H63" s="304"/>
      <c r="I63" s="304"/>
      <c r="J63" s="304"/>
      <c r="K63" s="275">
        <f>IF(S15="","",S15)</f>
        <v>43818</v>
      </c>
      <c r="L63" s="276"/>
      <c r="M63" s="276"/>
      <c r="N63" s="276"/>
      <c r="O63" s="276"/>
      <c r="P63" s="277"/>
      <c r="Q63" s="309"/>
      <c r="R63" s="256"/>
      <c r="S63" s="256"/>
      <c r="T63" s="256"/>
      <c r="U63" s="256"/>
      <c r="V63" s="256"/>
      <c r="W63" s="256"/>
      <c r="X63" s="256"/>
      <c r="Y63" s="256"/>
      <c r="Z63" s="256"/>
      <c r="AA63" s="256"/>
      <c r="AB63" s="256"/>
      <c r="AC63" s="310"/>
      <c r="AD63" s="314"/>
      <c r="AE63" s="232"/>
      <c r="AF63" s="232"/>
      <c r="AG63" s="232"/>
      <c r="AH63" s="232"/>
      <c r="AI63" s="232"/>
      <c r="AJ63" s="232"/>
      <c r="AK63" s="237"/>
      <c r="AL63" s="237"/>
      <c r="AM63" s="237"/>
      <c r="AN63" s="237"/>
      <c r="AO63" s="237"/>
      <c r="AP63" s="237"/>
      <c r="AQ63" s="237"/>
      <c r="AR63" s="270"/>
      <c r="AS63" s="270"/>
      <c r="AT63" s="270"/>
      <c r="AU63" s="270"/>
      <c r="AV63" s="270"/>
      <c r="AW63" s="270"/>
      <c r="AX63" s="270"/>
      <c r="AY63" s="237"/>
      <c r="AZ63" s="237"/>
      <c r="BA63" s="237"/>
      <c r="BB63" s="237"/>
      <c r="BC63" s="237"/>
      <c r="BD63" s="237"/>
      <c r="BE63" s="237"/>
      <c r="BG63">
        <v>1</v>
      </c>
    </row>
    <row r="64" spans="1:72" ht="12.75" customHeight="1">
      <c r="A64" s="319" t="str">
        <f>IF(A46="","",A46)</f>
        <v>69하4321</v>
      </c>
      <c r="B64" s="319"/>
      <c r="C64" s="319"/>
      <c r="D64" s="319"/>
      <c r="E64" s="319"/>
      <c r="F64" s="304" t="str">
        <f>IF(D16="","",D16)</f>
        <v>모하비</v>
      </c>
      <c r="G64" s="304"/>
      <c r="H64" s="304"/>
      <c r="I64" s="304"/>
      <c r="J64" s="304"/>
      <c r="K64" s="306">
        <f>IF(S17="","",S17)</f>
        <v>42576</v>
      </c>
      <c r="L64" s="307"/>
      <c r="M64" s="307"/>
      <c r="N64" s="307"/>
      <c r="O64" s="307"/>
      <c r="P64" s="308"/>
      <c r="Q64" s="309">
        <v>776152</v>
      </c>
      <c r="R64" s="256"/>
      <c r="S64" s="256"/>
      <c r="T64" s="256"/>
      <c r="U64" s="256"/>
      <c r="V64" s="256"/>
      <c r="W64" s="256"/>
      <c r="X64" s="256"/>
      <c r="Y64" s="256"/>
      <c r="Z64" s="256"/>
      <c r="AA64" s="256"/>
      <c r="AB64" s="256"/>
      <c r="AC64" s="310"/>
      <c r="AD64" s="314">
        <f>AR46</f>
        <v>776152</v>
      </c>
      <c r="AE64" s="232"/>
      <c r="AF64" s="232"/>
      <c r="AG64" s="232"/>
      <c r="AH64" s="232"/>
      <c r="AI64" s="232"/>
      <c r="AJ64" s="232"/>
      <c r="AK64" s="236">
        <f t="shared" ref="AK64" si="15">SUM(Q64,AD64)</f>
        <v>1552304</v>
      </c>
      <c r="AL64" s="237"/>
      <c r="AM64" s="237"/>
      <c r="AN64" s="237"/>
      <c r="AO64" s="237"/>
      <c r="AP64" s="237"/>
      <c r="AQ64" s="237"/>
      <c r="AR64" s="270">
        <f>IF(BM46&gt;0,MIN(AK64,BM46),0)</f>
        <v>0</v>
      </c>
      <c r="AS64" s="270"/>
      <c r="AT64" s="270"/>
      <c r="AU64" s="270"/>
      <c r="AV64" s="270"/>
      <c r="AW64" s="270"/>
      <c r="AX64" s="270"/>
      <c r="AY64" s="236">
        <f t="shared" ref="AY64" si="16">AK64-AR64</f>
        <v>1552304</v>
      </c>
      <c r="AZ64" s="237"/>
      <c r="BA64" s="237"/>
      <c r="BB64" s="237"/>
      <c r="BC64" s="237"/>
      <c r="BD64" s="237"/>
      <c r="BE64" s="237"/>
    </row>
    <row r="65" spans="1:59" ht="12.75" customHeight="1">
      <c r="A65" s="319"/>
      <c r="B65" s="319"/>
      <c r="C65" s="319"/>
      <c r="D65" s="319"/>
      <c r="E65" s="319"/>
      <c r="F65" s="304"/>
      <c r="G65" s="304"/>
      <c r="H65" s="304"/>
      <c r="I65" s="304"/>
      <c r="J65" s="304"/>
      <c r="K65" s="275">
        <f>IF(S18="","",S18)</f>
        <v>43671</v>
      </c>
      <c r="L65" s="276"/>
      <c r="M65" s="276"/>
      <c r="N65" s="276"/>
      <c r="O65" s="276"/>
      <c r="P65" s="277"/>
      <c r="Q65" s="309"/>
      <c r="R65" s="256"/>
      <c r="S65" s="256"/>
      <c r="T65" s="256"/>
      <c r="U65" s="256"/>
      <c r="V65" s="256"/>
      <c r="W65" s="256"/>
      <c r="X65" s="256"/>
      <c r="Y65" s="256"/>
      <c r="Z65" s="256"/>
      <c r="AA65" s="256"/>
      <c r="AB65" s="256"/>
      <c r="AC65" s="310"/>
      <c r="AD65" s="314"/>
      <c r="AE65" s="232"/>
      <c r="AF65" s="232"/>
      <c r="AG65" s="232"/>
      <c r="AH65" s="232"/>
      <c r="AI65" s="232"/>
      <c r="AJ65" s="232"/>
      <c r="AK65" s="237"/>
      <c r="AL65" s="237"/>
      <c r="AM65" s="237"/>
      <c r="AN65" s="237"/>
      <c r="AO65" s="237"/>
      <c r="AP65" s="237"/>
      <c r="AQ65" s="237"/>
      <c r="AR65" s="270"/>
      <c r="AS65" s="270"/>
      <c r="AT65" s="270"/>
      <c r="AU65" s="270"/>
      <c r="AV65" s="270"/>
      <c r="AW65" s="270"/>
      <c r="AX65" s="270"/>
      <c r="AY65" s="237"/>
      <c r="AZ65" s="237"/>
      <c r="BA65" s="237"/>
      <c r="BB65" s="237"/>
      <c r="BC65" s="237"/>
      <c r="BD65" s="237"/>
      <c r="BE65" s="237"/>
      <c r="BG65">
        <v>2</v>
      </c>
    </row>
    <row r="66" spans="1:59" ht="12.75" customHeight="1">
      <c r="A66" s="319" t="str">
        <f>IF(A47="","",A47)</f>
        <v>18하5879</v>
      </c>
      <c r="B66" s="319"/>
      <c r="C66" s="319"/>
      <c r="D66" s="319"/>
      <c r="E66" s="319"/>
      <c r="F66" s="304" t="str">
        <f>IF(D19="","",D19)</f>
        <v>니로하이브리드</v>
      </c>
      <c r="G66" s="304"/>
      <c r="H66" s="304"/>
      <c r="I66" s="304"/>
      <c r="J66" s="304"/>
      <c r="K66" s="306">
        <f>IF(S20="","",S20)</f>
        <v>43024</v>
      </c>
      <c r="L66" s="307"/>
      <c r="M66" s="307"/>
      <c r="N66" s="307"/>
      <c r="O66" s="307"/>
      <c r="P66" s="308"/>
      <c r="Q66" s="309"/>
      <c r="R66" s="256"/>
      <c r="S66" s="256"/>
      <c r="T66" s="256"/>
      <c r="U66" s="256"/>
      <c r="V66" s="256"/>
      <c r="W66" s="256"/>
      <c r="X66" s="256"/>
      <c r="Y66" s="256"/>
      <c r="Z66" s="256"/>
      <c r="AA66" s="256"/>
      <c r="AB66" s="256"/>
      <c r="AC66" s="310"/>
      <c r="AD66" s="314">
        <f>AR47</f>
        <v>0</v>
      </c>
      <c r="AE66" s="232"/>
      <c r="AF66" s="232"/>
      <c r="AG66" s="232"/>
      <c r="AH66" s="232"/>
      <c r="AI66" s="232"/>
      <c r="AJ66" s="232"/>
      <c r="AK66" s="236">
        <f t="shared" ref="AK66" si="17">SUM(Q66,AD66)</f>
        <v>0</v>
      </c>
      <c r="AL66" s="237"/>
      <c r="AM66" s="237"/>
      <c r="AN66" s="237"/>
      <c r="AO66" s="237"/>
      <c r="AP66" s="237"/>
      <c r="AQ66" s="237"/>
      <c r="AR66" s="270">
        <f>IF(BM47&gt;0,MIN(AK66,BM47),0)</f>
        <v>0</v>
      </c>
      <c r="AS66" s="270"/>
      <c r="AT66" s="270"/>
      <c r="AU66" s="270"/>
      <c r="AV66" s="270"/>
      <c r="AW66" s="270"/>
      <c r="AX66" s="270"/>
      <c r="AY66" s="236">
        <f t="shared" ref="AY66" si="18">AK66-AR66</f>
        <v>0</v>
      </c>
      <c r="AZ66" s="237"/>
      <c r="BA66" s="237"/>
      <c r="BB66" s="237"/>
      <c r="BC66" s="237"/>
      <c r="BD66" s="237"/>
      <c r="BE66" s="237"/>
    </row>
    <row r="67" spans="1:59" ht="12.75" customHeight="1">
      <c r="A67" s="319"/>
      <c r="B67" s="319"/>
      <c r="C67" s="319"/>
      <c r="D67" s="319"/>
      <c r="E67" s="319"/>
      <c r="F67" s="304"/>
      <c r="G67" s="304"/>
      <c r="H67" s="304"/>
      <c r="I67" s="304"/>
      <c r="J67" s="304"/>
      <c r="K67" s="275">
        <f>IF(S21="","",S21)</f>
        <v>44120</v>
      </c>
      <c r="L67" s="276"/>
      <c r="M67" s="276"/>
      <c r="N67" s="276"/>
      <c r="O67" s="276"/>
      <c r="P67" s="277"/>
      <c r="Q67" s="309"/>
      <c r="R67" s="256"/>
      <c r="S67" s="256"/>
      <c r="T67" s="256"/>
      <c r="U67" s="256"/>
      <c r="V67" s="256"/>
      <c r="W67" s="256"/>
      <c r="X67" s="256"/>
      <c r="Y67" s="256"/>
      <c r="Z67" s="256"/>
      <c r="AA67" s="256"/>
      <c r="AB67" s="256"/>
      <c r="AC67" s="310"/>
      <c r="AD67" s="314"/>
      <c r="AE67" s="232"/>
      <c r="AF67" s="232"/>
      <c r="AG67" s="232"/>
      <c r="AH67" s="232"/>
      <c r="AI67" s="232"/>
      <c r="AJ67" s="232"/>
      <c r="AK67" s="237"/>
      <c r="AL67" s="237"/>
      <c r="AM67" s="237"/>
      <c r="AN67" s="237"/>
      <c r="AO67" s="237"/>
      <c r="AP67" s="237"/>
      <c r="AQ67" s="237"/>
      <c r="AR67" s="270"/>
      <c r="AS67" s="270"/>
      <c r="AT67" s="270"/>
      <c r="AU67" s="270"/>
      <c r="AV67" s="270"/>
      <c r="AW67" s="270"/>
      <c r="AX67" s="270"/>
      <c r="AY67" s="237"/>
      <c r="AZ67" s="237"/>
      <c r="BA67" s="237"/>
      <c r="BB67" s="237"/>
      <c r="BC67" s="237"/>
      <c r="BD67" s="237"/>
      <c r="BE67" s="237"/>
      <c r="BG67">
        <v>3</v>
      </c>
    </row>
    <row r="68" spans="1:59" ht="12.75" customHeight="1">
      <c r="A68" s="319" t="str">
        <f>IF(A48="","",A48)</f>
        <v/>
      </c>
      <c r="B68" s="319"/>
      <c r="C68" s="319"/>
      <c r="D68" s="319"/>
      <c r="E68" s="319"/>
      <c r="F68" s="304" t="str">
        <f>IF(D22="","",D22)</f>
        <v/>
      </c>
      <c r="G68" s="304"/>
      <c r="H68" s="304"/>
      <c r="I68" s="304"/>
      <c r="J68" s="304"/>
      <c r="K68" s="306" t="str">
        <f>IF(S23="","",S23)</f>
        <v/>
      </c>
      <c r="L68" s="307"/>
      <c r="M68" s="307"/>
      <c r="N68" s="307"/>
      <c r="O68" s="307"/>
      <c r="P68" s="308"/>
      <c r="Q68" s="309"/>
      <c r="R68" s="256"/>
      <c r="S68" s="256"/>
      <c r="T68" s="256"/>
      <c r="U68" s="256"/>
      <c r="V68" s="256"/>
      <c r="W68" s="256"/>
      <c r="X68" s="256"/>
      <c r="Y68" s="256"/>
      <c r="Z68" s="256"/>
      <c r="AA68" s="256"/>
      <c r="AB68" s="256"/>
      <c r="AC68" s="310"/>
      <c r="AD68" s="314">
        <f>AR48</f>
        <v>0</v>
      </c>
      <c r="AE68" s="232"/>
      <c r="AF68" s="232"/>
      <c r="AG68" s="232"/>
      <c r="AH68" s="232"/>
      <c r="AI68" s="232"/>
      <c r="AJ68" s="232"/>
      <c r="AK68" s="236">
        <f t="shared" ref="AK68" si="19">SUM(Q68,AD68)</f>
        <v>0</v>
      </c>
      <c r="AL68" s="237"/>
      <c r="AM68" s="237"/>
      <c r="AN68" s="237"/>
      <c r="AO68" s="237"/>
      <c r="AP68" s="237"/>
      <c r="AQ68" s="237"/>
      <c r="AR68" s="270">
        <f>IF(BM48&gt;0,MIN(AK68,BM48),0)</f>
        <v>0</v>
      </c>
      <c r="AS68" s="270"/>
      <c r="AT68" s="270"/>
      <c r="AU68" s="270"/>
      <c r="AV68" s="270"/>
      <c r="AW68" s="270"/>
      <c r="AX68" s="270"/>
      <c r="AY68" s="236">
        <f t="shared" ref="AY68" si="20">AK68-AR68</f>
        <v>0</v>
      </c>
      <c r="AZ68" s="237"/>
      <c r="BA68" s="237"/>
      <c r="BB68" s="237"/>
      <c r="BC68" s="237"/>
      <c r="BD68" s="237"/>
      <c r="BE68" s="237"/>
    </row>
    <row r="69" spans="1:59" ht="12.75" customHeight="1">
      <c r="A69" s="319"/>
      <c r="B69" s="319"/>
      <c r="C69" s="319"/>
      <c r="D69" s="319"/>
      <c r="E69" s="319"/>
      <c r="F69" s="304"/>
      <c r="G69" s="304"/>
      <c r="H69" s="304"/>
      <c r="I69" s="304"/>
      <c r="J69" s="304"/>
      <c r="K69" s="275" t="str">
        <f>IF(S24="","",S24)</f>
        <v/>
      </c>
      <c r="L69" s="276"/>
      <c r="M69" s="276"/>
      <c r="N69" s="276"/>
      <c r="O69" s="276"/>
      <c r="P69" s="277"/>
      <c r="Q69" s="309"/>
      <c r="R69" s="256"/>
      <c r="S69" s="256"/>
      <c r="T69" s="256"/>
      <c r="U69" s="256"/>
      <c r="V69" s="256"/>
      <c r="W69" s="256"/>
      <c r="X69" s="256"/>
      <c r="Y69" s="256"/>
      <c r="Z69" s="256"/>
      <c r="AA69" s="256"/>
      <c r="AB69" s="256"/>
      <c r="AC69" s="310"/>
      <c r="AD69" s="314"/>
      <c r="AE69" s="232"/>
      <c r="AF69" s="232"/>
      <c r="AG69" s="232"/>
      <c r="AH69" s="232"/>
      <c r="AI69" s="232"/>
      <c r="AJ69" s="232"/>
      <c r="AK69" s="237"/>
      <c r="AL69" s="237"/>
      <c r="AM69" s="237"/>
      <c r="AN69" s="237"/>
      <c r="AO69" s="237"/>
      <c r="AP69" s="237"/>
      <c r="AQ69" s="237"/>
      <c r="AR69" s="270"/>
      <c r="AS69" s="270"/>
      <c r="AT69" s="270"/>
      <c r="AU69" s="270"/>
      <c r="AV69" s="270"/>
      <c r="AW69" s="270"/>
      <c r="AX69" s="270"/>
      <c r="AY69" s="237"/>
      <c r="AZ69" s="237"/>
      <c r="BA69" s="237"/>
      <c r="BB69" s="237"/>
      <c r="BC69" s="237"/>
      <c r="BD69" s="237"/>
      <c r="BE69" s="237"/>
      <c r="BG69">
        <v>4</v>
      </c>
    </row>
    <row r="70" spans="1:59" ht="12.75" customHeight="1">
      <c r="A70" s="298" t="str">
        <f>IF(A49="","",A49)</f>
        <v/>
      </c>
      <c r="B70" s="299"/>
      <c r="C70" s="299"/>
      <c r="D70" s="299"/>
      <c r="E70" s="300"/>
      <c r="F70" s="304" t="str">
        <f>IF(D25="","",D25)</f>
        <v/>
      </c>
      <c r="G70" s="304"/>
      <c r="H70" s="304"/>
      <c r="I70" s="304"/>
      <c r="J70" s="304"/>
      <c r="K70" s="306" t="str">
        <f>IF(S26="","",S26)</f>
        <v/>
      </c>
      <c r="L70" s="307"/>
      <c r="M70" s="307"/>
      <c r="N70" s="307"/>
      <c r="O70" s="307"/>
      <c r="P70" s="308"/>
      <c r="Q70" s="309"/>
      <c r="R70" s="256"/>
      <c r="S70" s="256"/>
      <c r="T70" s="256"/>
      <c r="U70" s="256"/>
      <c r="V70" s="256"/>
      <c r="W70" s="256"/>
      <c r="X70" s="256"/>
      <c r="Y70" s="256"/>
      <c r="Z70" s="256"/>
      <c r="AA70" s="256"/>
      <c r="AB70" s="256"/>
      <c r="AC70" s="310"/>
      <c r="AD70" s="314">
        <f>AR49</f>
        <v>0</v>
      </c>
      <c r="AE70" s="232"/>
      <c r="AF70" s="232"/>
      <c r="AG70" s="232"/>
      <c r="AH70" s="232"/>
      <c r="AI70" s="232"/>
      <c r="AJ70" s="232"/>
      <c r="AK70" s="236">
        <f t="shared" ref="AK70" si="21">SUM(Q70,AD70)</f>
        <v>0</v>
      </c>
      <c r="AL70" s="237"/>
      <c r="AM70" s="237"/>
      <c r="AN70" s="237"/>
      <c r="AO70" s="237"/>
      <c r="AP70" s="237"/>
      <c r="AQ70" s="237"/>
      <c r="AR70" s="270">
        <f>IF(BM49&gt;0,MIN(AK70,BM49),0)</f>
        <v>0</v>
      </c>
      <c r="AS70" s="270"/>
      <c r="AT70" s="270"/>
      <c r="AU70" s="270"/>
      <c r="AV70" s="270"/>
      <c r="AW70" s="270"/>
      <c r="AX70" s="270"/>
      <c r="AY70" s="236">
        <f t="shared" ref="AY70" si="22">AK70-AR70</f>
        <v>0</v>
      </c>
      <c r="AZ70" s="237"/>
      <c r="BA70" s="237"/>
      <c r="BB70" s="237"/>
      <c r="BC70" s="237"/>
      <c r="BD70" s="237"/>
      <c r="BE70" s="237"/>
    </row>
    <row r="71" spans="1:59" ht="12.75" customHeight="1">
      <c r="A71" s="277"/>
      <c r="B71" s="317"/>
      <c r="C71" s="317"/>
      <c r="D71" s="317"/>
      <c r="E71" s="318"/>
      <c r="F71" s="304"/>
      <c r="G71" s="304"/>
      <c r="H71" s="304"/>
      <c r="I71" s="304"/>
      <c r="J71" s="304"/>
      <c r="K71" s="275" t="str">
        <f>IF(S27="","",S27)</f>
        <v/>
      </c>
      <c r="L71" s="276"/>
      <c r="M71" s="276"/>
      <c r="N71" s="276"/>
      <c r="O71" s="276"/>
      <c r="P71" s="277"/>
      <c r="Q71" s="309"/>
      <c r="R71" s="256"/>
      <c r="S71" s="256"/>
      <c r="T71" s="256"/>
      <c r="U71" s="256"/>
      <c r="V71" s="256"/>
      <c r="W71" s="256"/>
      <c r="X71" s="256"/>
      <c r="Y71" s="256"/>
      <c r="Z71" s="256"/>
      <c r="AA71" s="256"/>
      <c r="AB71" s="256"/>
      <c r="AC71" s="310"/>
      <c r="AD71" s="314"/>
      <c r="AE71" s="232"/>
      <c r="AF71" s="232"/>
      <c r="AG71" s="232"/>
      <c r="AH71" s="232"/>
      <c r="AI71" s="232"/>
      <c r="AJ71" s="232"/>
      <c r="AK71" s="237"/>
      <c r="AL71" s="237"/>
      <c r="AM71" s="237"/>
      <c r="AN71" s="237"/>
      <c r="AO71" s="237"/>
      <c r="AP71" s="237"/>
      <c r="AQ71" s="237"/>
      <c r="AR71" s="270"/>
      <c r="AS71" s="270"/>
      <c r="AT71" s="270"/>
      <c r="AU71" s="270"/>
      <c r="AV71" s="270"/>
      <c r="AW71" s="270"/>
      <c r="AX71" s="270"/>
      <c r="AY71" s="237"/>
      <c r="AZ71" s="237"/>
      <c r="BA71" s="237"/>
      <c r="BB71" s="237"/>
      <c r="BC71" s="237"/>
      <c r="BD71" s="237"/>
      <c r="BE71" s="237"/>
      <c r="BG71">
        <v>5</v>
      </c>
    </row>
    <row r="72" spans="1:59" ht="12.75" customHeight="1">
      <c r="A72" s="298" t="str">
        <f>IF(A50="","",A50)</f>
        <v/>
      </c>
      <c r="B72" s="299"/>
      <c r="C72" s="299"/>
      <c r="D72" s="299"/>
      <c r="E72" s="300"/>
      <c r="F72" s="304" t="str">
        <f>IF(D28="","",D28)</f>
        <v/>
      </c>
      <c r="G72" s="304"/>
      <c r="H72" s="304"/>
      <c r="I72" s="304"/>
      <c r="J72" s="304"/>
      <c r="K72" s="306" t="str">
        <f>IF(S29="","",S29)</f>
        <v/>
      </c>
      <c r="L72" s="307"/>
      <c r="M72" s="307"/>
      <c r="N72" s="307"/>
      <c r="O72" s="307"/>
      <c r="P72" s="308"/>
      <c r="Q72" s="309"/>
      <c r="R72" s="256"/>
      <c r="S72" s="256"/>
      <c r="T72" s="256"/>
      <c r="U72" s="256"/>
      <c r="V72" s="256"/>
      <c r="W72" s="256"/>
      <c r="X72" s="256"/>
      <c r="Y72" s="256"/>
      <c r="Z72" s="256"/>
      <c r="AA72" s="256"/>
      <c r="AB72" s="256"/>
      <c r="AC72" s="310"/>
      <c r="AD72" s="314">
        <f>AR50</f>
        <v>0</v>
      </c>
      <c r="AE72" s="232"/>
      <c r="AF72" s="232"/>
      <c r="AG72" s="232"/>
      <c r="AH72" s="232"/>
      <c r="AI72" s="232"/>
      <c r="AJ72" s="232"/>
      <c r="AK72" s="236">
        <f t="shared" ref="AK72" si="23">SUM(Q72,AD72)</f>
        <v>0</v>
      </c>
      <c r="AL72" s="237"/>
      <c r="AM72" s="237"/>
      <c r="AN72" s="237"/>
      <c r="AO72" s="237"/>
      <c r="AP72" s="237"/>
      <c r="AQ72" s="237"/>
      <c r="AR72" s="270">
        <f>IF(BM50&gt;0,MIN(AK72,BM50),0)</f>
        <v>0</v>
      </c>
      <c r="AS72" s="270"/>
      <c r="AT72" s="270"/>
      <c r="AU72" s="270"/>
      <c r="AV72" s="270"/>
      <c r="AW72" s="270"/>
      <c r="AX72" s="270"/>
      <c r="AY72" s="236">
        <f t="shared" ref="AY72" si="24">AK72-AR72</f>
        <v>0</v>
      </c>
      <c r="AZ72" s="237"/>
      <c r="BA72" s="237"/>
      <c r="BB72" s="237"/>
      <c r="BC72" s="237"/>
      <c r="BD72" s="237"/>
      <c r="BE72" s="237"/>
    </row>
    <row r="73" spans="1:59" ht="12.75" customHeight="1">
      <c r="A73" s="277"/>
      <c r="B73" s="317"/>
      <c r="C73" s="317"/>
      <c r="D73" s="317"/>
      <c r="E73" s="318"/>
      <c r="F73" s="304"/>
      <c r="G73" s="304"/>
      <c r="H73" s="304"/>
      <c r="I73" s="304"/>
      <c r="J73" s="304"/>
      <c r="K73" s="275" t="str">
        <f>IF(S30="","",S30)</f>
        <v/>
      </c>
      <c r="L73" s="276"/>
      <c r="M73" s="276"/>
      <c r="N73" s="276"/>
      <c r="O73" s="276"/>
      <c r="P73" s="277"/>
      <c r="Q73" s="309"/>
      <c r="R73" s="256"/>
      <c r="S73" s="256"/>
      <c r="T73" s="256"/>
      <c r="U73" s="256"/>
      <c r="V73" s="256"/>
      <c r="W73" s="256"/>
      <c r="X73" s="256"/>
      <c r="Y73" s="256"/>
      <c r="Z73" s="256"/>
      <c r="AA73" s="256"/>
      <c r="AB73" s="256"/>
      <c r="AC73" s="310"/>
      <c r="AD73" s="314"/>
      <c r="AE73" s="232"/>
      <c r="AF73" s="232"/>
      <c r="AG73" s="232"/>
      <c r="AH73" s="232"/>
      <c r="AI73" s="232"/>
      <c r="AJ73" s="232"/>
      <c r="AK73" s="237"/>
      <c r="AL73" s="237"/>
      <c r="AM73" s="237"/>
      <c r="AN73" s="237"/>
      <c r="AO73" s="237"/>
      <c r="AP73" s="237"/>
      <c r="AQ73" s="237"/>
      <c r="AR73" s="270"/>
      <c r="AS73" s="270"/>
      <c r="AT73" s="270"/>
      <c r="AU73" s="270"/>
      <c r="AV73" s="270"/>
      <c r="AW73" s="270"/>
      <c r="AX73" s="270"/>
      <c r="AY73" s="237"/>
      <c r="AZ73" s="237"/>
      <c r="BA73" s="237"/>
      <c r="BB73" s="237"/>
      <c r="BC73" s="237"/>
      <c r="BD73" s="237"/>
      <c r="BE73" s="237"/>
      <c r="BG73">
        <v>6</v>
      </c>
    </row>
    <row r="74" spans="1:59" ht="12.75" customHeight="1">
      <c r="A74" s="298" t="str">
        <f>IF(A51="","",A51)</f>
        <v/>
      </c>
      <c r="B74" s="299"/>
      <c r="C74" s="299"/>
      <c r="D74" s="299"/>
      <c r="E74" s="300"/>
      <c r="F74" s="304" t="str">
        <f>IF(D31="","",D31)</f>
        <v/>
      </c>
      <c r="G74" s="304"/>
      <c r="H74" s="304"/>
      <c r="I74" s="304"/>
      <c r="J74" s="304"/>
      <c r="K74" s="306" t="str">
        <f>IF(S32="","",S32)</f>
        <v/>
      </c>
      <c r="L74" s="307"/>
      <c r="M74" s="307"/>
      <c r="N74" s="307"/>
      <c r="O74" s="307"/>
      <c r="P74" s="308"/>
      <c r="Q74" s="309"/>
      <c r="R74" s="256"/>
      <c r="S74" s="256"/>
      <c r="T74" s="256"/>
      <c r="U74" s="256"/>
      <c r="V74" s="256"/>
      <c r="W74" s="256"/>
      <c r="X74" s="256"/>
      <c r="Y74" s="256"/>
      <c r="Z74" s="256"/>
      <c r="AA74" s="256"/>
      <c r="AB74" s="256"/>
      <c r="AC74" s="310"/>
      <c r="AD74" s="314">
        <f>AR51</f>
        <v>0</v>
      </c>
      <c r="AE74" s="232"/>
      <c r="AF74" s="232"/>
      <c r="AG74" s="232"/>
      <c r="AH74" s="232"/>
      <c r="AI74" s="232"/>
      <c r="AJ74" s="232"/>
      <c r="AK74" s="236">
        <f t="shared" ref="AK74" si="25">SUM(Q74,AD74)</f>
        <v>0</v>
      </c>
      <c r="AL74" s="237"/>
      <c r="AM74" s="237"/>
      <c r="AN74" s="237"/>
      <c r="AO74" s="237"/>
      <c r="AP74" s="237"/>
      <c r="AQ74" s="237"/>
      <c r="AR74" s="270">
        <f>IF(BM51&gt;0,MIN(AK74,BM51),0)</f>
        <v>0</v>
      </c>
      <c r="AS74" s="270"/>
      <c r="AT74" s="270"/>
      <c r="AU74" s="270"/>
      <c r="AV74" s="270"/>
      <c r="AW74" s="270"/>
      <c r="AX74" s="270"/>
      <c r="AY74" s="236">
        <f t="shared" ref="AY74" si="26">AK74-AR74</f>
        <v>0</v>
      </c>
      <c r="AZ74" s="237"/>
      <c r="BA74" s="237"/>
      <c r="BB74" s="237"/>
      <c r="BC74" s="237"/>
      <c r="BD74" s="237"/>
      <c r="BE74" s="237"/>
    </row>
    <row r="75" spans="1:59" ht="12.75" customHeight="1">
      <c r="A75" s="277"/>
      <c r="B75" s="317"/>
      <c r="C75" s="317"/>
      <c r="D75" s="317"/>
      <c r="E75" s="318"/>
      <c r="F75" s="304"/>
      <c r="G75" s="304"/>
      <c r="H75" s="304"/>
      <c r="I75" s="304"/>
      <c r="J75" s="304"/>
      <c r="K75" s="275" t="str">
        <f>IF(S33="","",S33)</f>
        <v/>
      </c>
      <c r="L75" s="276"/>
      <c r="M75" s="276"/>
      <c r="N75" s="276"/>
      <c r="O75" s="276"/>
      <c r="P75" s="277"/>
      <c r="Q75" s="309"/>
      <c r="R75" s="256"/>
      <c r="S75" s="256"/>
      <c r="T75" s="256"/>
      <c r="U75" s="256"/>
      <c r="V75" s="256"/>
      <c r="W75" s="256"/>
      <c r="X75" s="256"/>
      <c r="Y75" s="256"/>
      <c r="Z75" s="256"/>
      <c r="AA75" s="256"/>
      <c r="AB75" s="256"/>
      <c r="AC75" s="310"/>
      <c r="AD75" s="314"/>
      <c r="AE75" s="232"/>
      <c r="AF75" s="232"/>
      <c r="AG75" s="232"/>
      <c r="AH75" s="232"/>
      <c r="AI75" s="232"/>
      <c r="AJ75" s="232"/>
      <c r="AK75" s="237"/>
      <c r="AL75" s="237"/>
      <c r="AM75" s="237"/>
      <c r="AN75" s="237"/>
      <c r="AO75" s="237"/>
      <c r="AP75" s="237"/>
      <c r="AQ75" s="237"/>
      <c r="AR75" s="270"/>
      <c r="AS75" s="270"/>
      <c r="AT75" s="270"/>
      <c r="AU75" s="270"/>
      <c r="AV75" s="270"/>
      <c r="AW75" s="270"/>
      <c r="AX75" s="270"/>
      <c r="AY75" s="237"/>
      <c r="AZ75" s="237"/>
      <c r="BA75" s="237"/>
      <c r="BB75" s="237"/>
      <c r="BC75" s="237"/>
      <c r="BD75" s="237"/>
      <c r="BE75" s="237"/>
      <c r="BG75">
        <v>7</v>
      </c>
    </row>
    <row r="76" spans="1:59" ht="12.75" customHeight="1">
      <c r="A76" s="298" t="str">
        <f>IF(A52="","",A52)</f>
        <v/>
      </c>
      <c r="B76" s="299"/>
      <c r="C76" s="299"/>
      <c r="D76" s="299"/>
      <c r="E76" s="300"/>
      <c r="F76" s="304" t="str">
        <f>IF(D34="","",D34)</f>
        <v/>
      </c>
      <c r="G76" s="304"/>
      <c r="H76" s="304"/>
      <c r="I76" s="304"/>
      <c r="J76" s="304"/>
      <c r="K76" s="306" t="str">
        <f>IF(S35="","",S35)</f>
        <v/>
      </c>
      <c r="L76" s="307"/>
      <c r="M76" s="307"/>
      <c r="N76" s="307"/>
      <c r="O76" s="307"/>
      <c r="P76" s="308"/>
      <c r="Q76" s="309"/>
      <c r="R76" s="256"/>
      <c r="S76" s="256"/>
      <c r="T76" s="256"/>
      <c r="U76" s="256"/>
      <c r="V76" s="256"/>
      <c r="W76" s="256"/>
      <c r="X76" s="256"/>
      <c r="Y76" s="256"/>
      <c r="Z76" s="256"/>
      <c r="AA76" s="256"/>
      <c r="AB76" s="256"/>
      <c r="AC76" s="310"/>
      <c r="AD76" s="314">
        <f>AR52</f>
        <v>0</v>
      </c>
      <c r="AE76" s="232"/>
      <c r="AF76" s="232"/>
      <c r="AG76" s="232"/>
      <c r="AH76" s="232"/>
      <c r="AI76" s="232"/>
      <c r="AJ76" s="232"/>
      <c r="AK76" s="236">
        <f t="shared" ref="AK76" si="27">SUM(Q76,AD76)</f>
        <v>0</v>
      </c>
      <c r="AL76" s="237"/>
      <c r="AM76" s="237"/>
      <c r="AN76" s="237"/>
      <c r="AO76" s="237"/>
      <c r="AP76" s="237"/>
      <c r="AQ76" s="237"/>
      <c r="AR76" s="270">
        <f>IF(BM52&gt;0,MIN(AK76,BM52),0)</f>
        <v>0</v>
      </c>
      <c r="AS76" s="270"/>
      <c r="AT76" s="270"/>
      <c r="AU76" s="270"/>
      <c r="AV76" s="270"/>
      <c r="AW76" s="270"/>
      <c r="AX76" s="270"/>
      <c r="AY76" s="236">
        <f t="shared" ref="AY76" si="28">AK76-AR76</f>
        <v>0</v>
      </c>
      <c r="AZ76" s="237"/>
      <c r="BA76" s="237"/>
      <c r="BB76" s="237"/>
      <c r="BC76" s="237"/>
      <c r="BD76" s="237"/>
      <c r="BE76" s="237"/>
    </row>
    <row r="77" spans="1:59" ht="12.75" customHeight="1" thickBot="1">
      <c r="A77" s="301"/>
      <c r="B77" s="302"/>
      <c r="C77" s="302"/>
      <c r="D77" s="302"/>
      <c r="E77" s="303"/>
      <c r="F77" s="305"/>
      <c r="G77" s="305"/>
      <c r="H77" s="305"/>
      <c r="I77" s="305"/>
      <c r="J77" s="305"/>
      <c r="K77" s="272" t="str">
        <f>IF(S36="","",S36)</f>
        <v/>
      </c>
      <c r="L77" s="273"/>
      <c r="M77" s="273"/>
      <c r="N77" s="273"/>
      <c r="O77" s="273"/>
      <c r="P77" s="274"/>
      <c r="Q77" s="311"/>
      <c r="R77" s="312"/>
      <c r="S77" s="312"/>
      <c r="T77" s="312"/>
      <c r="U77" s="312"/>
      <c r="V77" s="312"/>
      <c r="W77" s="312"/>
      <c r="X77" s="312"/>
      <c r="Y77" s="312"/>
      <c r="Z77" s="312"/>
      <c r="AA77" s="312"/>
      <c r="AB77" s="312"/>
      <c r="AC77" s="313"/>
      <c r="AD77" s="315"/>
      <c r="AE77" s="316"/>
      <c r="AF77" s="316"/>
      <c r="AG77" s="316"/>
      <c r="AH77" s="316"/>
      <c r="AI77" s="316"/>
      <c r="AJ77" s="316"/>
      <c r="AK77" s="269"/>
      <c r="AL77" s="269"/>
      <c r="AM77" s="269"/>
      <c r="AN77" s="269"/>
      <c r="AO77" s="269"/>
      <c r="AP77" s="269"/>
      <c r="AQ77" s="269"/>
      <c r="AR77" s="271"/>
      <c r="AS77" s="271"/>
      <c r="AT77" s="271"/>
      <c r="AU77" s="271"/>
      <c r="AV77" s="271"/>
      <c r="AW77" s="271"/>
      <c r="AX77" s="271"/>
      <c r="AY77" s="269"/>
      <c r="AZ77" s="269"/>
      <c r="BA77" s="269"/>
      <c r="BB77" s="269"/>
      <c r="BC77" s="269"/>
      <c r="BD77" s="269"/>
      <c r="BE77" s="269"/>
      <c r="BG77">
        <v>8</v>
      </c>
    </row>
    <row r="78" spans="1:59" ht="12.75" customHeight="1">
      <c r="A78" s="290"/>
      <c r="B78" s="290"/>
      <c r="C78" s="290"/>
      <c r="D78" s="290"/>
      <c r="E78" s="290"/>
      <c r="F78" s="291"/>
      <c r="G78" s="291"/>
      <c r="H78" s="291"/>
      <c r="I78" s="291"/>
      <c r="J78" s="291"/>
      <c r="K78" s="295"/>
      <c r="L78" s="296"/>
      <c r="M78" s="296"/>
      <c r="N78" s="296"/>
      <c r="O78" s="296"/>
      <c r="P78" s="297"/>
      <c r="Q78" s="292"/>
      <c r="R78" s="290"/>
      <c r="S78" s="290"/>
      <c r="T78" s="290"/>
      <c r="U78" s="290"/>
      <c r="V78" s="290"/>
      <c r="W78" s="290"/>
      <c r="X78" s="290"/>
      <c r="Y78" s="290"/>
      <c r="Z78" s="290"/>
      <c r="AA78" s="290"/>
      <c r="AB78" s="290"/>
      <c r="AC78" s="293"/>
      <c r="AD78" s="294"/>
      <c r="AE78" s="268"/>
      <c r="AF78" s="268"/>
      <c r="AG78" s="268"/>
      <c r="AH78" s="268"/>
      <c r="AI78" s="268"/>
      <c r="AJ78" s="268"/>
      <c r="AK78" s="268"/>
      <c r="AL78" s="268"/>
      <c r="AM78" s="268"/>
      <c r="AN78" s="268"/>
      <c r="AO78" s="268"/>
      <c r="AP78" s="268"/>
      <c r="AQ78" s="268"/>
      <c r="AR78" s="268"/>
      <c r="AS78" s="268"/>
      <c r="AT78" s="268"/>
      <c r="AU78" s="268"/>
      <c r="AV78" s="268"/>
      <c r="AW78" s="268"/>
      <c r="AX78" s="268"/>
      <c r="AY78" s="268"/>
      <c r="AZ78" s="268"/>
      <c r="BA78" s="268"/>
      <c r="BB78" s="268"/>
      <c r="BC78" s="268"/>
      <c r="BD78" s="268"/>
      <c r="BE78" s="268"/>
    </row>
    <row r="79" spans="1:59" ht="12.75" customHeight="1">
      <c r="A79" s="279"/>
      <c r="B79" s="279"/>
      <c r="C79" s="279"/>
      <c r="D79" s="279"/>
      <c r="E79" s="279"/>
      <c r="F79" s="280"/>
      <c r="G79" s="280"/>
      <c r="H79" s="280"/>
      <c r="I79" s="280"/>
      <c r="J79" s="280"/>
      <c r="K79" s="264"/>
      <c r="L79" s="265"/>
      <c r="M79" s="265"/>
      <c r="N79" s="265"/>
      <c r="O79" s="265"/>
      <c r="P79" s="266"/>
      <c r="Q79" s="284"/>
      <c r="R79" s="279"/>
      <c r="S79" s="279"/>
      <c r="T79" s="279"/>
      <c r="U79" s="279"/>
      <c r="V79" s="279"/>
      <c r="W79" s="279"/>
      <c r="X79" s="279"/>
      <c r="Y79" s="279"/>
      <c r="Z79" s="279"/>
      <c r="AA79" s="279"/>
      <c r="AB79" s="279"/>
      <c r="AC79" s="285"/>
      <c r="AD79" s="289"/>
      <c r="AE79" s="234"/>
      <c r="AF79" s="234"/>
      <c r="AG79" s="234"/>
      <c r="AH79" s="234"/>
      <c r="AI79" s="234"/>
      <c r="AJ79" s="234"/>
      <c r="AK79" s="234"/>
      <c r="AL79" s="234"/>
      <c r="AM79" s="234"/>
      <c r="AN79" s="234"/>
      <c r="AO79" s="234"/>
      <c r="AP79" s="234"/>
      <c r="AQ79" s="234"/>
      <c r="AR79" s="234"/>
      <c r="AS79" s="234"/>
      <c r="AT79" s="234"/>
      <c r="AU79" s="234"/>
      <c r="AV79" s="234"/>
      <c r="AW79" s="234"/>
      <c r="AX79" s="234"/>
      <c r="AY79" s="234"/>
      <c r="AZ79" s="234"/>
      <c r="BA79" s="234"/>
      <c r="BB79" s="234"/>
      <c r="BC79" s="234"/>
      <c r="BD79" s="234"/>
      <c r="BE79" s="234"/>
    </row>
    <row r="80" spans="1:59" ht="12.75" customHeight="1">
      <c r="A80" s="279"/>
      <c r="B80" s="279"/>
      <c r="C80" s="279"/>
      <c r="D80" s="279"/>
      <c r="E80" s="279"/>
      <c r="F80" s="280"/>
      <c r="G80" s="280"/>
      <c r="H80" s="280"/>
      <c r="I80" s="280"/>
      <c r="J80" s="280"/>
      <c r="K80" s="281"/>
      <c r="L80" s="282"/>
      <c r="M80" s="282"/>
      <c r="N80" s="282"/>
      <c r="O80" s="282"/>
      <c r="P80" s="283"/>
      <c r="Q80" s="284"/>
      <c r="R80" s="279"/>
      <c r="S80" s="279"/>
      <c r="T80" s="279"/>
      <c r="U80" s="279"/>
      <c r="V80" s="279"/>
      <c r="W80" s="279"/>
      <c r="X80" s="279"/>
      <c r="Y80" s="279"/>
      <c r="Z80" s="279"/>
      <c r="AA80" s="279"/>
      <c r="AB80" s="279"/>
      <c r="AC80" s="285"/>
      <c r="AD80" s="289"/>
      <c r="AE80" s="234"/>
      <c r="AF80" s="234"/>
      <c r="AG80" s="234"/>
      <c r="AH80" s="234"/>
      <c r="AI80" s="234"/>
      <c r="AJ80" s="234"/>
      <c r="AK80" s="234"/>
      <c r="AL80" s="234"/>
      <c r="AM80" s="234"/>
      <c r="AN80" s="234"/>
      <c r="AO80" s="234"/>
      <c r="AP80" s="234"/>
      <c r="AQ80" s="234"/>
      <c r="AR80" s="234"/>
      <c r="AS80" s="234"/>
      <c r="AT80" s="234"/>
      <c r="AU80" s="234"/>
      <c r="AV80" s="234"/>
      <c r="AW80" s="234"/>
      <c r="AX80" s="234"/>
      <c r="AY80" s="234"/>
      <c r="AZ80" s="234"/>
      <c r="BA80" s="234"/>
      <c r="BB80" s="234"/>
      <c r="BC80" s="234"/>
      <c r="BD80" s="234"/>
      <c r="BE80" s="234"/>
    </row>
    <row r="81" spans="1:57" ht="12.75" customHeight="1">
      <c r="A81" s="279"/>
      <c r="B81" s="279"/>
      <c r="C81" s="279"/>
      <c r="D81" s="279"/>
      <c r="E81" s="279"/>
      <c r="F81" s="280"/>
      <c r="G81" s="280"/>
      <c r="H81" s="280"/>
      <c r="I81" s="280"/>
      <c r="J81" s="280"/>
      <c r="K81" s="264"/>
      <c r="L81" s="265"/>
      <c r="M81" s="265"/>
      <c r="N81" s="265"/>
      <c r="O81" s="265"/>
      <c r="P81" s="266"/>
      <c r="Q81" s="284"/>
      <c r="R81" s="279"/>
      <c r="S81" s="279"/>
      <c r="T81" s="279"/>
      <c r="U81" s="279"/>
      <c r="V81" s="279"/>
      <c r="W81" s="279"/>
      <c r="X81" s="279"/>
      <c r="Y81" s="279"/>
      <c r="Z81" s="279"/>
      <c r="AA81" s="279"/>
      <c r="AB81" s="279"/>
      <c r="AC81" s="285"/>
      <c r="AD81" s="289"/>
      <c r="AE81" s="234"/>
      <c r="AF81" s="234"/>
      <c r="AG81" s="234"/>
      <c r="AH81" s="234"/>
      <c r="AI81" s="234"/>
      <c r="AJ81" s="234"/>
      <c r="AK81" s="234"/>
      <c r="AL81" s="234"/>
      <c r="AM81" s="234"/>
      <c r="AN81" s="234"/>
      <c r="AO81" s="234"/>
      <c r="AP81" s="234"/>
      <c r="AQ81" s="234"/>
      <c r="AR81" s="234"/>
      <c r="AS81" s="234"/>
      <c r="AT81" s="234"/>
      <c r="AU81" s="234"/>
      <c r="AV81" s="234"/>
      <c r="AW81" s="234"/>
      <c r="AX81" s="234"/>
      <c r="AY81" s="234"/>
      <c r="AZ81" s="234"/>
      <c r="BA81" s="234"/>
      <c r="BB81" s="234"/>
      <c r="BC81" s="234"/>
      <c r="BD81" s="234"/>
      <c r="BE81" s="234"/>
    </row>
    <row r="82" spans="1:57" ht="12.75" customHeight="1">
      <c r="A82" s="290"/>
      <c r="B82" s="290"/>
      <c r="C82" s="290"/>
      <c r="D82" s="290"/>
      <c r="E82" s="290"/>
      <c r="F82" s="291"/>
      <c r="G82" s="291"/>
      <c r="H82" s="291"/>
      <c r="I82" s="291"/>
      <c r="J82" s="291"/>
      <c r="K82" s="281"/>
      <c r="L82" s="282"/>
      <c r="M82" s="282"/>
      <c r="N82" s="282"/>
      <c r="O82" s="282"/>
      <c r="P82" s="283"/>
      <c r="Q82" s="292"/>
      <c r="R82" s="290"/>
      <c r="S82" s="290"/>
      <c r="T82" s="290"/>
      <c r="U82" s="290"/>
      <c r="V82" s="290"/>
      <c r="W82" s="290"/>
      <c r="X82" s="290"/>
      <c r="Y82" s="290"/>
      <c r="Z82" s="290"/>
      <c r="AA82" s="290"/>
      <c r="AB82" s="290"/>
      <c r="AC82" s="293"/>
      <c r="AD82" s="294"/>
      <c r="AE82" s="268"/>
      <c r="AF82" s="268"/>
      <c r="AG82" s="268"/>
      <c r="AH82" s="268"/>
      <c r="AI82" s="268"/>
      <c r="AJ82" s="268"/>
      <c r="AK82" s="268"/>
      <c r="AL82" s="268"/>
      <c r="AM82" s="268"/>
      <c r="AN82" s="268"/>
      <c r="AO82" s="268"/>
      <c r="AP82" s="268"/>
      <c r="AQ82" s="268"/>
      <c r="AR82" s="268"/>
      <c r="AS82" s="268"/>
      <c r="AT82" s="268"/>
      <c r="AU82" s="268"/>
      <c r="AV82" s="268"/>
      <c r="AW82" s="268"/>
      <c r="AX82" s="268"/>
      <c r="AY82" s="268"/>
      <c r="AZ82" s="268"/>
      <c r="BA82" s="268"/>
      <c r="BB82" s="268"/>
      <c r="BC82" s="268"/>
      <c r="BD82" s="268"/>
      <c r="BE82" s="268"/>
    </row>
    <row r="83" spans="1:57" ht="12.75" customHeight="1">
      <c r="A83" s="279"/>
      <c r="B83" s="279"/>
      <c r="C83" s="279"/>
      <c r="D83" s="279"/>
      <c r="E83" s="279"/>
      <c r="F83" s="280"/>
      <c r="G83" s="280"/>
      <c r="H83" s="280"/>
      <c r="I83" s="280"/>
      <c r="J83" s="280"/>
      <c r="K83" s="264"/>
      <c r="L83" s="265"/>
      <c r="M83" s="265"/>
      <c r="N83" s="265"/>
      <c r="O83" s="265"/>
      <c r="P83" s="266"/>
      <c r="Q83" s="284"/>
      <c r="R83" s="279"/>
      <c r="S83" s="279"/>
      <c r="T83" s="279"/>
      <c r="U83" s="279"/>
      <c r="V83" s="279"/>
      <c r="W83" s="279"/>
      <c r="X83" s="279"/>
      <c r="Y83" s="279"/>
      <c r="Z83" s="279"/>
      <c r="AA83" s="279"/>
      <c r="AB83" s="279"/>
      <c r="AC83" s="285"/>
      <c r="AD83" s="289"/>
      <c r="AE83" s="234"/>
      <c r="AF83" s="234"/>
      <c r="AG83" s="234"/>
      <c r="AH83" s="234"/>
      <c r="AI83" s="234"/>
      <c r="AJ83" s="234"/>
      <c r="AK83" s="234"/>
      <c r="AL83" s="234"/>
      <c r="AM83" s="234"/>
      <c r="AN83" s="234"/>
      <c r="AO83" s="234"/>
      <c r="AP83" s="234"/>
      <c r="AQ83" s="234"/>
      <c r="AR83" s="234"/>
      <c r="AS83" s="234"/>
      <c r="AT83" s="234"/>
      <c r="AU83" s="234"/>
      <c r="AV83" s="234"/>
      <c r="AW83" s="234"/>
      <c r="AX83" s="234"/>
      <c r="AY83" s="234"/>
      <c r="AZ83" s="234"/>
      <c r="BA83" s="234"/>
      <c r="BB83" s="234"/>
      <c r="BC83" s="234"/>
      <c r="BD83" s="234"/>
      <c r="BE83" s="234"/>
    </row>
    <row r="84" spans="1:57" ht="12.75" customHeight="1">
      <c r="A84" s="279"/>
      <c r="B84" s="279"/>
      <c r="C84" s="279"/>
      <c r="D84" s="279"/>
      <c r="E84" s="279"/>
      <c r="F84" s="280"/>
      <c r="G84" s="280"/>
      <c r="H84" s="280"/>
      <c r="I84" s="280"/>
      <c r="J84" s="280"/>
      <c r="K84" s="281"/>
      <c r="L84" s="282"/>
      <c r="M84" s="282"/>
      <c r="N84" s="282"/>
      <c r="O84" s="282"/>
      <c r="P84" s="283"/>
      <c r="Q84" s="284"/>
      <c r="R84" s="279"/>
      <c r="S84" s="279"/>
      <c r="T84" s="279"/>
      <c r="U84" s="279"/>
      <c r="V84" s="279"/>
      <c r="W84" s="279"/>
      <c r="X84" s="279"/>
      <c r="Y84" s="279"/>
      <c r="Z84" s="279"/>
      <c r="AA84" s="279"/>
      <c r="AB84" s="279"/>
      <c r="AC84" s="285"/>
      <c r="AD84" s="289"/>
      <c r="AE84" s="234"/>
      <c r="AF84" s="234"/>
      <c r="AG84" s="234"/>
      <c r="AH84" s="234"/>
      <c r="AI84" s="234"/>
      <c r="AJ84" s="234"/>
      <c r="AK84" s="234"/>
      <c r="AL84" s="234"/>
      <c r="AM84" s="234"/>
      <c r="AN84" s="234"/>
      <c r="AO84" s="234"/>
      <c r="AP84" s="234"/>
      <c r="AQ84" s="234"/>
      <c r="AR84" s="234"/>
      <c r="AS84" s="234"/>
      <c r="AT84" s="234"/>
      <c r="AU84" s="234"/>
      <c r="AV84" s="234"/>
      <c r="AW84" s="234"/>
      <c r="AX84" s="234"/>
      <c r="AY84" s="234"/>
      <c r="AZ84" s="234"/>
      <c r="BA84" s="234"/>
      <c r="BB84" s="234"/>
      <c r="BC84" s="234"/>
      <c r="BD84" s="234"/>
      <c r="BE84" s="234"/>
    </row>
    <row r="85" spans="1:57" ht="12.75" customHeight="1" thickBot="1">
      <c r="A85" s="279"/>
      <c r="B85" s="279"/>
      <c r="C85" s="279"/>
      <c r="D85" s="279"/>
      <c r="E85" s="279"/>
      <c r="F85" s="280"/>
      <c r="G85" s="280"/>
      <c r="H85" s="280"/>
      <c r="I85" s="280"/>
      <c r="J85" s="280"/>
      <c r="K85" s="264"/>
      <c r="L85" s="265"/>
      <c r="M85" s="265"/>
      <c r="N85" s="265"/>
      <c r="O85" s="265"/>
      <c r="P85" s="266"/>
      <c r="Q85" s="286"/>
      <c r="R85" s="287"/>
      <c r="S85" s="287"/>
      <c r="T85" s="287"/>
      <c r="U85" s="287"/>
      <c r="V85" s="287"/>
      <c r="W85" s="287"/>
      <c r="X85" s="287"/>
      <c r="Y85" s="287"/>
      <c r="Z85" s="287"/>
      <c r="AA85" s="287"/>
      <c r="AB85" s="287"/>
      <c r="AC85" s="288"/>
      <c r="AD85" s="289"/>
      <c r="AE85" s="234"/>
      <c r="AF85" s="234"/>
      <c r="AG85" s="234"/>
      <c r="AH85" s="234"/>
      <c r="AI85" s="234"/>
      <c r="AJ85" s="234"/>
      <c r="AK85" s="234"/>
      <c r="AL85" s="234"/>
      <c r="AM85" s="234"/>
      <c r="AN85" s="234"/>
      <c r="AO85" s="234"/>
      <c r="AP85" s="234"/>
      <c r="AQ85" s="234"/>
      <c r="AR85" s="234"/>
      <c r="AS85" s="234"/>
      <c r="AT85" s="234"/>
      <c r="AU85" s="234"/>
      <c r="AV85" s="234"/>
      <c r="AW85" s="234"/>
      <c r="AX85" s="234"/>
      <c r="AY85" s="234"/>
      <c r="AZ85" s="234"/>
      <c r="BA85" s="234"/>
      <c r="BB85" s="234"/>
      <c r="BC85" s="234"/>
      <c r="BD85" s="234"/>
      <c r="BE85" s="234"/>
    </row>
    <row r="86" spans="1:57" ht="26.25" customHeight="1" thickTop="1">
      <c r="A86" s="234" t="s">
        <v>15</v>
      </c>
      <c r="B86" s="234"/>
      <c r="C86" s="234"/>
      <c r="D86" s="234"/>
      <c r="E86" s="234"/>
      <c r="F86" s="444"/>
      <c r="G86" s="444"/>
      <c r="H86" s="444"/>
      <c r="I86" s="444"/>
      <c r="J86" s="444"/>
      <c r="K86" s="444"/>
      <c r="L86" s="444"/>
      <c r="M86" s="444"/>
      <c r="N86" s="444"/>
      <c r="O86" s="444"/>
      <c r="P86" s="444"/>
      <c r="Q86" s="445">
        <f>SUM(Q62:AC85)</f>
        <v>776152</v>
      </c>
      <c r="R86" s="446"/>
      <c r="S86" s="446"/>
      <c r="T86" s="446"/>
      <c r="U86" s="446"/>
      <c r="V86" s="446"/>
      <c r="W86" s="446"/>
      <c r="X86" s="446"/>
      <c r="Y86" s="446"/>
      <c r="Z86" s="446"/>
      <c r="AA86" s="446"/>
      <c r="AB86" s="446"/>
      <c r="AC86" s="446"/>
      <c r="AD86" s="447">
        <f>SUM(AD62:AJ85)</f>
        <v>776152</v>
      </c>
      <c r="AE86" s="448"/>
      <c r="AF86" s="448"/>
      <c r="AG86" s="448"/>
      <c r="AH86" s="448"/>
      <c r="AI86" s="448"/>
      <c r="AJ86" s="448"/>
      <c r="AK86" s="447">
        <f>SUM(AK62:AQ85)</f>
        <v>1552304</v>
      </c>
      <c r="AL86" s="448"/>
      <c r="AM86" s="448"/>
      <c r="AN86" s="448"/>
      <c r="AO86" s="448"/>
      <c r="AP86" s="448"/>
      <c r="AQ86" s="448"/>
      <c r="AR86" s="447">
        <f>SUM(AR62:AX85)</f>
        <v>0</v>
      </c>
      <c r="AS86" s="448"/>
      <c r="AT86" s="448"/>
      <c r="AU86" s="448"/>
      <c r="AV86" s="448"/>
      <c r="AW86" s="448"/>
      <c r="AX86" s="448"/>
      <c r="AY86" s="447">
        <f>SUM(AY62:BE85)</f>
        <v>1552304</v>
      </c>
      <c r="AZ86" s="448"/>
      <c r="BA86" s="448"/>
      <c r="BB86" s="448"/>
      <c r="BC86" s="448"/>
      <c r="BD86" s="448"/>
      <c r="BE86" s="448"/>
    </row>
    <row r="87" spans="1:57" ht="17.25">
      <c r="A87" s="12" t="s">
        <v>359</v>
      </c>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row>
    <row r="88" spans="1:57" ht="23.25" customHeight="1">
      <c r="A88" s="239" t="s">
        <v>360</v>
      </c>
      <c r="B88" s="245"/>
      <c r="C88" s="245"/>
      <c r="D88" s="245"/>
      <c r="E88" s="246"/>
      <c r="F88" s="439" t="s">
        <v>361</v>
      </c>
      <c r="G88" s="438"/>
      <c r="H88" s="438"/>
      <c r="I88" s="438"/>
      <c r="J88" s="438"/>
      <c r="K88" s="438"/>
      <c r="L88" s="250" t="s">
        <v>363</v>
      </c>
      <c r="M88" s="251"/>
      <c r="N88" s="251"/>
      <c r="O88" s="251"/>
      <c r="P88" s="251"/>
      <c r="Q88" s="251"/>
      <c r="R88" s="251"/>
      <c r="S88" s="251"/>
      <c r="T88" s="251"/>
      <c r="U88" s="251"/>
      <c r="V88" s="251"/>
      <c r="W88" s="251"/>
      <c r="X88" s="251"/>
      <c r="Y88" s="251"/>
      <c r="Z88" s="251"/>
      <c r="AA88" s="251"/>
      <c r="AB88" s="251"/>
      <c r="AC88" s="251"/>
      <c r="AD88" s="251"/>
      <c r="AE88" s="251"/>
      <c r="AF88" s="251"/>
      <c r="AG88" s="251"/>
      <c r="AH88" s="251"/>
      <c r="AI88" s="251"/>
      <c r="AJ88" s="251"/>
      <c r="AK88" s="251"/>
      <c r="AL88" s="252"/>
      <c r="AM88" s="239" t="s">
        <v>367</v>
      </c>
      <c r="AN88" s="240"/>
      <c r="AO88" s="240"/>
      <c r="AP88" s="240"/>
      <c r="AQ88" s="240"/>
      <c r="AR88" s="241"/>
      <c r="AS88" s="239" t="s">
        <v>369</v>
      </c>
      <c r="AT88" s="245"/>
      <c r="AU88" s="245"/>
      <c r="AV88" s="245"/>
      <c r="AW88" s="245"/>
      <c r="AX88" s="246"/>
      <c r="AY88" s="239" t="s">
        <v>370</v>
      </c>
      <c r="AZ88" s="245"/>
      <c r="BA88" s="245"/>
      <c r="BB88" s="245"/>
      <c r="BC88" s="245"/>
      <c r="BD88" s="245"/>
      <c r="BE88" s="246"/>
    </row>
    <row r="89" spans="1:57" ht="53.25" customHeight="1">
      <c r="A89" s="247"/>
      <c r="B89" s="248"/>
      <c r="C89" s="248"/>
      <c r="D89" s="248"/>
      <c r="E89" s="249"/>
      <c r="F89" s="438"/>
      <c r="G89" s="438"/>
      <c r="H89" s="438"/>
      <c r="I89" s="438"/>
      <c r="J89" s="438"/>
      <c r="K89" s="438"/>
      <c r="L89" s="439" t="s">
        <v>366</v>
      </c>
      <c r="M89" s="438"/>
      <c r="N89" s="438"/>
      <c r="O89" s="438"/>
      <c r="P89" s="438"/>
      <c r="Q89" s="438"/>
      <c r="R89" s="253" t="s">
        <v>365</v>
      </c>
      <c r="S89" s="254"/>
      <c r="T89" s="254"/>
      <c r="U89" s="254"/>
      <c r="V89" s="254"/>
      <c r="W89" s="254"/>
      <c r="X89" s="255"/>
      <c r="Y89" s="439" t="s">
        <v>364</v>
      </c>
      <c r="Z89" s="438"/>
      <c r="AA89" s="438"/>
      <c r="AB89" s="438"/>
      <c r="AC89" s="438"/>
      <c r="AD89" s="438"/>
      <c r="AE89" s="438"/>
      <c r="AF89" s="439" t="s">
        <v>368</v>
      </c>
      <c r="AG89" s="438"/>
      <c r="AH89" s="438"/>
      <c r="AI89" s="438"/>
      <c r="AJ89" s="438"/>
      <c r="AK89" s="438"/>
      <c r="AL89" s="438"/>
      <c r="AM89" s="242"/>
      <c r="AN89" s="243"/>
      <c r="AO89" s="243"/>
      <c r="AP89" s="243"/>
      <c r="AQ89" s="243"/>
      <c r="AR89" s="244"/>
      <c r="AS89" s="247"/>
      <c r="AT89" s="248"/>
      <c r="AU89" s="248"/>
      <c r="AV89" s="248"/>
      <c r="AW89" s="248"/>
      <c r="AX89" s="249"/>
      <c r="AY89" s="247"/>
      <c r="AZ89" s="248"/>
      <c r="BA89" s="248"/>
      <c r="BB89" s="248"/>
      <c r="BC89" s="248"/>
      <c r="BD89" s="248"/>
      <c r="BE89" s="249"/>
    </row>
    <row r="90" spans="1:57" ht="14.25" customHeight="1">
      <c r="A90" s="234"/>
      <c r="B90" s="234"/>
      <c r="C90" s="234"/>
      <c r="D90" s="234"/>
      <c r="E90" s="234"/>
      <c r="F90" s="256"/>
      <c r="G90" s="256"/>
      <c r="H90" s="256"/>
      <c r="I90" s="256"/>
      <c r="J90" s="256"/>
      <c r="K90" s="256"/>
      <c r="L90" s="256"/>
      <c r="M90" s="256"/>
      <c r="N90" s="256"/>
      <c r="O90" s="256"/>
      <c r="P90" s="256"/>
      <c r="Q90" s="256"/>
      <c r="R90" s="256"/>
      <c r="S90" s="256"/>
      <c r="T90" s="256"/>
      <c r="U90" s="256"/>
      <c r="V90" s="256"/>
      <c r="W90" s="256"/>
      <c r="X90" s="256"/>
      <c r="Y90" s="234"/>
      <c r="Z90" s="234"/>
      <c r="AA90" s="234"/>
      <c r="AB90" s="234"/>
      <c r="AC90" s="234"/>
      <c r="AD90" s="234"/>
      <c r="AE90" s="234"/>
      <c r="AF90" s="443">
        <f>L90-R90+Y90</f>
        <v>0</v>
      </c>
      <c r="AG90" s="443"/>
      <c r="AH90" s="443"/>
      <c r="AI90" s="443"/>
      <c r="AJ90" s="443"/>
      <c r="AK90" s="443"/>
      <c r="AL90" s="443"/>
      <c r="AM90" s="257">
        <f>IF(AF90&gt;F90,AF90-F90,0)</f>
        <v>0</v>
      </c>
      <c r="AN90" s="258"/>
      <c r="AO90" s="258"/>
      <c r="AP90" s="258"/>
      <c r="AQ90" s="258"/>
      <c r="AR90" s="259"/>
      <c r="AS90" s="236">
        <f>MIN(AM90,8000000)</f>
        <v>0</v>
      </c>
      <c r="AT90" s="237"/>
      <c r="AU90" s="237"/>
      <c r="AV90" s="237"/>
      <c r="AW90" s="237"/>
      <c r="AX90" s="237"/>
      <c r="AY90" s="236">
        <f>AM90-AS90</f>
        <v>0</v>
      </c>
      <c r="AZ90" s="237"/>
      <c r="BA90" s="237"/>
      <c r="BB90" s="237"/>
      <c r="BC90" s="237"/>
      <c r="BD90" s="237"/>
      <c r="BE90" s="237"/>
    </row>
    <row r="91" spans="1:57" ht="14.25" customHeight="1">
      <c r="A91" s="234"/>
      <c r="B91" s="234"/>
      <c r="C91" s="234"/>
      <c r="D91" s="234"/>
      <c r="E91" s="234"/>
      <c r="F91" s="256"/>
      <c r="G91" s="256"/>
      <c r="H91" s="256"/>
      <c r="I91" s="256"/>
      <c r="J91" s="256"/>
      <c r="K91" s="256"/>
      <c r="L91" s="256"/>
      <c r="M91" s="256"/>
      <c r="N91" s="256"/>
      <c r="O91" s="256"/>
      <c r="P91" s="256"/>
      <c r="Q91" s="256"/>
      <c r="R91" s="256"/>
      <c r="S91" s="256"/>
      <c r="T91" s="256"/>
      <c r="U91" s="256"/>
      <c r="V91" s="256"/>
      <c r="W91" s="256"/>
      <c r="X91" s="256"/>
      <c r="Y91" s="234"/>
      <c r="Z91" s="234"/>
      <c r="AA91" s="234"/>
      <c r="AB91" s="234"/>
      <c r="AC91" s="234"/>
      <c r="AD91" s="234"/>
      <c r="AE91" s="234"/>
      <c r="AF91" s="443">
        <f t="shared" ref="AF91:AF93" si="29">L91-R91+Y91</f>
        <v>0</v>
      </c>
      <c r="AG91" s="443"/>
      <c r="AH91" s="443"/>
      <c r="AI91" s="443"/>
      <c r="AJ91" s="443"/>
      <c r="AK91" s="443"/>
      <c r="AL91" s="443"/>
      <c r="AM91" s="257">
        <f t="shared" ref="AM91:AM93" si="30">IF(AF91&gt;F91,AF91-F91,0)</f>
        <v>0</v>
      </c>
      <c r="AN91" s="258"/>
      <c r="AO91" s="258"/>
      <c r="AP91" s="258"/>
      <c r="AQ91" s="258"/>
      <c r="AR91" s="259"/>
      <c r="AS91" s="236">
        <f t="shared" ref="AS91:AS93" si="31">MIN(AM91,8000000)</f>
        <v>0</v>
      </c>
      <c r="AT91" s="237"/>
      <c r="AU91" s="237"/>
      <c r="AV91" s="237"/>
      <c r="AW91" s="237"/>
      <c r="AX91" s="237"/>
      <c r="AY91" s="236">
        <f t="shared" ref="AY91:AY93" si="32">AM91-AS91</f>
        <v>0</v>
      </c>
      <c r="AZ91" s="237"/>
      <c r="BA91" s="237"/>
      <c r="BB91" s="237"/>
      <c r="BC91" s="237"/>
      <c r="BD91" s="237"/>
      <c r="BE91" s="237"/>
    </row>
    <row r="92" spans="1:57" ht="14.25" customHeight="1">
      <c r="A92" s="234"/>
      <c r="B92" s="234"/>
      <c r="C92" s="234"/>
      <c r="D92" s="234"/>
      <c r="E92" s="234"/>
      <c r="F92" s="256"/>
      <c r="G92" s="256"/>
      <c r="H92" s="256"/>
      <c r="I92" s="256"/>
      <c r="J92" s="256"/>
      <c r="K92" s="256"/>
      <c r="L92" s="256"/>
      <c r="M92" s="256"/>
      <c r="N92" s="256"/>
      <c r="O92" s="256"/>
      <c r="P92" s="256"/>
      <c r="Q92" s="256"/>
      <c r="R92" s="256"/>
      <c r="S92" s="256"/>
      <c r="T92" s="256"/>
      <c r="U92" s="256"/>
      <c r="V92" s="256"/>
      <c r="W92" s="256"/>
      <c r="X92" s="256"/>
      <c r="Y92" s="234"/>
      <c r="Z92" s="234"/>
      <c r="AA92" s="234"/>
      <c r="AB92" s="234"/>
      <c r="AC92" s="234"/>
      <c r="AD92" s="234"/>
      <c r="AE92" s="234"/>
      <c r="AF92" s="443">
        <f t="shared" si="29"/>
        <v>0</v>
      </c>
      <c r="AG92" s="443"/>
      <c r="AH92" s="443"/>
      <c r="AI92" s="443"/>
      <c r="AJ92" s="443"/>
      <c r="AK92" s="443"/>
      <c r="AL92" s="443"/>
      <c r="AM92" s="257">
        <f t="shared" si="30"/>
        <v>0</v>
      </c>
      <c r="AN92" s="258"/>
      <c r="AO92" s="258"/>
      <c r="AP92" s="258"/>
      <c r="AQ92" s="258"/>
      <c r="AR92" s="259"/>
      <c r="AS92" s="236">
        <f t="shared" si="31"/>
        <v>0</v>
      </c>
      <c r="AT92" s="237"/>
      <c r="AU92" s="237"/>
      <c r="AV92" s="237"/>
      <c r="AW92" s="237"/>
      <c r="AX92" s="237"/>
      <c r="AY92" s="236">
        <f t="shared" si="32"/>
        <v>0</v>
      </c>
      <c r="AZ92" s="237"/>
      <c r="BA92" s="237"/>
      <c r="BB92" s="237"/>
      <c r="BC92" s="237"/>
      <c r="BD92" s="237"/>
      <c r="BE92" s="237"/>
    </row>
    <row r="93" spans="1:57" ht="14.25" customHeight="1">
      <c r="A93" s="234"/>
      <c r="B93" s="234"/>
      <c r="C93" s="234"/>
      <c r="D93" s="234"/>
      <c r="E93" s="234"/>
      <c r="F93" s="256"/>
      <c r="G93" s="256"/>
      <c r="H93" s="256"/>
      <c r="I93" s="256"/>
      <c r="J93" s="256"/>
      <c r="K93" s="256"/>
      <c r="L93" s="256"/>
      <c r="M93" s="256"/>
      <c r="N93" s="256"/>
      <c r="O93" s="256"/>
      <c r="P93" s="256"/>
      <c r="Q93" s="256"/>
      <c r="R93" s="256"/>
      <c r="S93" s="256"/>
      <c r="T93" s="256"/>
      <c r="U93" s="256"/>
      <c r="V93" s="256"/>
      <c r="W93" s="256"/>
      <c r="X93" s="256"/>
      <c r="Y93" s="234"/>
      <c r="Z93" s="234"/>
      <c r="AA93" s="234"/>
      <c r="AB93" s="234"/>
      <c r="AC93" s="234"/>
      <c r="AD93" s="234"/>
      <c r="AE93" s="234"/>
      <c r="AF93" s="443">
        <f t="shared" si="29"/>
        <v>0</v>
      </c>
      <c r="AG93" s="443"/>
      <c r="AH93" s="443"/>
      <c r="AI93" s="443"/>
      <c r="AJ93" s="443"/>
      <c r="AK93" s="443"/>
      <c r="AL93" s="443"/>
      <c r="AM93" s="257">
        <f t="shared" si="30"/>
        <v>0</v>
      </c>
      <c r="AN93" s="258"/>
      <c r="AO93" s="258"/>
      <c r="AP93" s="258"/>
      <c r="AQ93" s="258"/>
      <c r="AR93" s="259"/>
      <c r="AS93" s="236">
        <f t="shared" si="31"/>
        <v>0</v>
      </c>
      <c r="AT93" s="237"/>
      <c r="AU93" s="237"/>
      <c r="AV93" s="237"/>
      <c r="AW93" s="237"/>
      <c r="AX93" s="237"/>
      <c r="AY93" s="236">
        <f t="shared" si="32"/>
        <v>0</v>
      </c>
      <c r="AZ93" s="237"/>
      <c r="BA93" s="237"/>
      <c r="BB93" s="237"/>
      <c r="BC93" s="237"/>
      <c r="BD93" s="237"/>
      <c r="BE93" s="237"/>
    </row>
    <row r="94" spans="1:57" ht="14.25" customHeight="1">
      <c r="A94" s="234" t="s">
        <v>362</v>
      </c>
      <c r="B94" s="234"/>
      <c r="C94" s="234"/>
      <c r="D94" s="234"/>
      <c r="E94" s="234"/>
      <c r="F94" s="238">
        <f>SUM(F90:K93)</f>
        <v>0</v>
      </c>
      <c r="G94" s="238"/>
      <c r="H94" s="238"/>
      <c r="I94" s="238"/>
      <c r="J94" s="238"/>
      <c r="K94" s="238"/>
      <c r="L94" s="238">
        <f>SUM(L90:Q93)</f>
        <v>0</v>
      </c>
      <c r="M94" s="238"/>
      <c r="N94" s="238"/>
      <c r="O94" s="238"/>
      <c r="P94" s="238"/>
      <c r="Q94" s="238"/>
      <c r="R94" s="238">
        <f>SUM(R90:X93)</f>
        <v>0</v>
      </c>
      <c r="S94" s="238"/>
      <c r="T94" s="238"/>
      <c r="U94" s="238"/>
      <c r="V94" s="238"/>
      <c r="W94" s="238"/>
      <c r="X94" s="238"/>
      <c r="Y94" s="238">
        <f>SUM(Y90:AE93)</f>
        <v>0</v>
      </c>
      <c r="Z94" s="238"/>
      <c r="AA94" s="238"/>
      <c r="AB94" s="238"/>
      <c r="AC94" s="238"/>
      <c r="AD94" s="238"/>
      <c r="AE94" s="238"/>
      <c r="AF94" s="238">
        <f t="shared" ref="AF94" si="33">SUM(AF90:AL93)</f>
        <v>0</v>
      </c>
      <c r="AG94" s="238"/>
      <c r="AH94" s="238"/>
      <c r="AI94" s="238"/>
      <c r="AJ94" s="238"/>
      <c r="AK94" s="238"/>
      <c r="AL94" s="238"/>
      <c r="AM94" s="260">
        <f t="shared" ref="AM94" si="34">SUM(AM90:AR93)</f>
        <v>0</v>
      </c>
      <c r="AN94" s="261"/>
      <c r="AO94" s="261"/>
      <c r="AP94" s="261"/>
      <c r="AQ94" s="261"/>
      <c r="AR94" s="262"/>
      <c r="AS94" s="238">
        <f t="shared" ref="AS94" si="35">SUM(AS90:AX93)</f>
        <v>0</v>
      </c>
      <c r="AT94" s="238"/>
      <c r="AU94" s="238"/>
      <c r="AV94" s="238"/>
      <c r="AW94" s="238"/>
      <c r="AX94" s="238"/>
      <c r="AY94" s="238">
        <f>SUM(AY90:BE93)</f>
        <v>0</v>
      </c>
      <c r="AZ94" s="238"/>
      <c r="BA94" s="238"/>
      <c r="BB94" s="238"/>
      <c r="BC94" s="238"/>
      <c r="BD94" s="238"/>
      <c r="BE94" s="238"/>
    </row>
    <row r="95" spans="1:57" ht="17.25">
      <c r="A95" s="12" t="s">
        <v>377</v>
      </c>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10"/>
      <c r="BE95" s="10"/>
    </row>
    <row r="96" spans="1:57" ht="33" customHeight="1">
      <c r="A96" s="437" t="s">
        <v>371</v>
      </c>
      <c r="B96" s="438"/>
      <c r="C96" s="438"/>
      <c r="D96" s="438"/>
      <c r="E96" s="438"/>
      <c r="F96" s="439" t="s">
        <v>372</v>
      </c>
      <c r="G96" s="438"/>
      <c r="H96" s="438"/>
      <c r="I96" s="438"/>
      <c r="J96" s="438"/>
      <c r="K96" s="438"/>
      <c r="L96" s="233" t="s">
        <v>373</v>
      </c>
      <c r="M96" s="234"/>
      <c r="N96" s="234"/>
      <c r="O96" s="234"/>
      <c r="P96" s="234"/>
      <c r="Q96" s="234"/>
      <c r="R96" s="234" t="s">
        <v>374</v>
      </c>
      <c r="S96" s="234"/>
      <c r="T96" s="234"/>
      <c r="U96" s="234"/>
      <c r="V96" s="234"/>
      <c r="W96" s="234"/>
      <c r="X96" s="234"/>
      <c r="Y96" s="234"/>
      <c r="Z96" s="234"/>
      <c r="AA96" s="234"/>
      <c r="AB96" s="234"/>
      <c r="AC96" s="234"/>
      <c r="AD96" s="234"/>
      <c r="AE96" s="234"/>
      <c r="AF96" s="234"/>
      <c r="AG96" s="234"/>
      <c r="AH96" s="234"/>
      <c r="AI96" s="234" t="s">
        <v>375</v>
      </c>
      <c r="AJ96" s="234"/>
      <c r="AK96" s="234"/>
      <c r="AL96" s="234"/>
      <c r="AM96" s="234"/>
      <c r="AN96" s="234"/>
      <c r="AO96" s="234"/>
      <c r="AP96" s="234"/>
      <c r="AQ96" s="234"/>
      <c r="AR96" s="234"/>
      <c r="AS96" s="234"/>
      <c r="AT96" s="233" t="s">
        <v>376</v>
      </c>
      <c r="AU96" s="234"/>
      <c r="AV96" s="234"/>
      <c r="AW96" s="234"/>
      <c r="AX96" s="234"/>
      <c r="AY96" s="234"/>
      <c r="AZ96" s="234"/>
      <c r="BA96" s="234"/>
      <c r="BB96" s="234"/>
      <c r="BC96" s="234"/>
      <c r="BD96" s="234"/>
      <c r="BE96" s="440"/>
    </row>
    <row r="97" spans="1:57" ht="14.25" customHeight="1">
      <c r="A97" s="289"/>
      <c r="B97" s="234"/>
      <c r="C97" s="234"/>
      <c r="D97" s="234"/>
      <c r="E97" s="234"/>
      <c r="F97" s="234"/>
      <c r="G97" s="234"/>
      <c r="H97" s="234"/>
      <c r="I97" s="234"/>
      <c r="J97" s="234"/>
      <c r="K97" s="234"/>
      <c r="L97" s="234"/>
      <c r="M97" s="234"/>
      <c r="N97" s="234"/>
      <c r="O97" s="234"/>
      <c r="P97" s="234"/>
      <c r="Q97" s="234"/>
      <c r="R97" s="256"/>
      <c r="S97" s="256"/>
      <c r="T97" s="256"/>
      <c r="U97" s="256"/>
      <c r="V97" s="256"/>
      <c r="W97" s="256"/>
      <c r="X97" s="256"/>
      <c r="Y97" s="256"/>
      <c r="Z97" s="256"/>
      <c r="AA97" s="256"/>
      <c r="AB97" s="256"/>
      <c r="AC97" s="256"/>
      <c r="AD97" s="256"/>
      <c r="AE97" s="256"/>
      <c r="AF97" s="256"/>
      <c r="AG97" s="256"/>
      <c r="AH97" s="256"/>
      <c r="AI97" s="232">
        <f>IF(R97="",0,MIN(R97,8000000))</f>
        <v>0</v>
      </c>
      <c r="AJ97" s="232"/>
      <c r="AK97" s="232"/>
      <c r="AL97" s="232"/>
      <c r="AM97" s="232"/>
      <c r="AN97" s="232"/>
      <c r="AO97" s="232"/>
      <c r="AP97" s="232"/>
      <c r="AQ97" s="232"/>
      <c r="AR97" s="232"/>
      <c r="AS97" s="232"/>
      <c r="AT97" s="232">
        <f>R97-AI97</f>
        <v>0</v>
      </c>
      <c r="AU97" s="232"/>
      <c r="AV97" s="232"/>
      <c r="AW97" s="232"/>
      <c r="AX97" s="232"/>
      <c r="AY97" s="232"/>
      <c r="AZ97" s="232"/>
      <c r="BA97" s="232"/>
      <c r="BB97" s="232"/>
      <c r="BC97" s="232"/>
      <c r="BD97" s="232"/>
      <c r="BE97" s="436"/>
    </row>
    <row r="98" spans="1:57" ht="14.25" customHeight="1">
      <c r="A98" s="289"/>
      <c r="B98" s="234"/>
      <c r="C98" s="234"/>
      <c r="D98" s="234"/>
      <c r="E98" s="234"/>
      <c r="F98" s="234"/>
      <c r="G98" s="234"/>
      <c r="H98" s="234"/>
      <c r="I98" s="234"/>
      <c r="J98" s="234"/>
      <c r="K98" s="234"/>
      <c r="L98" s="234"/>
      <c r="M98" s="234"/>
      <c r="N98" s="234"/>
      <c r="O98" s="234"/>
      <c r="P98" s="234"/>
      <c r="Q98" s="234"/>
      <c r="R98" s="256"/>
      <c r="S98" s="256"/>
      <c r="T98" s="256"/>
      <c r="U98" s="256"/>
      <c r="V98" s="256"/>
      <c r="W98" s="256"/>
      <c r="X98" s="256"/>
      <c r="Y98" s="256"/>
      <c r="Z98" s="256"/>
      <c r="AA98" s="256"/>
      <c r="AB98" s="256"/>
      <c r="AC98" s="256"/>
      <c r="AD98" s="256"/>
      <c r="AE98" s="256"/>
      <c r="AF98" s="256"/>
      <c r="AG98" s="256"/>
      <c r="AH98" s="256"/>
      <c r="AI98" s="232">
        <f t="shared" ref="AI98:AI100" si="36">IF(R98="",0,MIN(R98,8000000))</f>
        <v>0</v>
      </c>
      <c r="AJ98" s="232"/>
      <c r="AK98" s="232"/>
      <c r="AL98" s="232"/>
      <c r="AM98" s="232"/>
      <c r="AN98" s="232"/>
      <c r="AO98" s="232"/>
      <c r="AP98" s="232"/>
      <c r="AQ98" s="232"/>
      <c r="AR98" s="232"/>
      <c r="AS98" s="232"/>
      <c r="AT98" s="232">
        <f t="shared" ref="AT98:AT100" si="37">R98-AI98</f>
        <v>0</v>
      </c>
      <c r="AU98" s="232"/>
      <c r="AV98" s="232"/>
      <c r="AW98" s="232"/>
      <c r="AX98" s="232"/>
      <c r="AY98" s="232"/>
      <c r="AZ98" s="232"/>
      <c r="BA98" s="232"/>
      <c r="BB98" s="232"/>
      <c r="BC98" s="232"/>
      <c r="BD98" s="232"/>
      <c r="BE98" s="436"/>
    </row>
    <row r="99" spans="1:57" ht="14.25" customHeight="1">
      <c r="A99" s="289"/>
      <c r="B99" s="234"/>
      <c r="C99" s="234"/>
      <c r="D99" s="234"/>
      <c r="E99" s="234"/>
      <c r="F99" s="234"/>
      <c r="G99" s="234"/>
      <c r="H99" s="234"/>
      <c r="I99" s="234"/>
      <c r="J99" s="234"/>
      <c r="K99" s="234"/>
      <c r="L99" s="234"/>
      <c r="M99" s="234"/>
      <c r="N99" s="234"/>
      <c r="O99" s="234"/>
      <c r="P99" s="234"/>
      <c r="Q99" s="234"/>
      <c r="R99" s="256"/>
      <c r="S99" s="256"/>
      <c r="T99" s="256"/>
      <c r="U99" s="256"/>
      <c r="V99" s="256"/>
      <c r="W99" s="256"/>
      <c r="X99" s="256"/>
      <c r="Y99" s="256"/>
      <c r="Z99" s="256"/>
      <c r="AA99" s="256"/>
      <c r="AB99" s="256"/>
      <c r="AC99" s="256"/>
      <c r="AD99" s="256"/>
      <c r="AE99" s="256"/>
      <c r="AF99" s="256"/>
      <c r="AG99" s="256"/>
      <c r="AH99" s="256"/>
      <c r="AI99" s="232">
        <f t="shared" si="36"/>
        <v>0</v>
      </c>
      <c r="AJ99" s="232"/>
      <c r="AK99" s="232"/>
      <c r="AL99" s="232"/>
      <c r="AM99" s="232"/>
      <c r="AN99" s="232"/>
      <c r="AO99" s="232"/>
      <c r="AP99" s="232"/>
      <c r="AQ99" s="232"/>
      <c r="AR99" s="232"/>
      <c r="AS99" s="232"/>
      <c r="AT99" s="232">
        <f t="shared" si="37"/>
        <v>0</v>
      </c>
      <c r="AU99" s="232"/>
      <c r="AV99" s="232"/>
      <c r="AW99" s="232"/>
      <c r="AX99" s="232"/>
      <c r="AY99" s="232"/>
      <c r="AZ99" s="232"/>
      <c r="BA99" s="232"/>
      <c r="BB99" s="232"/>
      <c r="BC99" s="232"/>
      <c r="BD99" s="232"/>
      <c r="BE99" s="436"/>
    </row>
    <row r="100" spans="1:57" ht="14.25" customHeight="1">
      <c r="A100" s="289"/>
      <c r="B100" s="234"/>
      <c r="C100" s="234"/>
      <c r="D100" s="234"/>
      <c r="E100" s="234"/>
      <c r="F100" s="234"/>
      <c r="G100" s="234"/>
      <c r="H100" s="234"/>
      <c r="I100" s="234"/>
      <c r="J100" s="234"/>
      <c r="K100" s="234"/>
      <c r="L100" s="234"/>
      <c r="M100" s="234"/>
      <c r="N100" s="234"/>
      <c r="O100" s="234"/>
      <c r="P100" s="234"/>
      <c r="Q100" s="234"/>
      <c r="R100" s="256"/>
      <c r="S100" s="256"/>
      <c r="T100" s="256"/>
      <c r="U100" s="256"/>
      <c r="V100" s="256"/>
      <c r="W100" s="256"/>
      <c r="X100" s="256"/>
      <c r="Y100" s="256"/>
      <c r="Z100" s="256"/>
      <c r="AA100" s="256"/>
      <c r="AB100" s="256"/>
      <c r="AC100" s="256"/>
      <c r="AD100" s="256"/>
      <c r="AE100" s="256"/>
      <c r="AF100" s="256"/>
      <c r="AG100" s="256"/>
      <c r="AH100" s="256"/>
      <c r="AI100" s="232">
        <f t="shared" si="36"/>
        <v>0</v>
      </c>
      <c r="AJ100" s="232"/>
      <c r="AK100" s="232"/>
      <c r="AL100" s="232"/>
      <c r="AM100" s="232"/>
      <c r="AN100" s="232"/>
      <c r="AO100" s="232"/>
      <c r="AP100" s="232"/>
      <c r="AQ100" s="232"/>
      <c r="AR100" s="232"/>
      <c r="AS100" s="232"/>
      <c r="AT100" s="232">
        <f t="shared" si="37"/>
        <v>0</v>
      </c>
      <c r="AU100" s="232"/>
      <c r="AV100" s="232"/>
      <c r="AW100" s="232"/>
      <c r="AX100" s="232"/>
      <c r="AY100" s="232"/>
      <c r="AZ100" s="232"/>
      <c r="BA100" s="232"/>
      <c r="BB100" s="232"/>
      <c r="BC100" s="232"/>
      <c r="BD100" s="232"/>
      <c r="BE100" s="436"/>
    </row>
    <row r="101" spans="1:57" ht="14.25" customHeight="1">
      <c r="A101" s="234" t="s">
        <v>378</v>
      </c>
      <c r="B101" s="234"/>
      <c r="C101" s="234"/>
      <c r="D101" s="234"/>
      <c r="E101" s="234"/>
      <c r="F101" s="13"/>
      <c r="G101" s="14"/>
      <c r="H101" s="14"/>
      <c r="I101" s="14"/>
      <c r="J101" s="14"/>
      <c r="K101" s="15"/>
      <c r="L101" s="14"/>
      <c r="M101" s="14"/>
      <c r="N101" s="14"/>
      <c r="O101" s="14"/>
      <c r="P101" s="14"/>
      <c r="Q101" s="15"/>
      <c r="R101" s="236">
        <f>SUM(R97:AH100)</f>
        <v>0</v>
      </c>
      <c r="S101" s="237"/>
      <c r="T101" s="237"/>
      <c r="U101" s="237"/>
      <c r="V101" s="237"/>
      <c r="W101" s="237"/>
      <c r="X101" s="237"/>
      <c r="Y101" s="237"/>
      <c r="Z101" s="237"/>
      <c r="AA101" s="237"/>
      <c r="AB101" s="237"/>
      <c r="AC101" s="237"/>
      <c r="AD101" s="237"/>
      <c r="AE101" s="237"/>
      <c r="AF101" s="237"/>
      <c r="AG101" s="237"/>
      <c r="AH101" s="237"/>
      <c r="AI101" s="236">
        <f>SUM(AI97:AS100)</f>
        <v>0</v>
      </c>
      <c r="AJ101" s="237"/>
      <c r="AK101" s="237"/>
      <c r="AL101" s="237"/>
      <c r="AM101" s="237"/>
      <c r="AN101" s="237"/>
      <c r="AO101" s="237"/>
      <c r="AP101" s="237"/>
      <c r="AQ101" s="237"/>
      <c r="AR101" s="237"/>
      <c r="AS101" s="237"/>
      <c r="AT101" s="236">
        <f t="shared" ref="AT101" si="38">SUM(AT97:BE100)</f>
        <v>0</v>
      </c>
      <c r="AU101" s="237"/>
      <c r="AV101" s="237"/>
      <c r="AW101" s="237"/>
      <c r="AX101" s="237"/>
      <c r="AY101" s="237"/>
      <c r="AZ101" s="237"/>
      <c r="BA101" s="237"/>
      <c r="BB101" s="237"/>
      <c r="BC101" s="237"/>
      <c r="BD101" s="237"/>
      <c r="BE101" s="435"/>
    </row>
    <row r="102" spans="1:57" ht="9.75" customHeight="1" thickBot="1">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row>
  </sheetData>
  <mergeCells count="580">
    <mergeCell ref="A3:D6"/>
    <mergeCell ref="E3:K3"/>
    <mergeCell ref="L3:AR6"/>
    <mergeCell ref="AS3:AX4"/>
    <mergeCell ref="AY3:BE4"/>
    <mergeCell ref="E4:K5"/>
    <mergeCell ref="AS5:AX6"/>
    <mergeCell ref="AY5:BE6"/>
    <mergeCell ref="E6:K6"/>
    <mergeCell ref="A16:C18"/>
    <mergeCell ref="D16:F18"/>
    <mergeCell ref="BB11:BE12"/>
    <mergeCell ref="AD12:AG12"/>
    <mergeCell ref="Y11:AB12"/>
    <mergeCell ref="AC11:AG11"/>
    <mergeCell ref="AH11:AK12"/>
    <mergeCell ref="AL11:AO12"/>
    <mergeCell ref="AP11:AS12"/>
    <mergeCell ref="AT11:AW12"/>
    <mergeCell ref="AX11:BA12"/>
    <mergeCell ref="A9:C12"/>
    <mergeCell ref="D9:F12"/>
    <mergeCell ref="G9:H12"/>
    <mergeCell ref="I9:J12"/>
    <mergeCell ref="K9:M12"/>
    <mergeCell ref="N9:P12"/>
    <mergeCell ref="Q9:R12"/>
    <mergeCell ref="Y9:BE10"/>
    <mergeCell ref="AH13:AK15"/>
    <mergeCell ref="AL13:AO15"/>
    <mergeCell ref="AP13:AS15"/>
    <mergeCell ref="AT13:AW15"/>
    <mergeCell ref="AX13:BA15"/>
    <mergeCell ref="S20:V20"/>
    <mergeCell ref="S21:V21"/>
    <mergeCell ref="AD21:AG21"/>
    <mergeCell ref="S19:V19"/>
    <mergeCell ref="AL19:AO21"/>
    <mergeCell ref="AP19:AS21"/>
    <mergeCell ref="AT19:AW21"/>
    <mergeCell ref="AX19:BA21"/>
    <mergeCell ref="W19:X21"/>
    <mergeCell ref="BB13:BE15"/>
    <mergeCell ref="AL22:AO24"/>
    <mergeCell ref="AP22:AS24"/>
    <mergeCell ref="AT22:AW24"/>
    <mergeCell ref="AX22:BA24"/>
    <mergeCell ref="BB19:BE21"/>
    <mergeCell ref="BB22:BE24"/>
    <mergeCell ref="Y13:AB15"/>
    <mergeCell ref="AD15:AG15"/>
    <mergeCell ref="AC13:AG14"/>
    <mergeCell ref="AX16:BA18"/>
    <mergeCell ref="BB16:BE18"/>
    <mergeCell ref="Y19:AB21"/>
    <mergeCell ref="AC19:AG20"/>
    <mergeCell ref="AH19:AK21"/>
    <mergeCell ref="BB51:BE51"/>
    <mergeCell ref="AM51:AQ51"/>
    <mergeCell ref="AR51:AW51"/>
    <mergeCell ref="AX51:BA51"/>
    <mergeCell ref="BB25:BE27"/>
    <mergeCell ref="BB28:BE30"/>
    <mergeCell ref="AR50:AW50"/>
    <mergeCell ref="AX50:BA50"/>
    <mergeCell ref="BB50:BE50"/>
    <mergeCell ref="BB41:BE44"/>
    <mergeCell ref="BB37:BE38"/>
    <mergeCell ref="AM45:AQ45"/>
    <mergeCell ref="AR45:AW45"/>
    <mergeCell ref="AX45:BA45"/>
    <mergeCell ref="BB45:BE45"/>
    <mergeCell ref="AM46:AQ46"/>
    <mergeCell ref="AR46:AW46"/>
    <mergeCell ref="AX46:BA46"/>
    <mergeCell ref="BB46:BE46"/>
    <mergeCell ref="BB47:BE47"/>
    <mergeCell ref="BB48:BE48"/>
    <mergeCell ref="BB49:BE49"/>
    <mergeCell ref="AL34:AO36"/>
    <mergeCell ref="AP34:AS36"/>
    <mergeCell ref="AG50:AL50"/>
    <mergeCell ref="AM50:AQ50"/>
    <mergeCell ref="AL25:AO27"/>
    <mergeCell ref="AP25:AS27"/>
    <mergeCell ref="AT25:AW27"/>
    <mergeCell ref="AX25:BA27"/>
    <mergeCell ref="A41:C44"/>
    <mergeCell ref="D41:Z41"/>
    <mergeCell ref="AA41:AQ41"/>
    <mergeCell ref="AR41:AW44"/>
    <mergeCell ref="AX41:BA44"/>
    <mergeCell ref="Q37:R38"/>
    <mergeCell ref="Y37:AB38"/>
    <mergeCell ref="AC37:AG37"/>
    <mergeCell ref="AH37:AK38"/>
    <mergeCell ref="AL37:AO38"/>
    <mergeCell ref="AP37:AS38"/>
    <mergeCell ref="S37:V38"/>
    <mergeCell ref="W37:X38"/>
    <mergeCell ref="A37:C38"/>
    <mergeCell ref="D37:F38"/>
    <mergeCell ref="G37:H38"/>
    <mergeCell ref="I37:J38"/>
    <mergeCell ref="K37:M38"/>
    <mergeCell ref="N37:P38"/>
    <mergeCell ref="D42:I44"/>
    <mergeCell ref="J42:O44"/>
    <mergeCell ref="P42:Z44"/>
    <mergeCell ref="AA42:AF44"/>
    <mergeCell ref="AG42:AL44"/>
    <mergeCell ref="AM42:AQ44"/>
    <mergeCell ref="AT37:AW38"/>
    <mergeCell ref="AX37:BA38"/>
    <mergeCell ref="AD38:AG38"/>
    <mergeCell ref="A46:C46"/>
    <mergeCell ref="D46:I46"/>
    <mergeCell ref="J46:O46"/>
    <mergeCell ref="P46:Z46"/>
    <mergeCell ref="AA46:AF46"/>
    <mergeCell ref="AG46:AL46"/>
    <mergeCell ref="A45:C45"/>
    <mergeCell ref="D45:I45"/>
    <mergeCell ref="J45:O45"/>
    <mergeCell ref="P45:Z45"/>
    <mergeCell ref="AA45:AF45"/>
    <mergeCell ref="AG45:AL45"/>
    <mergeCell ref="A47:C47"/>
    <mergeCell ref="D47:I47"/>
    <mergeCell ref="J47:O47"/>
    <mergeCell ref="P47:Z47"/>
    <mergeCell ref="AA47:AF47"/>
    <mergeCell ref="AG47:AL47"/>
    <mergeCell ref="AM47:AQ47"/>
    <mergeCell ref="AR47:AW47"/>
    <mergeCell ref="AX47:BA47"/>
    <mergeCell ref="A48:C48"/>
    <mergeCell ref="D48:I48"/>
    <mergeCell ref="J48:O48"/>
    <mergeCell ref="P48:Z48"/>
    <mergeCell ref="AA48:AF48"/>
    <mergeCell ref="AG48:AL48"/>
    <mergeCell ref="AM48:AQ48"/>
    <mergeCell ref="AR48:AW48"/>
    <mergeCell ref="AX48:BA48"/>
    <mergeCell ref="AM52:AQ52"/>
    <mergeCell ref="AR52:AW52"/>
    <mergeCell ref="AX52:BA52"/>
    <mergeCell ref="BB52:BE52"/>
    <mergeCell ref="A53:C53"/>
    <mergeCell ref="D53:I53"/>
    <mergeCell ref="J53:O53"/>
    <mergeCell ref="P53:Z53"/>
    <mergeCell ref="AA53:AF53"/>
    <mergeCell ref="AG53:AL53"/>
    <mergeCell ref="AM53:AQ53"/>
    <mergeCell ref="AR53:AW53"/>
    <mergeCell ref="AX53:BA53"/>
    <mergeCell ref="BB53:BE53"/>
    <mergeCell ref="A52:C52"/>
    <mergeCell ref="D52:I52"/>
    <mergeCell ref="J52:O52"/>
    <mergeCell ref="P52:Z52"/>
    <mergeCell ref="AA52:AF52"/>
    <mergeCell ref="AG52:AL52"/>
    <mergeCell ref="Q64:AC65"/>
    <mergeCell ref="AD64:AJ65"/>
    <mergeCell ref="AK64:AQ65"/>
    <mergeCell ref="BD54:BE54"/>
    <mergeCell ref="A55:D58"/>
    <mergeCell ref="E55:K55"/>
    <mergeCell ref="L55:AR58"/>
    <mergeCell ref="AS55:AX56"/>
    <mergeCell ref="AY55:BE56"/>
    <mergeCell ref="E56:K57"/>
    <mergeCell ref="AS57:AX58"/>
    <mergeCell ref="AY57:BE58"/>
    <mergeCell ref="E58:K58"/>
    <mergeCell ref="K66:P66"/>
    <mergeCell ref="Q66:AC67"/>
    <mergeCell ref="AD66:AJ67"/>
    <mergeCell ref="AK66:AQ67"/>
    <mergeCell ref="AR61:AX61"/>
    <mergeCell ref="AY61:BE61"/>
    <mergeCell ref="A62:E63"/>
    <mergeCell ref="F62:J63"/>
    <mergeCell ref="K62:P62"/>
    <mergeCell ref="Q62:AC63"/>
    <mergeCell ref="AD62:AJ63"/>
    <mergeCell ref="AK62:AQ63"/>
    <mergeCell ref="AR62:AX63"/>
    <mergeCell ref="AY62:BE63"/>
    <mergeCell ref="A61:E61"/>
    <mergeCell ref="F61:J61"/>
    <mergeCell ref="K61:P61"/>
    <mergeCell ref="Q61:AC61"/>
    <mergeCell ref="AD61:AJ61"/>
    <mergeCell ref="AK61:AQ61"/>
    <mergeCell ref="K63:P63"/>
    <mergeCell ref="A64:E65"/>
    <mergeCell ref="F64:J65"/>
    <mergeCell ref="K64:P64"/>
    <mergeCell ref="A88:E89"/>
    <mergeCell ref="F88:K89"/>
    <mergeCell ref="AY88:BE89"/>
    <mergeCell ref="L89:Q89"/>
    <mergeCell ref="Y89:AE89"/>
    <mergeCell ref="AF89:AL89"/>
    <mergeCell ref="AY68:BE69"/>
    <mergeCell ref="K69:P69"/>
    <mergeCell ref="A86:E86"/>
    <mergeCell ref="F86:J86"/>
    <mergeCell ref="K86:P86"/>
    <mergeCell ref="Q86:AC86"/>
    <mergeCell ref="AD86:AJ86"/>
    <mergeCell ref="AK86:AQ86"/>
    <mergeCell ref="AR86:AX86"/>
    <mergeCell ref="AY86:BE86"/>
    <mergeCell ref="A68:E69"/>
    <mergeCell ref="F68:J69"/>
    <mergeCell ref="K68:P68"/>
    <mergeCell ref="Q68:AC69"/>
    <mergeCell ref="AD68:AJ69"/>
    <mergeCell ref="AK68:AQ69"/>
    <mergeCell ref="AR68:AX69"/>
    <mergeCell ref="AR70:AX71"/>
    <mergeCell ref="AY90:BE90"/>
    <mergeCell ref="A91:E91"/>
    <mergeCell ref="F91:K91"/>
    <mergeCell ref="L91:Q91"/>
    <mergeCell ref="Y91:AE91"/>
    <mergeCell ref="AF91:AL91"/>
    <mergeCell ref="AY91:BE91"/>
    <mergeCell ref="A90:E90"/>
    <mergeCell ref="F90:K90"/>
    <mergeCell ref="L90:Q90"/>
    <mergeCell ref="Y90:AE90"/>
    <mergeCell ref="AF90:AL90"/>
    <mergeCell ref="AS91:AX91"/>
    <mergeCell ref="AY92:BE92"/>
    <mergeCell ref="A93:E93"/>
    <mergeCell ref="F93:K93"/>
    <mergeCell ref="L93:Q93"/>
    <mergeCell ref="Y93:AE93"/>
    <mergeCell ref="AF93:AL93"/>
    <mergeCell ref="AY93:BE93"/>
    <mergeCell ref="A92:E92"/>
    <mergeCell ref="F92:K92"/>
    <mergeCell ref="L92:Q92"/>
    <mergeCell ref="Y92:AE92"/>
    <mergeCell ref="AF92:AL92"/>
    <mergeCell ref="AS92:AX92"/>
    <mergeCell ref="G16:H18"/>
    <mergeCell ref="I16:J18"/>
    <mergeCell ref="K16:M18"/>
    <mergeCell ref="AY1:BE2"/>
    <mergeCell ref="D13:F15"/>
    <mergeCell ref="A13:C15"/>
    <mergeCell ref="G13:H15"/>
    <mergeCell ref="I13:J15"/>
    <mergeCell ref="A100:E100"/>
    <mergeCell ref="F100:K100"/>
    <mergeCell ref="L100:Q100"/>
    <mergeCell ref="R100:AH100"/>
    <mergeCell ref="AI100:AS100"/>
    <mergeCell ref="AT100:BE100"/>
    <mergeCell ref="A99:E99"/>
    <mergeCell ref="F99:K99"/>
    <mergeCell ref="L99:Q99"/>
    <mergeCell ref="R99:AH99"/>
    <mergeCell ref="AI99:AS99"/>
    <mergeCell ref="AT99:BE99"/>
    <mergeCell ref="A98:E98"/>
    <mergeCell ref="F98:K98"/>
    <mergeCell ref="L98:Q98"/>
    <mergeCell ref="R98:AH98"/>
    <mergeCell ref="AY94:BE94"/>
    <mergeCell ref="A96:E96"/>
    <mergeCell ref="F96:K96"/>
    <mergeCell ref="L96:Q96"/>
    <mergeCell ref="R96:AH96"/>
    <mergeCell ref="AI96:AS96"/>
    <mergeCell ref="AT96:BE96"/>
    <mergeCell ref="A94:E94"/>
    <mergeCell ref="F94:K94"/>
    <mergeCell ref="L94:Q94"/>
    <mergeCell ref="Y94:AE94"/>
    <mergeCell ref="AF94:AL94"/>
    <mergeCell ref="A101:E101"/>
    <mergeCell ref="R101:AH101"/>
    <mergeCell ref="AI101:AS101"/>
    <mergeCell ref="AT101:BE101"/>
    <mergeCell ref="F97:K97"/>
    <mergeCell ref="L97:Q97"/>
    <mergeCell ref="R97:AH97"/>
    <mergeCell ref="AI97:AS97"/>
    <mergeCell ref="AT97:BE97"/>
    <mergeCell ref="AI98:AS98"/>
    <mergeCell ref="AT98:BE98"/>
    <mergeCell ref="A97:E97"/>
    <mergeCell ref="N16:P18"/>
    <mergeCell ref="Q16:R18"/>
    <mergeCell ref="S16:V16"/>
    <mergeCell ref="S9:V10"/>
    <mergeCell ref="S11:V11"/>
    <mergeCell ref="S12:V12"/>
    <mergeCell ref="K13:M15"/>
    <mergeCell ref="N13:P15"/>
    <mergeCell ref="AT16:AW18"/>
    <mergeCell ref="S17:V17"/>
    <mergeCell ref="S18:V18"/>
    <mergeCell ref="AD18:AG18"/>
    <mergeCell ref="W16:X18"/>
    <mergeCell ref="Y16:AB18"/>
    <mergeCell ref="AC16:AG17"/>
    <mergeCell ref="AH16:AK18"/>
    <mergeCell ref="AL16:AO18"/>
    <mergeCell ref="AP16:AS18"/>
    <mergeCell ref="W9:X12"/>
    <mergeCell ref="W13:X15"/>
    <mergeCell ref="Q13:R15"/>
    <mergeCell ref="S13:V13"/>
    <mergeCell ref="S14:V14"/>
    <mergeCell ref="S15:V15"/>
    <mergeCell ref="G19:H21"/>
    <mergeCell ref="I19:J21"/>
    <mergeCell ref="K19:M21"/>
    <mergeCell ref="N19:P21"/>
    <mergeCell ref="A22:C24"/>
    <mergeCell ref="D22:F24"/>
    <mergeCell ref="G22:H24"/>
    <mergeCell ref="I22:J24"/>
    <mergeCell ref="K22:M24"/>
    <mergeCell ref="N22:P24"/>
    <mergeCell ref="Q19:R21"/>
    <mergeCell ref="Y25:AB27"/>
    <mergeCell ref="AC25:AG26"/>
    <mergeCell ref="AH25:AK27"/>
    <mergeCell ref="S26:V26"/>
    <mergeCell ref="S27:V27"/>
    <mergeCell ref="AD27:AG27"/>
    <mergeCell ref="A25:C27"/>
    <mergeCell ref="D25:F27"/>
    <mergeCell ref="G25:H27"/>
    <mergeCell ref="I25:J27"/>
    <mergeCell ref="K25:M27"/>
    <mergeCell ref="N25:P27"/>
    <mergeCell ref="Q22:R24"/>
    <mergeCell ref="S22:V22"/>
    <mergeCell ref="W22:X24"/>
    <mergeCell ref="Y22:AB24"/>
    <mergeCell ref="AC22:AG23"/>
    <mergeCell ref="AH22:AK24"/>
    <mergeCell ref="S23:V23"/>
    <mergeCell ref="S24:V24"/>
    <mergeCell ref="AD24:AG24"/>
    <mergeCell ref="A19:C21"/>
    <mergeCell ref="D19:F21"/>
    <mergeCell ref="A28:C30"/>
    <mergeCell ref="D28:F30"/>
    <mergeCell ref="G28:H30"/>
    <mergeCell ref="I28:J30"/>
    <mergeCell ref="K28:M30"/>
    <mergeCell ref="N28:P30"/>
    <mergeCell ref="Q25:R27"/>
    <mergeCell ref="S25:V25"/>
    <mergeCell ref="W25:X27"/>
    <mergeCell ref="Q28:R30"/>
    <mergeCell ref="S28:V28"/>
    <mergeCell ref="W28:X30"/>
    <mergeCell ref="Y28:AB30"/>
    <mergeCell ref="AC28:AG29"/>
    <mergeCell ref="AH28:AK30"/>
    <mergeCell ref="S29:V29"/>
    <mergeCell ref="S30:V30"/>
    <mergeCell ref="AD30:AG30"/>
    <mergeCell ref="AX31:BA33"/>
    <mergeCell ref="BB31:BE33"/>
    <mergeCell ref="S32:V32"/>
    <mergeCell ref="S33:V33"/>
    <mergeCell ref="AD33:AG33"/>
    <mergeCell ref="AL31:AO33"/>
    <mergeCell ref="AP31:AS33"/>
    <mergeCell ref="AT31:AW33"/>
    <mergeCell ref="AL28:AO30"/>
    <mergeCell ref="AP28:AS30"/>
    <mergeCell ref="AT28:AW30"/>
    <mergeCell ref="AX28:BA30"/>
    <mergeCell ref="Q31:R33"/>
    <mergeCell ref="S31:V31"/>
    <mergeCell ref="W31:X33"/>
    <mergeCell ref="Y31:AB33"/>
    <mergeCell ref="AC31:AG32"/>
    <mergeCell ref="AH31:AK33"/>
    <mergeCell ref="A34:C36"/>
    <mergeCell ref="D34:F36"/>
    <mergeCell ref="G34:H36"/>
    <mergeCell ref="I34:J36"/>
    <mergeCell ref="K34:M36"/>
    <mergeCell ref="N34:P36"/>
    <mergeCell ref="A31:C33"/>
    <mergeCell ref="D31:F33"/>
    <mergeCell ref="G31:H33"/>
    <mergeCell ref="I31:J33"/>
    <mergeCell ref="K31:M33"/>
    <mergeCell ref="N31:P33"/>
    <mergeCell ref="AT34:AW36"/>
    <mergeCell ref="AX34:BA36"/>
    <mergeCell ref="BB34:BE36"/>
    <mergeCell ref="S35:V35"/>
    <mergeCell ref="S36:V36"/>
    <mergeCell ref="AD36:AG36"/>
    <mergeCell ref="Q34:R36"/>
    <mergeCell ref="S34:V34"/>
    <mergeCell ref="W34:X36"/>
    <mergeCell ref="Y34:AB36"/>
    <mergeCell ref="AC34:AG35"/>
    <mergeCell ref="AH34:AK36"/>
    <mergeCell ref="BG46:BL46"/>
    <mergeCell ref="BG47:BL47"/>
    <mergeCell ref="BG48:BL48"/>
    <mergeCell ref="BG49:BL49"/>
    <mergeCell ref="A51:C51"/>
    <mergeCell ref="D51:I51"/>
    <mergeCell ref="J51:O51"/>
    <mergeCell ref="P51:Z51"/>
    <mergeCell ref="AA51:AF51"/>
    <mergeCell ref="AG51:AL51"/>
    <mergeCell ref="P50:Z50"/>
    <mergeCell ref="AA50:AF50"/>
    <mergeCell ref="A50:C50"/>
    <mergeCell ref="D50:I50"/>
    <mergeCell ref="J50:O50"/>
    <mergeCell ref="A49:C49"/>
    <mergeCell ref="D49:I49"/>
    <mergeCell ref="J49:O49"/>
    <mergeCell ref="P49:Z49"/>
    <mergeCell ref="AA49:AF49"/>
    <mergeCell ref="AG49:AL49"/>
    <mergeCell ref="AM49:AQ49"/>
    <mergeCell ref="AR49:AW49"/>
    <mergeCell ref="AX49:BA49"/>
    <mergeCell ref="A72:E73"/>
    <mergeCell ref="F72:J73"/>
    <mergeCell ref="K72:P72"/>
    <mergeCell ref="Q72:AC73"/>
    <mergeCell ref="AD72:AJ73"/>
    <mergeCell ref="AK72:AQ73"/>
    <mergeCell ref="AR72:AX73"/>
    <mergeCell ref="BG50:BL50"/>
    <mergeCell ref="BG51:BL51"/>
    <mergeCell ref="BG52:BL52"/>
    <mergeCell ref="A70:E71"/>
    <mergeCell ref="F70:J71"/>
    <mergeCell ref="K70:P70"/>
    <mergeCell ref="Q70:AC71"/>
    <mergeCell ref="AD70:AJ71"/>
    <mergeCell ref="AK70:AQ71"/>
    <mergeCell ref="AR66:AX67"/>
    <mergeCell ref="AY66:BE67"/>
    <mergeCell ref="K67:P67"/>
    <mergeCell ref="AR64:AX65"/>
    <mergeCell ref="AY64:BE65"/>
    <mergeCell ref="K65:P65"/>
    <mergeCell ref="A66:E67"/>
    <mergeCell ref="F66:J67"/>
    <mergeCell ref="A78:E79"/>
    <mergeCell ref="F78:J79"/>
    <mergeCell ref="K78:P78"/>
    <mergeCell ref="Q78:AC79"/>
    <mergeCell ref="AD78:AJ79"/>
    <mergeCell ref="AK78:AQ79"/>
    <mergeCell ref="K75:P75"/>
    <mergeCell ref="A76:E77"/>
    <mergeCell ref="F76:J77"/>
    <mergeCell ref="K76:P76"/>
    <mergeCell ref="Q76:AC77"/>
    <mergeCell ref="AD76:AJ77"/>
    <mergeCell ref="A74:E75"/>
    <mergeCell ref="F74:J75"/>
    <mergeCell ref="K74:P74"/>
    <mergeCell ref="Q74:AC75"/>
    <mergeCell ref="AD74:AJ75"/>
    <mergeCell ref="AK74:AQ75"/>
    <mergeCell ref="A84:E85"/>
    <mergeCell ref="F84:J85"/>
    <mergeCell ref="K84:P84"/>
    <mergeCell ref="Q84:AC85"/>
    <mergeCell ref="AD84:AJ85"/>
    <mergeCell ref="AY80:BE81"/>
    <mergeCell ref="K81:P81"/>
    <mergeCell ref="A82:E83"/>
    <mergeCell ref="F82:J83"/>
    <mergeCell ref="K82:P82"/>
    <mergeCell ref="Q82:AC83"/>
    <mergeCell ref="AD82:AJ83"/>
    <mergeCell ref="AK82:AQ83"/>
    <mergeCell ref="AR82:AX83"/>
    <mergeCell ref="AY82:BE83"/>
    <mergeCell ref="A80:E81"/>
    <mergeCell ref="F80:J81"/>
    <mergeCell ref="K80:P80"/>
    <mergeCell ref="Q80:AC81"/>
    <mergeCell ref="AD80:AJ81"/>
    <mergeCell ref="AK80:AQ81"/>
    <mergeCell ref="AR80:AX81"/>
    <mergeCell ref="AK84:AQ85"/>
    <mergeCell ref="AR84:AX85"/>
    <mergeCell ref="AY84:BE85"/>
    <mergeCell ref="K85:P85"/>
    <mergeCell ref="BM44:BR44"/>
    <mergeCell ref="BM45:BR45"/>
    <mergeCell ref="BM46:BR46"/>
    <mergeCell ref="BM47:BR47"/>
    <mergeCell ref="BM48:BR48"/>
    <mergeCell ref="BM49:BR49"/>
    <mergeCell ref="K83:P83"/>
    <mergeCell ref="AR78:AX79"/>
    <mergeCell ref="AY78:BE79"/>
    <mergeCell ref="K79:P79"/>
    <mergeCell ref="AK76:AQ77"/>
    <mergeCell ref="AR76:AX77"/>
    <mergeCell ref="AY76:BE77"/>
    <mergeCell ref="K77:P77"/>
    <mergeCell ref="AY72:BE73"/>
    <mergeCell ref="K73:P73"/>
    <mergeCell ref="AR74:AX75"/>
    <mergeCell ref="AY74:BE75"/>
    <mergeCell ref="AY70:BE71"/>
    <mergeCell ref="K71:P71"/>
    <mergeCell ref="BG44:BL44"/>
    <mergeCell ref="BG45:BL45"/>
    <mergeCell ref="BH8:BS10"/>
    <mergeCell ref="BH13:BK13"/>
    <mergeCell ref="BL13:BO13"/>
    <mergeCell ref="BP13:BS13"/>
    <mergeCell ref="AS93:AX93"/>
    <mergeCell ref="AS94:AX94"/>
    <mergeCell ref="AM88:AR89"/>
    <mergeCell ref="AS88:AX89"/>
    <mergeCell ref="L88:AL88"/>
    <mergeCell ref="R89:X89"/>
    <mergeCell ref="R93:X93"/>
    <mergeCell ref="R94:X94"/>
    <mergeCell ref="AM90:AR90"/>
    <mergeCell ref="AM91:AR91"/>
    <mergeCell ref="AM92:AR92"/>
    <mergeCell ref="AM93:AR93"/>
    <mergeCell ref="AM94:AR94"/>
    <mergeCell ref="BM50:BR50"/>
    <mergeCell ref="BM51:BR51"/>
    <mergeCell ref="BM52:BR52"/>
    <mergeCell ref="R90:X90"/>
    <mergeCell ref="R91:X91"/>
    <mergeCell ref="R92:X92"/>
    <mergeCell ref="AS90:AX90"/>
    <mergeCell ref="BH16:BK16"/>
    <mergeCell ref="BL16:BO16"/>
    <mergeCell ref="BP16:BS16"/>
    <mergeCell ref="BH19:BK19"/>
    <mergeCell ref="BL19:BO19"/>
    <mergeCell ref="BP19:BS19"/>
    <mergeCell ref="BH11:BK12"/>
    <mergeCell ref="BL11:BO12"/>
    <mergeCell ref="BP11:BS12"/>
    <mergeCell ref="BH31:BK31"/>
    <mergeCell ref="BL31:BO31"/>
    <mergeCell ref="BP31:BS31"/>
    <mergeCell ref="BH34:BK34"/>
    <mergeCell ref="BL34:BO34"/>
    <mergeCell ref="BP34:BS34"/>
    <mergeCell ref="BP22:BS22"/>
    <mergeCell ref="BH25:BK25"/>
    <mergeCell ref="BL25:BO25"/>
    <mergeCell ref="BP25:BS25"/>
    <mergeCell ref="BH28:BK28"/>
    <mergeCell ref="BL28:BO28"/>
    <mergeCell ref="BP28:BS28"/>
    <mergeCell ref="BH22:BK22"/>
    <mergeCell ref="BL22:BO22"/>
  </mergeCells>
  <phoneticPr fontId="4" type="noConversion"/>
  <dataValidations count="2">
    <dataValidation type="list" allowBlank="1" showInputMessage="1" showErrorMessage="1" sqref="G13:H36" xr:uid="{E9F737DC-FDAE-4B52-8AE5-2DF3EBC14C41}">
      <formula1>".,법인명의,렌트,리스,순수리스"</formula1>
    </dataValidation>
    <dataValidation type="list" allowBlank="1" showInputMessage="1" showErrorMessage="1" sqref="I13:J36" xr:uid="{BF828820-5834-4C5A-A047-0ACC831BEE80}">
      <formula1>".,여,부,일정기간"</formula1>
    </dataValidation>
  </dataValidations>
  <hyperlinks>
    <hyperlink ref="BQ1" r:id="rId1" xr:uid="{576537FC-A70D-4C22-B559-ECAAB26698F7}"/>
  </hyperlinks>
  <pageMargins left="0.19685039370078741" right="0.19685039370078741" top="0.59055118110236227" bottom="0.35433070866141736" header="0" footer="0.31496062992125984"/>
  <pageSetup paperSize="9" scale="90" orientation="landscape" verticalDpi="0"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8C31D-620B-47E7-8326-63C43F3C3FAC}">
  <sheetPr>
    <pageSetUpPr fitToPage="1"/>
  </sheetPr>
  <dimension ref="A1:N277"/>
  <sheetViews>
    <sheetView showGridLines="0" showRuler="0" zoomScaleNormal="100" workbookViewId="0">
      <selection activeCell="Q280" sqref="Q280"/>
    </sheetView>
  </sheetViews>
  <sheetFormatPr defaultRowHeight="16.5"/>
  <cols>
    <col min="1" max="1" width="5.625" customWidth="1"/>
    <col min="2" max="3" width="3" bestFit="1" customWidth="1"/>
    <col min="4" max="4" width="6.375" bestFit="1" customWidth="1"/>
    <col min="5" max="5" width="7.125" bestFit="1" customWidth="1"/>
    <col min="6" max="6" width="8.5" customWidth="1"/>
    <col min="7" max="7" width="7.5" bestFit="1" customWidth="1"/>
    <col min="8" max="8" width="7.5" customWidth="1"/>
    <col min="9" max="9" width="24.25" customWidth="1"/>
    <col min="10" max="10" width="7.5" customWidth="1"/>
    <col min="11" max="11" width="7.5" bestFit="1" customWidth="1"/>
    <col min="12" max="12" width="26" customWidth="1"/>
    <col min="13" max="13" width="10.375" customWidth="1"/>
    <col min="14" max="14" width="11" bestFit="1" customWidth="1"/>
    <col min="257" max="257" width="5.625" customWidth="1"/>
    <col min="258" max="259" width="3" bestFit="1" customWidth="1"/>
    <col min="260" max="260" width="6.375" bestFit="1" customWidth="1"/>
    <col min="261" max="261" width="7.125" bestFit="1" customWidth="1"/>
    <col min="262" max="262" width="8.5" customWidth="1"/>
    <col min="263" max="263" width="7.5" bestFit="1" customWidth="1"/>
    <col min="264" max="264" width="7.5" customWidth="1"/>
    <col min="265" max="265" width="24.25" customWidth="1"/>
    <col min="266" max="266" width="7.5" customWidth="1"/>
    <col min="267" max="267" width="7.5" bestFit="1" customWidth="1"/>
    <col min="268" max="268" width="26" customWidth="1"/>
    <col min="269" max="269" width="10.375" customWidth="1"/>
    <col min="270" max="270" width="11" bestFit="1" customWidth="1"/>
    <col min="513" max="513" width="5.625" customWidth="1"/>
    <col min="514" max="515" width="3" bestFit="1" customWidth="1"/>
    <col min="516" max="516" width="6.375" bestFit="1" customWidth="1"/>
    <col min="517" max="517" width="7.125" bestFit="1" customWidth="1"/>
    <col min="518" max="518" width="8.5" customWidth="1"/>
    <col min="519" max="519" width="7.5" bestFit="1" customWidth="1"/>
    <col min="520" max="520" width="7.5" customWidth="1"/>
    <col min="521" max="521" width="24.25" customWidth="1"/>
    <col min="522" max="522" width="7.5" customWidth="1"/>
    <col min="523" max="523" width="7.5" bestFit="1" customWidth="1"/>
    <col min="524" max="524" width="26" customWidth="1"/>
    <col min="525" max="525" width="10.375" customWidth="1"/>
    <col min="526" max="526" width="11" bestFit="1" customWidth="1"/>
    <col min="769" max="769" width="5.625" customWidth="1"/>
    <col min="770" max="771" width="3" bestFit="1" customWidth="1"/>
    <col min="772" max="772" width="6.375" bestFit="1" customWidth="1"/>
    <col min="773" max="773" width="7.125" bestFit="1" customWidth="1"/>
    <col min="774" max="774" width="8.5" customWidth="1"/>
    <col min="775" max="775" width="7.5" bestFit="1" customWidth="1"/>
    <col min="776" max="776" width="7.5" customWidth="1"/>
    <col min="777" max="777" width="24.25" customWidth="1"/>
    <col min="778" max="778" width="7.5" customWidth="1"/>
    <col min="779" max="779" width="7.5" bestFit="1" customWidth="1"/>
    <col min="780" max="780" width="26" customWidth="1"/>
    <col min="781" max="781" width="10.375" customWidth="1"/>
    <col min="782" max="782" width="11" bestFit="1" customWidth="1"/>
    <col min="1025" max="1025" width="5.625" customWidth="1"/>
    <col min="1026" max="1027" width="3" bestFit="1" customWidth="1"/>
    <col min="1028" max="1028" width="6.375" bestFit="1" customWidth="1"/>
    <col min="1029" max="1029" width="7.125" bestFit="1" customWidth="1"/>
    <col min="1030" max="1030" width="8.5" customWidth="1"/>
    <col min="1031" max="1031" width="7.5" bestFit="1" customWidth="1"/>
    <col min="1032" max="1032" width="7.5" customWidth="1"/>
    <col min="1033" max="1033" width="24.25" customWidth="1"/>
    <col min="1034" max="1034" width="7.5" customWidth="1"/>
    <col min="1035" max="1035" width="7.5" bestFit="1" customWidth="1"/>
    <col min="1036" max="1036" width="26" customWidth="1"/>
    <col min="1037" max="1037" width="10.375" customWidth="1"/>
    <col min="1038" max="1038" width="11" bestFit="1" customWidth="1"/>
    <col min="1281" max="1281" width="5.625" customWidth="1"/>
    <col min="1282" max="1283" width="3" bestFit="1" customWidth="1"/>
    <col min="1284" max="1284" width="6.375" bestFit="1" customWidth="1"/>
    <col min="1285" max="1285" width="7.125" bestFit="1" customWidth="1"/>
    <col min="1286" max="1286" width="8.5" customWidth="1"/>
    <col min="1287" max="1287" width="7.5" bestFit="1" customWidth="1"/>
    <col min="1288" max="1288" width="7.5" customWidth="1"/>
    <col min="1289" max="1289" width="24.25" customWidth="1"/>
    <col min="1290" max="1290" width="7.5" customWidth="1"/>
    <col min="1291" max="1291" width="7.5" bestFit="1" customWidth="1"/>
    <col min="1292" max="1292" width="26" customWidth="1"/>
    <col min="1293" max="1293" width="10.375" customWidth="1"/>
    <col min="1294" max="1294" width="11" bestFit="1" customWidth="1"/>
    <col min="1537" max="1537" width="5.625" customWidth="1"/>
    <col min="1538" max="1539" width="3" bestFit="1" customWidth="1"/>
    <col min="1540" max="1540" width="6.375" bestFit="1" customWidth="1"/>
    <col min="1541" max="1541" width="7.125" bestFit="1" customWidth="1"/>
    <col min="1542" max="1542" width="8.5" customWidth="1"/>
    <col min="1543" max="1543" width="7.5" bestFit="1" customWidth="1"/>
    <col min="1544" max="1544" width="7.5" customWidth="1"/>
    <col min="1545" max="1545" width="24.25" customWidth="1"/>
    <col min="1546" max="1546" width="7.5" customWidth="1"/>
    <col min="1547" max="1547" width="7.5" bestFit="1" customWidth="1"/>
    <col min="1548" max="1548" width="26" customWidth="1"/>
    <col min="1549" max="1549" width="10.375" customWidth="1"/>
    <col min="1550" max="1550" width="11" bestFit="1" customWidth="1"/>
    <col min="1793" max="1793" width="5.625" customWidth="1"/>
    <col min="1794" max="1795" width="3" bestFit="1" customWidth="1"/>
    <col min="1796" max="1796" width="6.375" bestFit="1" customWidth="1"/>
    <col min="1797" max="1797" width="7.125" bestFit="1" customWidth="1"/>
    <col min="1798" max="1798" width="8.5" customWidth="1"/>
    <col min="1799" max="1799" width="7.5" bestFit="1" customWidth="1"/>
    <col min="1800" max="1800" width="7.5" customWidth="1"/>
    <col min="1801" max="1801" width="24.25" customWidth="1"/>
    <col min="1802" max="1802" width="7.5" customWidth="1"/>
    <col min="1803" max="1803" width="7.5" bestFit="1" customWidth="1"/>
    <col min="1804" max="1804" width="26" customWidth="1"/>
    <col min="1805" max="1805" width="10.375" customWidth="1"/>
    <col min="1806" max="1806" width="11" bestFit="1" customWidth="1"/>
    <col min="2049" max="2049" width="5.625" customWidth="1"/>
    <col min="2050" max="2051" width="3" bestFit="1" customWidth="1"/>
    <col min="2052" max="2052" width="6.375" bestFit="1" customWidth="1"/>
    <col min="2053" max="2053" width="7.125" bestFit="1" customWidth="1"/>
    <col min="2054" max="2054" width="8.5" customWidth="1"/>
    <col min="2055" max="2055" width="7.5" bestFit="1" customWidth="1"/>
    <col min="2056" max="2056" width="7.5" customWidth="1"/>
    <col min="2057" max="2057" width="24.25" customWidth="1"/>
    <col min="2058" max="2058" width="7.5" customWidth="1"/>
    <col min="2059" max="2059" width="7.5" bestFit="1" customWidth="1"/>
    <col min="2060" max="2060" width="26" customWidth="1"/>
    <col min="2061" max="2061" width="10.375" customWidth="1"/>
    <col min="2062" max="2062" width="11" bestFit="1" customWidth="1"/>
    <col min="2305" max="2305" width="5.625" customWidth="1"/>
    <col min="2306" max="2307" width="3" bestFit="1" customWidth="1"/>
    <col min="2308" max="2308" width="6.375" bestFit="1" customWidth="1"/>
    <col min="2309" max="2309" width="7.125" bestFit="1" customWidth="1"/>
    <col min="2310" max="2310" width="8.5" customWidth="1"/>
    <col min="2311" max="2311" width="7.5" bestFit="1" customWidth="1"/>
    <col min="2312" max="2312" width="7.5" customWidth="1"/>
    <col min="2313" max="2313" width="24.25" customWidth="1"/>
    <col min="2314" max="2314" width="7.5" customWidth="1"/>
    <col min="2315" max="2315" width="7.5" bestFit="1" customWidth="1"/>
    <col min="2316" max="2316" width="26" customWidth="1"/>
    <col min="2317" max="2317" width="10.375" customWidth="1"/>
    <col min="2318" max="2318" width="11" bestFit="1" customWidth="1"/>
    <col min="2561" max="2561" width="5.625" customWidth="1"/>
    <col min="2562" max="2563" width="3" bestFit="1" customWidth="1"/>
    <col min="2564" max="2564" width="6.375" bestFit="1" customWidth="1"/>
    <col min="2565" max="2565" width="7.125" bestFit="1" customWidth="1"/>
    <col min="2566" max="2566" width="8.5" customWidth="1"/>
    <col min="2567" max="2567" width="7.5" bestFit="1" customWidth="1"/>
    <col min="2568" max="2568" width="7.5" customWidth="1"/>
    <col min="2569" max="2569" width="24.25" customWidth="1"/>
    <col min="2570" max="2570" width="7.5" customWidth="1"/>
    <col min="2571" max="2571" width="7.5" bestFit="1" customWidth="1"/>
    <col min="2572" max="2572" width="26" customWidth="1"/>
    <col min="2573" max="2573" width="10.375" customWidth="1"/>
    <col min="2574" max="2574" width="11" bestFit="1" customWidth="1"/>
    <col min="2817" max="2817" width="5.625" customWidth="1"/>
    <col min="2818" max="2819" width="3" bestFit="1" customWidth="1"/>
    <col min="2820" max="2820" width="6.375" bestFit="1" customWidth="1"/>
    <col min="2821" max="2821" width="7.125" bestFit="1" customWidth="1"/>
    <col min="2822" max="2822" width="8.5" customWidth="1"/>
    <col min="2823" max="2823" width="7.5" bestFit="1" customWidth="1"/>
    <col min="2824" max="2824" width="7.5" customWidth="1"/>
    <col min="2825" max="2825" width="24.25" customWidth="1"/>
    <col min="2826" max="2826" width="7.5" customWidth="1"/>
    <col min="2827" max="2827" width="7.5" bestFit="1" customWidth="1"/>
    <col min="2828" max="2828" width="26" customWidth="1"/>
    <col min="2829" max="2829" width="10.375" customWidth="1"/>
    <col min="2830" max="2830" width="11" bestFit="1" customWidth="1"/>
    <col min="3073" max="3073" width="5.625" customWidth="1"/>
    <col min="3074" max="3075" width="3" bestFit="1" customWidth="1"/>
    <col min="3076" max="3076" width="6.375" bestFit="1" customWidth="1"/>
    <col min="3077" max="3077" width="7.125" bestFit="1" customWidth="1"/>
    <col min="3078" max="3078" width="8.5" customWidth="1"/>
    <col min="3079" max="3079" width="7.5" bestFit="1" customWidth="1"/>
    <col min="3080" max="3080" width="7.5" customWidth="1"/>
    <col min="3081" max="3081" width="24.25" customWidth="1"/>
    <col min="3082" max="3082" width="7.5" customWidth="1"/>
    <col min="3083" max="3083" width="7.5" bestFit="1" customWidth="1"/>
    <col min="3084" max="3084" width="26" customWidth="1"/>
    <col min="3085" max="3085" width="10.375" customWidth="1"/>
    <col min="3086" max="3086" width="11" bestFit="1" customWidth="1"/>
    <col min="3329" max="3329" width="5.625" customWidth="1"/>
    <col min="3330" max="3331" width="3" bestFit="1" customWidth="1"/>
    <col min="3332" max="3332" width="6.375" bestFit="1" customWidth="1"/>
    <col min="3333" max="3333" width="7.125" bestFit="1" customWidth="1"/>
    <col min="3334" max="3334" width="8.5" customWidth="1"/>
    <col min="3335" max="3335" width="7.5" bestFit="1" customWidth="1"/>
    <col min="3336" max="3336" width="7.5" customWidth="1"/>
    <col min="3337" max="3337" width="24.25" customWidth="1"/>
    <col min="3338" max="3338" width="7.5" customWidth="1"/>
    <col min="3339" max="3339" width="7.5" bestFit="1" customWidth="1"/>
    <col min="3340" max="3340" width="26" customWidth="1"/>
    <col min="3341" max="3341" width="10.375" customWidth="1"/>
    <col min="3342" max="3342" width="11" bestFit="1" customWidth="1"/>
    <col min="3585" max="3585" width="5.625" customWidth="1"/>
    <col min="3586" max="3587" width="3" bestFit="1" customWidth="1"/>
    <col min="3588" max="3588" width="6.375" bestFit="1" customWidth="1"/>
    <col min="3589" max="3589" width="7.125" bestFit="1" customWidth="1"/>
    <col min="3590" max="3590" width="8.5" customWidth="1"/>
    <col min="3591" max="3591" width="7.5" bestFit="1" customWidth="1"/>
    <col min="3592" max="3592" width="7.5" customWidth="1"/>
    <col min="3593" max="3593" width="24.25" customWidth="1"/>
    <col min="3594" max="3594" width="7.5" customWidth="1"/>
    <col min="3595" max="3595" width="7.5" bestFit="1" customWidth="1"/>
    <col min="3596" max="3596" width="26" customWidth="1"/>
    <col min="3597" max="3597" width="10.375" customWidth="1"/>
    <col min="3598" max="3598" width="11" bestFit="1" customWidth="1"/>
    <col min="3841" max="3841" width="5.625" customWidth="1"/>
    <col min="3842" max="3843" width="3" bestFit="1" customWidth="1"/>
    <col min="3844" max="3844" width="6.375" bestFit="1" customWidth="1"/>
    <col min="3845" max="3845" width="7.125" bestFit="1" customWidth="1"/>
    <col min="3846" max="3846" width="8.5" customWidth="1"/>
    <col min="3847" max="3847" width="7.5" bestFit="1" customWidth="1"/>
    <col min="3848" max="3848" width="7.5" customWidth="1"/>
    <col min="3849" max="3849" width="24.25" customWidth="1"/>
    <col min="3850" max="3850" width="7.5" customWidth="1"/>
    <col min="3851" max="3851" width="7.5" bestFit="1" customWidth="1"/>
    <col min="3852" max="3852" width="26" customWidth="1"/>
    <col min="3853" max="3853" width="10.375" customWidth="1"/>
    <col min="3854" max="3854" width="11" bestFit="1" customWidth="1"/>
    <col min="4097" max="4097" width="5.625" customWidth="1"/>
    <col min="4098" max="4099" width="3" bestFit="1" customWidth="1"/>
    <col min="4100" max="4100" width="6.375" bestFit="1" customWidth="1"/>
    <col min="4101" max="4101" width="7.125" bestFit="1" customWidth="1"/>
    <col min="4102" max="4102" width="8.5" customWidth="1"/>
    <col min="4103" max="4103" width="7.5" bestFit="1" customWidth="1"/>
    <col min="4104" max="4104" width="7.5" customWidth="1"/>
    <col min="4105" max="4105" width="24.25" customWidth="1"/>
    <col min="4106" max="4106" width="7.5" customWidth="1"/>
    <col min="4107" max="4107" width="7.5" bestFit="1" customWidth="1"/>
    <col min="4108" max="4108" width="26" customWidth="1"/>
    <col min="4109" max="4109" width="10.375" customWidth="1"/>
    <col min="4110" max="4110" width="11" bestFit="1" customWidth="1"/>
    <col min="4353" max="4353" width="5.625" customWidth="1"/>
    <col min="4354" max="4355" width="3" bestFit="1" customWidth="1"/>
    <col min="4356" max="4356" width="6.375" bestFit="1" customWidth="1"/>
    <col min="4357" max="4357" width="7.125" bestFit="1" customWidth="1"/>
    <col min="4358" max="4358" width="8.5" customWidth="1"/>
    <col min="4359" max="4359" width="7.5" bestFit="1" customWidth="1"/>
    <col min="4360" max="4360" width="7.5" customWidth="1"/>
    <col min="4361" max="4361" width="24.25" customWidth="1"/>
    <col min="4362" max="4362" width="7.5" customWidth="1"/>
    <col min="4363" max="4363" width="7.5" bestFit="1" customWidth="1"/>
    <col min="4364" max="4364" width="26" customWidth="1"/>
    <col min="4365" max="4365" width="10.375" customWidth="1"/>
    <col min="4366" max="4366" width="11" bestFit="1" customWidth="1"/>
    <col min="4609" max="4609" width="5.625" customWidth="1"/>
    <col min="4610" max="4611" width="3" bestFit="1" customWidth="1"/>
    <col min="4612" max="4612" width="6.375" bestFit="1" customWidth="1"/>
    <col min="4613" max="4613" width="7.125" bestFit="1" customWidth="1"/>
    <col min="4614" max="4614" width="8.5" customWidth="1"/>
    <col min="4615" max="4615" width="7.5" bestFit="1" customWidth="1"/>
    <col min="4616" max="4616" width="7.5" customWidth="1"/>
    <col min="4617" max="4617" width="24.25" customWidth="1"/>
    <col min="4618" max="4618" width="7.5" customWidth="1"/>
    <col min="4619" max="4619" width="7.5" bestFit="1" customWidth="1"/>
    <col min="4620" max="4620" width="26" customWidth="1"/>
    <col min="4621" max="4621" width="10.375" customWidth="1"/>
    <col min="4622" max="4622" width="11" bestFit="1" customWidth="1"/>
    <col min="4865" max="4865" width="5.625" customWidth="1"/>
    <col min="4866" max="4867" width="3" bestFit="1" customWidth="1"/>
    <col min="4868" max="4868" width="6.375" bestFit="1" customWidth="1"/>
    <col min="4869" max="4869" width="7.125" bestFit="1" customWidth="1"/>
    <col min="4870" max="4870" width="8.5" customWidth="1"/>
    <col min="4871" max="4871" width="7.5" bestFit="1" customWidth="1"/>
    <col min="4872" max="4872" width="7.5" customWidth="1"/>
    <col min="4873" max="4873" width="24.25" customWidth="1"/>
    <col min="4874" max="4874" width="7.5" customWidth="1"/>
    <col min="4875" max="4875" width="7.5" bestFit="1" customWidth="1"/>
    <col min="4876" max="4876" width="26" customWidth="1"/>
    <col min="4877" max="4877" width="10.375" customWidth="1"/>
    <col min="4878" max="4878" width="11" bestFit="1" customWidth="1"/>
    <col min="5121" max="5121" width="5.625" customWidth="1"/>
    <col min="5122" max="5123" width="3" bestFit="1" customWidth="1"/>
    <col min="5124" max="5124" width="6.375" bestFit="1" customWidth="1"/>
    <col min="5125" max="5125" width="7.125" bestFit="1" customWidth="1"/>
    <col min="5126" max="5126" width="8.5" customWidth="1"/>
    <col min="5127" max="5127" width="7.5" bestFit="1" customWidth="1"/>
    <col min="5128" max="5128" width="7.5" customWidth="1"/>
    <col min="5129" max="5129" width="24.25" customWidth="1"/>
    <col min="5130" max="5130" width="7.5" customWidth="1"/>
    <col min="5131" max="5131" width="7.5" bestFit="1" customWidth="1"/>
    <col min="5132" max="5132" width="26" customWidth="1"/>
    <col min="5133" max="5133" width="10.375" customWidth="1"/>
    <col min="5134" max="5134" width="11" bestFit="1" customWidth="1"/>
    <col min="5377" max="5377" width="5.625" customWidth="1"/>
    <col min="5378" max="5379" width="3" bestFit="1" customWidth="1"/>
    <col min="5380" max="5380" width="6.375" bestFit="1" customWidth="1"/>
    <col min="5381" max="5381" width="7.125" bestFit="1" customWidth="1"/>
    <col min="5382" max="5382" width="8.5" customWidth="1"/>
    <col min="5383" max="5383" width="7.5" bestFit="1" customWidth="1"/>
    <col min="5384" max="5384" width="7.5" customWidth="1"/>
    <col min="5385" max="5385" width="24.25" customWidth="1"/>
    <col min="5386" max="5386" width="7.5" customWidth="1"/>
    <col min="5387" max="5387" width="7.5" bestFit="1" customWidth="1"/>
    <col min="5388" max="5388" width="26" customWidth="1"/>
    <col min="5389" max="5389" width="10.375" customWidth="1"/>
    <col min="5390" max="5390" width="11" bestFit="1" customWidth="1"/>
    <col min="5633" max="5633" width="5.625" customWidth="1"/>
    <col min="5634" max="5635" width="3" bestFit="1" customWidth="1"/>
    <col min="5636" max="5636" width="6.375" bestFit="1" customWidth="1"/>
    <col min="5637" max="5637" width="7.125" bestFit="1" customWidth="1"/>
    <col min="5638" max="5638" width="8.5" customWidth="1"/>
    <col min="5639" max="5639" width="7.5" bestFit="1" customWidth="1"/>
    <col min="5640" max="5640" width="7.5" customWidth="1"/>
    <col min="5641" max="5641" width="24.25" customWidth="1"/>
    <col min="5642" max="5642" width="7.5" customWidth="1"/>
    <col min="5643" max="5643" width="7.5" bestFit="1" customWidth="1"/>
    <col min="5644" max="5644" width="26" customWidth="1"/>
    <col min="5645" max="5645" width="10.375" customWidth="1"/>
    <col min="5646" max="5646" width="11" bestFit="1" customWidth="1"/>
    <col min="5889" max="5889" width="5.625" customWidth="1"/>
    <col min="5890" max="5891" width="3" bestFit="1" customWidth="1"/>
    <col min="5892" max="5892" width="6.375" bestFit="1" customWidth="1"/>
    <col min="5893" max="5893" width="7.125" bestFit="1" customWidth="1"/>
    <col min="5894" max="5894" width="8.5" customWidth="1"/>
    <col min="5895" max="5895" width="7.5" bestFit="1" customWidth="1"/>
    <col min="5896" max="5896" width="7.5" customWidth="1"/>
    <col min="5897" max="5897" width="24.25" customWidth="1"/>
    <col min="5898" max="5898" width="7.5" customWidth="1"/>
    <col min="5899" max="5899" width="7.5" bestFit="1" customWidth="1"/>
    <col min="5900" max="5900" width="26" customWidth="1"/>
    <col min="5901" max="5901" width="10.375" customWidth="1"/>
    <col min="5902" max="5902" width="11" bestFit="1" customWidth="1"/>
    <col min="6145" max="6145" width="5.625" customWidth="1"/>
    <col min="6146" max="6147" width="3" bestFit="1" customWidth="1"/>
    <col min="6148" max="6148" width="6.375" bestFit="1" customWidth="1"/>
    <col min="6149" max="6149" width="7.125" bestFit="1" customWidth="1"/>
    <col min="6150" max="6150" width="8.5" customWidth="1"/>
    <col min="6151" max="6151" width="7.5" bestFit="1" customWidth="1"/>
    <col min="6152" max="6152" width="7.5" customWidth="1"/>
    <col min="6153" max="6153" width="24.25" customWidth="1"/>
    <col min="6154" max="6154" width="7.5" customWidth="1"/>
    <col min="6155" max="6155" width="7.5" bestFit="1" customWidth="1"/>
    <col min="6156" max="6156" width="26" customWidth="1"/>
    <col min="6157" max="6157" width="10.375" customWidth="1"/>
    <col min="6158" max="6158" width="11" bestFit="1" customWidth="1"/>
    <col min="6401" max="6401" width="5.625" customWidth="1"/>
    <col min="6402" max="6403" width="3" bestFit="1" customWidth="1"/>
    <col min="6404" max="6404" width="6.375" bestFit="1" customWidth="1"/>
    <col min="6405" max="6405" width="7.125" bestFit="1" customWidth="1"/>
    <col min="6406" max="6406" width="8.5" customWidth="1"/>
    <col min="6407" max="6407" width="7.5" bestFit="1" customWidth="1"/>
    <col min="6408" max="6408" width="7.5" customWidth="1"/>
    <col min="6409" max="6409" width="24.25" customWidth="1"/>
    <col min="6410" max="6410" width="7.5" customWidth="1"/>
    <col min="6411" max="6411" width="7.5" bestFit="1" customWidth="1"/>
    <col min="6412" max="6412" width="26" customWidth="1"/>
    <col min="6413" max="6413" width="10.375" customWidth="1"/>
    <col min="6414" max="6414" width="11" bestFit="1" customWidth="1"/>
    <col min="6657" max="6657" width="5.625" customWidth="1"/>
    <col min="6658" max="6659" width="3" bestFit="1" customWidth="1"/>
    <col min="6660" max="6660" width="6.375" bestFit="1" customWidth="1"/>
    <col min="6661" max="6661" width="7.125" bestFit="1" customWidth="1"/>
    <col min="6662" max="6662" width="8.5" customWidth="1"/>
    <col min="6663" max="6663" width="7.5" bestFit="1" customWidth="1"/>
    <col min="6664" max="6664" width="7.5" customWidth="1"/>
    <col min="6665" max="6665" width="24.25" customWidth="1"/>
    <col min="6666" max="6666" width="7.5" customWidth="1"/>
    <col min="6667" max="6667" width="7.5" bestFit="1" customWidth="1"/>
    <col min="6668" max="6668" width="26" customWidth="1"/>
    <col min="6669" max="6669" width="10.375" customWidth="1"/>
    <col min="6670" max="6670" width="11" bestFit="1" customWidth="1"/>
    <col min="6913" max="6913" width="5.625" customWidth="1"/>
    <col min="6914" max="6915" width="3" bestFit="1" customWidth="1"/>
    <col min="6916" max="6916" width="6.375" bestFit="1" customWidth="1"/>
    <col min="6917" max="6917" width="7.125" bestFit="1" customWidth="1"/>
    <col min="6918" max="6918" width="8.5" customWidth="1"/>
    <col min="6919" max="6919" width="7.5" bestFit="1" customWidth="1"/>
    <col min="6920" max="6920" width="7.5" customWidth="1"/>
    <col min="6921" max="6921" width="24.25" customWidth="1"/>
    <col min="6922" max="6922" width="7.5" customWidth="1"/>
    <col min="6923" max="6923" width="7.5" bestFit="1" customWidth="1"/>
    <col min="6924" max="6924" width="26" customWidth="1"/>
    <col min="6925" max="6925" width="10.375" customWidth="1"/>
    <col min="6926" max="6926" width="11" bestFit="1" customWidth="1"/>
    <col min="7169" max="7169" width="5.625" customWidth="1"/>
    <col min="7170" max="7171" width="3" bestFit="1" customWidth="1"/>
    <col min="7172" max="7172" width="6.375" bestFit="1" customWidth="1"/>
    <col min="7173" max="7173" width="7.125" bestFit="1" customWidth="1"/>
    <col min="7174" max="7174" width="8.5" customWidth="1"/>
    <col min="7175" max="7175" width="7.5" bestFit="1" customWidth="1"/>
    <col min="7176" max="7176" width="7.5" customWidth="1"/>
    <col min="7177" max="7177" width="24.25" customWidth="1"/>
    <col min="7178" max="7178" width="7.5" customWidth="1"/>
    <col min="7179" max="7179" width="7.5" bestFit="1" customWidth="1"/>
    <col min="7180" max="7180" width="26" customWidth="1"/>
    <col min="7181" max="7181" width="10.375" customWidth="1"/>
    <col min="7182" max="7182" width="11" bestFit="1" customWidth="1"/>
    <col min="7425" max="7425" width="5.625" customWidth="1"/>
    <col min="7426" max="7427" width="3" bestFit="1" customWidth="1"/>
    <col min="7428" max="7428" width="6.375" bestFit="1" customWidth="1"/>
    <col min="7429" max="7429" width="7.125" bestFit="1" customWidth="1"/>
    <col min="7430" max="7430" width="8.5" customWidth="1"/>
    <col min="7431" max="7431" width="7.5" bestFit="1" customWidth="1"/>
    <col min="7432" max="7432" width="7.5" customWidth="1"/>
    <col min="7433" max="7433" width="24.25" customWidth="1"/>
    <col min="7434" max="7434" width="7.5" customWidth="1"/>
    <col min="7435" max="7435" width="7.5" bestFit="1" customWidth="1"/>
    <col min="7436" max="7436" width="26" customWidth="1"/>
    <col min="7437" max="7437" width="10.375" customWidth="1"/>
    <col min="7438" max="7438" width="11" bestFit="1" customWidth="1"/>
    <col min="7681" max="7681" width="5.625" customWidth="1"/>
    <col min="7682" max="7683" width="3" bestFit="1" customWidth="1"/>
    <col min="7684" max="7684" width="6.375" bestFit="1" customWidth="1"/>
    <col min="7685" max="7685" width="7.125" bestFit="1" customWidth="1"/>
    <col min="7686" max="7686" width="8.5" customWidth="1"/>
    <col min="7687" max="7687" width="7.5" bestFit="1" customWidth="1"/>
    <col min="7688" max="7688" width="7.5" customWidth="1"/>
    <col min="7689" max="7689" width="24.25" customWidth="1"/>
    <col min="7690" max="7690" width="7.5" customWidth="1"/>
    <col min="7691" max="7691" width="7.5" bestFit="1" customWidth="1"/>
    <col min="7692" max="7692" width="26" customWidth="1"/>
    <col min="7693" max="7693" width="10.375" customWidth="1"/>
    <col min="7694" max="7694" width="11" bestFit="1" customWidth="1"/>
    <col min="7937" max="7937" width="5.625" customWidth="1"/>
    <col min="7938" max="7939" width="3" bestFit="1" customWidth="1"/>
    <col min="7940" max="7940" width="6.375" bestFit="1" customWidth="1"/>
    <col min="7941" max="7941" width="7.125" bestFit="1" customWidth="1"/>
    <col min="7942" max="7942" width="8.5" customWidth="1"/>
    <col min="7943" max="7943" width="7.5" bestFit="1" customWidth="1"/>
    <col min="7944" max="7944" width="7.5" customWidth="1"/>
    <col min="7945" max="7945" width="24.25" customWidth="1"/>
    <col min="7946" max="7946" width="7.5" customWidth="1"/>
    <col min="7947" max="7947" width="7.5" bestFit="1" customWidth="1"/>
    <col min="7948" max="7948" width="26" customWidth="1"/>
    <col min="7949" max="7949" width="10.375" customWidth="1"/>
    <col min="7950" max="7950" width="11" bestFit="1" customWidth="1"/>
    <col min="8193" max="8193" width="5.625" customWidth="1"/>
    <col min="8194" max="8195" width="3" bestFit="1" customWidth="1"/>
    <col min="8196" max="8196" width="6.375" bestFit="1" customWidth="1"/>
    <col min="8197" max="8197" width="7.125" bestFit="1" customWidth="1"/>
    <col min="8198" max="8198" width="8.5" customWidth="1"/>
    <col min="8199" max="8199" width="7.5" bestFit="1" customWidth="1"/>
    <col min="8200" max="8200" width="7.5" customWidth="1"/>
    <col min="8201" max="8201" width="24.25" customWidth="1"/>
    <col min="8202" max="8202" width="7.5" customWidth="1"/>
    <col min="8203" max="8203" width="7.5" bestFit="1" customWidth="1"/>
    <col min="8204" max="8204" width="26" customWidth="1"/>
    <col min="8205" max="8205" width="10.375" customWidth="1"/>
    <col min="8206" max="8206" width="11" bestFit="1" customWidth="1"/>
    <col min="8449" max="8449" width="5.625" customWidth="1"/>
    <col min="8450" max="8451" width="3" bestFit="1" customWidth="1"/>
    <col min="8452" max="8452" width="6.375" bestFit="1" customWidth="1"/>
    <col min="8453" max="8453" width="7.125" bestFit="1" customWidth="1"/>
    <col min="8454" max="8454" width="8.5" customWidth="1"/>
    <col min="8455" max="8455" width="7.5" bestFit="1" customWidth="1"/>
    <col min="8456" max="8456" width="7.5" customWidth="1"/>
    <col min="8457" max="8457" width="24.25" customWidth="1"/>
    <col min="8458" max="8458" width="7.5" customWidth="1"/>
    <col min="8459" max="8459" width="7.5" bestFit="1" customWidth="1"/>
    <col min="8460" max="8460" width="26" customWidth="1"/>
    <col min="8461" max="8461" width="10.375" customWidth="1"/>
    <col min="8462" max="8462" width="11" bestFit="1" customWidth="1"/>
    <col min="8705" max="8705" width="5.625" customWidth="1"/>
    <col min="8706" max="8707" width="3" bestFit="1" customWidth="1"/>
    <col min="8708" max="8708" width="6.375" bestFit="1" customWidth="1"/>
    <col min="8709" max="8709" width="7.125" bestFit="1" customWidth="1"/>
    <col min="8710" max="8710" width="8.5" customWidth="1"/>
    <col min="8711" max="8711" width="7.5" bestFit="1" customWidth="1"/>
    <col min="8712" max="8712" width="7.5" customWidth="1"/>
    <col min="8713" max="8713" width="24.25" customWidth="1"/>
    <col min="8714" max="8714" width="7.5" customWidth="1"/>
    <col min="8715" max="8715" width="7.5" bestFit="1" customWidth="1"/>
    <col min="8716" max="8716" width="26" customWidth="1"/>
    <col min="8717" max="8717" width="10.375" customWidth="1"/>
    <col min="8718" max="8718" width="11" bestFit="1" customWidth="1"/>
    <col min="8961" max="8961" width="5.625" customWidth="1"/>
    <col min="8962" max="8963" width="3" bestFit="1" customWidth="1"/>
    <col min="8964" max="8964" width="6.375" bestFit="1" customWidth="1"/>
    <col min="8965" max="8965" width="7.125" bestFit="1" customWidth="1"/>
    <col min="8966" max="8966" width="8.5" customWidth="1"/>
    <col min="8967" max="8967" width="7.5" bestFit="1" customWidth="1"/>
    <col min="8968" max="8968" width="7.5" customWidth="1"/>
    <col min="8969" max="8969" width="24.25" customWidth="1"/>
    <col min="8970" max="8970" width="7.5" customWidth="1"/>
    <col min="8971" max="8971" width="7.5" bestFit="1" customWidth="1"/>
    <col min="8972" max="8972" width="26" customWidth="1"/>
    <col min="8973" max="8973" width="10.375" customWidth="1"/>
    <col min="8974" max="8974" width="11" bestFit="1" customWidth="1"/>
    <col min="9217" max="9217" width="5.625" customWidth="1"/>
    <col min="9218" max="9219" width="3" bestFit="1" customWidth="1"/>
    <col min="9220" max="9220" width="6.375" bestFit="1" customWidth="1"/>
    <col min="9221" max="9221" width="7.125" bestFit="1" customWidth="1"/>
    <col min="9222" max="9222" width="8.5" customWidth="1"/>
    <col min="9223" max="9223" width="7.5" bestFit="1" customWidth="1"/>
    <col min="9224" max="9224" width="7.5" customWidth="1"/>
    <col min="9225" max="9225" width="24.25" customWidth="1"/>
    <col min="9226" max="9226" width="7.5" customWidth="1"/>
    <col min="9227" max="9227" width="7.5" bestFit="1" customWidth="1"/>
    <col min="9228" max="9228" width="26" customWidth="1"/>
    <col min="9229" max="9229" width="10.375" customWidth="1"/>
    <col min="9230" max="9230" width="11" bestFit="1" customWidth="1"/>
    <col min="9473" max="9473" width="5.625" customWidth="1"/>
    <col min="9474" max="9475" width="3" bestFit="1" customWidth="1"/>
    <col min="9476" max="9476" width="6.375" bestFit="1" customWidth="1"/>
    <col min="9477" max="9477" width="7.125" bestFit="1" customWidth="1"/>
    <col min="9478" max="9478" width="8.5" customWidth="1"/>
    <col min="9479" max="9479" width="7.5" bestFit="1" customWidth="1"/>
    <col min="9480" max="9480" width="7.5" customWidth="1"/>
    <col min="9481" max="9481" width="24.25" customWidth="1"/>
    <col min="9482" max="9482" width="7.5" customWidth="1"/>
    <col min="9483" max="9483" width="7.5" bestFit="1" customWidth="1"/>
    <col min="9484" max="9484" width="26" customWidth="1"/>
    <col min="9485" max="9485" width="10.375" customWidth="1"/>
    <col min="9486" max="9486" width="11" bestFit="1" customWidth="1"/>
    <col min="9729" max="9729" width="5.625" customWidth="1"/>
    <col min="9730" max="9731" width="3" bestFit="1" customWidth="1"/>
    <col min="9732" max="9732" width="6.375" bestFit="1" customWidth="1"/>
    <col min="9733" max="9733" width="7.125" bestFit="1" customWidth="1"/>
    <col min="9734" max="9734" width="8.5" customWidth="1"/>
    <col min="9735" max="9735" width="7.5" bestFit="1" customWidth="1"/>
    <col min="9736" max="9736" width="7.5" customWidth="1"/>
    <col min="9737" max="9737" width="24.25" customWidth="1"/>
    <col min="9738" max="9738" width="7.5" customWidth="1"/>
    <col min="9739" max="9739" width="7.5" bestFit="1" customWidth="1"/>
    <col min="9740" max="9740" width="26" customWidth="1"/>
    <col min="9741" max="9741" width="10.375" customWidth="1"/>
    <col min="9742" max="9742" width="11" bestFit="1" customWidth="1"/>
    <col min="9985" max="9985" width="5.625" customWidth="1"/>
    <col min="9986" max="9987" width="3" bestFit="1" customWidth="1"/>
    <col min="9988" max="9988" width="6.375" bestFit="1" customWidth="1"/>
    <col min="9989" max="9989" width="7.125" bestFit="1" customWidth="1"/>
    <col min="9990" max="9990" width="8.5" customWidth="1"/>
    <col min="9991" max="9991" width="7.5" bestFit="1" customWidth="1"/>
    <col min="9992" max="9992" width="7.5" customWidth="1"/>
    <col min="9993" max="9993" width="24.25" customWidth="1"/>
    <col min="9994" max="9994" width="7.5" customWidth="1"/>
    <col min="9995" max="9995" width="7.5" bestFit="1" customWidth="1"/>
    <col min="9996" max="9996" width="26" customWidth="1"/>
    <col min="9997" max="9997" width="10.375" customWidth="1"/>
    <col min="9998" max="9998" width="11" bestFit="1" customWidth="1"/>
    <col min="10241" max="10241" width="5.625" customWidth="1"/>
    <col min="10242" max="10243" width="3" bestFit="1" customWidth="1"/>
    <col min="10244" max="10244" width="6.375" bestFit="1" customWidth="1"/>
    <col min="10245" max="10245" width="7.125" bestFit="1" customWidth="1"/>
    <col min="10246" max="10246" width="8.5" customWidth="1"/>
    <col min="10247" max="10247" width="7.5" bestFit="1" customWidth="1"/>
    <col min="10248" max="10248" width="7.5" customWidth="1"/>
    <col min="10249" max="10249" width="24.25" customWidth="1"/>
    <col min="10250" max="10250" width="7.5" customWidth="1"/>
    <col min="10251" max="10251" width="7.5" bestFit="1" customWidth="1"/>
    <col min="10252" max="10252" width="26" customWidth="1"/>
    <col min="10253" max="10253" width="10.375" customWidth="1"/>
    <col min="10254" max="10254" width="11" bestFit="1" customWidth="1"/>
    <col min="10497" max="10497" width="5.625" customWidth="1"/>
    <col min="10498" max="10499" width="3" bestFit="1" customWidth="1"/>
    <col min="10500" max="10500" width="6.375" bestFit="1" customWidth="1"/>
    <col min="10501" max="10501" width="7.125" bestFit="1" customWidth="1"/>
    <col min="10502" max="10502" width="8.5" customWidth="1"/>
    <col min="10503" max="10503" width="7.5" bestFit="1" customWidth="1"/>
    <col min="10504" max="10504" width="7.5" customWidth="1"/>
    <col min="10505" max="10505" width="24.25" customWidth="1"/>
    <col min="10506" max="10506" width="7.5" customWidth="1"/>
    <col min="10507" max="10507" width="7.5" bestFit="1" customWidth="1"/>
    <col min="10508" max="10508" width="26" customWidth="1"/>
    <col min="10509" max="10509" width="10.375" customWidth="1"/>
    <col min="10510" max="10510" width="11" bestFit="1" customWidth="1"/>
    <col min="10753" max="10753" width="5.625" customWidth="1"/>
    <col min="10754" max="10755" width="3" bestFit="1" customWidth="1"/>
    <col min="10756" max="10756" width="6.375" bestFit="1" customWidth="1"/>
    <col min="10757" max="10757" width="7.125" bestFit="1" customWidth="1"/>
    <col min="10758" max="10758" width="8.5" customWidth="1"/>
    <col min="10759" max="10759" width="7.5" bestFit="1" customWidth="1"/>
    <col min="10760" max="10760" width="7.5" customWidth="1"/>
    <col min="10761" max="10761" width="24.25" customWidth="1"/>
    <col min="10762" max="10762" width="7.5" customWidth="1"/>
    <col min="10763" max="10763" width="7.5" bestFit="1" customWidth="1"/>
    <col min="10764" max="10764" width="26" customWidth="1"/>
    <col min="10765" max="10765" width="10.375" customWidth="1"/>
    <col min="10766" max="10766" width="11" bestFit="1" customWidth="1"/>
    <col min="11009" max="11009" width="5.625" customWidth="1"/>
    <col min="11010" max="11011" width="3" bestFit="1" customWidth="1"/>
    <col min="11012" max="11012" width="6.375" bestFit="1" customWidth="1"/>
    <col min="11013" max="11013" width="7.125" bestFit="1" customWidth="1"/>
    <col min="11014" max="11014" width="8.5" customWidth="1"/>
    <col min="11015" max="11015" width="7.5" bestFit="1" customWidth="1"/>
    <col min="11016" max="11016" width="7.5" customWidth="1"/>
    <col min="11017" max="11017" width="24.25" customWidth="1"/>
    <col min="11018" max="11018" width="7.5" customWidth="1"/>
    <col min="11019" max="11019" width="7.5" bestFit="1" customWidth="1"/>
    <col min="11020" max="11020" width="26" customWidth="1"/>
    <col min="11021" max="11021" width="10.375" customWidth="1"/>
    <col min="11022" max="11022" width="11" bestFit="1" customWidth="1"/>
    <col min="11265" max="11265" width="5.625" customWidth="1"/>
    <col min="11266" max="11267" width="3" bestFit="1" customWidth="1"/>
    <col min="11268" max="11268" width="6.375" bestFit="1" customWidth="1"/>
    <col min="11269" max="11269" width="7.125" bestFit="1" customWidth="1"/>
    <col min="11270" max="11270" width="8.5" customWidth="1"/>
    <col min="11271" max="11271" width="7.5" bestFit="1" customWidth="1"/>
    <col min="11272" max="11272" width="7.5" customWidth="1"/>
    <col min="11273" max="11273" width="24.25" customWidth="1"/>
    <col min="11274" max="11274" width="7.5" customWidth="1"/>
    <col min="11275" max="11275" width="7.5" bestFit="1" customWidth="1"/>
    <col min="11276" max="11276" width="26" customWidth="1"/>
    <col min="11277" max="11277" width="10.375" customWidth="1"/>
    <col min="11278" max="11278" width="11" bestFit="1" customWidth="1"/>
    <col min="11521" max="11521" width="5.625" customWidth="1"/>
    <col min="11522" max="11523" width="3" bestFit="1" customWidth="1"/>
    <col min="11524" max="11524" width="6.375" bestFit="1" customWidth="1"/>
    <col min="11525" max="11525" width="7.125" bestFit="1" customWidth="1"/>
    <col min="11526" max="11526" width="8.5" customWidth="1"/>
    <col min="11527" max="11527" width="7.5" bestFit="1" customWidth="1"/>
    <col min="11528" max="11528" width="7.5" customWidth="1"/>
    <col min="11529" max="11529" width="24.25" customWidth="1"/>
    <col min="11530" max="11530" width="7.5" customWidth="1"/>
    <col min="11531" max="11531" width="7.5" bestFit="1" customWidth="1"/>
    <col min="11532" max="11532" width="26" customWidth="1"/>
    <col min="11533" max="11533" width="10.375" customWidth="1"/>
    <col min="11534" max="11534" width="11" bestFit="1" customWidth="1"/>
    <col min="11777" max="11777" width="5.625" customWidth="1"/>
    <col min="11778" max="11779" width="3" bestFit="1" customWidth="1"/>
    <col min="11780" max="11780" width="6.375" bestFit="1" customWidth="1"/>
    <col min="11781" max="11781" width="7.125" bestFit="1" customWidth="1"/>
    <col min="11782" max="11782" width="8.5" customWidth="1"/>
    <col min="11783" max="11783" width="7.5" bestFit="1" customWidth="1"/>
    <col min="11784" max="11784" width="7.5" customWidth="1"/>
    <col min="11785" max="11785" width="24.25" customWidth="1"/>
    <col min="11786" max="11786" width="7.5" customWidth="1"/>
    <col min="11787" max="11787" width="7.5" bestFit="1" customWidth="1"/>
    <col min="11788" max="11788" width="26" customWidth="1"/>
    <col min="11789" max="11789" width="10.375" customWidth="1"/>
    <col min="11790" max="11790" width="11" bestFit="1" customWidth="1"/>
    <col min="12033" max="12033" width="5.625" customWidth="1"/>
    <col min="12034" max="12035" width="3" bestFit="1" customWidth="1"/>
    <col min="12036" max="12036" width="6.375" bestFit="1" customWidth="1"/>
    <col min="12037" max="12037" width="7.125" bestFit="1" customWidth="1"/>
    <col min="12038" max="12038" width="8.5" customWidth="1"/>
    <col min="12039" max="12039" width="7.5" bestFit="1" customWidth="1"/>
    <col min="12040" max="12040" width="7.5" customWidth="1"/>
    <col min="12041" max="12041" width="24.25" customWidth="1"/>
    <col min="12042" max="12042" width="7.5" customWidth="1"/>
    <col min="12043" max="12043" width="7.5" bestFit="1" customWidth="1"/>
    <col min="12044" max="12044" width="26" customWidth="1"/>
    <col min="12045" max="12045" width="10.375" customWidth="1"/>
    <col min="12046" max="12046" width="11" bestFit="1" customWidth="1"/>
    <col min="12289" max="12289" width="5.625" customWidth="1"/>
    <col min="12290" max="12291" width="3" bestFit="1" customWidth="1"/>
    <col min="12292" max="12292" width="6.375" bestFit="1" customWidth="1"/>
    <col min="12293" max="12293" width="7.125" bestFit="1" customWidth="1"/>
    <col min="12294" max="12294" width="8.5" customWidth="1"/>
    <col min="12295" max="12295" width="7.5" bestFit="1" customWidth="1"/>
    <col min="12296" max="12296" width="7.5" customWidth="1"/>
    <col min="12297" max="12297" width="24.25" customWidth="1"/>
    <col min="12298" max="12298" width="7.5" customWidth="1"/>
    <col min="12299" max="12299" width="7.5" bestFit="1" customWidth="1"/>
    <col min="12300" max="12300" width="26" customWidth="1"/>
    <col min="12301" max="12301" width="10.375" customWidth="1"/>
    <col min="12302" max="12302" width="11" bestFit="1" customWidth="1"/>
    <col min="12545" max="12545" width="5.625" customWidth="1"/>
    <col min="12546" max="12547" width="3" bestFit="1" customWidth="1"/>
    <col min="12548" max="12548" width="6.375" bestFit="1" customWidth="1"/>
    <col min="12549" max="12549" width="7.125" bestFit="1" customWidth="1"/>
    <col min="12550" max="12550" width="8.5" customWidth="1"/>
    <col min="12551" max="12551" width="7.5" bestFit="1" customWidth="1"/>
    <col min="12552" max="12552" width="7.5" customWidth="1"/>
    <col min="12553" max="12553" width="24.25" customWidth="1"/>
    <col min="12554" max="12554" width="7.5" customWidth="1"/>
    <col min="12555" max="12555" width="7.5" bestFit="1" customWidth="1"/>
    <col min="12556" max="12556" width="26" customWidth="1"/>
    <col min="12557" max="12557" width="10.375" customWidth="1"/>
    <col min="12558" max="12558" width="11" bestFit="1" customWidth="1"/>
    <col min="12801" max="12801" width="5.625" customWidth="1"/>
    <col min="12802" max="12803" width="3" bestFit="1" customWidth="1"/>
    <col min="12804" max="12804" width="6.375" bestFit="1" customWidth="1"/>
    <col min="12805" max="12805" width="7.125" bestFit="1" customWidth="1"/>
    <col min="12806" max="12806" width="8.5" customWidth="1"/>
    <col min="12807" max="12807" width="7.5" bestFit="1" customWidth="1"/>
    <col min="12808" max="12808" width="7.5" customWidth="1"/>
    <col min="12809" max="12809" width="24.25" customWidth="1"/>
    <col min="12810" max="12810" width="7.5" customWidth="1"/>
    <col min="12811" max="12811" width="7.5" bestFit="1" customWidth="1"/>
    <col min="12812" max="12812" width="26" customWidth="1"/>
    <col min="12813" max="12813" width="10.375" customWidth="1"/>
    <col min="12814" max="12814" width="11" bestFit="1" customWidth="1"/>
    <col min="13057" max="13057" width="5.625" customWidth="1"/>
    <col min="13058" max="13059" width="3" bestFit="1" customWidth="1"/>
    <col min="13060" max="13060" width="6.375" bestFit="1" customWidth="1"/>
    <col min="13061" max="13061" width="7.125" bestFit="1" customWidth="1"/>
    <col min="13062" max="13062" width="8.5" customWidth="1"/>
    <col min="13063" max="13063" width="7.5" bestFit="1" customWidth="1"/>
    <col min="13064" max="13064" width="7.5" customWidth="1"/>
    <col min="13065" max="13065" width="24.25" customWidth="1"/>
    <col min="13066" max="13066" width="7.5" customWidth="1"/>
    <col min="13067" max="13067" width="7.5" bestFit="1" customWidth="1"/>
    <col min="13068" max="13068" width="26" customWidth="1"/>
    <col min="13069" max="13069" width="10.375" customWidth="1"/>
    <col min="13070" max="13070" width="11" bestFit="1" customWidth="1"/>
    <col min="13313" max="13313" width="5.625" customWidth="1"/>
    <col min="13314" max="13315" width="3" bestFit="1" customWidth="1"/>
    <col min="13316" max="13316" width="6.375" bestFit="1" customWidth="1"/>
    <col min="13317" max="13317" width="7.125" bestFit="1" customWidth="1"/>
    <col min="13318" max="13318" width="8.5" customWidth="1"/>
    <col min="13319" max="13319" width="7.5" bestFit="1" customWidth="1"/>
    <col min="13320" max="13320" width="7.5" customWidth="1"/>
    <col min="13321" max="13321" width="24.25" customWidth="1"/>
    <col min="13322" max="13322" width="7.5" customWidth="1"/>
    <col min="13323" max="13323" width="7.5" bestFit="1" customWidth="1"/>
    <col min="13324" max="13324" width="26" customWidth="1"/>
    <col min="13325" max="13325" width="10.375" customWidth="1"/>
    <col min="13326" max="13326" width="11" bestFit="1" customWidth="1"/>
    <col min="13569" max="13569" width="5.625" customWidth="1"/>
    <col min="13570" max="13571" width="3" bestFit="1" customWidth="1"/>
    <col min="13572" max="13572" width="6.375" bestFit="1" customWidth="1"/>
    <col min="13573" max="13573" width="7.125" bestFit="1" customWidth="1"/>
    <col min="13574" max="13574" width="8.5" customWidth="1"/>
    <col min="13575" max="13575" width="7.5" bestFit="1" customWidth="1"/>
    <col min="13576" max="13576" width="7.5" customWidth="1"/>
    <col min="13577" max="13577" width="24.25" customWidth="1"/>
    <col min="13578" max="13578" width="7.5" customWidth="1"/>
    <col min="13579" max="13579" width="7.5" bestFit="1" customWidth="1"/>
    <col min="13580" max="13580" width="26" customWidth="1"/>
    <col min="13581" max="13581" width="10.375" customWidth="1"/>
    <col min="13582" max="13582" width="11" bestFit="1" customWidth="1"/>
    <col min="13825" max="13825" width="5.625" customWidth="1"/>
    <col min="13826" max="13827" width="3" bestFit="1" customWidth="1"/>
    <col min="13828" max="13828" width="6.375" bestFit="1" customWidth="1"/>
    <col min="13829" max="13829" width="7.125" bestFit="1" customWidth="1"/>
    <col min="13830" max="13830" width="8.5" customWidth="1"/>
    <col min="13831" max="13831" width="7.5" bestFit="1" customWidth="1"/>
    <col min="13832" max="13832" width="7.5" customWidth="1"/>
    <col min="13833" max="13833" width="24.25" customWidth="1"/>
    <col min="13834" max="13834" width="7.5" customWidth="1"/>
    <col min="13835" max="13835" width="7.5" bestFit="1" customWidth="1"/>
    <col min="13836" max="13836" width="26" customWidth="1"/>
    <col min="13837" max="13837" width="10.375" customWidth="1"/>
    <col min="13838" max="13838" width="11" bestFit="1" customWidth="1"/>
    <col min="14081" max="14081" width="5.625" customWidth="1"/>
    <col min="14082" max="14083" width="3" bestFit="1" customWidth="1"/>
    <col min="14084" max="14084" width="6.375" bestFit="1" customWidth="1"/>
    <col min="14085" max="14085" width="7.125" bestFit="1" customWidth="1"/>
    <col min="14086" max="14086" width="8.5" customWidth="1"/>
    <col min="14087" max="14087" width="7.5" bestFit="1" customWidth="1"/>
    <col min="14088" max="14088" width="7.5" customWidth="1"/>
    <col min="14089" max="14089" width="24.25" customWidth="1"/>
    <col min="14090" max="14090" width="7.5" customWidth="1"/>
    <col min="14091" max="14091" width="7.5" bestFit="1" customWidth="1"/>
    <col min="14092" max="14092" width="26" customWidth="1"/>
    <col min="14093" max="14093" width="10.375" customWidth="1"/>
    <col min="14094" max="14094" width="11" bestFit="1" customWidth="1"/>
    <col min="14337" max="14337" width="5.625" customWidth="1"/>
    <col min="14338" max="14339" width="3" bestFit="1" customWidth="1"/>
    <col min="14340" max="14340" width="6.375" bestFit="1" customWidth="1"/>
    <col min="14341" max="14341" width="7.125" bestFit="1" customWidth="1"/>
    <col min="14342" max="14342" width="8.5" customWidth="1"/>
    <col min="14343" max="14343" width="7.5" bestFit="1" customWidth="1"/>
    <col min="14344" max="14344" width="7.5" customWidth="1"/>
    <col min="14345" max="14345" width="24.25" customWidth="1"/>
    <col min="14346" max="14346" width="7.5" customWidth="1"/>
    <col min="14347" max="14347" width="7.5" bestFit="1" customWidth="1"/>
    <col min="14348" max="14348" width="26" customWidth="1"/>
    <col min="14349" max="14349" width="10.375" customWidth="1"/>
    <col min="14350" max="14350" width="11" bestFit="1" customWidth="1"/>
    <col min="14593" max="14593" width="5.625" customWidth="1"/>
    <col min="14594" max="14595" width="3" bestFit="1" customWidth="1"/>
    <col min="14596" max="14596" width="6.375" bestFit="1" customWidth="1"/>
    <col min="14597" max="14597" width="7.125" bestFit="1" customWidth="1"/>
    <col min="14598" max="14598" width="8.5" customWidth="1"/>
    <col min="14599" max="14599" width="7.5" bestFit="1" customWidth="1"/>
    <col min="14600" max="14600" width="7.5" customWidth="1"/>
    <col min="14601" max="14601" width="24.25" customWidth="1"/>
    <col min="14602" max="14602" width="7.5" customWidth="1"/>
    <col min="14603" max="14603" width="7.5" bestFit="1" customWidth="1"/>
    <col min="14604" max="14604" width="26" customWidth="1"/>
    <col min="14605" max="14605" width="10.375" customWidth="1"/>
    <col min="14606" max="14606" width="11" bestFit="1" customWidth="1"/>
    <col min="14849" max="14849" width="5.625" customWidth="1"/>
    <col min="14850" max="14851" width="3" bestFit="1" customWidth="1"/>
    <col min="14852" max="14852" width="6.375" bestFit="1" customWidth="1"/>
    <col min="14853" max="14853" width="7.125" bestFit="1" customWidth="1"/>
    <col min="14854" max="14854" width="8.5" customWidth="1"/>
    <col min="14855" max="14855" width="7.5" bestFit="1" customWidth="1"/>
    <col min="14856" max="14856" width="7.5" customWidth="1"/>
    <col min="14857" max="14857" width="24.25" customWidth="1"/>
    <col min="14858" max="14858" width="7.5" customWidth="1"/>
    <col min="14859" max="14859" width="7.5" bestFit="1" customWidth="1"/>
    <col min="14860" max="14860" width="26" customWidth="1"/>
    <col min="14861" max="14861" width="10.375" customWidth="1"/>
    <col min="14862" max="14862" width="11" bestFit="1" customWidth="1"/>
    <col min="15105" max="15105" width="5.625" customWidth="1"/>
    <col min="15106" max="15107" width="3" bestFit="1" customWidth="1"/>
    <col min="15108" max="15108" width="6.375" bestFit="1" customWidth="1"/>
    <col min="15109" max="15109" width="7.125" bestFit="1" customWidth="1"/>
    <col min="15110" max="15110" width="8.5" customWidth="1"/>
    <col min="15111" max="15111" width="7.5" bestFit="1" customWidth="1"/>
    <col min="15112" max="15112" width="7.5" customWidth="1"/>
    <col min="15113" max="15113" width="24.25" customWidth="1"/>
    <col min="15114" max="15114" width="7.5" customWidth="1"/>
    <col min="15115" max="15115" width="7.5" bestFit="1" customWidth="1"/>
    <col min="15116" max="15116" width="26" customWidth="1"/>
    <col min="15117" max="15117" width="10.375" customWidth="1"/>
    <col min="15118" max="15118" width="11" bestFit="1" customWidth="1"/>
    <col min="15361" max="15361" width="5.625" customWidth="1"/>
    <col min="15362" max="15363" width="3" bestFit="1" customWidth="1"/>
    <col min="15364" max="15364" width="6.375" bestFit="1" customWidth="1"/>
    <col min="15365" max="15365" width="7.125" bestFit="1" customWidth="1"/>
    <col min="15366" max="15366" width="8.5" customWidth="1"/>
    <col min="15367" max="15367" width="7.5" bestFit="1" customWidth="1"/>
    <col min="15368" max="15368" width="7.5" customWidth="1"/>
    <col min="15369" max="15369" width="24.25" customWidth="1"/>
    <col min="15370" max="15370" width="7.5" customWidth="1"/>
    <col min="15371" max="15371" width="7.5" bestFit="1" customWidth="1"/>
    <col min="15372" max="15372" width="26" customWidth="1"/>
    <col min="15373" max="15373" width="10.375" customWidth="1"/>
    <col min="15374" max="15374" width="11" bestFit="1" customWidth="1"/>
    <col min="15617" max="15617" width="5.625" customWidth="1"/>
    <col min="15618" max="15619" width="3" bestFit="1" customWidth="1"/>
    <col min="15620" max="15620" width="6.375" bestFit="1" customWidth="1"/>
    <col min="15621" max="15621" width="7.125" bestFit="1" customWidth="1"/>
    <col min="15622" max="15622" width="8.5" customWidth="1"/>
    <col min="15623" max="15623" width="7.5" bestFit="1" customWidth="1"/>
    <col min="15624" max="15624" width="7.5" customWidth="1"/>
    <col min="15625" max="15625" width="24.25" customWidth="1"/>
    <col min="15626" max="15626" width="7.5" customWidth="1"/>
    <col min="15627" max="15627" width="7.5" bestFit="1" customWidth="1"/>
    <col min="15628" max="15628" width="26" customWidth="1"/>
    <col min="15629" max="15629" width="10.375" customWidth="1"/>
    <col min="15630" max="15630" width="11" bestFit="1" customWidth="1"/>
    <col min="15873" max="15873" width="5.625" customWidth="1"/>
    <col min="15874" max="15875" width="3" bestFit="1" customWidth="1"/>
    <col min="15876" max="15876" width="6.375" bestFit="1" customWidth="1"/>
    <col min="15877" max="15877" width="7.125" bestFit="1" customWidth="1"/>
    <col min="15878" max="15878" width="8.5" customWidth="1"/>
    <col min="15879" max="15879" width="7.5" bestFit="1" customWidth="1"/>
    <col min="15880" max="15880" width="7.5" customWidth="1"/>
    <col min="15881" max="15881" width="24.25" customWidth="1"/>
    <col min="15882" max="15882" width="7.5" customWidth="1"/>
    <col min="15883" max="15883" width="7.5" bestFit="1" customWidth="1"/>
    <col min="15884" max="15884" width="26" customWidth="1"/>
    <col min="15885" max="15885" width="10.375" customWidth="1"/>
    <col min="15886" max="15886" width="11" bestFit="1" customWidth="1"/>
    <col min="16129" max="16129" width="5.625" customWidth="1"/>
    <col min="16130" max="16131" width="3" bestFit="1" customWidth="1"/>
    <col min="16132" max="16132" width="6.375" bestFit="1" customWidth="1"/>
    <col min="16133" max="16133" width="7.125" bestFit="1" customWidth="1"/>
    <col min="16134" max="16134" width="8.5" customWidth="1"/>
    <col min="16135" max="16135" width="7.5" bestFit="1" customWidth="1"/>
    <col min="16136" max="16136" width="7.5" customWidth="1"/>
    <col min="16137" max="16137" width="24.25" customWidth="1"/>
    <col min="16138" max="16138" width="7.5" customWidth="1"/>
    <col min="16139" max="16139" width="7.5" bestFit="1" customWidth="1"/>
    <col min="16140" max="16140" width="26" customWidth="1"/>
    <col min="16141" max="16141" width="10.375" customWidth="1"/>
    <col min="16142" max="16142" width="11" bestFit="1" customWidth="1"/>
  </cols>
  <sheetData>
    <row r="1" spans="1:14" s="154" customFormat="1" ht="13.5">
      <c r="A1" s="153" t="s">
        <v>388</v>
      </c>
    </row>
    <row r="2" spans="1:14" ht="5.25" customHeight="1">
      <c r="A2" s="155"/>
      <c r="B2" s="155"/>
      <c r="C2" s="155"/>
      <c r="D2" s="155"/>
      <c r="E2" s="155"/>
      <c r="F2" s="155"/>
      <c r="G2" s="155"/>
      <c r="H2" s="155"/>
      <c r="I2" s="155"/>
      <c r="J2" s="155"/>
      <c r="K2" s="155"/>
      <c r="L2" s="155"/>
      <c r="M2" s="155"/>
      <c r="N2" s="155"/>
    </row>
    <row r="3" spans="1:14" ht="31.5" customHeight="1">
      <c r="A3" s="544" t="s">
        <v>389</v>
      </c>
      <c r="B3" s="545"/>
      <c r="C3" s="546"/>
      <c r="D3" s="547">
        <v>1234567890</v>
      </c>
      <c r="E3" s="547"/>
      <c r="F3" s="547"/>
      <c r="G3" s="548" t="s">
        <v>390</v>
      </c>
      <c r="H3" s="549"/>
      <c r="I3" s="549"/>
      <c r="J3" s="549"/>
      <c r="K3" s="549"/>
      <c r="L3" s="549"/>
      <c r="M3" s="549"/>
      <c r="N3" s="550"/>
    </row>
    <row r="4" spans="1:14" ht="18" customHeight="1">
      <c r="A4" s="156"/>
      <c r="B4" s="156"/>
      <c r="C4" s="156"/>
      <c r="D4" s="156"/>
      <c r="E4" s="156"/>
      <c r="F4" s="156"/>
      <c r="G4" s="156"/>
      <c r="H4" s="156"/>
      <c r="I4" s="156"/>
      <c r="J4" s="156"/>
      <c r="K4" s="156"/>
      <c r="L4" s="156"/>
      <c r="M4" s="156"/>
      <c r="N4" s="155"/>
    </row>
    <row r="5" spans="1:14" ht="18" customHeight="1">
      <c r="A5" s="551" t="s">
        <v>391</v>
      </c>
      <c r="B5" s="551"/>
      <c r="C5" s="551"/>
      <c r="D5" s="551"/>
      <c r="E5" s="551"/>
      <c r="F5" s="551"/>
      <c r="G5" s="551"/>
      <c r="H5" s="551"/>
      <c r="I5" s="551"/>
      <c r="J5" s="551"/>
      <c r="K5" s="552"/>
      <c r="L5" s="156"/>
      <c r="M5" s="156"/>
      <c r="N5" s="155"/>
    </row>
    <row r="6" spans="1:14" ht="18" customHeight="1">
      <c r="A6" s="553" t="s">
        <v>392</v>
      </c>
      <c r="B6" s="553"/>
      <c r="C6" s="553"/>
      <c r="D6" s="553"/>
      <c r="E6" s="554" t="s">
        <v>393</v>
      </c>
      <c r="F6" s="554"/>
      <c r="G6" s="553" t="s">
        <v>394</v>
      </c>
      <c r="H6" s="553"/>
      <c r="I6" s="555" t="s">
        <v>395</v>
      </c>
      <c r="J6" s="556"/>
      <c r="K6" s="157"/>
      <c r="L6" s="156"/>
      <c r="M6" s="155"/>
      <c r="N6" s="155"/>
    </row>
    <row r="7" spans="1:14" ht="18" customHeight="1">
      <c r="A7" s="557" t="s">
        <v>396</v>
      </c>
      <c r="B7" s="557"/>
      <c r="C7" s="557"/>
      <c r="D7" s="557"/>
      <c r="E7" s="557" t="s">
        <v>397</v>
      </c>
      <c r="F7" s="557"/>
      <c r="G7" s="558">
        <v>10000</v>
      </c>
      <c r="H7" s="558"/>
      <c r="I7" s="559" t="s">
        <v>398</v>
      </c>
      <c r="J7" s="560"/>
      <c r="K7" s="157"/>
      <c r="L7" s="156"/>
      <c r="M7" s="155"/>
      <c r="N7" s="155"/>
    </row>
    <row r="8" spans="1:14" ht="18" customHeight="1">
      <c r="A8" s="561" t="s">
        <v>399</v>
      </c>
      <c r="B8" s="561"/>
      <c r="C8" s="561"/>
      <c r="D8" s="561"/>
      <c r="E8" s="561"/>
      <c r="F8" s="561"/>
      <c r="G8" s="561"/>
      <c r="H8" s="561"/>
      <c r="I8" s="561"/>
      <c r="J8" s="561"/>
      <c r="K8" s="156"/>
      <c r="L8" s="156"/>
      <c r="M8" s="156"/>
      <c r="N8" s="155"/>
    </row>
    <row r="9" spans="1:14" ht="18" customHeight="1">
      <c r="A9" s="543" t="s">
        <v>400</v>
      </c>
      <c r="B9" s="543"/>
      <c r="C9" s="543"/>
      <c r="D9" s="543"/>
      <c r="E9" s="543"/>
      <c r="F9" s="543"/>
      <c r="G9" s="156"/>
      <c r="H9" s="156"/>
      <c r="I9" s="156"/>
      <c r="J9" s="156"/>
      <c r="K9" s="156"/>
      <c r="L9" s="156"/>
      <c r="M9" s="155"/>
      <c r="N9" s="158" t="s">
        <v>401</v>
      </c>
    </row>
    <row r="10" spans="1:14" s="162" customFormat="1" ht="23.25" customHeight="1" thickBot="1">
      <c r="A10" s="159" t="s">
        <v>402</v>
      </c>
      <c r="B10" s="159" t="s">
        <v>403</v>
      </c>
      <c r="C10" s="159" t="s">
        <v>404</v>
      </c>
      <c r="D10" s="160" t="s">
        <v>405</v>
      </c>
      <c r="E10" s="160" t="s">
        <v>406</v>
      </c>
      <c r="F10" s="161" t="s">
        <v>407</v>
      </c>
      <c r="G10" s="160" t="s">
        <v>408</v>
      </c>
      <c r="H10" s="160" t="s">
        <v>409</v>
      </c>
      <c r="I10" s="160" t="s">
        <v>410</v>
      </c>
      <c r="J10" s="160" t="s">
        <v>411</v>
      </c>
      <c r="K10" s="160" t="s">
        <v>412</v>
      </c>
      <c r="L10" s="160" t="s">
        <v>410</v>
      </c>
      <c r="M10" s="159" t="s">
        <v>413</v>
      </c>
      <c r="N10" s="160" t="s">
        <v>414</v>
      </c>
    </row>
    <row r="11" spans="1:14" ht="17.25" customHeight="1" thickTop="1">
      <c r="A11" s="163">
        <v>2016</v>
      </c>
      <c r="B11" s="164">
        <v>6</v>
      </c>
      <c r="C11" s="164">
        <v>1</v>
      </c>
      <c r="D11" s="165" t="s">
        <v>415</v>
      </c>
      <c r="E11" s="165" t="s">
        <v>416</v>
      </c>
      <c r="F11" s="166" t="s">
        <v>417</v>
      </c>
      <c r="G11" s="167" t="s">
        <v>418</v>
      </c>
      <c r="H11" s="168"/>
      <c r="I11" s="169"/>
      <c r="J11" s="167" t="s">
        <v>419</v>
      </c>
      <c r="K11" s="168" t="s">
        <v>420</v>
      </c>
      <c r="L11" s="169"/>
      <c r="M11" s="170">
        <v>10</v>
      </c>
      <c r="N11" s="168">
        <v>1</v>
      </c>
    </row>
    <row r="12" spans="1:14" ht="17.25" customHeight="1">
      <c r="A12" s="171">
        <v>2016</v>
      </c>
      <c r="B12" s="171">
        <v>6</v>
      </c>
      <c r="C12" s="171">
        <v>1</v>
      </c>
      <c r="D12" s="165" t="s">
        <v>415</v>
      </c>
      <c r="E12" s="165" t="s">
        <v>416</v>
      </c>
      <c r="F12" s="166" t="s">
        <v>421</v>
      </c>
      <c r="G12" s="167" t="s">
        <v>419</v>
      </c>
      <c r="H12" s="168"/>
      <c r="I12" s="169"/>
      <c r="J12" s="167" t="s">
        <v>422</v>
      </c>
      <c r="K12" s="167" t="s">
        <v>423</v>
      </c>
      <c r="L12" s="172" t="s">
        <v>424</v>
      </c>
      <c r="M12" s="173">
        <v>30</v>
      </c>
      <c r="N12" s="167">
        <v>2</v>
      </c>
    </row>
    <row r="13" spans="1:14" ht="17.25" customHeight="1">
      <c r="A13" s="171">
        <v>2016</v>
      </c>
      <c r="B13" s="171">
        <v>6</v>
      </c>
      <c r="C13" s="171">
        <v>1</v>
      </c>
      <c r="D13" s="165" t="s">
        <v>415</v>
      </c>
      <c r="E13" s="165" t="s">
        <v>416</v>
      </c>
      <c r="F13" s="166" t="s">
        <v>421</v>
      </c>
      <c r="G13" s="167" t="s">
        <v>422</v>
      </c>
      <c r="H13" s="167" t="s">
        <v>423</v>
      </c>
      <c r="I13" s="172" t="s">
        <v>424</v>
      </c>
      <c r="J13" s="167" t="s">
        <v>419</v>
      </c>
      <c r="K13" s="167"/>
      <c r="L13" s="172"/>
      <c r="M13" s="173">
        <v>30</v>
      </c>
      <c r="N13" s="167">
        <v>3</v>
      </c>
    </row>
    <row r="14" spans="1:14" ht="15" customHeight="1">
      <c r="A14" s="171">
        <v>2016</v>
      </c>
      <c r="B14" s="171">
        <v>6</v>
      </c>
      <c r="C14" s="171">
        <v>1</v>
      </c>
      <c r="D14" s="165" t="s">
        <v>415</v>
      </c>
      <c r="E14" s="165" t="s">
        <v>416</v>
      </c>
      <c r="F14" s="166" t="s">
        <v>425</v>
      </c>
      <c r="G14" s="167" t="s">
        <v>419</v>
      </c>
      <c r="H14" s="167"/>
      <c r="I14" s="172"/>
      <c r="J14" s="167" t="s">
        <v>418</v>
      </c>
      <c r="K14" s="167"/>
      <c r="L14" s="172"/>
      <c r="M14" s="173">
        <v>10</v>
      </c>
      <c r="N14" s="167">
        <v>4</v>
      </c>
    </row>
    <row r="15" spans="1:14" ht="17.25" customHeight="1">
      <c r="A15" s="171">
        <v>2016</v>
      </c>
      <c r="B15" s="171">
        <v>6</v>
      </c>
      <c r="C15" s="171">
        <v>5</v>
      </c>
      <c r="D15" s="165" t="s">
        <v>415</v>
      </c>
      <c r="E15" s="165" t="s">
        <v>416</v>
      </c>
      <c r="F15" s="166" t="s">
        <v>426</v>
      </c>
      <c r="G15" s="167" t="s">
        <v>418</v>
      </c>
      <c r="H15" s="167"/>
      <c r="I15" s="172"/>
      <c r="J15" s="167"/>
      <c r="K15" s="167" t="s">
        <v>427</v>
      </c>
      <c r="L15" s="172" t="s">
        <v>428</v>
      </c>
      <c r="M15" s="173">
        <v>15</v>
      </c>
      <c r="N15" s="167" t="s">
        <v>429</v>
      </c>
    </row>
    <row r="16" spans="1:14" ht="17.25" hidden="1" customHeight="1">
      <c r="A16" s="171"/>
      <c r="B16" s="171"/>
      <c r="C16" s="171"/>
      <c r="D16" s="174"/>
      <c r="E16" s="174"/>
      <c r="F16" s="166"/>
      <c r="G16" s="167"/>
      <c r="H16" s="167"/>
      <c r="I16" s="172"/>
      <c r="J16" s="167"/>
      <c r="K16" s="167"/>
      <c r="L16" s="172"/>
      <c r="M16" s="173"/>
      <c r="N16" s="167"/>
    </row>
    <row r="17" spans="1:14" ht="17.25" hidden="1" customHeight="1">
      <c r="A17" s="171"/>
      <c r="B17" s="171"/>
      <c r="C17" s="171"/>
      <c r="D17" s="174"/>
      <c r="E17" s="174"/>
      <c r="F17" s="166"/>
      <c r="G17" s="167"/>
      <c r="H17" s="167"/>
      <c r="I17" s="172"/>
      <c r="J17" s="167"/>
      <c r="K17" s="167"/>
      <c r="L17" s="172"/>
      <c r="M17" s="173"/>
      <c r="N17" s="167"/>
    </row>
    <row r="18" spans="1:14" ht="17.25" hidden="1" customHeight="1">
      <c r="A18" s="171"/>
      <c r="B18" s="171"/>
      <c r="C18" s="171"/>
      <c r="D18" s="174"/>
      <c r="E18" s="174"/>
      <c r="F18" s="166"/>
      <c r="G18" s="167"/>
      <c r="H18" s="167"/>
      <c r="I18" s="172"/>
      <c r="J18" s="167"/>
      <c r="K18" s="167"/>
      <c r="L18" s="172"/>
      <c r="M18" s="173"/>
      <c r="N18" s="167"/>
    </row>
    <row r="19" spans="1:14" ht="17.25" hidden="1" customHeight="1">
      <c r="A19" s="171"/>
      <c r="B19" s="171"/>
      <c r="C19" s="171"/>
      <c r="D19" s="174"/>
      <c r="E19" s="174"/>
      <c r="F19" s="166"/>
      <c r="G19" s="167"/>
      <c r="H19" s="167"/>
      <c r="I19" s="172"/>
      <c r="J19" s="167"/>
      <c r="K19" s="167"/>
      <c r="L19" s="172"/>
      <c r="M19" s="173"/>
      <c r="N19" s="167"/>
    </row>
    <row r="20" spans="1:14" ht="17.25" hidden="1" customHeight="1">
      <c r="A20" s="171"/>
      <c r="B20" s="171"/>
      <c r="C20" s="171"/>
      <c r="D20" s="174"/>
      <c r="E20" s="174"/>
      <c r="F20" s="166"/>
      <c r="G20" s="167"/>
      <c r="H20" s="167"/>
      <c r="I20" s="172"/>
      <c r="J20" s="167"/>
      <c r="K20" s="167"/>
      <c r="L20" s="172"/>
      <c r="M20" s="173"/>
      <c r="N20" s="167"/>
    </row>
    <row r="21" spans="1:14" ht="17.25" hidden="1" customHeight="1">
      <c r="A21" s="171"/>
      <c r="B21" s="171"/>
      <c r="C21" s="171"/>
      <c r="D21" s="174"/>
      <c r="E21" s="174"/>
      <c r="F21" s="166"/>
      <c r="G21" s="167"/>
      <c r="H21" s="167"/>
      <c r="I21" s="172"/>
      <c r="J21" s="167"/>
      <c r="K21" s="167"/>
      <c r="L21" s="172"/>
      <c r="M21" s="173"/>
      <c r="N21" s="167"/>
    </row>
    <row r="22" spans="1:14" ht="17.25" hidden="1" customHeight="1">
      <c r="A22" s="171"/>
      <c r="B22" s="171"/>
      <c r="C22" s="171"/>
      <c r="D22" s="174"/>
      <c r="E22" s="174"/>
      <c r="F22" s="166"/>
      <c r="G22" s="167"/>
      <c r="H22" s="167"/>
      <c r="I22" s="172"/>
      <c r="J22" s="167"/>
      <c r="K22" s="167"/>
      <c r="L22" s="172"/>
      <c r="M22" s="173"/>
      <c r="N22" s="167"/>
    </row>
    <row r="23" spans="1:14" ht="17.25" hidden="1" customHeight="1">
      <c r="A23" s="171"/>
      <c r="B23" s="171"/>
      <c r="C23" s="171"/>
      <c r="D23" s="174"/>
      <c r="E23" s="174"/>
      <c r="F23" s="166"/>
      <c r="G23" s="167"/>
      <c r="H23" s="167"/>
      <c r="I23" s="172"/>
      <c r="J23" s="167"/>
      <c r="K23" s="167"/>
      <c r="L23" s="172"/>
      <c r="M23" s="173"/>
      <c r="N23" s="167"/>
    </row>
    <row r="24" spans="1:14" ht="17.25" hidden="1" customHeight="1">
      <c r="A24" s="171"/>
      <c r="B24" s="171"/>
      <c r="C24" s="171"/>
      <c r="D24" s="174"/>
      <c r="E24" s="174"/>
      <c r="F24" s="166"/>
      <c r="G24" s="167"/>
      <c r="H24" s="167"/>
      <c r="I24" s="172"/>
      <c r="J24" s="167"/>
      <c r="K24" s="167"/>
      <c r="L24" s="172"/>
      <c r="M24" s="173"/>
      <c r="N24" s="167"/>
    </row>
    <row r="25" spans="1:14" ht="17.25" hidden="1" customHeight="1">
      <c r="A25" s="171"/>
      <c r="B25" s="171"/>
      <c r="C25" s="171"/>
      <c r="D25" s="174"/>
      <c r="E25" s="174"/>
      <c r="F25" s="166"/>
      <c r="G25" s="167"/>
      <c r="H25" s="167"/>
      <c r="I25" s="172"/>
      <c r="J25" s="167"/>
      <c r="K25" s="167"/>
      <c r="L25" s="172"/>
      <c r="M25" s="173"/>
      <c r="N25" s="167"/>
    </row>
    <row r="26" spans="1:14" ht="17.25" hidden="1" customHeight="1">
      <c r="A26" s="171"/>
      <c r="B26" s="171"/>
      <c r="C26" s="171"/>
      <c r="D26" s="174"/>
      <c r="E26" s="174"/>
      <c r="F26" s="166"/>
      <c r="G26" s="167"/>
      <c r="H26" s="167"/>
      <c r="I26" s="172"/>
      <c r="J26" s="167"/>
      <c r="K26" s="167"/>
      <c r="L26" s="172"/>
      <c r="M26" s="173"/>
      <c r="N26" s="167"/>
    </row>
    <row r="27" spans="1:14" ht="17.25" hidden="1" customHeight="1">
      <c r="A27" s="171"/>
      <c r="B27" s="171"/>
      <c r="C27" s="171"/>
      <c r="D27" s="174"/>
      <c r="E27" s="174"/>
      <c r="F27" s="166"/>
      <c r="G27" s="167"/>
      <c r="H27" s="167"/>
      <c r="I27" s="172"/>
      <c r="J27" s="167"/>
      <c r="K27" s="167"/>
      <c r="L27" s="172"/>
      <c r="M27" s="173"/>
      <c r="N27" s="167"/>
    </row>
    <row r="28" spans="1:14" ht="17.25" hidden="1" customHeight="1">
      <c r="A28" s="171"/>
      <c r="B28" s="171"/>
      <c r="C28" s="171"/>
      <c r="D28" s="174"/>
      <c r="E28" s="174"/>
      <c r="F28" s="166"/>
      <c r="G28" s="167"/>
      <c r="H28" s="167"/>
      <c r="I28" s="172"/>
      <c r="J28" s="167"/>
      <c r="K28" s="167"/>
      <c r="L28" s="172"/>
      <c r="M28" s="173"/>
      <c r="N28" s="167"/>
    </row>
    <row r="29" spans="1:14" ht="17.25" hidden="1" customHeight="1">
      <c r="A29" s="171"/>
      <c r="B29" s="171"/>
      <c r="C29" s="171"/>
      <c r="D29" s="174"/>
      <c r="E29" s="174"/>
      <c r="F29" s="166"/>
      <c r="G29" s="167"/>
      <c r="H29" s="167"/>
      <c r="I29" s="172"/>
      <c r="J29" s="167"/>
      <c r="K29" s="167"/>
      <c r="L29" s="172"/>
      <c r="M29" s="173"/>
      <c r="N29" s="167"/>
    </row>
    <row r="30" spans="1:14" ht="17.25" hidden="1" customHeight="1">
      <c r="A30" s="171"/>
      <c r="B30" s="171"/>
      <c r="C30" s="171"/>
      <c r="D30" s="174"/>
      <c r="E30" s="174"/>
      <c r="F30" s="166"/>
      <c r="G30" s="167"/>
      <c r="H30" s="167"/>
      <c r="I30" s="172"/>
      <c r="J30" s="167"/>
      <c r="K30" s="167"/>
      <c r="L30" s="172"/>
      <c r="M30" s="173"/>
      <c r="N30" s="167"/>
    </row>
    <row r="31" spans="1:14" ht="17.25" hidden="1" customHeight="1">
      <c r="A31" s="171"/>
      <c r="B31" s="171"/>
      <c r="C31" s="171"/>
      <c r="D31" s="174"/>
      <c r="E31" s="174"/>
      <c r="F31" s="166"/>
      <c r="G31" s="167"/>
      <c r="H31" s="167"/>
      <c r="I31" s="172"/>
      <c r="J31" s="167"/>
      <c r="K31" s="167"/>
      <c r="L31" s="172"/>
      <c r="M31" s="173"/>
      <c r="N31" s="167"/>
    </row>
    <row r="32" spans="1:14" ht="17.25" hidden="1" customHeight="1">
      <c r="A32" s="171"/>
      <c r="B32" s="171"/>
      <c r="C32" s="171"/>
      <c r="D32" s="174"/>
      <c r="E32" s="174"/>
      <c r="F32" s="166"/>
      <c r="G32" s="167"/>
      <c r="H32" s="167"/>
      <c r="I32" s="172"/>
      <c r="J32" s="167"/>
      <c r="K32" s="167"/>
      <c r="L32" s="172"/>
      <c r="M32" s="173"/>
      <c r="N32" s="167"/>
    </row>
    <row r="33" spans="1:14" ht="17.25" hidden="1" customHeight="1">
      <c r="A33" s="171"/>
      <c r="B33" s="171"/>
      <c r="C33" s="171"/>
      <c r="D33" s="174"/>
      <c r="E33" s="174"/>
      <c r="F33" s="166"/>
      <c r="G33" s="167"/>
      <c r="H33" s="167"/>
      <c r="I33" s="172"/>
      <c r="J33" s="167"/>
      <c r="K33" s="167"/>
      <c r="L33" s="172"/>
      <c r="M33" s="173"/>
      <c r="N33" s="167"/>
    </row>
    <row r="34" spans="1:14" ht="17.25" hidden="1" customHeight="1">
      <c r="A34" s="171"/>
      <c r="B34" s="171"/>
      <c r="C34" s="171"/>
      <c r="D34" s="174"/>
      <c r="E34" s="174"/>
      <c r="F34" s="166"/>
      <c r="G34" s="167"/>
      <c r="H34" s="167"/>
      <c r="I34" s="172"/>
      <c r="J34" s="167"/>
      <c r="K34" s="167"/>
      <c r="L34" s="172"/>
      <c r="M34" s="173"/>
      <c r="N34" s="167"/>
    </row>
    <row r="35" spans="1:14" ht="17.25" hidden="1" customHeight="1">
      <c r="A35" s="171"/>
      <c r="B35" s="171"/>
      <c r="C35" s="171"/>
      <c r="D35" s="174"/>
      <c r="E35" s="174"/>
      <c r="F35" s="166"/>
      <c r="G35" s="167"/>
      <c r="H35" s="167"/>
      <c r="I35" s="172"/>
      <c r="J35" s="167"/>
      <c r="K35" s="167"/>
      <c r="L35" s="172"/>
      <c r="M35" s="173"/>
      <c r="N35" s="167"/>
    </row>
    <row r="36" spans="1:14" ht="17.25" hidden="1" customHeight="1">
      <c r="A36" s="171"/>
      <c r="B36" s="171"/>
      <c r="C36" s="171"/>
      <c r="D36" s="174"/>
      <c r="E36" s="174"/>
      <c r="F36" s="166"/>
      <c r="G36" s="167"/>
      <c r="H36" s="167"/>
      <c r="I36" s="172"/>
      <c r="J36" s="167"/>
      <c r="K36" s="167"/>
      <c r="L36" s="172"/>
      <c r="M36" s="173"/>
      <c r="N36" s="167"/>
    </row>
    <row r="37" spans="1:14" ht="17.25" hidden="1" customHeight="1">
      <c r="A37" s="171"/>
      <c r="B37" s="171"/>
      <c r="C37" s="171"/>
      <c r="D37" s="174"/>
      <c r="E37" s="174"/>
      <c r="F37" s="166"/>
      <c r="G37" s="167"/>
      <c r="H37" s="167"/>
      <c r="I37" s="172"/>
      <c r="J37" s="167"/>
      <c r="K37" s="167"/>
      <c r="L37" s="172"/>
      <c r="M37" s="173"/>
      <c r="N37" s="167"/>
    </row>
    <row r="38" spans="1:14" ht="17.25" hidden="1" customHeight="1">
      <c r="A38" s="171"/>
      <c r="B38" s="171"/>
      <c r="C38" s="171"/>
      <c r="D38" s="174"/>
      <c r="E38" s="174"/>
      <c r="F38" s="166"/>
      <c r="G38" s="167"/>
      <c r="H38" s="167"/>
      <c r="I38" s="172"/>
      <c r="J38" s="167"/>
      <c r="K38" s="167"/>
      <c r="L38" s="172"/>
      <c r="M38" s="173"/>
      <c r="N38" s="167"/>
    </row>
    <row r="39" spans="1:14" ht="17.25" hidden="1" customHeight="1">
      <c r="A39" s="171"/>
      <c r="B39" s="171"/>
      <c r="C39" s="171"/>
      <c r="D39" s="174"/>
      <c r="E39" s="174"/>
      <c r="F39" s="166"/>
      <c r="G39" s="167"/>
      <c r="H39" s="167"/>
      <c r="I39" s="172"/>
      <c r="J39" s="167"/>
      <c r="K39" s="167"/>
      <c r="L39" s="172"/>
      <c r="M39" s="173"/>
      <c r="N39" s="167"/>
    </row>
    <row r="40" spans="1:14" ht="17.25" hidden="1" customHeight="1">
      <c r="A40" s="171"/>
      <c r="B40" s="171"/>
      <c r="C40" s="171"/>
      <c r="D40" s="174"/>
      <c r="E40" s="174"/>
      <c r="F40" s="166"/>
      <c r="G40" s="167"/>
      <c r="H40" s="167"/>
      <c r="I40" s="172"/>
      <c r="J40" s="167"/>
      <c r="K40" s="167"/>
      <c r="L40" s="172"/>
      <c r="M40" s="173"/>
      <c r="N40" s="167"/>
    </row>
    <row r="41" spans="1:14" ht="17.25" hidden="1" customHeight="1">
      <c r="A41" s="171"/>
      <c r="B41" s="171"/>
      <c r="C41" s="171"/>
      <c r="D41" s="174"/>
      <c r="E41" s="174"/>
      <c r="F41" s="166"/>
      <c r="G41" s="167"/>
      <c r="H41" s="167"/>
      <c r="I41" s="172"/>
      <c r="J41" s="167"/>
      <c r="K41" s="167"/>
      <c r="L41" s="172"/>
      <c r="M41" s="173"/>
      <c r="N41" s="167"/>
    </row>
    <row r="42" spans="1:14" ht="17.25" hidden="1" customHeight="1">
      <c r="A42" s="171"/>
      <c r="B42" s="171"/>
      <c r="C42" s="171"/>
      <c r="D42" s="174"/>
      <c r="E42" s="174"/>
      <c r="F42" s="166"/>
      <c r="G42" s="167"/>
      <c r="H42" s="167"/>
      <c r="I42" s="172"/>
      <c r="J42" s="167"/>
      <c r="K42" s="167"/>
      <c r="L42" s="172"/>
      <c r="M42" s="173"/>
      <c r="N42" s="167"/>
    </row>
    <row r="43" spans="1:14" ht="17.25" hidden="1" customHeight="1">
      <c r="A43" s="171"/>
      <c r="B43" s="171"/>
      <c r="C43" s="171"/>
      <c r="D43" s="174"/>
      <c r="E43" s="174"/>
      <c r="F43" s="166"/>
      <c r="G43" s="167"/>
      <c r="H43" s="167"/>
      <c r="I43" s="172"/>
      <c r="J43" s="167"/>
      <c r="K43" s="167"/>
      <c r="L43" s="172"/>
      <c r="M43" s="173"/>
      <c r="N43" s="167"/>
    </row>
    <row r="44" spans="1:14" ht="17.25" hidden="1" customHeight="1">
      <c r="A44" s="171"/>
      <c r="B44" s="171"/>
      <c r="C44" s="171"/>
      <c r="D44" s="174"/>
      <c r="E44" s="174"/>
      <c r="F44" s="166"/>
      <c r="G44" s="167"/>
      <c r="H44" s="167"/>
      <c r="I44" s="172"/>
      <c r="J44" s="167"/>
      <c r="K44" s="167"/>
      <c r="L44" s="172"/>
      <c r="M44" s="173"/>
      <c r="N44" s="167"/>
    </row>
    <row r="45" spans="1:14" ht="17.25" hidden="1" customHeight="1">
      <c r="A45" s="171"/>
      <c r="B45" s="171"/>
      <c r="C45" s="171"/>
      <c r="D45" s="174"/>
      <c r="E45" s="174"/>
      <c r="F45" s="166"/>
      <c r="G45" s="167"/>
      <c r="H45" s="167"/>
      <c r="I45" s="172"/>
      <c r="J45" s="167"/>
      <c r="K45" s="167"/>
      <c r="L45" s="172"/>
      <c r="M45" s="173"/>
      <c r="N45" s="167"/>
    </row>
    <row r="46" spans="1:14" ht="17.25" hidden="1" customHeight="1">
      <c r="A46" s="171"/>
      <c r="B46" s="171"/>
      <c r="C46" s="171"/>
      <c r="D46" s="174"/>
      <c r="E46" s="174"/>
      <c r="F46" s="166"/>
      <c r="G46" s="167"/>
      <c r="H46" s="167"/>
      <c r="I46" s="172"/>
      <c r="J46" s="167"/>
      <c r="K46" s="167"/>
      <c r="L46" s="172"/>
      <c r="M46" s="173"/>
      <c r="N46" s="167"/>
    </row>
    <row r="47" spans="1:14" ht="17.25" hidden="1" customHeight="1">
      <c r="A47" s="171"/>
      <c r="B47" s="171"/>
      <c r="C47" s="171"/>
      <c r="D47" s="174"/>
      <c r="E47" s="174"/>
      <c r="F47" s="166"/>
      <c r="G47" s="167"/>
      <c r="H47" s="167"/>
      <c r="I47" s="172"/>
      <c r="J47" s="167"/>
      <c r="K47" s="167"/>
      <c r="L47" s="172"/>
      <c r="M47" s="173"/>
      <c r="N47" s="167"/>
    </row>
    <row r="48" spans="1:14" ht="17.25" hidden="1" customHeight="1">
      <c r="A48" s="171"/>
      <c r="B48" s="171"/>
      <c r="C48" s="171"/>
      <c r="D48" s="174"/>
      <c r="E48" s="174"/>
      <c r="F48" s="166"/>
      <c r="G48" s="167"/>
      <c r="H48" s="167"/>
      <c r="I48" s="172"/>
      <c r="J48" s="167"/>
      <c r="K48" s="167"/>
      <c r="L48" s="172"/>
      <c r="M48" s="173"/>
      <c r="N48" s="167"/>
    </row>
    <row r="49" spans="1:14" ht="17.25" hidden="1" customHeight="1">
      <c r="A49" s="171"/>
      <c r="B49" s="171"/>
      <c r="C49" s="171"/>
      <c r="D49" s="174"/>
      <c r="E49" s="174"/>
      <c r="F49" s="166"/>
      <c r="G49" s="167"/>
      <c r="H49" s="167"/>
      <c r="I49" s="172"/>
      <c r="J49" s="167"/>
      <c r="K49" s="167"/>
      <c r="L49" s="172"/>
      <c r="M49" s="173"/>
      <c r="N49" s="167"/>
    </row>
    <row r="50" spans="1:14" ht="17.25" hidden="1" customHeight="1">
      <c r="A50" s="171"/>
      <c r="B50" s="171"/>
      <c r="C50" s="171"/>
      <c r="D50" s="174"/>
      <c r="E50" s="174"/>
      <c r="F50" s="166"/>
      <c r="G50" s="167"/>
      <c r="H50" s="167"/>
      <c r="I50" s="172"/>
      <c r="J50" s="167"/>
      <c r="K50" s="167"/>
      <c r="L50" s="172"/>
      <c r="M50" s="173"/>
      <c r="N50" s="167"/>
    </row>
    <row r="51" spans="1:14" ht="17.25" hidden="1" customHeight="1">
      <c r="A51" s="171"/>
      <c r="B51" s="171"/>
      <c r="C51" s="171"/>
      <c r="D51" s="174"/>
      <c r="E51" s="174"/>
      <c r="F51" s="166"/>
      <c r="G51" s="167"/>
      <c r="H51" s="167"/>
      <c r="I51" s="172"/>
      <c r="J51" s="167"/>
      <c r="K51" s="167"/>
      <c r="L51" s="172"/>
      <c r="M51" s="173"/>
      <c r="N51" s="167"/>
    </row>
    <row r="52" spans="1:14" ht="17.25" hidden="1" customHeight="1">
      <c r="A52" s="171"/>
      <c r="B52" s="171"/>
      <c r="C52" s="171"/>
      <c r="D52" s="174"/>
      <c r="E52" s="174"/>
      <c r="F52" s="166"/>
      <c r="G52" s="167"/>
      <c r="H52" s="167"/>
      <c r="I52" s="172"/>
      <c r="J52" s="167"/>
      <c r="K52" s="167"/>
      <c r="L52" s="172"/>
      <c r="M52" s="173"/>
      <c r="N52" s="167"/>
    </row>
    <row r="53" spans="1:14" ht="17.25" hidden="1" customHeight="1">
      <c r="A53" s="171"/>
      <c r="B53" s="171"/>
      <c r="C53" s="171"/>
      <c r="D53" s="174"/>
      <c r="E53" s="174"/>
      <c r="F53" s="166"/>
      <c r="G53" s="167"/>
      <c r="H53" s="167"/>
      <c r="I53" s="172"/>
      <c r="J53" s="167"/>
      <c r="K53" s="167"/>
      <c r="L53" s="172"/>
      <c r="M53" s="173"/>
      <c r="N53" s="167"/>
    </row>
    <row r="54" spans="1:14" ht="17.25" hidden="1" customHeight="1">
      <c r="A54" s="171"/>
      <c r="B54" s="171"/>
      <c r="C54" s="171"/>
      <c r="D54" s="174"/>
      <c r="E54" s="174"/>
      <c r="F54" s="166"/>
      <c r="G54" s="167"/>
      <c r="H54" s="167"/>
      <c r="I54" s="172"/>
      <c r="J54" s="167"/>
      <c r="K54" s="167"/>
      <c r="L54" s="172"/>
      <c r="M54" s="173"/>
      <c r="N54" s="167"/>
    </row>
    <row r="55" spans="1:14" ht="17.25" hidden="1" customHeight="1">
      <c r="A55" s="171"/>
      <c r="B55" s="171"/>
      <c r="C55" s="171"/>
      <c r="D55" s="174"/>
      <c r="E55" s="174"/>
      <c r="F55" s="166"/>
      <c r="G55" s="167"/>
      <c r="H55" s="167"/>
      <c r="I55" s="172"/>
      <c r="J55" s="167"/>
      <c r="K55" s="167"/>
      <c r="L55" s="172"/>
      <c r="M55" s="173"/>
      <c r="N55" s="167"/>
    </row>
    <row r="56" spans="1:14" ht="17.25" hidden="1" customHeight="1">
      <c r="A56" s="171"/>
      <c r="B56" s="171"/>
      <c r="C56" s="171"/>
      <c r="D56" s="174"/>
      <c r="E56" s="174"/>
      <c r="F56" s="166"/>
      <c r="G56" s="167"/>
      <c r="H56" s="167"/>
      <c r="I56" s="172"/>
      <c r="J56" s="167"/>
      <c r="K56" s="167"/>
      <c r="L56" s="172"/>
      <c r="M56" s="173"/>
      <c r="N56" s="167"/>
    </row>
    <row r="57" spans="1:14" ht="17.25" hidden="1" customHeight="1">
      <c r="A57" s="171"/>
      <c r="B57" s="171"/>
      <c r="C57" s="171"/>
      <c r="D57" s="174"/>
      <c r="E57" s="174"/>
      <c r="F57" s="166"/>
      <c r="G57" s="167"/>
      <c r="H57" s="167"/>
      <c r="I57" s="172"/>
      <c r="J57" s="167"/>
      <c r="K57" s="167"/>
      <c r="L57" s="172"/>
      <c r="M57" s="173"/>
      <c r="N57" s="167"/>
    </row>
    <row r="58" spans="1:14" ht="17.25" hidden="1" customHeight="1">
      <c r="A58" s="171"/>
      <c r="B58" s="171"/>
      <c r="C58" s="171"/>
      <c r="D58" s="174"/>
      <c r="E58" s="174"/>
      <c r="F58" s="166"/>
      <c r="G58" s="167"/>
      <c r="H58" s="167"/>
      <c r="I58" s="172"/>
      <c r="J58" s="167"/>
      <c r="K58" s="167"/>
      <c r="L58" s="172"/>
      <c r="M58" s="173"/>
      <c r="N58" s="167"/>
    </row>
    <row r="59" spans="1:14" ht="17.25" hidden="1" customHeight="1">
      <c r="A59" s="171"/>
      <c r="B59" s="171"/>
      <c r="C59" s="171"/>
      <c r="D59" s="174"/>
      <c r="E59" s="174"/>
      <c r="F59" s="166"/>
      <c r="G59" s="167"/>
      <c r="H59" s="167"/>
      <c r="I59" s="172"/>
      <c r="J59" s="167"/>
      <c r="K59" s="167"/>
      <c r="L59" s="172"/>
      <c r="M59" s="173"/>
      <c r="N59" s="167"/>
    </row>
    <row r="60" spans="1:14" ht="17.25" hidden="1" customHeight="1">
      <c r="A60" s="171"/>
      <c r="B60" s="171"/>
      <c r="C60" s="171"/>
      <c r="D60" s="174"/>
      <c r="E60" s="174"/>
      <c r="F60" s="166"/>
      <c r="G60" s="167"/>
      <c r="H60" s="167"/>
      <c r="I60" s="172"/>
      <c r="J60" s="167"/>
      <c r="K60" s="167"/>
      <c r="L60" s="172"/>
      <c r="M60" s="173"/>
      <c r="N60" s="167"/>
    </row>
    <row r="61" spans="1:14" ht="17.25" hidden="1" customHeight="1">
      <c r="A61" s="171"/>
      <c r="B61" s="171"/>
      <c r="C61" s="171"/>
      <c r="D61" s="174"/>
      <c r="E61" s="174"/>
      <c r="F61" s="166"/>
      <c r="G61" s="167"/>
      <c r="H61" s="167"/>
      <c r="I61" s="172"/>
      <c r="J61" s="167"/>
      <c r="K61" s="167"/>
      <c r="L61" s="172"/>
      <c r="M61" s="173"/>
      <c r="N61" s="167"/>
    </row>
    <row r="62" spans="1:14" ht="17.25" hidden="1" customHeight="1">
      <c r="A62" s="171"/>
      <c r="B62" s="171"/>
      <c r="C62" s="171"/>
      <c r="D62" s="174"/>
      <c r="E62" s="174"/>
      <c r="F62" s="166"/>
      <c r="G62" s="167"/>
      <c r="H62" s="167"/>
      <c r="I62" s="172"/>
      <c r="J62" s="167"/>
      <c r="K62" s="167"/>
      <c r="L62" s="172"/>
      <c r="M62" s="173"/>
      <c r="N62" s="167"/>
    </row>
    <row r="63" spans="1:14" ht="17.25" hidden="1" customHeight="1">
      <c r="A63" s="171"/>
      <c r="B63" s="171"/>
      <c r="C63" s="171"/>
      <c r="D63" s="174"/>
      <c r="E63" s="174"/>
      <c r="F63" s="166"/>
      <c r="G63" s="167"/>
      <c r="H63" s="167"/>
      <c r="I63" s="172"/>
      <c r="J63" s="167"/>
      <c r="K63" s="167"/>
      <c r="L63" s="172"/>
      <c r="M63" s="173"/>
      <c r="N63" s="167"/>
    </row>
    <row r="64" spans="1:14" ht="17.25" hidden="1" customHeight="1">
      <c r="A64" s="171"/>
      <c r="B64" s="171"/>
      <c r="C64" s="171"/>
      <c r="D64" s="174"/>
      <c r="E64" s="174"/>
      <c r="F64" s="166"/>
      <c r="G64" s="167"/>
      <c r="H64" s="167"/>
      <c r="I64" s="172"/>
      <c r="J64" s="167"/>
      <c r="K64" s="167"/>
      <c r="L64" s="172"/>
      <c r="M64" s="173"/>
      <c r="N64" s="167"/>
    </row>
    <row r="65" spans="1:14" ht="17.25" hidden="1" customHeight="1">
      <c r="A65" s="171"/>
      <c r="B65" s="171"/>
      <c r="C65" s="171"/>
      <c r="D65" s="174"/>
      <c r="E65" s="174"/>
      <c r="F65" s="166"/>
      <c r="G65" s="167"/>
      <c r="H65" s="167"/>
      <c r="I65" s="172"/>
      <c r="J65" s="167"/>
      <c r="K65" s="167"/>
      <c r="L65" s="172"/>
      <c r="M65" s="173"/>
      <c r="N65" s="167"/>
    </row>
    <row r="66" spans="1:14" ht="17.25" hidden="1" customHeight="1">
      <c r="A66" s="171"/>
      <c r="B66" s="171"/>
      <c r="C66" s="171"/>
      <c r="D66" s="174"/>
      <c r="E66" s="174"/>
      <c r="F66" s="166"/>
      <c r="G66" s="167"/>
      <c r="H66" s="167"/>
      <c r="I66" s="172"/>
      <c r="J66" s="167"/>
      <c r="K66" s="167"/>
      <c r="L66" s="172"/>
      <c r="M66" s="173"/>
      <c r="N66" s="167"/>
    </row>
    <row r="67" spans="1:14" ht="17.25" hidden="1" customHeight="1">
      <c r="A67" s="171"/>
      <c r="B67" s="171"/>
      <c r="C67" s="171"/>
      <c r="D67" s="174"/>
      <c r="E67" s="174"/>
      <c r="F67" s="166"/>
      <c r="G67" s="167"/>
      <c r="H67" s="167"/>
      <c r="I67" s="172"/>
      <c r="J67" s="167"/>
      <c r="K67" s="167"/>
      <c r="L67" s="172"/>
      <c r="M67" s="173"/>
      <c r="N67" s="167"/>
    </row>
    <row r="68" spans="1:14" ht="17.25" hidden="1" customHeight="1">
      <c r="A68" s="171"/>
      <c r="B68" s="171"/>
      <c r="C68" s="171"/>
      <c r="D68" s="174"/>
      <c r="E68" s="174"/>
      <c r="F68" s="166"/>
      <c r="G68" s="167"/>
      <c r="H68" s="167"/>
      <c r="I68" s="172"/>
      <c r="J68" s="167"/>
      <c r="K68" s="167"/>
      <c r="L68" s="172"/>
      <c r="M68" s="173"/>
      <c r="N68" s="167"/>
    </row>
    <row r="69" spans="1:14" ht="17.25" hidden="1" customHeight="1">
      <c r="A69" s="171"/>
      <c r="B69" s="171"/>
      <c r="C69" s="171"/>
      <c r="D69" s="174"/>
      <c r="E69" s="174"/>
      <c r="F69" s="166"/>
      <c r="G69" s="167"/>
      <c r="H69" s="167"/>
      <c r="I69" s="172"/>
      <c r="J69" s="167"/>
      <c r="K69" s="167"/>
      <c r="L69" s="172"/>
      <c r="M69" s="173"/>
      <c r="N69" s="167"/>
    </row>
    <row r="70" spans="1:14" ht="17.25" hidden="1" customHeight="1">
      <c r="A70" s="171"/>
      <c r="B70" s="171"/>
      <c r="C70" s="171"/>
      <c r="D70" s="174"/>
      <c r="E70" s="174"/>
      <c r="F70" s="166"/>
      <c r="G70" s="167"/>
      <c r="H70" s="167"/>
      <c r="I70" s="172"/>
      <c r="J70" s="167"/>
      <c r="K70" s="167"/>
      <c r="L70" s="172"/>
      <c r="M70" s="173"/>
      <c r="N70" s="167"/>
    </row>
    <row r="71" spans="1:14" ht="17.25" hidden="1" customHeight="1">
      <c r="A71" s="171"/>
      <c r="B71" s="171"/>
      <c r="C71" s="171"/>
      <c r="D71" s="174"/>
      <c r="E71" s="174"/>
      <c r="F71" s="166"/>
      <c r="G71" s="167"/>
      <c r="H71" s="167"/>
      <c r="I71" s="172"/>
      <c r="J71" s="167"/>
      <c r="K71" s="167"/>
      <c r="L71" s="172"/>
      <c r="M71" s="173"/>
      <c r="N71" s="167"/>
    </row>
    <row r="72" spans="1:14" ht="17.25" hidden="1" customHeight="1">
      <c r="A72" s="171"/>
      <c r="B72" s="171"/>
      <c r="C72" s="171"/>
      <c r="D72" s="174"/>
      <c r="E72" s="174"/>
      <c r="F72" s="166"/>
      <c r="G72" s="167"/>
      <c r="H72" s="167"/>
      <c r="I72" s="172"/>
      <c r="J72" s="167"/>
      <c r="K72" s="167"/>
      <c r="L72" s="172"/>
      <c r="M72" s="173"/>
      <c r="N72" s="167"/>
    </row>
    <row r="73" spans="1:14" ht="17.25" hidden="1" customHeight="1">
      <c r="A73" s="171"/>
      <c r="B73" s="171"/>
      <c r="C73" s="171"/>
      <c r="D73" s="174"/>
      <c r="E73" s="174"/>
      <c r="F73" s="166"/>
      <c r="G73" s="167"/>
      <c r="H73" s="167"/>
      <c r="I73" s="172"/>
      <c r="J73" s="167"/>
      <c r="K73" s="167"/>
      <c r="L73" s="172"/>
      <c r="M73" s="173"/>
      <c r="N73" s="167"/>
    </row>
    <row r="74" spans="1:14" ht="17.25" hidden="1" customHeight="1">
      <c r="A74" s="171"/>
      <c r="B74" s="171"/>
      <c r="C74" s="171"/>
      <c r="D74" s="174"/>
      <c r="E74" s="174"/>
      <c r="F74" s="166"/>
      <c r="G74" s="167"/>
      <c r="H74" s="167"/>
      <c r="I74" s="172"/>
      <c r="J74" s="167"/>
      <c r="K74" s="167"/>
      <c r="L74" s="172"/>
      <c r="M74" s="173"/>
      <c r="N74" s="167"/>
    </row>
    <row r="75" spans="1:14" ht="17.25" hidden="1" customHeight="1">
      <c r="A75" s="171"/>
      <c r="B75" s="171"/>
      <c r="C75" s="171"/>
      <c r="D75" s="174"/>
      <c r="E75" s="174"/>
      <c r="F75" s="166"/>
      <c r="G75" s="167"/>
      <c r="H75" s="167"/>
      <c r="I75" s="172"/>
      <c r="J75" s="167"/>
      <c r="K75" s="167"/>
      <c r="L75" s="172"/>
      <c r="M75" s="173"/>
      <c r="N75" s="167"/>
    </row>
    <row r="76" spans="1:14" ht="17.25" hidden="1" customHeight="1">
      <c r="A76" s="171"/>
      <c r="B76" s="171"/>
      <c r="C76" s="171"/>
      <c r="D76" s="174"/>
      <c r="E76" s="174"/>
      <c r="F76" s="166"/>
      <c r="G76" s="167"/>
      <c r="H76" s="167"/>
      <c r="I76" s="172"/>
      <c r="J76" s="167"/>
      <c r="K76" s="167"/>
      <c r="L76" s="172"/>
      <c r="M76" s="173"/>
      <c r="N76" s="167"/>
    </row>
    <row r="77" spans="1:14" ht="17.25" hidden="1" customHeight="1">
      <c r="A77" s="171"/>
      <c r="B77" s="171"/>
      <c r="C77" s="171"/>
      <c r="D77" s="174"/>
      <c r="E77" s="174"/>
      <c r="F77" s="166"/>
      <c r="G77" s="167"/>
      <c r="H77" s="167"/>
      <c r="I77" s="172"/>
      <c r="J77" s="167"/>
      <c r="K77" s="167"/>
      <c r="L77" s="172"/>
      <c r="M77" s="173"/>
      <c r="N77" s="167"/>
    </row>
    <row r="78" spans="1:14" ht="17.25" hidden="1" customHeight="1">
      <c r="A78" s="171"/>
      <c r="B78" s="171"/>
      <c r="C78" s="171"/>
      <c r="D78" s="174"/>
      <c r="E78" s="174"/>
      <c r="F78" s="166"/>
      <c r="G78" s="167"/>
      <c r="H78" s="167"/>
      <c r="I78" s="172"/>
      <c r="J78" s="167"/>
      <c r="K78" s="167"/>
      <c r="L78" s="172"/>
      <c r="M78" s="173"/>
      <c r="N78" s="167"/>
    </row>
    <row r="79" spans="1:14" ht="17.25" hidden="1" customHeight="1">
      <c r="A79" s="171"/>
      <c r="B79" s="171"/>
      <c r="C79" s="171"/>
      <c r="D79" s="174"/>
      <c r="E79" s="174"/>
      <c r="F79" s="166"/>
      <c r="G79" s="167"/>
      <c r="H79" s="167"/>
      <c r="I79" s="172"/>
      <c r="J79" s="167"/>
      <c r="K79" s="167"/>
      <c r="L79" s="172"/>
      <c r="M79" s="173"/>
      <c r="N79" s="167"/>
    </row>
    <row r="80" spans="1:14" ht="17.25" hidden="1" customHeight="1">
      <c r="A80" s="171"/>
      <c r="B80" s="171"/>
      <c r="C80" s="171"/>
      <c r="D80" s="174"/>
      <c r="E80" s="174"/>
      <c r="F80" s="166"/>
      <c r="G80" s="167"/>
      <c r="H80" s="167"/>
      <c r="I80" s="172"/>
      <c r="J80" s="167"/>
      <c r="K80" s="167"/>
      <c r="L80" s="172"/>
      <c r="M80" s="173"/>
      <c r="N80" s="167"/>
    </row>
    <row r="81" spans="1:14" ht="17.25" hidden="1" customHeight="1">
      <c r="A81" s="171"/>
      <c r="B81" s="171"/>
      <c r="C81" s="171"/>
      <c r="D81" s="174"/>
      <c r="E81" s="174"/>
      <c r="F81" s="166"/>
      <c r="G81" s="167"/>
      <c r="H81" s="167"/>
      <c r="I81" s="172"/>
      <c r="J81" s="167"/>
      <c r="K81" s="167"/>
      <c r="L81" s="172"/>
      <c r="M81" s="173"/>
      <c r="N81" s="167"/>
    </row>
    <row r="82" spans="1:14" ht="17.25" hidden="1" customHeight="1">
      <c r="A82" s="171"/>
      <c r="B82" s="171"/>
      <c r="C82" s="171"/>
      <c r="D82" s="174"/>
      <c r="E82" s="174"/>
      <c r="F82" s="166"/>
      <c r="G82" s="167"/>
      <c r="H82" s="167"/>
      <c r="I82" s="172"/>
      <c r="J82" s="167"/>
      <c r="K82" s="167"/>
      <c r="L82" s="172"/>
      <c r="M82" s="173"/>
      <c r="N82" s="167"/>
    </row>
    <row r="83" spans="1:14" ht="17.25" hidden="1" customHeight="1">
      <c r="A83" s="171"/>
      <c r="B83" s="171"/>
      <c r="C83" s="171"/>
      <c r="D83" s="174"/>
      <c r="E83" s="174"/>
      <c r="F83" s="166"/>
      <c r="G83" s="167"/>
      <c r="H83" s="167"/>
      <c r="I83" s="172"/>
      <c r="J83" s="167"/>
      <c r="K83" s="167"/>
      <c r="L83" s="172"/>
      <c r="M83" s="173"/>
      <c r="N83" s="167"/>
    </row>
    <row r="84" spans="1:14" ht="17.25" hidden="1" customHeight="1">
      <c r="A84" s="171"/>
      <c r="B84" s="171"/>
      <c r="C84" s="171"/>
      <c r="D84" s="174"/>
      <c r="E84" s="174"/>
      <c r="F84" s="166"/>
      <c r="G84" s="167"/>
      <c r="H84" s="167"/>
      <c r="I84" s="172"/>
      <c r="J84" s="167"/>
      <c r="K84" s="167"/>
      <c r="L84" s="172"/>
      <c r="M84" s="173"/>
      <c r="N84" s="167"/>
    </row>
    <row r="85" spans="1:14" ht="17.25" hidden="1" customHeight="1">
      <c r="A85" s="171"/>
      <c r="B85" s="171"/>
      <c r="C85" s="171"/>
      <c r="D85" s="174"/>
      <c r="E85" s="174"/>
      <c r="F85" s="166"/>
      <c r="G85" s="167"/>
      <c r="H85" s="167"/>
      <c r="I85" s="172"/>
      <c r="J85" s="167"/>
      <c r="K85" s="167"/>
      <c r="L85" s="172"/>
      <c r="M85" s="173"/>
      <c r="N85" s="167"/>
    </row>
    <row r="86" spans="1:14" ht="17.25" hidden="1" customHeight="1">
      <c r="A86" s="171"/>
      <c r="B86" s="171"/>
      <c r="C86" s="171"/>
      <c r="D86" s="174"/>
      <c r="E86" s="174"/>
      <c r="F86" s="166"/>
      <c r="G86" s="167"/>
      <c r="H86" s="167"/>
      <c r="I86" s="172"/>
      <c r="J86" s="167"/>
      <c r="K86" s="167"/>
      <c r="L86" s="172"/>
      <c r="M86" s="173"/>
      <c r="N86" s="167"/>
    </row>
    <row r="87" spans="1:14" ht="17.25" hidden="1" customHeight="1">
      <c r="A87" s="171"/>
      <c r="B87" s="171"/>
      <c r="C87" s="171"/>
      <c r="D87" s="174"/>
      <c r="E87" s="174"/>
      <c r="F87" s="166"/>
      <c r="G87" s="167"/>
      <c r="H87" s="167"/>
      <c r="I87" s="172"/>
      <c r="J87" s="167"/>
      <c r="K87" s="167"/>
      <c r="L87" s="172"/>
      <c r="M87" s="173"/>
      <c r="N87" s="167"/>
    </row>
    <row r="88" spans="1:14" ht="17.25" hidden="1" customHeight="1">
      <c r="A88" s="171"/>
      <c r="B88" s="171"/>
      <c r="C88" s="171"/>
      <c r="D88" s="174"/>
      <c r="E88" s="174"/>
      <c r="F88" s="166"/>
      <c r="G88" s="167"/>
      <c r="H88" s="167"/>
      <c r="I88" s="172"/>
      <c r="J88" s="167"/>
      <c r="K88" s="167"/>
      <c r="L88" s="172"/>
      <c r="M88" s="173"/>
      <c r="N88" s="167"/>
    </row>
    <row r="89" spans="1:14" ht="17.25" hidden="1" customHeight="1">
      <c r="A89" s="171"/>
      <c r="B89" s="171"/>
      <c r="C89" s="171"/>
      <c r="D89" s="174"/>
      <c r="E89" s="174"/>
      <c r="F89" s="166"/>
      <c r="G89" s="167"/>
      <c r="H89" s="167"/>
      <c r="I89" s="172"/>
      <c r="J89" s="167"/>
      <c r="K89" s="167"/>
      <c r="L89" s="172"/>
      <c r="M89" s="173"/>
      <c r="N89" s="167"/>
    </row>
    <row r="90" spans="1:14" ht="17.25" hidden="1" customHeight="1">
      <c r="A90" s="171"/>
      <c r="B90" s="171"/>
      <c r="C90" s="171"/>
      <c r="D90" s="174"/>
      <c r="E90" s="174"/>
      <c r="F90" s="166"/>
      <c r="G90" s="167"/>
      <c r="H90" s="167"/>
      <c r="I90" s="172"/>
      <c r="J90" s="167"/>
      <c r="K90" s="167"/>
      <c r="L90" s="172"/>
      <c r="M90" s="173"/>
      <c r="N90" s="167"/>
    </row>
    <row r="91" spans="1:14" ht="17.25" hidden="1" customHeight="1">
      <c r="A91" s="171"/>
      <c r="B91" s="171"/>
      <c r="C91" s="171"/>
      <c r="D91" s="174"/>
      <c r="E91" s="174"/>
      <c r="F91" s="166"/>
      <c r="G91" s="167"/>
      <c r="H91" s="167"/>
      <c r="I91" s="172"/>
      <c r="J91" s="167"/>
      <c r="K91" s="167"/>
      <c r="L91" s="172"/>
      <c r="M91" s="173"/>
      <c r="N91" s="167"/>
    </row>
    <row r="92" spans="1:14" ht="17.25" hidden="1" customHeight="1">
      <c r="A92" s="171"/>
      <c r="B92" s="171"/>
      <c r="C92" s="171"/>
      <c r="D92" s="174"/>
      <c r="E92" s="174"/>
      <c r="F92" s="166"/>
      <c r="G92" s="167"/>
      <c r="H92" s="167"/>
      <c r="I92" s="172"/>
      <c r="J92" s="167"/>
      <c r="K92" s="167"/>
      <c r="L92" s="172"/>
      <c r="M92" s="173"/>
      <c r="N92" s="167"/>
    </row>
    <row r="93" spans="1:14" ht="17.25" hidden="1" customHeight="1">
      <c r="A93" s="171"/>
      <c r="B93" s="171"/>
      <c r="C93" s="171"/>
      <c r="D93" s="174"/>
      <c r="E93" s="174"/>
      <c r="F93" s="166"/>
      <c r="G93" s="167"/>
      <c r="H93" s="167"/>
      <c r="I93" s="172"/>
      <c r="J93" s="167"/>
      <c r="K93" s="167"/>
      <c r="L93" s="172"/>
      <c r="M93" s="173"/>
      <c r="N93" s="167"/>
    </row>
    <row r="94" spans="1:14" ht="17.25" hidden="1" customHeight="1">
      <c r="A94" s="171"/>
      <c r="B94" s="171"/>
      <c r="C94" s="171"/>
      <c r="D94" s="174"/>
      <c r="E94" s="174"/>
      <c r="F94" s="166"/>
      <c r="G94" s="167"/>
      <c r="H94" s="167"/>
      <c r="I94" s="172"/>
      <c r="J94" s="167"/>
      <c r="K94" s="167"/>
      <c r="L94" s="172"/>
      <c r="M94" s="173"/>
      <c r="N94" s="167"/>
    </row>
    <row r="95" spans="1:14" ht="17.25" hidden="1" customHeight="1">
      <c r="A95" s="171"/>
      <c r="B95" s="171"/>
      <c r="C95" s="171"/>
      <c r="D95" s="174"/>
      <c r="E95" s="174"/>
      <c r="F95" s="166"/>
      <c r="G95" s="167"/>
      <c r="H95" s="167"/>
      <c r="I95" s="172"/>
      <c r="J95" s="167"/>
      <c r="K95" s="167"/>
      <c r="L95" s="172"/>
      <c r="M95" s="173"/>
      <c r="N95" s="167"/>
    </row>
    <row r="96" spans="1:14" ht="17.25" hidden="1" customHeight="1">
      <c r="A96" s="171"/>
      <c r="B96" s="171"/>
      <c r="C96" s="171"/>
      <c r="D96" s="174"/>
      <c r="E96" s="174"/>
      <c r="F96" s="166"/>
      <c r="G96" s="167"/>
      <c r="H96" s="167"/>
      <c r="I96" s="172"/>
      <c r="J96" s="167"/>
      <c r="K96" s="167"/>
      <c r="L96" s="172"/>
      <c r="M96" s="173"/>
      <c r="N96" s="167"/>
    </row>
    <row r="97" spans="1:14" ht="17.25" hidden="1" customHeight="1">
      <c r="A97" s="171"/>
      <c r="B97" s="171"/>
      <c r="C97" s="171"/>
      <c r="D97" s="174"/>
      <c r="E97" s="174"/>
      <c r="F97" s="166"/>
      <c r="G97" s="167"/>
      <c r="H97" s="167"/>
      <c r="I97" s="172"/>
      <c r="J97" s="167"/>
      <c r="K97" s="167"/>
      <c r="L97" s="172"/>
      <c r="M97" s="173"/>
      <c r="N97" s="167"/>
    </row>
    <row r="98" spans="1:14" ht="17.25" hidden="1" customHeight="1">
      <c r="A98" s="171"/>
      <c r="B98" s="171"/>
      <c r="C98" s="171"/>
      <c r="D98" s="174"/>
      <c r="E98" s="174"/>
      <c r="F98" s="166"/>
      <c r="G98" s="167"/>
      <c r="H98" s="167"/>
      <c r="I98" s="172"/>
      <c r="J98" s="167"/>
      <c r="K98" s="167"/>
      <c r="L98" s="172"/>
      <c r="M98" s="173"/>
      <c r="N98" s="167"/>
    </row>
    <row r="99" spans="1:14" ht="17.25" hidden="1" customHeight="1">
      <c r="A99" s="171"/>
      <c r="B99" s="171"/>
      <c r="C99" s="171"/>
      <c r="D99" s="174"/>
      <c r="E99" s="174"/>
      <c r="F99" s="166"/>
      <c r="G99" s="167"/>
      <c r="H99" s="167"/>
      <c r="I99" s="172"/>
      <c r="J99" s="167"/>
      <c r="K99" s="167"/>
      <c r="L99" s="172"/>
      <c r="M99" s="173"/>
      <c r="N99" s="167"/>
    </row>
    <row r="100" spans="1:14" ht="17.25" hidden="1" customHeight="1">
      <c r="A100" s="171"/>
      <c r="B100" s="171"/>
      <c r="C100" s="171"/>
      <c r="D100" s="174"/>
      <c r="E100" s="174"/>
      <c r="F100" s="166"/>
      <c r="G100" s="167"/>
      <c r="H100" s="167"/>
      <c r="I100" s="172"/>
      <c r="J100" s="167"/>
      <c r="K100" s="167"/>
      <c r="L100" s="172"/>
      <c r="M100" s="173"/>
      <c r="N100" s="167"/>
    </row>
    <row r="101" spans="1:14" ht="17.25" hidden="1" customHeight="1">
      <c r="A101" s="171"/>
      <c r="B101" s="171"/>
      <c r="C101" s="171"/>
      <c r="D101" s="174"/>
      <c r="E101" s="174"/>
      <c r="F101" s="166"/>
      <c r="G101" s="167"/>
      <c r="H101" s="167"/>
      <c r="I101" s="172"/>
      <c r="J101" s="167"/>
      <c r="K101" s="167"/>
      <c r="L101" s="172"/>
      <c r="M101" s="173"/>
      <c r="N101" s="167"/>
    </row>
    <row r="102" spans="1:14" ht="17.25" hidden="1" customHeight="1">
      <c r="A102" s="171"/>
      <c r="B102" s="171"/>
      <c r="C102" s="171"/>
      <c r="D102" s="174"/>
      <c r="E102" s="174"/>
      <c r="F102" s="166"/>
      <c r="G102" s="167"/>
      <c r="H102" s="167"/>
      <c r="I102" s="172"/>
      <c r="J102" s="167"/>
      <c r="K102" s="167"/>
      <c r="L102" s="172"/>
      <c r="M102" s="173"/>
      <c r="N102" s="167"/>
    </row>
    <row r="103" spans="1:14" ht="17.25" hidden="1" customHeight="1">
      <c r="A103" s="171"/>
      <c r="B103" s="171"/>
      <c r="C103" s="171"/>
      <c r="D103" s="174"/>
      <c r="E103" s="174"/>
      <c r="F103" s="166"/>
      <c r="G103" s="167"/>
      <c r="H103" s="167"/>
      <c r="I103" s="172"/>
      <c r="J103" s="167"/>
      <c r="K103" s="167"/>
      <c r="L103" s="172"/>
      <c r="M103" s="173"/>
      <c r="N103" s="167"/>
    </row>
    <row r="104" spans="1:14" ht="17.25" hidden="1" customHeight="1">
      <c r="A104" s="171"/>
      <c r="B104" s="171"/>
      <c r="C104" s="171"/>
      <c r="D104" s="174"/>
      <c r="E104" s="174"/>
      <c r="F104" s="166"/>
      <c r="G104" s="167"/>
      <c r="H104" s="167"/>
      <c r="I104" s="172"/>
      <c r="J104" s="167"/>
      <c r="K104" s="167"/>
      <c r="L104" s="172"/>
      <c r="M104" s="173"/>
      <c r="N104" s="167"/>
    </row>
    <row r="105" spans="1:14" ht="17.25" hidden="1" customHeight="1">
      <c r="A105" s="171"/>
      <c r="B105" s="171"/>
      <c r="C105" s="171"/>
      <c r="D105" s="174"/>
      <c r="E105" s="174"/>
      <c r="F105" s="166"/>
      <c r="G105" s="167"/>
      <c r="H105" s="167"/>
      <c r="I105" s="172"/>
      <c r="J105" s="167"/>
      <c r="K105" s="167"/>
      <c r="L105" s="172"/>
      <c r="M105" s="173"/>
      <c r="N105" s="167"/>
    </row>
    <row r="106" spans="1:14" ht="17.25" hidden="1" customHeight="1">
      <c r="A106" s="171"/>
      <c r="B106" s="171"/>
      <c r="C106" s="171"/>
      <c r="D106" s="174"/>
      <c r="E106" s="174"/>
      <c r="F106" s="166"/>
      <c r="G106" s="167"/>
      <c r="H106" s="167"/>
      <c r="I106" s="172"/>
      <c r="J106" s="167"/>
      <c r="K106" s="167"/>
      <c r="L106" s="172"/>
      <c r="M106" s="173"/>
      <c r="N106" s="167"/>
    </row>
    <row r="107" spans="1:14" ht="17.25" hidden="1" customHeight="1">
      <c r="A107" s="171"/>
      <c r="B107" s="171"/>
      <c r="C107" s="171"/>
      <c r="D107" s="174"/>
      <c r="E107" s="174"/>
      <c r="F107" s="166"/>
      <c r="G107" s="167"/>
      <c r="H107" s="167"/>
      <c r="I107" s="172"/>
      <c r="J107" s="167"/>
      <c r="K107" s="167"/>
      <c r="L107" s="172"/>
      <c r="M107" s="173"/>
      <c r="N107" s="167"/>
    </row>
    <row r="108" spans="1:14" ht="17.25" hidden="1" customHeight="1">
      <c r="A108" s="171"/>
      <c r="B108" s="171"/>
      <c r="C108" s="171"/>
      <c r="D108" s="174"/>
      <c r="E108" s="174"/>
      <c r="F108" s="166"/>
      <c r="G108" s="167"/>
      <c r="H108" s="167"/>
      <c r="I108" s="172"/>
      <c r="J108" s="167"/>
      <c r="K108" s="167"/>
      <c r="L108" s="172"/>
      <c r="M108" s="173"/>
      <c r="N108" s="167"/>
    </row>
    <row r="109" spans="1:14" ht="17.25" hidden="1" customHeight="1">
      <c r="A109" s="171"/>
      <c r="B109" s="171"/>
      <c r="C109" s="171"/>
      <c r="D109" s="174"/>
      <c r="E109" s="174"/>
      <c r="F109" s="166"/>
      <c r="G109" s="167"/>
      <c r="H109" s="167"/>
      <c r="I109" s="172"/>
      <c r="J109" s="167"/>
      <c r="K109" s="167"/>
      <c r="L109" s="172"/>
      <c r="M109" s="173"/>
      <c r="N109" s="167"/>
    </row>
    <row r="110" spans="1:14" ht="17.25" hidden="1" customHeight="1">
      <c r="A110" s="171"/>
      <c r="B110" s="171"/>
      <c r="C110" s="171"/>
      <c r="D110" s="174"/>
      <c r="E110" s="174"/>
      <c r="F110" s="166"/>
      <c r="G110" s="167"/>
      <c r="H110" s="167"/>
      <c r="I110" s="172"/>
      <c r="J110" s="167"/>
      <c r="K110" s="167"/>
      <c r="L110" s="172"/>
      <c r="M110" s="173"/>
      <c r="N110" s="167"/>
    </row>
    <row r="111" spans="1:14" ht="17.25" hidden="1" customHeight="1">
      <c r="A111" s="171"/>
      <c r="B111" s="171"/>
      <c r="C111" s="171"/>
      <c r="D111" s="174"/>
      <c r="E111" s="174"/>
      <c r="F111" s="166"/>
      <c r="G111" s="167"/>
      <c r="H111" s="167"/>
      <c r="I111" s="172"/>
      <c r="J111" s="167"/>
      <c r="K111" s="167"/>
      <c r="L111" s="172"/>
      <c r="M111" s="173"/>
      <c r="N111" s="167"/>
    </row>
    <row r="112" spans="1:14" ht="17.25" hidden="1" customHeight="1">
      <c r="A112" s="171"/>
      <c r="B112" s="171"/>
      <c r="C112" s="171"/>
      <c r="D112" s="174"/>
      <c r="E112" s="174"/>
      <c r="F112" s="166"/>
      <c r="G112" s="167"/>
      <c r="H112" s="167"/>
      <c r="I112" s="172"/>
      <c r="J112" s="167"/>
      <c r="K112" s="167"/>
      <c r="L112" s="172"/>
      <c r="M112" s="173"/>
      <c r="N112" s="167"/>
    </row>
    <row r="113" spans="1:14" ht="17.25" hidden="1" customHeight="1">
      <c r="A113" s="171"/>
      <c r="B113" s="171"/>
      <c r="C113" s="171"/>
      <c r="D113" s="174"/>
      <c r="E113" s="174"/>
      <c r="F113" s="166"/>
      <c r="G113" s="167"/>
      <c r="H113" s="167"/>
      <c r="I113" s="172"/>
      <c r="J113" s="167"/>
      <c r="K113" s="167"/>
      <c r="L113" s="172"/>
      <c r="M113" s="173"/>
      <c r="N113" s="167"/>
    </row>
    <row r="114" spans="1:14" ht="17.25" hidden="1" customHeight="1">
      <c r="A114" s="171"/>
      <c r="B114" s="171"/>
      <c r="C114" s="171"/>
      <c r="D114" s="174"/>
      <c r="E114" s="174"/>
      <c r="F114" s="166"/>
      <c r="G114" s="167"/>
      <c r="H114" s="167"/>
      <c r="I114" s="172"/>
      <c r="J114" s="167"/>
      <c r="K114" s="167"/>
      <c r="L114" s="172"/>
      <c r="M114" s="173"/>
      <c r="N114" s="167"/>
    </row>
    <row r="115" spans="1:14" ht="17.25" hidden="1" customHeight="1">
      <c r="A115" s="171"/>
      <c r="B115" s="171"/>
      <c r="C115" s="171"/>
      <c r="D115" s="174"/>
      <c r="E115" s="174"/>
      <c r="F115" s="166"/>
      <c r="G115" s="167"/>
      <c r="H115" s="167"/>
      <c r="I115" s="172"/>
      <c r="J115" s="167"/>
      <c r="K115" s="167"/>
      <c r="L115" s="172"/>
      <c r="M115" s="173"/>
      <c r="N115" s="167"/>
    </row>
    <row r="116" spans="1:14" ht="17.25" hidden="1" customHeight="1">
      <c r="A116" s="171"/>
      <c r="B116" s="171"/>
      <c r="C116" s="171"/>
      <c r="D116" s="174"/>
      <c r="E116" s="174"/>
      <c r="F116" s="166"/>
      <c r="G116" s="167"/>
      <c r="H116" s="167"/>
      <c r="I116" s="172"/>
      <c r="J116" s="167"/>
      <c r="K116" s="167"/>
      <c r="L116" s="172"/>
      <c r="M116" s="173"/>
      <c r="N116" s="167"/>
    </row>
    <row r="117" spans="1:14" ht="17.25" hidden="1" customHeight="1">
      <c r="A117" s="171"/>
      <c r="B117" s="171"/>
      <c r="C117" s="171"/>
      <c r="D117" s="174"/>
      <c r="E117" s="174"/>
      <c r="F117" s="166"/>
      <c r="G117" s="167"/>
      <c r="H117" s="167"/>
      <c r="I117" s="172"/>
      <c r="J117" s="167"/>
      <c r="K117" s="167"/>
      <c r="L117" s="172"/>
      <c r="M117" s="173"/>
      <c r="N117" s="167"/>
    </row>
    <row r="118" spans="1:14" ht="17.25" hidden="1" customHeight="1">
      <c r="A118" s="171"/>
      <c r="B118" s="171"/>
      <c r="C118" s="171"/>
      <c r="D118" s="174"/>
      <c r="E118" s="174"/>
      <c r="F118" s="166"/>
      <c r="G118" s="167"/>
      <c r="H118" s="167"/>
      <c r="I118" s="172"/>
      <c r="J118" s="167"/>
      <c r="K118" s="167"/>
      <c r="L118" s="172"/>
      <c r="M118" s="173"/>
      <c r="N118" s="167"/>
    </row>
    <row r="119" spans="1:14" ht="17.25" hidden="1" customHeight="1">
      <c r="A119" s="171"/>
      <c r="B119" s="171"/>
      <c r="C119" s="171"/>
      <c r="D119" s="174"/>
      <c r="E119" s="174"/>
      <c r="F119" s="166"/>
      <c r="G119" s="167"/>
      <c r="H119" s="167"/>
      <c r="I119" s="172"/>
      <c r="J119" s="167"/>
      <c r="K119" s="167"/>
      <c r="L119" s="172"/>
      <c r="M119" s="173"/>
      <c r="N119" s="167"/>
    </row>
    <row r="120" spans="1:14" ht="17.25" hidden="1" customHeight="1">
      <c r="A120" s="171"/>
      <c r="B120" s="171"/>
      <c r="C120" s="171"/>
      <c r="D120" s="174"/>
      <c r="E120" s="174"/>
      <c r="F120" s="166"/>
      <c r="G120" s="167"/>
      <c r="H120" s="167"/>
      <c r="I120" s="172"/>
      <c r="J120" s="167"/>
      <c r="K120" s="167"/>
      <c r="L120" s="172"/>
      <c r="M120" s="173"/>
      <c r="N120" s="167"/>
    </row>
    <row r="121" spans="1:14" ht="17.25" hidden="1" customHeight="1">
      <c r="A121" s="171"/>
      <c r="B121" s="171"/>
      <c r="C121" s="171"/>
      <c r="D121" s="174"/>
      <c r="E121" s="174"/>
      <c r="F121" s="166"/>
      <c r="G121" s="167"/>
      <c r="H121" s="167"/>
      <c r="I121" s="172"/>
      <c r="J121" s="167"/>
      <c r="K121" s="167"/>
      <c r="L121" s="172"/>
      <c r="M121" s="173"/>
      <c r="N121" s="167"/>
    </row>
    <row r="122" spans="1:14" ht="17.25" hidden="1" customHeight="1">
      <c r="A122" s="171"/>
      <c r="B122" s="171"/>
      <c r="C122" s="171"/>
      <c r="D122" s="174"/>
      <c r="E122" s="174"/>
      <c r="F122" s="166"/>
      <c r="G122" s="167"/>
      <c r="H122" s="167"/>
      <c r="I122" s="172"/>
      <c r="J122" s="167"/>
      <c r="K122" s="167"/>
      <c r="L122" s="172"/>
      <c r="M122" s="173"/>
      <c r="N122" s="167"/>
    </row>
    <row r="123" spans="1:14" ht="17.25" hidden="1" customHeight="1">
      <c r="A123" s="171"/>
      <c r="B123" s="171"/>
      <c r="C123" s="171"/>
      <c r="D123" s="174"/>
      <c r="E123" s="174"/>
      <c r="F123" s="166"/>
      <c r="G123" s="167"/>
      <c r="H123" s="167"/>
      <c r="I123" s="172"/>
      <c r="J123" s="167"/>
      <c r="K123" s="167"/>
      <c r="L123" s="172"/>
      <c r="M123" s="173"/>
      <c r="N123" s="167"/>
    </row>
    <row r="124" spans="1:14" ht="17.25" hidden="1" customHeight="1">
      <c r="A124" s="171"/>
      <c r="B124" s="171"/>
      <c r="C124" s="171"/>
      <c r="D124" s="174"/>
      <c r="E124" s="174"/>
      <c r="F124" s="166"/>
      <c r="G124" s="167"/>
      <c r="H124" s="167"/>
      <c r="I124" s="172"/>
      <c r="J124" s="167"/>
      <c r="K124" s="167"/>
      <c r="L124" s="172"/>
      <c r="M124" s="173"/>
      <c r="N124" s="167"/>
    </row>
    <row r="125" spans="1:14" ht="17.25" hidden="1" customHeight="1">
      <c r="A125" s="171"/>
      <c r="B125" s="171"/>
      <c r="C125" s="171"/>
      <c r="D125" s="174"/>
      <c r="E125" s="174"/>
      <c r="F125" s="166"/>
      <c r="G125" s="167"/>
      <c r="H125" s="167"/>
      <c r="I125" s="172"/>
      <c r="J125" s="167"/>
      <c r="K125" s="167"/>
      <c r="L125" s="172"/>
      <c r="M125" s="173"/>
      <c r="N125" s="167"/>
    </row>
    <row r="126" spans="1:14" ht="17.25" hidden="1" customHeight="1">
      <c r="A126" s="171"/>
      <c r="B126" s="171"/>
      <c r="C126" s="171"/>
      <c r="D126" s="174"/>
      <c r="E126" s="174"/>
      <c r="F126" s="166"/>
      <c r="G126" s="167"/>
      <c r="H126" s="167"/>
      <c r="I126" s="172"/>
      <c r="J126" s="167"/>
      <c r="K126" s="167"/>
      <c r="L126" s="172"/>
      <c r="M126" s="173"/>
      <c r="N126" s="167"/>
    </row>
    <row r="127" spans="1:14" ht="17.25" hidden="1" customHeight="1">
      <c r="A127" s="171"/>
      <c r="B127" s="171"/>
      <c r="C127" s="171"/>
      <c r="D127" s="174"/>
      <c r="E127" s="174"/>
      <c r="F127" s="166"/>
      <c r="G127" s="167"/>
      <c r="H127" s="167"/>
      <c r="I127" s="172"/>
      <c r="J127" s="167"/>
      <c r="K127" s="167"/>
      <c r="L127" s="172"/>
      <c r="M127" s="173"/>
      <c r="N127" s="167"/>
    </row>
    <row r="128" spans="1:14" ht="17.25" hidden="1" customHeight="1">
      <c r="A128" s="171"/>
      <c r="B128" s="171"/>
      <c r="C128" s="171"/>
      <c r="D128" s="174"/>
      <c r="E128" s="174"/>
      <c r="F128" s="166"/>
      <c r="G128" s="167"/>
      <c r="H128" s="167"/>
      <c r="I128" s="172"/>
      <c r="J128" s="167"/>
      <c r="K128" s="167"/>
      <c r="L128" s="172"/>
      <c r="M128" s="173"/>
      <c r="N128" s="167"/>
    </row>
    <row r="129" spans="1:14" ht="17.25" hidden="1" customHeight="1">
      <c r="A129" s="171"/>
      <c r="B129" s="171"/>
      <c r="C129" s="171"/>
      <c r="D129" s="174"/>
      <c r="E129" s="174"/>
      <c r="F129" s="166"/>
      <c r="G129" s="167"/>
      <c r="H129" s="167"/>
      <c r="I129" s="172"/>
      <c r="J129" s="167"/>
      <c r="K129" s="167"/>
      <c r="L129" s="172"/>
      <c r="M129" s="173"/>
      <c r="N129" s="167"/>
    </row>
    <row r="130" spans="1:14" ht="17.25" hidden="1" customHeight="1">
      <c r="A130" s="171"/>
      <c r="B130" s="171"/>
      <c r="C130" s="171"/>
      <c r="D130" s="174"/>
      <c r="E130" s="174"/>
      <c r="F130" s="166"/>
      <c r="G130" s="167"/>
      <c r="H130" s="167"/>
      <c r="I130" s="172"/>
      <c r="J130" s="167"/>
      <c r="K130" s="167"/>
      <c r="L130" s="172"/>
      <c r="M130" s="173"/>
      <c r="N130" s="167"/>
    </row>
    <row r="131" spans="1:14" ht="17.25" hidden="1" customHeight="1">
      <c r="A131" s="171"/>
      <c r="B131" s="171"/>
      <c r="C131" s="171"/>
      <c r="D131" s="174"/>
      <c r="E131" s="174"/>
      <c r="F131" s="166"/>
      <c r="G131" s="167"/>
      <c r="H131" s="167"/>
      <c r="I131" s="172"/>
      <c r="J131" s="167"/>
      <c r="K131" s="167"/>
      <c r="L131" s="172"/>
      <c r="M131" s="173"/>
      <c r="N131" s="167"/>
    </row>
    <row r="132" spans="1:14" ht="17.25" hidden="1" customHeight="1">
      <c r="A132" s="171"/>
      <c r="B132" s="171"/>
      <c r="C132" s="171"/>
      <c r="D132" s="174"/>
      <c r="E132" s="174"/>
      <c r="F132" s="166"/>
      <c r="G132" s="167"/>
      <c r="H132" s="167"/>
      <c r="I132" s="172"/>
      <c r="J132" s="167"/>
      <c r="K132" s="167"/>
      <c r="L132" s="172"/>
      <c r="M132" s="173"/>
      <c r="N132" s="167"/>
    </row>
    <row r="133" spans="1:14" ht="17.25" hidden="1" customHeight="1">
      <c r="A133" s="171"/>
      <c r="B133" s="171"/>
      <c r="C133" s="171"/>
      <c r="D133" s="174"/>
      <c r="E133" s="174"/>
      <c r="F133" s="166"/>
      <c r="G133" s="167"/>
      <c r="H133" s="167"/>
      <c r="I133" s="172"/>
      <c r="J133" s="167"/>
      <c r="K133" s="167"/>
      <c r="L133" s="172"/>
      <c r="M133" s="173"/>
      <c r="N133" s="167"/>
    </row>
    <row r="134" spans="1:14" ht="17.25" hidden="1" customHeight="1">
      <c r="A134" s="171"/>
      <c r="B134" s="171"/>
      <c r="C134" s="171"/>
      <c r="D134" s="174"/>
      <c r="E134" s="174"/>
      <c r="F134" s="166"/>
      <c r="G134" s="167"/>
      <c r="H134" s="167"/>
      <c r="I134" s="172"/>
      <c r="J134" s="167"/>
      <c r="K134" s="167"/>
      <c r="L134" s="172"/>
      <c r="M134" s="173"/>
      <c r="N134" s="167"/>
    </row>
    <row r="135" spans="1:14" ht="17.25" hidden="1" customHeight="1">
      <c r="A135" s="171"/>
      <c r="B135" s="171"/>
      <c r="C135" s="171"/>
      <c r="D135" s="174"/>
      <c r="E135" s="174"/>
      <c r="F135" s="166"/>
      <c r="G135" s="167"/>
      <c r="H135" s="167"/>
      <c r="I135" s="172"/>
      <c r="J135" s="167"/>
      <c r="K135" s="167"/>
      <c r="L135" s="172"/>
      <c r="M135" s="173"/>
      <c r="N135" s="167"/>
    </row>
    <row r="136" spans="1:14" ht="17.25" hidden="1" customHeight="1">
      <c r="A136" s="171"/>
      <c r="B136" s="171"/>
      <c r="C136" s="171"/>
      <c r="D136" s="174"/>
      <c r="E136" s="174"/>
      <c r="F136" s="166"/>
      <c r="G136" s="167"/>
      <c r="H136" s="167"/>
      <c r="I136" s="172"/>
      <c r="J136" s="167"/>
      <c r="K136" s="167"/>
      <c r="L136" s="172"/>
      <c r="M136" s="173"/>
      <c r="N136" s="167"/>
    </row>
    <row r="137" spans="1:14" ht="17.25" hidden="1" customHeight="1">
      <c r="A137" s="171"/>
      <c r="B137" s="171"/>
      <c r="C137" s="171"/>
      <c r="D137" s="174"/>
      <c r="E137" s="174"/>
      <c r="F137" s="166"/>
      <c r="G137" s="167"/>
      <c r="H137" s="167"/>
      <c r="I137" s="172"/>
      <c r="J137" s="167"/>
      <c r="K137" s="167"/>
      <c r="L137" s="172"/>
      <c r="M137" s="173"/>
      <c r="N137" s="167"/>
    </row>
    <row r="138" spans="1:14" ht="17.25" hidden="1" customHeight="1">
      <c r="A138" s="171"/>
      <c r="B138" s="171"/>
      <c r="C138" s="171"/>
      <c r="D138" s="174"/>
      <c r="E138" s="174"/>
      <c r="F138" s="166"/>
      <c r="G138" s="167"/>
      <c r="H138" s="167"/>
      <c r="I138" s="172"/>
      <c r="J138" s="167"/>
      <c r="K138" s="167"/>
      <c r="L138" s="172"/>
      <c r="M138" s="173"/>
      <c r="N138" s="167"/>
    </row>
    <row r="139" spans="1:14" ht="17.25" hidden="1" customHeight="1">
      <c r="A139" s="171"/>
      <c r="B139" s="171"/>
      <c r="C139" s="171"/>
      <c r="D139" s="174"/>
      <c r="E139" s="174"/>
      <c r="F139" s="166"/>
      <c r="G139" s="167"/>
      <c r="H139" s="167"/>
      <c r="I139" s="172"/>
      <c r="J139" s="167"/>
      <c r="K139" s="167"/>
      <c r="L139" s="172"/>
      <c r="M139" s="173"/>
      <c r="N139" s="167"/>
    </row>
    <row r="140" spans="1:14" ht="17.25" hidden="1" customHeight="1">
      <c r="A140" s="171"/>
      <c r="B140" s="171"/>
      <c r="C140" s="171"/>
      <c r="D140" s="174"/>
      <c r="E140" s="174"/>
      <c r="F140" s="166"/>
      <c r="G140" s="167"/>
      <c r="H140" s="167"/>
      <c r="I140" s="172"/>
      <c r="J140" s="167"/>
      <c r="K140" s="167"/>
      <c r="L140" s="172"/>
      <c r="M140" s="173"/>
      <c r="N140" s="167"/>
    </row>
    <row r="141" spans="1:14" ht="17.25" hidden="1" customHeight="1">
      <c r="A141" s="171"/>
      <c r="B141" s="171"/>
      <c r="C141" s="171"/>
      <c r="D141" s="174"/>
      <c r="E141" s="174"/>
      <c r="F141" s="166"/>
      <c r="G141" s="167"/>
      <c r="H141" s="167"/>
      <c r="I141" s="172"/>
      <c r="J141" s="167"/>
      <c r="K141" s="167"/>
      <c r="L141" s="172"/>
      <c r="M141" s="173"/>
      <c r="N141" s="167"/>
    </row>
    <row r="142" spans="1:14" ht="17.25" hidden="1" customHeight="1">
      <c r="A142" s="171"/>
      <c r="B142" s="171"/>
      <c r="C142" s="171"/>
      <c r="D142" s="174"/>
      <c r="E142" s="174"/>
      <c r="F142" s="166"/>
      <c r="G142" s="167"/>
      <c r="H142" s="167"/>
      <c r="I142" s="172"/>
      <c r="J142" s="167"/>
      <c r="K142" s="167"/>
      <c r="L142" s="172"/>
      <c r="M142" s="173"/>
      <c r="N142" s="167"/>
    </row>
    <row r="143" spans="1:14" ht="17.25" hidden="1" customHeight="1">
      <c r="A143" s="171"/>
      <c r="B143" s="171"/>
      <c r="C143" s="171"/>
      <c r="D143" s="174"/>
      <c r="E143" s="174"/>
      <c r="F143" s="166"/>
      <c r="G143" s="167"/>
      <c r="H143" s="167"/>
      <c r="I143" s="172"/>
      <c r="J143" s="167"/>
      <c r="K143" s="167"/>
      <c r="L143" s="172"/>
      <c r="M143" s="173"/>
      <c r="N143" s="167"/>
    </row>
    <row r="144" spans="1:14" ht="17.25" hidden="1" customHeight="1">
      <c r="A144" s="171"/>
      <c r="B144" s="171"/>
      <c r="C144" s="171"/>
      <c r="D144" s="174"/>
      <c r="E144" s="174"/>
      <c r="F144" s="166"/>
      <c r="G144" s="167"/>
      <c r="H144" s="167"/>
      <c r="I144" s="172"/>
      <c r="J144" s="167"/>
      <c r="K144" s="167"/>
      <c r="L144" s="172"/>
      <c r="M144" s="173"/>
      <c r="N144" s="167"/>
    </row>
    <row r="145" spans="1:14" ht="17.25" hidden="1" customHeight="1">
      <c r="A145" s="171"/>
      <c r="B145" s="171"/>
      <c r="C145" s="171"/>
      <c r="D145" s="174"/>
      <c r="E145" s="174"/>
      <c r="F145" s="166"/>
      <c r="G145" s="167"/>
      <c r="H145" s="167"/>
      <c r="I145" s="172"/>
      <c r="J145" s="167"/>
      <c r="K145" s="167"/>
      <c r="L145" s="172"/>
      <c r="M145" s="173"/>
      <c r="N145" s="167"/>
    </row>
    <row r="146" spans="1:14" ht="17.25" hidden="1" customHeight="1">
      <c r="A146" s="171"/>
      <c r="B146" s="171"/>
      <c r="C146" s="171"/>
      <c r="D146" s="174"/>
      <c r="E146" s="174"/>
      <c r="F146" s="166"/>
      <c r="G146" s="167"/>
      <c r="H146" s="167"/>
      <c r="I146" s="172"/>
      <c r="J146" s="167"/>
      <c r="K146" s="167"/>
      <c r="L146" s="172"/>
      <c r="M146" s="173"/>
      <c r="N146" s="167"/>
    </row>
    <row r="147" spans="1:14" ht="17.25" hidden="1" customHeight="1">
      <c r="A147" s="171"/>
      <c r="B147" s="171"/>
      <c r="C147" s="171"/>
      <c r="D147" s="174"/>
      <c r="E147" s="174"/>
      <c r="F147" s="166"/>
      <c r="G147" s="167"/>
      <c r="H147" s="167"/>
      <c r="I147" s="172"/>
      <c r="J147" s="167"/>
      <c r="K147" s="167"/>
      <c r="L147" s="172"/>
      <c r="M147" s="173"/>
      <c r="N147" s="167"/>
    </row>
    <row r="148" spans="1:14" ht="17.25" hidden="1" customHeight="1">
      <c r="A148" s="171"/>
      <c r="B148" s="171"/>
      <c r="C148" s="171"/>
      <c r="D148" s="174"/>
      <c r="E148" s="174"/>
      <c r="F148" s="166"/>
      <c r="G148" s="167"/>
      <c r="H148" s="167"/>
      <c r="I148" s="172"/>
      <c r="J148" s="167"/>
      <c r="K148" s="167"/>
      <c r="L148" s="172"/>
      <c r="M148" s="173"/>
      <c r="N148" s="167"/>
    </row>
    <row r="149" spans="1:14" ht="17.25" hidden="1" customHeight="1">
      <c r="A149" s="171"/>
      <c r="B149" s="171"/>
      <c r="C149" s="171"/>
      <c r="D149" s="174"/>
      <c r="E149" s="174"/>
      <c r="F149" s="166"/>
      <c r="G149" s="167"/>
      <c r="H149" s="167"/>
      <c r="I149" s="172"/>
      <c r="J149" s="167"/>
      <c r="K149" s="167"/>
      <c r="L149" s="172"/>
      <c r="M149" s="173"/>
      <c r="N149" s="167"/>
    </row>
    <row r="150" spans="1:14" ht="17.25" hidden="1" customHeight="1">
      <c r="A150" s="171"/>
      <c r="B150" s="171"/>
      <c r="C150" s="171"/>
      <c r="D150" s="174"/>
      <c r="E150" s="174"/>
      <c r="F150" s="166"/>
      <c r="G150" s="167"/>
      <c r="H150" s="167"/>
      <c r="I150" s="172"/>
      <c r="J150" s="167"/>
      <c r="K150" s="167"/>
      <c r="L150" s="172"/>
      <c r="M150" s="173"/>
      <c r="N150" s="167"/>
    </row>
    <row r="151" spans="1:14" ht="17.25" hidden="1" customHeight="1">
      <c r="A151" s="171"/>
      <c r="B151" s="171"/>
      <c r="C151" s="171"/>
      <c r="D151" s="174"/>
      <c r="E151" s="174"/>
      <c r="F151" s="166"/>
      <c r="G151" s="167"/>
      <c r="H151" s="167"/>
      <c r="I151" s="172"/>
      <c r="J151" s="167"/>
      <c r="K151" s="167"/>
      <c r="L151" s="172"/>
      <c r="M151" s="173"/>
      <c r="N151" s="167"/>
    </row>
    <row r="152" spans="1:14" ht="17.25" hidden="1" customHeight="1">
      <c r="A152" s="171"/>
      <c r="B152" s="171"/>
      <c r="C152" s="171"/>
      <c r="D152" s="174"/>
      <c r="E152" s="174"/>
      <c r="F152" s="166"/>
      <c r="G152" s="167"/>
      <c r="H152" s="167"/>
      <c r="I152" s="172"/>
      <c r="J152" s="167"/>
      <c r="K152" s="167"/>
      <c r="L152" s="172"/>
      <c r="M152" s="173"/>
      <c r="N152" s="167"/>
    </row>
    <row r="153" spans="1:14" ht="17.25" hidden="1" customHeight="1">
      <c r="A153" s="171"/>
      <c r="B153" s="171"/>
      <c r="C153" s="171"/>
      <c r="D153" s="174"/>
      <c r="E153" s="174"/>
      <c r="F153" s="166"/>
      <c r="G153" s="167"/>
      <c r="H153" s="167"/>
      <c r="I153" s="172"/>
      <c r="J153" s="167"/>
      <c r="K153" s="167"/>
      <c r="L153" s="172"/>
      <c r="M153" s="173"/>
      <c r="N153" s="167"/>
    </row>
    <row r="154" spans="1:14" ht="17.25" hidden="1" customHeight="1">
      <c r="A154" s="171"/>
      <c r="B154" s="171"/>
      <c r="C154" s="171"/>
      <c r="D154" s="174"/>
      <c r="E154" s="174"/>
      <c r="F154" s="166"/>
      <c r="G154" s="167"/>
      <c r="H154" s="167"/>
      <c r="I154" s="172"/>
      <c r="J154" s="167"/>
      <c r="K154" s="167"/>
      <c r="L154" s="172"/>
      <c r="M154" s="173"/>
      <c r="N154" s="167"/>
    </row>
    <row r="155" spans="1:14" hidden="1">
      <c r="A155" s="155"/>
      <c r="B155" s="155"/>
      <c r="C155" s="155"/>
      <c r="D155" s="155"/>
      <c r="E155" s="155"/>
      <c r="F155" s="155"/>
      <c r="G155" s="155"/>
      <c r="H155" s="155"/>
      <c r="I155" s="155"/>
      <c r="J155" s="155"/>
      <c r="K155" s="155"/>
      <c r="L155" s="155"/>
      <c r="M155" s="155"/>
      <c r="N155" s="155"/>
    </row>
    <row r="156" spans="1:14" hidden="1">
      <c r="A156" s="155"/>
      <c r="B156" s="155"/>
      <c r="C156" s="155"/>
      <c r="D156" s="155"/>
      <c r="E156" s="155"/>
      <c r="F156" s="155"/>
      <c r="G156" s="155"/>
      <c r="H156" s="155"/>
      <c r="I156" s="155"/>
      <c r="J156" s="155"/>
      <c r="K156" s="155"/>
      <c r="L156" s="155"/>
      <c r="M156" s="155"/>
      <c r="N156" s="155"/>
    </row>
    <row r="157" spans="1:14" hidden="1">
      <c r="A157" s="155"/>
      <c r="B157" s="155"/>
      <c r="C157" s="155"/>
      <c r="D157" s="155"/>
      <c r="E157" s="155"/>
      <c r="F157" s="155"/>
      <c r="G157" s="155"/>
      <c r="H157" s="155"/>
      <c r="I157" s="155"/>
      <c r="J157" s="155"/>
      <c r="K157" s="155"/>
      <c r="L157" s="155"/>
      <c r="M157" s="155"/>
      <c r="N157" s="155"/>
    </row>
    <row r="158" spans="1:14" hidden="1">
      <c r="A158" s="155"/>
      <c r="B158" s="155"/>
      <c r="C158" s="155"/>
      <c r="D158" s="155"/>
      <c r="E158" s="155"/>
      <c r="F158" s="155"/>
      <c r="G158" s="155"/>
      <c r="H158" s="155"/>
      <c r="I158" s="155"/>
      <c r="J158" s="155"/>
      <c r="K158" s="155"/>
      <c r="L158" s="155"/>
      <c r="M158" s="155"/>
      <c r="N158" s="155"/>
    </row>
    <row r="159" spans="1:14" hidden="1">
      <c r="A159" s="155"/>
      <c r="B159" s="155"/>
      <c r="C159" s="155"/>
      <c r="D159" s="155"/>
      <c r="E159" s="155"/>
      <c r="F159" s="155"/>
      <c r="G159" s="155"/>
      <c r="H159" s="155"/>
      <c r="I159" s="155"/>
      <c r="J159" s="155"/>
      <c r="K159" s="155"/>
      <c r="L159" s="155"/>
      <c r="M159" s="155"/>
      <c r="N159" s="155"/>
    </row>
    <row r="160" spans="1:14" hidden="1">
      <c r="A160" s="155"/>
      <c r="B160" s="155"/>
      <c r="C160" s="155"/>
      <c r="D160" s="155"/>
      <c r="E160" s="155"/>
      <c r="F160" s="155"/>
      <c r="G160" s="155"/>
      <c r="H160" s="155"/>
      <c r="I160" s="155"/>
      <c r="J160" s="155"/>
      <c r="K160" s="155"/>
      <c r="L160" s="155"/>
      <c r="M160" s="155"/>
      <c r="N160" s="155"/>
    </row>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sheetData>
  <sheetProtection formatCells="0" formatColumns="0" formatRows="0" insertColumns="0" insertRows="0" insertHyperlinks="0" deleteColumns="0" deleteRows="0" sort="0" autoFilter="0" pivotTables="0"/>
  <mergeCells count="14">
    <mergeCell ref="A9:F9"/>
    <mergeCell ref="A3:C3"/>
    <mergeCell ref="D3:F3"/>
    <mergeCell ref="G3:N3"/>
    <mergeCell ref="A5:K5"/>
    <mergeCell ref="A6:D6"/>
    <mergeCell ref="E6:F6"/>
    <mergeCell ref="G6:H6"/>
    <mergeCell ref="I6:J6"/>
    <mergeCell ref="A7:D7"/>
    <mergeCell ref="E7:F7"/>
    <mergeCell ref="G7:H7"/>
    <mergeCell ref="I7:J7"/>
    <mergeCell ref="A8:J8"/>
  </mergeCells>
  <phoneticPr fontId="4" type="noConversion"/>
  <dataValidations count="4">
    <dataValidation type="list" allowBlank="1" showInputMessage="1" showErrorMessage="1" sqref="F11:F154 JB11:JB154 SX11:SX154 ACT11:ACT154 AMP11:AMP154 AWL11:AWL154 BGH11:BGH154 BQD11:BQD154 BZZ11:BZZ154 CJV11:CJV154 CTR11:CTR154 DDN11:DDN154 DNJ11:DNJ154 DXF11:DXF154 EHB11:EHB154 EQX11:EQX154 FAT11:FAT154 FKP11:FKP154 FUL11:FUL154 GEH11:GEH154 GOD11:GOD154 GXZ11:GXZ154 HHV11:HHV154 HRR11:HRR154 IBN11:IBN154 ILJ11:ILJ154 IVF11:IVF154 JFB11:JFB154 JOX11:JOX154 JYT11:JYT154 KIP11:KIP154 KSL11:KSL154 LCH11:LCH154 LMD11:LMD154 LVZ11:LVZ154 MFV11:MFV154 MPR11:MPR154 MZN11:MZN154 NJJ11:NJJ154 NTF11:NTF154 ODB11:ODB154 OMX11:OMX154 OWT11:OWT154 PGP11:PGP154 PQL11:PQL154 QAH11:QAH154 QKD11:QKD154 QTZ11:QTZ154 RDV11:RDV154 RNR11:RNR154 RXN11:RXN154 SHJ11:SHJ154 SRF11:SRF154 TBB11:TBB154 TKX11:TKX154 TUT11:TUT154 UEP11:UEP154 UOL11:UOL154 UYH11:UYH154 VID11:VID154 VRZ11:VRZ154 WBV11:WBV154 WLR11:WLR154 WVN11:WVN154 F65547:F65690 JB65547:JB65690 SX65547:SX65690 ACT65547:ACT65690 AMP65547:AMP65690 AWL65547:AWL65690 BGH65547:BGH65690 BQD65547:BQD65690 BZZ65547:BZZ65690 CJV65547:CJV65690 CTR65547:CTR65690 DDN65547:DDN65690 DNJ65547:DNJ65690 DXF65547:DXF65690 EHB65547:EHB65690 EQX65547:EQX65690 FAT65547:FAT65690 FKP65547:FKP65690 FUL65547:FUL65690 GEH65547:GEH65690 GOD65547:GOD65690 GXZ65547:GXZ65690 HHV65547:HHV65690 HRR65547:HRR65690 IBN65547:IBN65690 ILJ65547:ILJ65690 IVF65547:IVF65690 JFB65547:JFB65690 JOX65547:JOX65690 JYT65547:JYT65690 KIP65547:KIP65690 KSL65547:KSL65690 LCH65547:LCH65690 LMD65547:LMD65690 LVZ65547:LVZ65690 MFV65547:MFV65690 MPR65547:MPR65690 MZN65547:MZN65690 NJJ65547:NJJ65690 NTF65547:NTF65690 ODB65547:ODB65690 OMX65547:OMX65690 OWT65547:OWT65690 PGP65547:PGP65690 PQL65547:PQL65690 QAH65547:QAH65690 QKD65547:QKD65690 QTZ65547:QTZ65690 RDV65547:RDV65690 RNR65547:RNR65690 RXN65547:RXN65690 SHJ65547:SHJ65690 SRF65547:SRF65690 TBB65547:TBB65690 TKX65547:TKX65690 TUT65547:TUT65690 UEP65547:UEP65690 UOL65547:UOL65690 UYH65547:UYH65690 VID65547:VID65690 VRZ65547:VRZ65690 WBV65547:WBV65690 WLR65547:WLR65690 WVN65547:WVN65690 F131083:F131226 JB131083:JB131226 SX131083:SX131226 ACT131083:ACT131226 AMP131083:AMP131226 AWL131083:AWL131226 BGH131083:BGH131226 BQD131083:BQD131226 BZZ131083:BZZ131226 CJV131083:CJV131226 CTR131083:CTR131226 DDN131083:DDN131226 DNJ131083:DNJ131226 DXF131083:DXF131226 EHB131083:EHB131226 EQX131083:EQX131226 FAT131083:FAT131226 FKP131083:FKP131226 FUL131083:FUL131226 GEH131083:GEH131226 GOD131083:GOD131226 GXZ131083:GXZ131226 HHV131083:HHV131226 HRR131083:HRR131226 IBN131083:IBN131226 ILJ131083:ILJ131226 IVF131083:IVF131226 JFB131083:JFB131226 JOX131083:JOX131226 JYT131083:JYT131226 KIP131083:KIP131226 KSL131083:KSL131226 LCH131083:LCH131226 LMD131083:LMD131226 LVZ131083:LVZ131226 MFV131083:MFV131226 MPR131083:MPR131226 MZN131083:MZN131226 NJJ131083:NJJ131226 NTF131083:NTF131226 ODB131083:ODB131226 OMX131083:OMX131226 OWT131083:OWT131226 PGP131083:PGP131226 PQL131083:PQL131226 QAH131083:QAH131226 QKD131083:QKD131226 QTZ131083:QTZ131226 RDV131083:RDV131226 RNR131083:RNR131226 RXN131083:RXN131226 SHJ131083:SHJ131226 SRF131083:SRF131226 TBB131083:TBB131226 TKX131083:TKX131226 TUT131083:TUT131226 UEP131083:UEP131226 UOL131083:UOL131226 UYH131083:UYH131226 VID131083:VID131226 VRZ131083:VRZ131226 WBV131083:WBV131226 WLR131083:WLR131226 WVN131083:WVN131226 F196619:F196762 JB196619:JB196762 SX196619:SX196762 ACT196619:ACT196762 AMP196619:AMP196762 AWL196619:AWL196762 BGH196619:BGH196762 BQD196619:BQD196762 BZZ196619:BZZ196762 CJV196619:CJV196762 CTR196619:CTR196762 DDN196619:DDN196762 DNJ196619:DNJ196762 DXF196619:DXF196762 EHB196619:EHB196762 EQX196619:EQX196762 FAT196619:FAT196762 FKP196619:FKP196762 FUL196619:FUL196762 GEH196619:GEH196762 GOD196619:GOD196762 GXZ196619:GXZ196762 HHV196619:HHV196762 HRR196619:HRR196762 IBN196619:IBN196762 ILJ196619:ILJ196762 IVF196619:IVF196762 JFB196619:JFB196762 JOX196619:JOX196762 JYT196619:JYT196762 KIP196619:KIP196762 KSL196619:KSL196762 LCH196619:LCH196762 LMD196619:LMD196762 LVZ196619:LVZ196762 MFV196619:MFV196762 MPR196619:MPR196762 MZN196619:MZN196762 NJJ196619:NJJ196762 NTF196619:NTF196762 ODB196619:ODB196762 OMX196619:OMX196762 OWT196619:OWT196762 PGP196619:PGP196762 PQL196619:PQL196762 QAH196619:QAH196762 QKD196619:QKD196762 QTZ196619:QTZ196762 RDV196619:RDV196762 RNR196619:RNR196762 RXN196619:RXN196762 SHJ196619:SHJ196762 SRF196619:SRF196762 TBB196619:TBB196762 TKX196619:TKX196762 TUT196619:TUT196762 UEP196619:UEP196762 UOL196619:UOL196762 UYH196619:UYH196762 VID196619:VID196762 VRZ196619:VRZ196762 WBV196619:WBV196762 WLR196619:WLR196762 WVN196619:WVN196762 F262155:F262298 JB262155:JB262298 SX262155:SX262298 ACT262155:ACT262298 AMP262155:AMP262298 AWL262155:AWL262298 BGH262155:BGH262298 BQD262155:BQD262298 BZZ262155:BZZ262298 CJV262155:CJV262298 CTR262155:CTR262298 DDN262155:DDN262298 DNJ262155:DNJ262298 DXF262155:DXF262298 EHB262155:EHB262298 EQX262155:EQX262298 FAT262155:FAT262298 FKP262155:FKP262298 FUL262155:FUL262298 GEH262155:GEH262298 GOD262155:GOD262298 GXZ262155:GXZ262298 HHV262155:HHV262298 HRR262155:HRR262298 IBN262155:IBN262298 ILJ262155:ILJ262298 IVF262155:IVF262298 JFB262155:JFB262298 JOX262155:JOX262298 JYT262155:JYT262298 KIP262155:KIP262298 KSL262155:KSL262298 LCH262155:LCH262298 LMD262155:LMD262298 LVZ262155:LVZ262298 MFV262155:MFV262298 MPR262155:MPR262298 MZN262155:MZN262298 NJJ262155:NJJ262298 NTF262155:NTF262298 ODB262155:ODB262298 OMX262155:OMX262298 OWT262155:OWT262298 PGP262155:PGP262298 PQL262155:PQL262298 QAH262155:QAH262298 QKD262155:QKD262298 QTZ262155:QTZ262298 RDV262155:RDV262298 RNR262155:RNR262298 RXN262155:RXN262298 SHJ262155:SHJ262298 SRF262155:SRF262298 TBB262155:TBB262298 TKX262155:TKX262298 TUT262155:TUT262298 UEP262155:UEP262298 UOL262155:UOL262298 UYH262155:UYH262298 VID262155:VID262298 VRZ262155:VRZ262298 WBV262155:WBV262298 WLR262155:WLR262298 WVN262155:WVN262298 F327691:F327834 JB327691:JB327834 SX327691:SX327834 ACT327691:ACT327834 AMP327691:AMP327834 AWL327691:AWL327834 BGH327691:BGH327834 BQD327691:BQD327834 BZZ327691:BZZ327834 CJV327691:CJV327834 CTR327691:CTR327834 DDN327691:DDN327834 DNJ327691:DNJ327834 DXF327691:DXF327834 EHB327691:EHB327834 EQX327691:EQX327834 FAT327691:FAT327834 FKP327691:FKP327834 FUL327691:FUL327834 GEH327691:GEH327834 GOD327691:GOD327834 GXZ327691:GXZ327834 HHV327691:HHV327834 HRR327691:HRR327834 IBN327691:IBN327834 ILJ327691:ILJ327834 IVF327691:IVF327834 JFB327691:JFB327834 JOX327691:JOX327834 JYT327691:JYT327834 KIP327691:KIP327834 KSL327691:KSL327834 LCH327691:LCH327834 LMD327691:LMD327834 LVZ327691:LVZ327834 MFV327691:MFV327834 MPR327691:MPR327834 MZN327691:MZN327834 NJJ327691:NJJ327834 NTF327691:NTF327834 ODB327691:ODB327834 OMX327691:OMX327834 OWT327691:OWT327834 PGP327691:PGP327834 PQL327691:PQL327834 QAH327691:QAH327834 QKD327691:QKD327834 QTZ327691:QTZ327834 RDV327691:RDV327834 RNR327691:RNR327834 RXN327691:RXN327834 SHJ327691:SHJ327834 SRF327691:SRF327834 TBB327691:TBB327834 TKX327691:TKX327834 TUT327691:TUT327834 UEP327691:UEP327834 UOL327691:UOL327834 UYH327691:UYH327834 VID327691:VID327834 VRZ327691:VRZ327834 WBV327691:WBV327834 WLR327691:WLR327834 WVN327691:WVN327834 F393227:F393370 JB393227:JB393370 SX393227:SX393370 ACT393227:ACT393370 AMP393227:AMP393370 AWL393227:AWL393370 BGH393227:BGH393370 BQD393227:BQD393370 BZZ393227:BZZ393370 CJV393227:CJV393370 CTR393227:CTR393370 DDN393227:DDN393370 DNJ393227:DNJ393370 DXF393227:DXF393370 EHB393227:EHB393370 EQX393227:EQX393370 FAT393227:FAT393370 FKP393227:FKP393370 FUL393227:FUL393370 GEH393227:GEH393370 GOD393227:GOD393370 GXZ393227:GXZ393370 HHV393227:HHV393370 HRR393227:HRR393370 IBN393227:IBN393370 ILJ393227:ILJ393370 IVF393227:IVF393370 JFB393227:JFB393370 JOX393227:JOX393370 JYT393227:JYT393370 KIP393227:KIP393370 KSL393227:KSL393370 LCH393227:LCH393370 LMD393227:LMD393370 LVZ393227:LVZ393370 MFV393227:MFV393370 MPR393227:MPR393370 MZN393227:MZN393370 NJJ393227:NJJ393370 NTF393227:NTF393370 ODB393227:ODB393370 OMX393227:OMX393370 OWT393227:OWT393370 PGP393227:PGP393370 PQL393227:PQL393370 QAH393227:QAH393370 QKD393227:QKD393370 QTZ393227:QTZ393370 RDV393227:RDV393370 RNR393227:RNR393370 RXN393227:RXN393370 SHJ393227:SHJ393370 SRF393227:SRF393370 TBB393227:TBB393370 TKX393227:TKX393370 TUT393227:TUT393370 UEP393227:UEP393370 UOL393227:UOL393370 UYH393227:UYH393370 VID393227:VID393370 VRZ393227:VRZ393370 WBV393227:WBV393370 WLR393227:WLR393370 WVN393227:WVN393370 F458763:F458906 JB458763:JB458906 SX458763:SX458906 ACT458763:ACT458906 AMP458763:AMP458906 AWL458763:AWL458906 BGH458763:BGH458906 BQD458763:BQD458906 BZZ458763:BZZ458906 CJV458763:CJV458906 CTR458763:CTR458906 DDN458763:DDN458906 DNJ458763:DNJ458906 DXF458763:DXF458906 EHB458763:EHB458906 EQX458763:EQX458906 FAT458763:FAT458906 FKP458763:FKP458906 FUL458763:FUL458906 GEH458763:GEH458906 GOD458763:GOD458906 GXZ458763:GXZ458906 HHV458763:HHV458906 HRR458763:HRR458906 IBN458763:IBN458906 ILJ458763:ILJ458906 IVF458763:IVF458906 JFB458763:JFB458906 JOX458763:JOX458906 JYT458763:JYT458906 KIP458763:KIP458906 KSL458763:KSL458906 LCH458763:LCH458906 LMD458763:LMD458906 LVZ458763:LVZ458906 MFV458763:MFV458906 MPR458763:MPR458906 MZN458763:MZN458906 NJJ458763:NJJ458906 NTF458763:NTF458906 ODB458763:ODB458906 OMX458763:OMX458906 OWT458763:OWT458906 PGP458763:PGP458906 PQL458763:PQL458906 QAH458763:QAH458906 QKD458763:QKD458906 QTZ458763:QTZ458906 RDV458763:RDV458906 RNR458763:RNR458906 RXN458763:RXN458906 SHJ458763:SHJ458906 SRF458763:SRF458906 TBB458763:TBB458906 TKX458763:TKX458906 TUT458763:TUT458906 UEP458763:UEP458906 UOL458763:UOL458906 UYH458763:UYH458906 VID458763:VID458906 VRZ458763:VRZ458906 WBV458763:WBV458906 WLR458763:WLR458906 WVN458763:WVN458906 F524299:F524442 JB524299:JB524442 SX524299:SX524442 ACT524299:ACT524442 AMP524299:AMP524442 AWL524299:AWL524442 BGH524299:BGH524442 BQD524299:BQD524442 BZZ524299:BZZ524442 CJV524299:CJV524442 CTR524299:CTR524442 DDN524299:DDN524442 DNJ524299:DNJ524442 DXF524299:DXF524442 EHB524299:EHB524442 EQX524299:EQX524442 FAT524299:FAT524442 FKP524299:FKP524442 FUL524299:FUL524442 GEH524299:GEH524442 GOD524299:GOD524442 GXZ524299:GXZ524442 HHV524299:HHV524442 HRR524299:HRR524442 IBN524299:IBN524442 ILJ524299:ILJ524442 IVF524299:IVF524442 JFB524299:JFB524442 JOX524299:JOX524442 JYT524299:JYT524442 KIP524299:KIP524442 KSL524299:KSL524442 LCH524299:LCH524442 LMD524299:LMD524442 LVZ524299:LVZ524442 MFV524299:MFV524442 MPR524299:MPR524442 MZN524299:MZN524442 NJJ524299:NJJ524442 NTF524299:NTF524442 ODB524299:ODB524442 OMX524299:OMX524442 OWT524299:OWT524442 PGP524299:PGP524442 PQL524299:PQL524442 QAH524299:QAH524442 QKD524299:QKD524442 QTZ524299:QTZ524442 RDV524299:RDV524442 RNR524299:RNR524442 RXN524299:RXN524442 SHJ524299:SHJ524442 SRF524299:SRF524442 TBB524299:TBB524442 TKX524299:TKX524442 TUT524299:TUT524442 UEP524299:UEP524442 UOL524299:UOL524442 UYH524299:UYH524442 VID524299:VID524442 VRZ524299:VRZ524442 WBV524299:WBV524442 WLR524299:WLR524442 WVN524299:WVN524442 F589835:F589978 JB589835:JB589978 SX589835:SX589978 ACT589835:ACT589978 AMP589835:AMP589978 AWL589835:AWL589978 BGH589835:BGH589978 BQD589835:BQD589978 BZZ589835:BZZ589978 CJV589835:CJV589978 CTR589835:CTR589978 DDN589835:DDN589978 DNJ589835:DNJ589978 DXF589835:DXF589978 EHB589835:EHB589978 EQX589835:EQX589978 FAT589835:FAT589978 FKP589835:FKP589978 FUL589835:FUL589978 GEH589835:GEH589978 GOD589835:GOD589978 GXZ589835:GXZ589978 HHV589835:HHV589978 HRR589835:HRR589978 IBN589835:IBN589978 ILJ589835:ILJ589978 IVF589835:IVF589978 JFB589835:JFB589978 JOX589835:JOX589978 JYT589835:JYT589978 KIP589835:KIP589978 KSL589835:KSL589978 LCH589835:LCH589978 LMD589835:LMD589978 LVZ589835:LVZ589978 MFV589835:MFV589978 MPR589835:MPR589978 MZN589835:MZN589978 NJJ589835:NJJ589978 NTF589835:NTF589978 ODB589835:ODB589978 OMX589835:OMX589978 OWT589835:OWT589978 PGP589835:PGP589978 PQL589835:PQL589978 QAH589835:QAH589978 QKD589835:QKD589978 QTZ589835:QTZ589978 RDV589835:RDV589978 RNR589835:RNR589978 RXN589835:RXN589978 SHJ589835:SHJ589978 SRF589835:SRF589978 TBB589835:TBB589978 TKX589835:TKX589978 TUT589835:TUT589978 UEP589835:UEP589978 UOL589835:UOL589978 UYH589835:UYH589978 VID589835:VID589978 VRZ589835:VRZ589978 WBV589835:WBV589978 WLR589835:WLR589978 WVN589835:WVN589978 F655371:F655514 JB655371:JB655514 SX655371:SX655514 ACT655371:ACT655514 AMP655371:AMP655514 AWL655371:AWL655514 BGH655371:BGH655514 BQD655371:BQD655514 BZZ655371:BZZ655514 CJV655371:CJV655514 CTR655371:CTR655514 DDN655371:DDN655514 DNJ655371:DNJ655514 DXF655371:DXF655514 EHB655371:EHB655514 EQX655371:EQX655514 FAT655371:FAT655514 FKP655371:FKP655514 FUL655371:FUL655514 GEH655371:GEH655514 GOD655371:GOD655514 GXZ655371:GXZ655514 HHV655371:HHV655514 HRR655371:HRR655514 IBN655371:IBN655514 ILJ655371:ILJ655514 IVF655371:IVF655514 JFB655371:JFB655514 JOX655371:JOX655514 JYT655371:JYT655514 KIP655371:KIP655514 KSL655371:KSL655514 LCH655371:LCH655514 LMD655371:LMD655514 LVZ655371:LVZ655514 MFV655371:MFV655514 MPR655371:MPR655514 MZN655371:MZN655514 NJJ655371:NJJ655514 NTF655371:NTF655514 ODB655371:ODB655514 OMX655371:OMX655514 OWT655371:OWT655514 PGP655371:PGP655514 PQL655371:PQL655514 QAH655371:QAH655514 QKD655371:QKD655514 QTZ655371:QTZ655514 RDV655371:RDV655514 RNR655371:RNR655514 RXN655371:RXN655514 SHJ655371:SHJ655514 SRF655371:SRF655514 TBB655371:TBB655514 TKX655371:TKX655514 TUT655371:TUT655514 UEP655371:UEP655514 UOL655371:UOL655514 UYH655371:UYH655514 VID655371:VID655514 VRZ655371:VRZ655514 WBV655371:WBV655514 WLR655371:WLR655514 WVN655371:WVN655514 F720907:F721050 JB720907:JB721050 SX720907:SX721050 ACT720907:ACT721050 AMP720907:AMP721050 AWL720907:AWL721050 BGH720907:BGH721050 BQD720907:BQD721050 BZZ720907:BZZ721050 CJV720907:CJV721050 CTR720907:CTR721050 DDN720907:DDN721050 DNJ720907:DNJ721050 DXF720907:DXF721050 EHB720907:EHB721050 EQX720907:EQX721050 FAT720907:FAT721050 FKP720907:FKP721050 FUL720907:FUL721050 GEH720907:GEH721050 GOD720907:GOD721050 GXZ720907:GXZ721050 HHV720907:HHV721050 HRR720907:HRR721050 IBN720907:IBN721050 ILJ720907:ILJ721050 IVF720907:IVF721050 JFB720907:JFB721050 JOX720907:JOX721050 JYT720907:JYT721050 KIP720907:KIP721050 KSL720907:KSL721050 LCH720907:LCH721050 LMD720907:LMD721050 LVZ720907:LVZ721050 MFV720907:MFV721050 MPR720907:MPR721050 MZN720907:MZN721050 NJJ720907:NJJ721050 NTF720907:NTF721050 ODB720907:ODB721050 OMX720907:OMX721050 OWT720907:OWT721050 PGP720907:PGP721050 PQL720907:PQL721050 QAH720907:QAH721050 QKD720907:QKD721050 QTZ720907:QTZ721050 RDV720907:RDV721050 RNR720907:RNR721050 RXN720907:RXN721050 SHJ720907:SHJ721050 SRF720907:SRF721050 TBB720907:TBB721050 TKX720907:TKX721050 TUT720907:TUT721050 UEP720907:UEP721050 UOL720907:UOL721050 UYH720907:UYH721050 VID720907:VID721050 VRZ720907:VRZ721050 WBV720907:WBV721050 WLR720907:WLR721050 WVN720907:WVN721050 F786443:F786586 JB786443:JB786586 SX786443:SX786586 ACT786443:ACT786586 AMP786443:AMP786586 AWL786443:AWL786586 BGH786443:BGH786586 BQD786443:BQD786586 BZZ786443:BZZ786586 CJV786443:CJV786586 CTR786443:CTR786586 DDN786443:DDN786586 DNJ786443:DNJ786586 DXF786443:DXF786586 EHB786443:EHB786586 EQX786443:EQX786586 FAT786443:FAT786586 FKP786443:FKP786586 FUL786443:FUL786586 GEH786443:GEH786586 GOD786443:GOD786586 GXZ786443:GXZ786586 HHV786443:HHV786586 HRR786443:HRR786586 IBN786443:IBN786586 ILJ786443:ILJ786586 IVF786443:IVF786586 JFB786443:JFB786586 JOX786443:JOX786586 JYT786443:JYT786586 KIP786443:KIP786586 KSL786443:KSL786586 LCH786443:LCH786586 LMD786443:LMD786586 LVZ786443:LVZ786586 MFV786443:MFV786586 MPR786443:MPR786586 MZN786443:MZN786586 NJJ786443:NJJ786586 NTF786443:NTF786586 ODB786443:ODB786586 OMX786443:OMX786586 OWT786443:OWT786586 PGP786443:PGP786586 PQL786443:PQL786586 QAH786443:QAH786586 QKD786443:QKD786586 QTZ786443:QTZ786586 RDV786443:RDV786586 RNR786443:RNR786586 RXN786443:RXN786586 SHJ786443:SHJ786586 SRF786443:SRF786586 TBB786443:TBB786586 TKX786443:TKX786586 TUT786443:TUT786586 UEP786443:UEP786586 UOL786443:UOL786586 UYH786443:UYH786586 VID786443:VID786586 VRZ786443:VRZ786586 WBV786443:WBV786586 WLR786443:WLR786586 WVN786443:WVN786586 F851979:F852122 JB851979:JB852122 SX851979:SX852122 ACT851979:ACT852122 AMP851979:AMP852122 AWL851979:AWL852122 BGH851979:BGH852122 BQD851979:BQD852122 BZZ851979:BZZ852122 CJV851979:CJV852122 CTR851979:CTR852122 DDN851979:DDN852122 DNJ851979:DNJ852122 DXF851979:DXF852122 EHB851979:EHB852122 EQX851979:EQX852122 FAT851979:FAT852122 FKP851979:FKP852122 FUL851979:FUL852122 GEH851979:GEH852122 GOD851979:GOD852122 GXZ851979:GXZ852122 HHV851979:HHV852122 HRR851979:HRR852122 IBN851979:IBN852122 ILJ851979:ILJ852122 IVF851979:IVF852122 JFB851979:JFB852122 JOX851979:JOX852122 JYT851979:JYT852122 KIP851979:KIP852122 KSL851979:KSL852122 LCH851979:LCH852122 LMD851979:LMD852122 LVZ851979:LVZ852122 MFV851979:MFV852122 MPR851979:MPR852122 MZN851979:MZN852122 NJJ851979:NJJ852122 NTF851979:NTF852122 ODB851979:ODB852122 OMX851979:OMX852122 OWT851979:OWT852122 PGP851979:PGP852122 PQL851979:PQL852122 QAH851979:QAH852122 QKD851979:QKD852122 QTZ851979:QTZ852122 RDV851979:RDV852122 RNR851979:RNR852122 RXN851979:RXN852122 SHJ851979:SHJ852122 SRF851979:SRF852122 TBB851979:TBB852122 TKX851979:TKX852122 TUT851979:TUT852122 UEP851979:UEP852122 UOL851979:UOL852122 UYH851979:UYH852122 VID851979:VID852122 VRZ851979:VRZ852122 WBV851979:WBV852122 WLR851979:WLR852122 WVN851979:WVN852122 F917515:F917658 JB917515:JB917658 SX917515:SX917658 ACT917515:ACT917658 AMP917515:AMP917658 AWL917515:AWL917658 BGH917515:BGH917658 BQD917515:BQD917658 BZZ917515:BZZ917658 CJV917515:CJV917658 CTR917515:CTR917658 DDN917515:DDN917658 DNJ917515:DNJ917658 DXF917515:DXF917658 EHB917515:EHB917658 EQX917515:EQX917658 FAT917515:FAT917658 FKP917515:FKP917658 FUL917515:FUL917658 GEH917515:GEH917658 GOD917515:GOD917658 GXZ917515:GXZ917658 HHV917515:HHV917658 HRR917515:HRR917658 IBN917515:IBN917658 ILJ917515:ILJ917658 IVF917515:IVF917658 JFB917515:JFB917658 JOX917515:JOX917658 JYT917515:JYT917658 KIP917515:KIP917658 KSL917515:KSL917658 LCH917515:LCH917658 LMD917515:LMD917658 LVZ917515:LVZ917658 MFV917515:MFV917658 MPR917515:MPR917658 MZN917515:MZN917658 NJJ917515:NJJ917658 NTF917515:NTF917658 ODB917515:ODB917658 OMX917515:OMX917658 OWT917515:OWT917658 PGP917515:PGP917658 PQL917515:PQL917658 QAH917515:QAH917658 QKD917515:QKD917658 QTZ917515:QTZ917658 RDV917515:RDV917658 RNR917515:RNR917658 RXN917515:RXN917658 SHJ917515:SHJ917658 SRF917515:SRF917658 TBB917515:TBB917658 TKX917515:TKX917658 TUT917515:TUT917658 UEP917515:UEP917658 UOL917515:UOL917658 UYH917515:UYH917658 VID917515:VID917658 VRZ917515:VRZ917658 WBV917515:WBV917658 WLR917515:WLR917658 WVN917515:WVN917658 F983051:F983194 JB983051:JB983194 SX983051:SX983194 ACT983051:ACT983194 AMP983051:AMP983194 AWL983051:AWL983194 BGH983051:BGH983194 BQD983051:BQD983194 BZZ983051:BZZ983194 CJV983051:CJV983194 CTR983051:CTR983194 DDN983051:DDN983194 DNJ983051:DNJ983194 DXF983051:DXF983194 EHB983051:EHB983194 EQX983051:EQX983194 FAT983051:FAT983194 FKP983051:FKP983194 FUL983051:FUL983194 GEH983051:GEH983194 GOD983051:GOD983194 GXZ983051:GXZ983194 HHV983051:HHV983194 HRR983051:HRR983194 IBN983051:IBN983194 ILJ983051:ILJ983194 IVF983051:IVF983194 JFB983051:JFB983194 JOX983051:JOX983194 JYT983051:JYT983194 KIP983051:KIP983194 KSL983051:KSL983194 LCH983051:LCH983194 LMD983051:LMD983194 LVZ983051:LVZ983194 MFV983051:MFV983194 MPR983051:MPR983194 MZN983051:MZN983194 NJJ983051:NJJ983194 NTF983051:NTF983194 ODB983051:ODB983194 OMX983051:OMX983194 OWT983051:OWT983194 PGP983051:PGP983194 PQL983051:PQL983194 QAH983051:QAH983194 QKD983051:QKD983194 QTZ983051:QTZ983194 RDV983051:RDV983194 RNR983051:RNR983194 RXN983051:RXN983194 SHJ983051:SHJ983194 SRF983051:SRF983194 TBB983051:TBB983194 TKX983051:TKX983194 TUT983051:TUT983194 UEP983051:UEP983194 UOL983051:UOL983194 UYH983051:UYH983194 VID983051:VID983194 VRZ983051:VRZ983194 WBV983051:WBV983194 WLR983051:WLR983194 WVN983051:WVN983194" xr:uid="{901E8108-BE17-4C39-80C2-6EB2E8269258}">
      <formula1>"1.출근용,2.퇴근용,3.업무용,4.비업무"</formula1>
    </dataValidation>
    <dataValidation type="list" allowBlank="1" showInputMessage="1" showErrorMessage="1" sqref="J10:J154 JF10:JF154 TB10:TB154 ACX10:ACX154 AMT10:AMT154 AWP10:AWP154 BGL10:BGL154 BQH10:BQH154 CAD10:CAD154 CJZ10:CJZ154 CTV10:CTV154 DDR10:DDR154 DNN10:DNN154 DXJ10:DXJ154 EHF10:EHF154 ERB10:ERB154 FAX10:FAX154 FKT10:FKT154 FUP10:FUP154 GEL10:GEL154 GOH10:GOH154 GYD10:GYD154 HHZ10:HHZ154 HRV10:HRV154 IBR10:IBR154 ILN10:ILN154 IVJ10:IVJ154 JFF10:JFF154 JPB10:JPB154 JYX10:JYX154 KIT10:KIT154 KSP10:KSP154 LCL10:LCL154 LMH10:LMH154 LWD10:LWD154 MFZ10:MFZ154 MPV10:MPV154 MZR10:MZR154 NJN10:NJN154 NTJ10:NTJ154 ODF10:ODF154 ONB10:ONB154 OWX10:OWX154 PGT10:PGT154 PQP10:PQP154 QAL10:QAL154 QKH10:QKH154 QUD10:QUD154 RDZ10:RDZ154 RNV10:RNV154 RXR10:RXR154 SHN10:SHN154 SRJ10:SRJ154 TBF10:TBF154 TLB10:TLB154 TUX10:TUX154 UET10:UET154 UOP10:UOP154 UYL10:UYL154 VIH10:VIH154 VSD10:VSD154 WBZ10:WBZ154 WLV10:WLV154 WVR10:WVR154 J65546:J65690 JF65546:JF65690 TB65546:TB65690 ACX65546:ACX65690 AMT65546:AMT65690 AWP65546:AWP65690 BGL65546:BGL65690 BQH65546:BQH65690 CAD65546:CAD65690 CJZ65546:CJZ65690 CTV65546:CTV65690 DDR65546:DDR65690 DNN65546:DNN65690 DXJ65546:DXJ65690 EHF65546:EHF65690 ERB65546:ERB65690 FAX65546:FAX65690 FKT65546:FKT65690 FUP65546:FUP65690 GEL65546:GEL65690 GOH65546:GOH65690 GYD65546:GYD65690 HHZ65546:HHZ65690 HRV65546:HRV65690 IBR65546:IBR65690 ILN65546:ILN65690 IVJ65546:IVJ65690 JFF65546:JFF65690 JPB65546:JPB65690 JYX65546:JYX65690 KIT65546:KIT65690 KSP65546:KSP65690 LCL65546:LCL65690 LMH65546:LMH65690 LWD65546:LWD65690 MFZ65546:MFZ65690 MPV65546:MPV65690 MZR65546:MZR65690 NJN65546:NJN65690 NTJ65546:NTJ65690 ODF65546:ODF65690 ONB65546:ONB65690 OWX65546:OWX65690 PGT65546:PGT65690 PQP65546:PQP65690 QAL65546:QAL65690 QKH65546:QKH65690 QUD65546:QUD65690 RDZ65546:RDZ65690 RNV65546:RNV65690 RXR65546:RXR65690 SHN65546:SHN65690 SRJ65546:SRJ65690 TBF65546:TBF65690 TLB65546:TLB65690 TUX65546:TUX65690 UET65546:UET65690 UOP65546:UOP65690 UYL65546:UYL65690 VIH65546:VIH65690 VSD65546:VSD65690 WBZ65546:WBZ65690 WLV65546:WLV65690 WVR65546:WVR65690 J131082:J131226 JF131082:JF131226 TB131082:TB131226 ACX131082:ACX131226 AMT131082:AMT131226 AWP131082:AWP131226 BGL131082:BGL131226 BQH131082:BQH131226 CAD131082:CAD131226 CJZ131082:CJZ131226 CTV131082:CTV131226 DDR131082:DDR131226 DNN131082:DNN131226 DXJ131082:DXJ131226 EHF131082:EHF131226 ERB131082:ERB131226 FAX131082:FAX131226 FKT131082:FKT131226 FUP131082:FUP131226 GEL131082:GEL131226 GOH131082:GOH131226 GYD131082:GYD131226 HHZ131082:HHZ131226 HRV131082:HRV131226 IBR131082:IBR131226 ILN131082:ILN131226 IVJ131082:IVJ131226 JFF131082:JFF131226 JPB131082:JPB131226 JYX131082:JYX131226 KIT131082:KIT131226 KSP131082:KSP131226 LCL131082:LCL131226 LMH131082:LMH131226 LWD131082:LWD131226 MFZ131082:MFZ131226 MPV131082:MPV131226 MZR131082:MZR131226 NJN131082:NJN131226 NTJ131082:NTJ131226 ODF131082:ODF131226 ONB131082:ONB131226 OWX131082:OWX131226 PGT131082:PGT131226 PQP131082:PQP131226 QAL131082:QAL131226 QKH131082:QKH131226 QUD131082:QUD131226 RDZ131082:RDZ131226 RNV131082:RNV131226 RXR131082:RXR131226 SHN131082:SHN131226 SRJ131082:SRJ131226 TBF131082:TBF131226 TLB131082:TLB131226 TUX131082:TUX131226 UET131082:UET131226 UOP131082:UOP131226 UYL131082:UYL131226 VIH131082:VIH131226 VSD131082:VSD131226 WBZ131082:WBZ131226 WLV131082:WLV131226 WVR131082:WVR131226 J196618:J196762 JF196618:JF196762 TB196618:TB196762 ACX196618:ACX196762 AMT196618:AMT196762 AWP196618:AWP196762 BGL196618:BGL196762 BQH196618:BQH196762 CAD196618:CAD196762 CJZ196618:CJZ196762 CTV196618:CTV196762 DDR196618:DDR196762 DNN196618:DNN196762 DXJ196618:DXJ196762 EHF196618:EHF196762 ERB196618:ERB196762 FAX196618:FAX196762 FKT196618:FKT196762 FUP196618:FUP196762 GEL196618:GEL196762 GOH196618:GOH196762 GYD196618:GYD196762 HHZ196618:HHZ196762 HRV196618:HRV196762 IBR196618:IBR196762 ILN196618:ILN196762 IVJ196618:IVJ196762 JFF196618:JFF196762 JPB196618:JPB196762 JYX196618:JYX196762 KIT196618:KIT196762 KSP196618:KSP196762 LCL196618:LCL196762 LMH196618:LMH196762 LWD196618:LWD196762 MFZ196618:MFZ196762 MPV196618:MPV196762 MZR196618:MZR196762 NJN196618:NJN196762 NTJ196618:NTJ196762 ODF196618:ODF196762 ONB196618:ONB196762 OWX196618:OWX196762 PGT196618:PGT196762 PQP196618:PQP196762 QAL196618:QAL196762 QKH196618:QKH196762 QUD196618:QUD196762 RDZ196618:RDZ196762 RNV196618:RNV196762 RXR196618:RXR196762 SHN196618:SHN196762 SRJ196618:SRJ196762 TBF196618:TBF196762 TLB196618:TLB196762 TUX196618:TUX196762 UET196618:UET196762 UOP196618:UOP196762 UYL196618:UYL196762 VIH196618:VIH196762 VSD196618:VSD196762 WBZ196618:WBZ196762 WLV196618:WLV196762 WVR196618:WVR196762 J262154:J262298 JF262154:JF262298 TB262154:TB262298 ACX262154:ACX262298 AMT262154:AMT262298 AWP262154:AWP262298 BGL262154:BGL262298 BQH262154:BQH262298 CAD262154:CAD262298 CJZ262154:CJZ262298 CTV262154:CTV262298 DDR262154:DDR262298 DNN262154:DNN262298 DXJ262154:DXJ262298 EHF262154:EHF262298 ERB262154:ERB262298 FAX262154:FAX262298 FKT262154:FKT262298 FUP262154:FUP262298 GEL262154:GEL262298 GOH262154:GOH262298 GYD262154:GYD262298 HHZ262154:HHZ262298 HRV262154:HRV262298 IBR262154:IBR262298 ILN262154:ILN262298 IVJ262154:IVJ262298 JFF262154:JFF262298 JPB262154:JPB262298 JYX262154:JYX262298 KIT262154:KIT262298 KSP262154:KSP262298 LCL262154:LCL262298 LMH262154:LMH262298 LWD262154:LWD262298 MFZ262154:MFZ262298 MPV262154:MPV262298 MZR262154:MZR262298 NJN262154:NJN262298 NTJ262154:NTJ262298 ODF262154:ODF262298 ONB262154:ONB262298 OWX262154:OWX262298 PGT262154:PGT262298 PQP262154:PQP262298 QAL262154:QAL262298 QKH262154:QKH262298 QUD262154:QUD262298 RDZ262154:RDZ262298 RNV262154:RNV262298 RXR262154:RXR262298 SHN262154:SHN262298 SRJ262154:SRJ262298 TBF262154:TBF262298 TLB262154:TLB262298 TUX262154:TUX262298 UET262154:UET262298 UOP262154:UOP262298 UYL262154:UYL262298 VIH262154:VIH262298 VSD262154:VSD262298 WBZ262154:WBZ262298 WLV262154:WLV262298 WVR262154:WVR262298 J327690:J327834 JF327690:JF327834 TB327690:TB327834 ACX327690:ACX327834 AMT327690:AMT327834 AWP327690:AWP327834 BGL327690:BGL327834 BQH327690:BQH327834 CAD327690:CAD327834 CJZ327690:CJZ327834 CTV327690:CTV327834 DDR327690:DDR327834 DNN327690:DNN327834 DXJ327690:DXJ327834 EHF327690:EHF327834 ERB327690:ERB327834 FAX327690:FAX327834 FKT327690:FKT327834 FUP327690:FUP327834 GEL327690:GEL327834 GOH327690:GOH327834 GYD327690:GYD327834 HHZ327690:HHZ327834 HRV327690:HRV327834 IBR327690:IBR327834 ILN327690:ILN327834 IVJ327690:IVJ327834 JFF327690:JFF327834 JPB327690:JPB327834 JYX327690:JYX327834 KIT327690:KIT327834 KSP327690:KSP327834 LCL327690:LCL327834 LMH327690:LMH327834 LWD327690:LWD327834 MFZ327690:MFZ327834 MPV327690:MPV327834 MZR327690:MZR327834 NJN327690:NJN327834 NTJ327690:NTJ327834 ODF327690:ODF327834 ONB327690:ONB327834 OWX327690:OWX327834 PGT327690:PGT327834 PQP327690:PQP327834 QAL327690:QAL327834 QKH327690:QKH327834 QUD327690:QUD327834 RDZ327690:RDZ327834 RNV327690:RNV327834 RXR327690:RXR327834 SHN327690:SHN327834 SRJ327690:SRJ327834 TBF327690:TBF327834 TLB327690:TLB327834 TUX327690:TUX327834 UET327690:UET327834 UOP327690:UOP327834 UYL327690:UYL327834 VIH327690:VIH327834 VSD327690:VSD327834 WBZ327690:WBZ327834 WLV327690:WLV327834 WVR327690:WVR327834 J393226:J393370 JF393226:JF393370 TB393226:TB393370 ACX393226:ACX393370 AMT393226:AMT393370 AWP393226:AWP393370 BGL393226:BGL393370 BQH393226:BQH393370 CAD393226:CAD393370 CJZ393226:CJZ393370 CTV393226:CTV393370 DDR393226:DDR393370 DNN393226:DNN393370 DXJ393226:DXJ393370 EHF393226:EHF393370 ERB393226:ERB393370 FAX393226:FAX393370 FKT393226:FKT393370 FUP393226:FUP393370 GEL393226:GEL393370 GOH393226:GOH393370 GYD393226:GYD393370 HHZ393226:HHZ393370 HRV393226:HRV393370 IBR393226:IBR393370 ILN393226:ILN393370 IVJ393226:IVJ393370 JFF393226:JFF393370 JPB393226:JPB393370 JYX393226:JYX393370 KIT393226:KIT393370 KSP393226:KSP393370 LCL393226:LCL393370 LMH393226:LMH393370 LWD393226:LWD393370 MFZ393226:MFZ393370 MPV393226:MPV393370 MZR393226:MZR393370 NJN393226:NJN393370 NTJ393226:NTJ393370 ODF393226:ODF393370 ONB393226:ONB393370 OWX393226:OWX393370 PGT393226:PGT393370 PQP393226:PQP393370 QAL393226:QAL393370 QKH393226:QKH393370 QUD393226:QUD393370 RDZ393226:RDZ393370 RNV393226:RNV393370 RXR393226:RXR393370 SHN393226:SHN393370 SRJ393226:SRJ393370 TBF393226:TBF393370 TLB393226:TLB393370 TUX393226:TUX393370 UET393226:UET393370 UOP393226:UOP393370 UYL393226:UYL393370 VIH393226:VIH393370 VSD393226:VSD393370 WBZ393226:WBZ393370 WLV393226:WLV393370 WVR393226:WVR393370 J458762:J458906 JF458762:JF458906 TB458762:TB458906 ACX458762:ACX458906 AMT458762:AMT458906 AWP458762:AWP458906 BGL458762:BGL458906 BQH458762:BQH458906 CAD458762:CAD458906 CJZ458762:CJZ458906 CTV458762:CTV458906 DDR458762:DDR458906 DNN458762:DNN458906 DXJ458762:DXJ458906 EHF458762:EHF458906 ERB458762:ERB458906 FAX458762:FAX458906 FKT458762:FKT458906 FUP458762:FUP458906 GEL458762:GEL458906 GOH458762:GOH458906 GYD458762:GYD458906 HHZ458762:HHZ458906 HRV458762:HRV458906 IBR458762:IBR458906 ILN458762:ILN458906 IVJ458762:IVJ458906 JFF458762:JFF458906 JPB458762:JPB458906 JYX458762:JYX458906 KIT458762:KIT458906 KSP458762:KSP458906 LCL458762:LCL458906 LMH458762:LMH458906 LWD458762:LWD458906 MFZ458762:MFZ458906 MPV458762:MPV458906 MZR458762:MZR458906 NJN458762:NJN458906 NTJ458762:NTJ458906 ODF458762:ODF458906 ONB458762:ONB458906 OWX458762:OWX458906 PGT458762:PGT458906 PQP458762:PQP458906 QAL458762:QAL458906 QKH458762:QKH458906 QUD458762:QUD458906 RDZ458762:RDZ458906 RNV458762:RNV458906 RXR458762:RXR458906 SHN458762:SHN458906 SRJ458762:SRJ458906 TBF458762:TBF458906 TLB458762:TLB458906 TUX458762:TUX458906 UET458762:UET458906 UOP458762:UOP458906 UYL458762:UYL458906 VIH458762:VIH458906 VSD458762:VSD458906 WBZ458762:WBZ458906 WLV458762:WLV458906 WVR458762:WVR458906 J524298:J524442 JF524298:JF524442 TB524298:TB524442 ACX524298:ACX524442 AMT524298:AMT524442 AWP524298:AWP524442 BGL524298:BGL524442 BQH524298:BQH524442 CAD524298:CAD524442 CJZ524298:CJZ524442 CTV524298:CTV524442 DDR524298:DDR524442 DNN524298:DNN524442 DXJ524298:DXJ524442 EHF524298:EHF524442 ERB524298:ERB524442 FAX524298:FAX524442 FKT524298:FKT524442 FUP524298:FUP524442 GEL524298:GEL524442 GOH524298:GOH524442 GYD524298:GYD524442 HHZ524298:HHZ524442 HRV524298:HRV524442 IBR524298:IBR524442 ILN524298:ILN524442 IVJ524298:IVJ524442 JFF524298:JFF524442 JPB524298:JPB524442 JYX524298:JYX524442 KIT524298:KIT524442 KSP524298:KSP524442 LCL524298:LCL524442 LMH524298:LMH524442 LWD524298:LWD524442 MFZ524298:MFZ524442 MPV524298:MPV524442 MZR524298:MZR524442 NJN524298:NJN524442 NTJ524298:NTJ524442 ODF524298:ODF524442 ONB524298:ONB524442 OWX524298:OWX524442 PGT524298:PGT524442 PQP524298:PQP524442 QAL524298:QAL524442 QKH524298:QKH524442 QUD524298:QUD524442 RDZ524298:RDZ524442 RNV524298:RNV524442 RXR524298:RXR524442 SHN524298:SHN524442 SRJ524298:SRJ524442 TBF524298:TBF524442 TLB524298:TLB524442 TUX524298:TUX524442 UET524298:UET524442 UOP524298:UOP524442 UYL524298:UYL524442 VIH524298:VIH524442 VSD524298:VSD524442 WBZ524298:WBZ524442 WLV524298:WLV524442 WVR524298:WVR524442 J589834:J589978 JF589834:JF589978 TB589834:TB589978 ACX589834:ACX589978 AMT589834:AMT589978 AWP589834:AWP589978 BGL589834:BGL589978 BQH589834:BQH589978 CAD589834:CAD589978 CJZ589834:CJZ589978 CTV589834:CTV589978 DDR589834:DDR589978 DNN589834:DNN589978 DXJ589834:DXJ589978 EHF589834:EHF589978 ERB589834:ERB589978 FAX589834:FAX589978 FKT589834:FKT589978 FUP589834:FUP589978 GEL589834:GEL589978 GOH589834:GOH589978 GYD589834:GYD589978 HHZ589834:HHZ589978 HRV589834:HRV589978 IBR589834:IBR589978 ILN589834:ILN589978 IVJ589834:IVJ589978 JFF589834:JFF589978 JPB589834:JPB589978 JYX589834:JYX589978 KIT589834:KIT589978 KSP589834:KSP589978 LCL589834:LCL589978 LMH589834:LMH589978 LWD589834:LWD589978 MFZ589834:MFZ589978 MPV589834:MPV589978 MZR589834:MZR589978 NJN589834:NJN589978 NTJ589834:NTJ589978 ODF589834:ODF589978 ONB589834:ONB589978 OWX589834:OWX589978 PGT589834:PGT589978 PQP589834:PQP589978 QAL589834:QAL589978 QKH589834:QKH589978 QUD589834:QUD589978 RDZ589834:RDZ589978 RNV589834:RNV589978 RXR589834:RXR589978 SHN589834:SHN589978 SRJ589834:SRJ589978 TBF589834:TBF589978 TLB589834:TLB589978 TUX589834:TUX589978 UET589834:UET589978 UOP589834:UOP589978 UYL589834:UYL589978 VIH589834:VIH589978 VSD589834:VSD589978 WBZ589834:WBZ589978 WLV589834:WLV589978 WVR589834:WVR589978 J655370:J655514 JF655370:JF655514 TB655370:TB655514 ACX655370:ACX655514 AMT655370:AMT655514 AWP655370:AWP655514 BGL655370:BGL655514 BQH655370:BQH655514 CAD655370:CAD655514 CJZ655370:CJZ655514 CTV655370:CTV655514 DDR655370:DDR655514 DNN655370:DNN655514 DXJ655370:DXJ655514 EHF655370:EHF655514 ERB655370:ERB655514 FAX655370:FAX655514 FKT655370:FKT655514 FUP655370:FUP655514 GEL655370:GEL655514 GOH655370:GOH655514 GYD655370:GYD655514 HHZ655370:HHZ655514 HRV655370:HRV655514 IBR655370:IBR655514 ILN655370:ILN655514 IVJ655370:IVJ655514 JFF655370:JFF655514 JPB655370:JPB655514 JYX655370:JYX655514 KIT655370:KIT655514 KSP655370:KSP655514 LCL655370:LCL655514 LMH655370:LMH655514 LWD655370:LWD655514 MFZ655370:MFZ655514 MPV655370:MPV655514 MZR655370:MZR655514 NJN655370:NJN655514 NTJ655370:NTJ655514 ODF655370:ODF655514 ONB655370:ONB655514 OWX655370:OWX655514 PGT655370:PGT655514 PQP655370:PQP655514 QAL655370:QAL655514 QKH655370:QKH655514 QUD655370:QUD655514 RDZ655370:RDZ655514 RNV655370:RNV655514 RXR655370:RXR655514 SHN655370:SHN655514 SRJ655370:SRJ655514 TBF655370:TBF655514 TLB655370:TLB655514 TUX655370:TUX655514 UET655370:UET655514 UOP655370:UOP655514 UYL655370:UYL655514 VIH655370:VIH655514 VSD655370:VSD655514 WBZ655370:WBZ655514 WLV655370:WLV655514 WVR655370:WVR655514 J720906:J721050 JF720906:JF721050 TB720906:TB721050 ACX720906:ACX721050 AMT720906:AMT721050 AWP720906:AWP721050 BGL720906:BGL721050 BQH720906:BQH721050 CAD720906:CAD721050 CJZ720906:CJZ721050 CTV720906:CTV721050 DDR720906:DDR721050 DNN720906:DNN721050 DXJ720906:DXJ721050 EHF720906:EHF721050 ERB720906:ERB721050 FAX720906:FAX721050 FKT720906:FKT721050 FUP720906:FUP721050 GEL720906:GEL721050 GOH720906:GOH721050 GYD720906:GYD721050 HHZ720906:HHZ721050 HRV720906:HRV721050 IBR720906:IBR721050 ILN720906:ILN721050 IVJ720906:IVJ721050 JFF720906:JFF721050 JPB720906:JPB721050 JYX720906:JYX721050 KIT720906:KIT721050 KSP720906:KSP721050 LCL720906:LCL721050 LMH720906:LMH721050 LWD720906:LWD721050 MFZ720906:MFZ721050 MPV720906:MPV721050 MZR720906:MZR721050 NJN720906:NJN721050 NTJ720906:NTJ721050 ODF720906:ODF721050 ONB720906:ONB721050 OWX720906:OWX721050 PGT720906:PGT721050 PQP720906:PQP721050 QAL720906:QAL721050 QKH720906:QKH721050 QUD720906:QUD721050 RDZ720906:RDZ721050 RNV720906:RNV721050 RXR720906:RXR721050 SHN720906:SHN721050 SRJ720906:SRJ721050 TBF720906:TBF721050 TLB720906:TLB721050 TUX720906:TUX721050 UET720906:UET721050 UOP720906:UOP721050 UYL720906:UYL721050 VIH720906:VIH721050 VSD720906:VSD721050 WBZ720906:WBZ721050 WLV720906:WLV721050 WVR720906:WVR721050 J786442:J786586 JF786442:JF786586 TB786442:TB786586 ACX786442:ACX786586 AMT786442:AMT786586 AWP786442:AWP786586 BGL786442:BGL786586 BQH786442:BQH786586 CAD786442:CAD786586 CJZ786442:CJZ786586 CTV786442:CTV786586 DDR786442:DDR786586 DNN786442:DNN786586 DXJ786442:DXJ786586 EHF786442:EHF786586 ERB786442:ERB786586 FAX786442:FAX786586 FKT786442:FKT786586 FUP786442:FUP786586 GEL786442:GEL786586 GOH786442:GOH786586 GYD786442:GYD786586 HHZ786442:HHZ786586 HRV786442:HRV786586 IBR786442:IBR786586 ILN786442:ILN786586 IVJ786442:IVJ786586 JFF786442:JFF786586 JPB786442:JPB786586 JYX786442:JYX786586 KIT786442:KIT786586 KSP786442:KSP786586 LCL786442:LCL786586 LMH786442:LMH786586 LWD786442:LWD786586 MFZ786442:MFZ786586 MPV786442:MPV786586 MZR786442:MZR786586 NJN786442:NJN786586 NTJ786442:NTJ786586 ODF786442:ODF786586 ONB786442:ONB786586 OWX786442:OWX786586 PGT786442:PGT786586 PQP786442:PQP786586 QAL786442:QAL786586 QKH786442:QKH786586 QUD786442:QUD786586 RDZ786442:RDZ786586 RNV786442:RNV786586 RXR786442:RXR786586 SHN786442:SHN786586 SRJ786442:SRJ786586 TBF786442:TBF786586 TLB786442:TLB786586 TUX786442:TUX786586 UET786442:UET786586 UOP786442:UOP786586 UYL786442:UYL786586 VIH786442:VIH786586 VSD786442:VSD786586 WBZ786442:WBZ786586 WLV786442:WLV786586 WVR786442:WVR786586 J851978:J852122 JF851978:JF852122 TB851978:TB852122 ACX851978:ACX852122 AMT851978:AMT852122 AWP851978:AWP852122 BGL851978:BGL852122 BQH851978:BQH852122 CAD851978:CAD852122 CJZ851978:CJZ852122 CTV851978:CTV852122 DDR851978:DDR852122 DNN851978:DNN852122 DXJ851978:DXJ852122 EHF851978:EHF852122 ERB851978:ERB852122 FAX851978:FAX852122 FKT851978:FKT852122 FUP851978:FUP852122 GEL851978:GEL852122 GOH851978:GOH852122 GYD851978:GYD852122 HHZ851978:HHZ852122 HRV851978:HRV852122 IBR851978:IBR852122 ILN851978:ILN852122 IVJ851978:IVJ852122 JFF851978:JFF852122 JPB851978:JPB852122 JYX851978:JYX852122 KIT851978:KIT852122 KSP851978:KSP852122 LCL851978:LCL852122 LMH851978:LMH852122 LWD851978:LWD852122 MFZ851978:MFZ852122 MPV851978:MPV852122 MZR851978:MZR852122 NJN851978:NJN852122 NTJ851978:NTJ852122 ODF851978:ODF852122 ONB851978:ONB852122 OWX851978:OWX852122 PGT851978:PGT852122 PQP851978:PQP852122 QAL851978:QAL852122 QKH851978:QKH852122 QUD851978:QUD852122 RDZ851978:RDZ852122 RNV851978:RNV852122 RXR851978:RXR852122 SHN851978:SHN852122 SRJ851978:SRJ852122 TBF851978:TBF852122 TLB851978:TLB852122 TUX851978:TUX852122 UET851978:UET852122 UOP851978:UOP852122 UYL851978:UYL852122 VIH851978:VIH852122 VSD851978:VSD852122 WBZ851978:WBZ852122 WLV851978:WLV852122 WVR851978:WVR852122 J917514:J917658 JF917514:JF917658 TB917514:TB917658 ACX917514:ACX917658 AMT917514:AMT917658 AWP917514:AWP917658 BGL917514:BGL917658 BQH917514:BQH917658 CAD917514:CAD917658 CJZ917514:CJZ917658 CTV917514:CTV917658 DDR917514:DDR917658 DNN917514:DNN917658 DXJ917514:DXJ917658 EHF917514:EHF917658 ERB917514:ERB917658 FAX917514:FAX917658 FKT917514:FKT917658 FUP917514:FUP917658 GEL917514:GEL917658 GOH917514:GOH917658 GYD917514:GYD917658 HHZ917514:HHZ917658 HRV917514:HRV917658 IBR917514:IBR917658 ILN917514:ILN917658 IVJ917514:IVJ917658 JFF917514:JFF917658 JPB917514:JPB917658 JYX917514:JYX917658 KIT917514:KIT917658 KSP917514:KSP917658 LCL917514:LCL917658 LMH917514:LMH917658 LWD917514:LWD917658 MFZ917514:MFZ917658 MPV917514:MPV917658 MZR917514:MZR917658 NJN917514:NJN917658 NTJ917514:NTJ917658 ODF917514:ODF917658 ONB917514:ONB917658 OWX917514:OWX917658 PGT917514:PGT917658 PQP917514:PQP917658 QAL917514:QAL917658 QKH917514:QKH917658 QUD917514:QUD917658 RDZ917514:RDZ917658 RNV917514:RNV917658 RXR917514:RXR917658 SHN917514:SHN917658 SRJ917514:SRJ917658 TBF917514:TBF917658 TLB917514:TLB917658 TUX917514:TUX917658 UET917514:UET917658 UOP917514:UOP917658 UYL917514:UYL917658 VIH917514:VIH917658 VSD917514:VSD917658 WBZ917514:WBZ917658 WLV917514:WLV917658 WVR917514:WVR917658 J983050:J983194 JF983050:JF983194 TB983050:TB983194 ACX983050:ACX983194 AMT983050:AMT983194 AWP983050:AWP983194 BGL983050:BGL983194 BQH983050:BQH983194 CAD983050:CAD983194 CJZ983050:CJZ983194 CTV983050:CTV983194 DDR983050:DDR983194 DNN983050:DNN983194 DXJ983050:DXJ983194 EHF983050:EHF983194 ERB983050:ERB983194 FAX983050:FAX983194 FKT983050:FKT983194 FUP983050:FUP983194 GEL983050:GEL983194 GOH983050:GOH983194 GYD983050:GYD983194 HHZ983050:HHZ983194 HRV983050:HRV983194 IBR983050:IBR983194 ILN983050:ILN983194 IVJ983050:IVJ983194 JFF983050:JFF983194 JPB983050:JPB983194 JYX983050:JYX983194 KIT983050:KIT983194 KSP983050:KSP983194 LCL983050:LCL983194 LMH983050:LMH983194 LWD983050:LWD983194 MFZ983050:MFZ983194 MPV983050:MPV983194 MZR983050:MZR983194 NJN983050:NJN983194 NTJ983050:NTJ983194 ODF983050:ODF983194 ONB983050:ONB983194 OWX983050:OWX983194 PGT983050:PGT983194 PQP983050:PQP983194 QAL983050:QAL983194 QKH983050:QKH983194 QUD983050:QUD983194 RDZ983050:RDZ983194 RNV983050:RNV983194 RXR983050:RXR983194 SHN983050:SHN983194 SRJ983050:SRJ983194 TBF983050:TBF983194 TLB983050:TLB983194 TUX983050:TUX983194 UET983050:UET983194 UOP983050:UOP983194 UYL983050:UYL983194 VIH983050:VIH983194 VSD983050:VSD983194 WBZ983050:WBZ983194 WLV983050:WLV983194 WVR983050:WVR983194 G10:G154 JC10:JC154 SY10:SY154 ACU10:ACU154 AMQ10:AMQ154 AWM10:AWM154 BGI10:BGI154 BQE10:BQE154 CAA10:CAA154 CJW10:CJW154 CTS10:CTS154 DDO10:DDO154 DNK10:DNK154 DXG10:DXG154 EHC10:EHC154 EQY10:EQY154 FAU10:FAU154 FKQ10:FKQ154 FUM10:FUM154 GEI10:GEI154 GOE10:GOE154 GYA10:GYA154 HHW10:HHW154 HRS10:HRS154 IBO10:IBO154 ILK10:ILK154 IVG10:IVG154 JFC10:JFC154 JOY10:JOY154 JYU10:JYU154 KIQ10:KIQ154 KSM10:KSM154 LCI10:LCI154 LME10:LME154 LWA10:LWA154 MFW10:MFW154 MPS10:MPS154 MZO10:MZO154 NJK10:NJK154 NTG10:NTG154 ODC10:ODC154 OMY10:OMY154 OWU10:OWU154 PGQ10:PGQ154 PQM10:PQM154 QAI10:QAI154 QKE10:QKE154 QUA10:QUA154 RDW10:RDW154 RNS10:RNS154 RXO10:RXO154 SHK10:SHK154 SRG10:SRG154 TBC10:TBC154 TKY10:TKY154 TUU10:TUU154 UEQ10:UEQ154 UOM10:UOM154 UYI10:UYI154 VIE10:VIE154 VSA10:VSA154 WBW10:WBW154 WLS10:WLS154 WVO10:WVO154 G65546:G65690 JC65546:JC65690 SY65546:SY65690 ACU65546:ACU65690 AMQ65546:AMQ65690 AWM65546:AWM65690 BGI65546:BGI65690 BQE65546:BQE65690 CAA65546:CAA65690 CJW65546:CJW65690 CTS65546:CTS65690 DDO65546:DDO65690 DNK65546:DNK65690 DXG65546:DXG65690 EHC65546:EHC65690 EQY65546:EQY65690 FAU65546:FAU65690 FKQ65546:FKQ65690 FUM65546:FUM65690 GEI65546:GEI65690 GOE65546:GOE65690 GYA65546:GYA65690 HHW65546:HHW65690 HRS65546:HRS65690 IBO65546:IBO65690 ILK65546:ILK65690 IVG65546:IVG65690 JFC65546:JFC65690 JOY65546:JOY65690 JYU65546:JYU65690 KIQ65546:KIQ65690 KSM65546:KSM65690 LCI65546:LCI65690 LME65546:LME65690 LWA65546:LWA65690 MFW65546:MFW65690 MPS65546:MPS65690 MZO65546:MZO65690 NJK65546:NJK65690 NTG65546:NTG65690 ODC65546:ODC65690 OMY65546:OMY65690 OWU65546:OWU65690 PGQ65546:PGQ65690 PQM65546:PQM65690 QAI65546:QAI65690 QKE65546:QKE65690 QUA65546:QUA65690 RDW65546:RDW65690 RNS65546:RNS65690 RXO65546:RXO65690 SHK65546:SHK65690 SRG65546:SRG65690 TBC65546:TBC65690 TKY65546:TKY65690 TUU65546:TUU65690 UEQ65546:UEQ65690 UOM65546:UOM65690 UYI65546:UYI65690 VIE65546:VIE65690 VSA65546:VSA65690 WBW65546:WBW65690 WLS65546:WLS65690 WVO65546:WVO65690 G131082:G131226 JC131082:JC131226 SY131082:SY131226 ACU131082:ACU131226 AMQ131082:AMQ131226 AWM131082:AWM131226 BGI131082:BGI131226 BQE131082:BQE131226 CAA131082:CAA131226 CJW131082:CJW131226 CTS131082:CTS131226 DDO131082:DDO131226 DNK131082:DNK131226 DXG131082:DXG131226 EHC131082:EHC131226 EQY131082:EQY131226 FAU131082:FAU131226 FKQ131082:FKQ131226 FUM131082:FUM131226 GEI131082:GEI131226 GOE131082:GOE131226 GYA131082:GYA131226 HHW131082:HHW131226 HRS131082:HRS131226 IBO131082:IBO131226 ILK131082:ILK131226 IVG131082:IVG131226 JFC131082:JFC131226 JOY131082:JOY131226 JYU131082:JYU131226 KIQ131082:KIQ131226 KSM131082:KSM131226 LCI131082:LCI131226 LME131082:LME131226 LWA131082:LWA131226 MFW131082:MFW131226 MPS131082:MPS131226 MZO131082:MZO131226 NJK131082:NJK131226 NTG131082:NTG131226 ODC131082:ODC131226 OMY131082:OMY131226 OWU131082:OWU131226 PGQ131082:PGQ131226 PQM131082:PQM131226 QAI131082:QAI131226 QKE131082:QKE131226 QUA131082:QUA131226 RDW131082:RDW131226 RNS131082:RNS131226 RXO131082:RXO131226 SHK131082:SHK131226 SRG131082:SRG131226 TBC131082:TBC131226 TKY131082:TKY131226 TUU131082:TUU131226 UEQ131082:UEQ131226 UOM131082:UOM131226 UYI131082:UYI131226 VIE131082:VIE131226 VSA131082:VSA131226 WBW131082:WBW131226 WLS131082:WLS131226 WVO131082:WVO131226 G196618:G196762 JC196618:JC196762 SY196618:SY196762 ACU196618:ACU196762 AMQ196618:AMQ196762 AWM196618:AWM196762 BGI196618:BGI196762 BQE196618:BQE196762 CAA196618:CAA196762 CJW196618:CJW196762 CTS196618:CTS196762 DDO196618:DDO196762 DNK196618:DNK196762 DXG196618:DXG196762 EHC196618:EHC196762 EQY196618:EQY196762 FAU196618:FAU196762 FKQ196618:FKQ196762 FUM196618:FUM196762 GEI196618:GEI196762 GOE196618:GOE196762 GYA196618:GYA196762 HHW196618:HHW196762 HRS196618:HRS196762 IBO196618:IBO196762 ILK196618:ILK196762 IVG196618:IVG196762 JFC196618:JFC196762 JOY196618:JOY196762 JYU196618:JYU196762 KIQ196618:KIQ196762 KSM196618:KSM196762 LCI196618:LCI196762 LME196618:LME196762 LWA196618:LWA196762 MFW196618:MFW196762 MPS196618:MPS196762 MZO196618:MZO196762 NJK196618:NJK196762 NTG196618:NTG196762 ODC196618:ODC196762 OMY196618:OMY196762 OWU196618:OWU196762 PGQ196618:PGQ196762 PQM196618:PQM196762 QAI196618:QAI196762 QKE196618:QKE196762 QUA196618:QUA196762 RDW196618:RDW196762 RNS196618:RNS196762 RXO196618:RXO196762 SHK196618:SHK196762 SRG196618:SRG196762 TBC196618:TBC196762 TKY196618:TKY196762 TUU196618:TUU196762 UEQ196618:UEQ196762 UOM196618:UOM196762 UYI196618:UYI196762 VIE196618:VIE196762 VSA196618:VSA196762 WBW196618:WBW196762 WLS196618:WLS196762 WVO196618:WVO196762 G262154:G262298 JC262154:JC262298 SY262154:SY262298 ACU262154:ACU262298 AMQ262154:AMQ262298 AWM262154:AWM262298 BGI262154:BGI262298 BQE262154:BQE262298 CAA262154:CAA262298 CJW262154:CJW262298 CTS262154:CTS262298 DDO262154:DDO262298 DNK262154:DNK262298 DXG262154:DXG262298 EHC262154:EHC262298 EQY262154:EQY262298 FAU262154:FAU262298 FKQ262154:FKQ262298 FUM262154:FUM262298 GEI262154:GEI262298 GOE262154:GOE262298 GYA262154:GYA262298 HHW262154:HHW262298 HRS262154:HRS262298 IBO262154:IBO262298 ILK262154:ILK262298 IVG262154:IVG262298 JFC262154:JFC262298 JOY262154:JOY262298 JYU262154:JYU262298 KIQ262154:KIQ262298 KSM262154:KSM262298 LCI262154:LCI262298 LME262154:LME262298 LWA262154:LWA262298 MFW262154:MFW262298 MPS262154:MPS262298 MZO262154:MZO262298 NJK262154:NJK262298 NTG262154:NTG262298 ODC262154:ODC262298 OMY262154:OMY262298 OWU262154:OWU262298 PGQ262154:PGQ262298 PQM262154:PQM262298 QAI262154:QAI262298 QKE262154:QKE262298 QUA262154:QUA262298 RDW262154:RDW262298 RNS262154:RNS262298 RXO262154:RXO262298 SHK262154:SHK262298 SRG262154:SRG262298 TBC262154:TBC262298 TKY262154:TKY262298 TUU262154:TUU262298 UEQ262154:UEQ262298 UOM262154:UOM262298 UYI262154:UYI262298 VIE262154:VIE262298 VSA262154:VSA262298 WBW262154:WBW262298 WLS262154:WLS262298 WVO262154:WVO262298 G327690:G327834 JC327690:JC327834 SY327690:SY327834 ACU327690:ACU327834 AMQ327690:AMQ327834 AWM327690:AWM327834 BGI327690:BGI327834 BQE327690:BQE327834 CAA327690:CAA327834 CJW327690:CJW327834 CTS327690:CTS327834 DDO327690:DDO327834 DNK327690:DNK327834 DXG327690:DXG327834 EHC327690:EHC327834 EQY327690:EQY327834 FAU327690:FAU327834 FKQ327690:FKQ327834 FUM327690:FUM327834 GEI327690:GEI327834 GOE327690:GOE327834 GYA327690:GYA327834 HHW327690:HHW327834 HRS327690:HRS327834 IBO327690:IBO327834 ILK327690:ILK327834 IVG327690:IVG327834 JFC327690:JFC327834 JOY327690:JOY327834 JYU327690:JYU327834 KIQ327690:KIQ327834 KSM327690:KSM327834 LCI327690:LCI327834 LME327690:LME327834 LWA327690:LWA327834 MFW327690:MFW327834 MPS327690:MPS327834 MZO327690:MZO327834 NJK327690:NJK327834 NTG327690:NTG327834 ODC327690:ODC327834 OMY327690:OMY327834 OWU327690:OWU327834 PGQ327690:PGQ327834 PQM327690:PQM327834 QAI327690:QAI327834 QKE327690:QKE327834 QUA327690:QUA327834 RDW327690:RDW327834 RNS327690:RNS327834 RXO327690:RXO327834 SHK327690:SHK327834 SRG327690:SRG327834 TBC327690:TBC327834 TKY327690:TKY327834 TUU327690:TUU327834 UEQ327690:UEQ327834 UOM327690:UOM327834 UYI327690:UYI327834 VIE327690:VIE327834 VSA327690:VSA327834 WBW327690:WBW327834 WLS327690:WLS327834 WVO327690:WVO327834 G393226:G393370 JC393226:JC393370 SY393226:SY393370 ACU393226:ACU393370 AMQ393226:AMQ393370 AWM393226:AWM393370 BGI393226:BGI393370 BQE393226:BQE393370 CAA393226:CAA393370 CJW393226:CJW393370 CTS393226:CTS393370 DDO393226:DDO393370 DNK393226:DNK393370 DXG393226:DXG393370 EHC393226:EHC393370 EQY393226:EQY393370 FAU393226:FAU393370 FKQ393226:FKQ393370 FUM393226:FUM393370 GEI393226:GEI393370 GOE393226:GOE393370 GYA393226:GYA393370 HHW393226:HHW393370 HRS393226:HRS393370 IBO393226:IBO393370 ILK393226:ILK393370 IVG393226:IVG393370 JFC393226:JFC393370 JOY393226:JOY393370 JYU393226:JYU393370 KIQ393226:KIQ393370 KSM393226:KSM393370 LCI393226:LCI393370 LME393226:LME393370 LWA393226:LWA393370 MFW393226:MFW393370 MPS393226:MPS393370 MZO393226:MZO393370 NJK393226:NJK393370 NTG393226:NTG393370 ODC393226:ODC393370 OMY393226:OMY393370 OWU393226:OWU393370 PGQ393226:PGQ393370 PQM393226:PQM393370 QAI393226:QAI393370 QKE393226:QKE393370 QUA393226:QUA393370 RDW393226:RDW393370 RNS393226:RNS393370 RXO393226:RXO393370 SHK393226:SHK393370 SRG393226:SRG393370 TBC393226:TBC393370 TKY393226:TKY393370 TUU393226:TUU393370 UEQ393226:UEQ393370 UOM393226:UOM393370 UYI393226:UYI393370 VIE393226:VIE393370 VSA393226:VSA393370 WBW393226:WBW393370 WLS393226:WLS393370 WVO393226:WVO393370 G458762:G458906 JC458762:JC458906 SY458762:SY458906 ACU458762:ACU458906 AMQ458762:AMQ458906 AWM458762:AWM458906 BGI458762:BGI458906 BQE458762:BQE458906 CAA458762:CAA458906 CJW458762:CJW458906 CTS458762:CTS458906 DDO458762:DDO458906 DNK458762:DNK458906 DXG458762:DXG458906 EHC458762:EHC458906 EQY458762:EQY458906 FAU458762:FAU458906 FKQ458762:FKQ458906 FUM458762:FUM458906 GEI458762:GEI458906 GOE458762:GOE458906 GYA458762:GYA458906 HHW458762:HHW458906 HRS458762:HRS458906 IBO458762:IBO458906 ILK458762:ILK458906 IVG458762:IVG458906 JFC458762:JFC458906 JOY458762:JOY458906 JYU458762:JYU458906 KIQ458762:KIQ458906 KSM458762:KSM458906 LCI458762:LCI458906 LME458762:LME458906 LWA458762:LWA458906 MFW458762:MFW458906 MPS458762:MPS458906 MZO458762:MZO458906 NJK458762:NJK458906 NTG458762:NTG458906 ODC458762:ODC458906 OMY458762:OMY458906 OWU458762:OWU458906 PGQ458762:PGQ458906 PQM458762:PQM458906 QAI458762:QAI458906 QKE458762:QKE458906 QUA458762:QUA458906 RDW458762:RDW458906 RNS458762:RNS458906 RXO458762:RXO458906 SHK458762:SHK458906 SRG458762:SRG458906 TBC458762:TBC458906 TKY458762:TKY458906 TUU458762:TUU458906 UEQ458762:UEQ458906 UOM458762:UOM458906 UYI458762:UYI458906 VIE458762:VIE458906 VSA458762:VSA458906 WBW458762:WBW458906 WLS458762:WLS458906 WVO458762:WVO458906 G524298:G524442 JC524298:JC524442 SY524298:SY524442 ACU524298:ACU524442 AMQ524298:AMQ524442 AWM524298:AWM524442 BGI524298:BGI524442 BQE524298:BQE524442 CAA524298:CAA524442 CJW524298:CJW524442 CTS524298:CTS524442 DDO524298:DDO524442 DNK524298:DNK524442 DXG524298:DXG524442 EHC524298:EHC524442 EQY524298:EQY524442 FAU524298:FAU524442 FKQ524298:FKQ524442 FUM524298:FUM524442 GEI524298:GEI524442 GOE524298:GOE524442 GYA524298:GYA524442 HHW524298:HHW524442 HRS524298:HRS524442 IBO524298:IBO524442 ILK524298:ILK524442 IVG524298:IVG524442 JFC524298:JFC524442 JOY524298:JOY524442 JYU524298:JYU524442 KIQ524298:KIQ524442 KSM524298:KSM524442 LCI524298:LCI524442 LME524298:LME524442 LWA524298:LWA524442 MFW524298:MFW524442 MPS524298:MPS524442 MZO524298:MZO524442 NJK524298:NJK524442 NTG524298:NTG524442 ODC524298:ODC524442 OMY524298:OMY524442 OWU524298:OWU524442 PGQ524298:PGQ524442 PQM524298:PQM524442 QAI524298:QAI524442 QKE524298:QKE524442 QUA524298:QUA524442 RDW524298:RDW524442 RNS524298:RNS524442 RXO524298:RXO524442 SHK524298:SHK524442 SRG524298:SRG524442 TBC524298:TBC524442 TKY524298:TKY524442 TUU524298:TUU524442 UEQ524298:UEQ524442 UOM524298:UOM524442 UYI524298:UYI524442 VIE524298:VIE524442 VSA524298:VSA524442 WBW524298:WBW524442 WLS524298:WLS524442 WVO524298:WVO524442 G589834:G589978 JC589834:JC589978 SY589834:SY589978 ACU589834:ACU589978 AMQ589834:AMQ589978 AWM589834:AWM589978 BGI589834:BGI589978 BQE589834:BQE589978 CAA589834:CAA589978 CJW589834:CJW589978 CTS589834:CTS589978 DDO589834:DDO589978 DNK589834:DNK589978 DXG589834:DXG589978 EHC589834:EHC589978 EQY589834:EQY589978 FAU589834:FAU589978 FKQ589834:FKQ589978 FUM589834:FUM589978 GEI589834:GEI589978 GOE589834:GOE589978 GYA589834:GYA589978 HHW589834:HHW589978 HRS589834:HRS589978 IBO589834:IBO589978 ILK589834:ILK589978 IVG589834:IVG589978 JFC589834:JFC589978 JOY589834:JOY589978 JYU589834:JYU589978 KIQ589834:KIQ589978 KSM589834:KSM589978 LCI589834:LCI589978 LME589834:LME589978 LWA589834:LWA589978 MFW589834:MFW589978 MPS589834:MPS589978 MZO589834:MZO589978 NJK589834:NJK589978 NTG589834:NTG589978 ODC589834:ODC589978 OMY589834:OMY589978 OWU589834:OWU589978 PGQ589834:PGQ589978 PQM589834:PQM589978 QAI589834:QAI589978 QKE589834:QKE589978 QUA589834:QUA589978 RDW589834:RDW589978 RNS589834:RNS589978 RXO589834:RXO589978 SHK589834:SHK589978 SRG589834:SRG589978 TBC589834:TBC589978 TKY589834:TKY589978 TUU589834:TUU589978 UEQ589834:UEQ589978 UOM589834:UOM589978 UYI589834:UYI589978 VIE589834:VIE589978 VSA589834:VSA589978 WBW589834:WBW589978 WLS589834:WLS589978 WVO589834:WVO589978 G655370:G655514 JC655370:JC655514 SY655370:SY655514 ACU655370:ACU655514 AMQ655370:AMQ655514 AWM655370:AWM655514 BGI655370:BGI655514 BQE655370:BQE655514 CAA655370:CAA655514 CJW655370:CJW655514 CTS655370:CTS655514 DDO655370:DDO655514 DNK655370:DNK655514 DXG655370:DXG655514 EHC655370:EHC655514 EQY655370:EQY655514 FAU655370:FAU655514 FKQ655370:FKQ655514 FUM655370:FUM655514 GEI655370:GEI655514 GOE655370:GOE655514 GYA655370:GYA655514 HHW655370:HHW655514 HRS655370:HRS655514 IBO655370:IBO655514 ILK655370:ILK655514 IVG655370:IVG655514 JFC655370:JFC655514 JOY655370:JOY655514 JYU655370:JYU655514 KIQ655370:KIQ655514 KSM655370:KSM655514 LCI655370:LCI655514 LME655370:LME655514 LWA655370:LWA655514 MFW655370:MFW655514 MPS655370:MPS655514 MZO655370:MZO655514 NJK655370:NJK655514 NTG655370:NTG655514 ODC655370:ODC655514 OMY655370:OMY655514 OWU655370:OWU655514 PGQ655370:PGQ655514 PQM655370:PQM655514 QAI655370:QAI655514 QKE655370:QKE655514 QUA655370:QUA655514 RDW655370:RDW655514 RNS655370:RNS655514 RXO655370:RXO655514 SHK655370:SHK655514 SRG655370:SRG655514 TBC655370:TBC655514 TKY655370:TKY655514 TUU655370:TUU655514 UEQ655370:UEQ655514 UOM655370:UOM655514 UYI655370:UYI655514 VIE655370:VIE655514 VSA655370:VSA655514 WBW655370:WBW655514 WLS655370:WLS655514 WVO655370:WVO655514 G720906:G721050 JC720906:JC721050 SY720906:SY721050 ACU720906:ACU721050 AMQ720906:AMQ721050 AWM720906:AWM721050 BGI720906:BGI721050 BQE720906:BQE721050 CAA720906:CAA721050 CJW720906:CJW721050 CTS720906:CTS721050 DDO720906:DDO721050 DNK720906:DNK721050 DXG720906:DXG721050 EHC720906:EHC721050 EQY720906:EQY721050 FAU720906:FAU721050 FKQ720906:FKQ721050 FUM720906:FUM721050 GEI720906:GEI721050 GOE720906:GOE721050 GYA720906:GYA721050 HHW720906:HHW721050 HRS720906:HRS721050 IBO720906:IBO721050 ILK720906:ILK721050 IVG720906:IVG721050 JFC720906:JFC721050 JOY720906:JOY721050 JYU720906:JYU721050 KIQ720906:KIQ721050 KSM720906:KSM721050 LCI720906:LCI721050 LME720906:LME721050 LWA720906:LWA721050 MFW720906:MFW721050 MPS720906:MPS721050 MZO720906:MZO721050 NJK720906:NJK721050 NTG720906:NTG721050 ODC720906:ODC721050 OMY720906:OMY721050 OWU720906:OWU721050 PGQ720906:PGQ721050 PQM720906:PQM721050 QAI720906:QAI721050 QKE720906:QKE721050 QUA720906:QUA721050 RDW720906:RDW721050 RNS720906:RNS721050 RXO720906:RXO721050 SHK720906:SHK721050 SRG720906:SRG721050 TBC720906:TBC721050 TKY720906:TKY721050 TUU720906:TUU721050 UEQ720906:UEQ721050 UOM720906:UOM721050 UYI720906:UYI721050 VIE720906:VIE721050 VSA720906:VSA721050 WBW720906:WBW721050 WLS720906:WLS721050 WVO720906:WVO721050 G786442:G786586 JC786442:JC786586 SY786442:SY786586 ACU786442:ACU786586 AMQ786442:AMQ786586 AWM786442:AWM786586 BGI786442:BGI786586 BQE786442:BQE786586 CAA786442:CAA786586 CJW786442:CJW786586 CTS786442:CTS786586 DDO786442:DDO786586 DNK786442:DNK786586 DXG786442:DXG786586 EHC786442:EHC786586 EQY786442:EQY786586 FAU786442:FAU786586 FKQ786442:FKQ786586 FUM786442:FUM786586 GEI786442:GEI786586 GOE786442:GOE786586 GYA786442:GYA786586 HHW786442:HHW786586 HRS786442:HRS786586 IBO786442:IBO786586 ILK786442:ILK786586 IVG786442:IVG786586 JFC786442:JFC786586 JOY786442:JOY786586 JYU786442:JYU786586 KIQ786442:KIQ786586 KSM786442:KSM786586 LCI786442:LCI786586 LME786442:LME786586 LWA786442:LWA786586 MFW786442:MFW786586 MPS786442:MPS786586 MZO786442:MZO786586 NJK786442:NJK786586 NTG786442:NTG786586 ODC786442:ODC786586 OMY786442:OMY786586 OWU786442:OWU786586 PGQ786442:PGQ786586 PQM786442:PQM786586 QAI786442:QAI786586 QKE786442:QKE786586 QUA786442:QUA786586 RDW786442:RDW786586 RNS786442:RNS786586 RXO786442:RXO786586 SHK786442:SHK786586 SRG786442:SRG786586 TBC786442:TBC786586 TKY786442:TKY786586 TUU786442:TUU786586 UEQ786442:UEQ786586 UOM786442:UOM786586 UYI786442:UYI786586 VIE786442:VIE786586 VSA786442:VSA786586 WBW786442:WBW786586 WLS786442:WLS786586 WVO786442:WVO786586 G851978:G852122 JC851978:JC852122 SY851978:SY852122 ACU851978:ACU852122 AMQ851978:AMQ852122 AWM851978:AWM852122 BGI851978:BGI852122 BQE851978:BQE852122 CAA851978:CAA852122 CJW851978:CJW852122 CTS851978:CTS852122 DDO851978:DDO852122 DNK851978:DNK852122 DXG851978:DXG852122 EHC851978:EHC852122 EQY851978:EQY852122 FAU851978:FAU852122 FKQ851978:FKQ852122 FUM851978:FUM852122 GEI851978:GEI852122 GOE851978:GOE852122 GYA851978:GYA852122 HHW851978:HHW852122 HRS851978:HRS852122 IBO851978:IBO852122 ILK851978:ILK852122 IVG851978:IVG852122 JFC851978:JFC852122 JOY851978:JOY852122 JYU851978:JYU852122 KIQ851978:KIQ852122 KSM851978:KSM852122 LCI851978:LCI852122 LME851978:LME852122 LWA851978:LWA852122 MFW851978:MFW852122 MPS851978:MPS852122 MZO851978:MZO852122 NJK851978:NJK852122 NTG851978:NTG852122 ODC851978:ODC852122 OMY851978:OMY852122 OWU851978:OWU852122 PGQ851978:PGQ852122 PQM851978:PQM852122 QAI851978:QAI852122 QKE851978:QKE852122 QUA851978:QUA852122 RDW851978:RDW852122 RNS851978:RNS852122 RXO851978:RXO852122 SHK851978:SHK852122 SRG851978:SRG852122 TBC851978:TBC852122 TKY851978:TKY852122 TUU851978:TUU852122 UEQ851978:UEQ852122 UOM851978:UOM852122 UYI851978:UYI852122 VIE851978:VIE852122 VSA851978:VSA852122 WBW851978:WBW852122 WLS851978:WLS852122 WVO851978:WVO852122 G917514:G917658 JC917514:JC917658 SY917514:SY917658 ACU917514:ACU917658 AMQ917514:AMQ917658 AWM917514:AWM917658 BGI917514:BGI917658 BQE917514:BQE917658 CAA917514:CAA917658 CJW917514:CJW917658 CTS917514:CTS917658 DDO917514:DDO917658 DNK917514:DNK917658 DXG917514:DXG917658 EHC917514:EHC917658 EQY917514:EQY917658 FAU917514:FAU917658 FKQ917514:FKQ917658 FUM917514:FUM917658 GEI917514:GEI917658 GOE917514:GOE917658 GYA917514:GYA917658 HHW917514:HHW917658 HRS917514:HRS917658 IBO917514:IBO917658 ILK917514:ILK917658 IVG917514:IVG917658 JFC917514:JFC917658 JOY917514:JOY917658 JYU917514:JYU917658 KIQ917514:KIQ917658 KSM917514:KSM917658 LCI917514:LCI917658 LME917514:LME917658 LWA917514:LWA917658 MFW917514:MFW917658 MPS917514:MPS917658 MZO917514:MZO917658 NJK917514:NJK917658 NTG917514:NTG917658 ODC917514:ODC917658 OMY917514:OMY917658 OWU917514:OWU917658 PGQ917514:PGQ917658 PQM917514:PQM917658 QAI917514:QAI917658 QKE917514:QKE917658 QUA917514:QUA917658 RDW917514:RDW917658 RNS917514:RNS917658 RXO917514:RXO917658 SHK917514:SHK917658 SRG917514:SRG917658 TBC917514:TBC917658 TKY917514:TKY917658 TUU917514:TUU917658 UEQ917514:UEQ917658 UOM917514:UOM917658 UYI917514:UYI917658 VIE917514:VIE917658 VSA917514:VSA917658 WBW917514:WBW917658 WLS917514:WLS917658 WVO917514:WVO917658 G983050:G983194 JC983050:JC983194 SY983050:SY983194 ACU983050:ACU983194 AMQ983050:AMQ983194 AWM983050:AWM983194 BGI983050:BGI983194 BQE983050:BQE983194 CAA983050:CAA983194 CJW983050:CJW983194 CTS983050:CTS983194 DDO983050:DDO983194 DNK983050:DNK983194 DXG983050:DXG983194 EHC983050:EHC983194 EQY983050:EQY983194 FAU983050:FAU983194 FKQ983050:FKQ983194 FUM983050:FUM983194 GEI983050:GEI983194 GOE983050:GOE983194 GYA983050:GYA983194 HHW983050:HHW983194 HRS983050:HRS983194 IBO983050:IBO983194 ILK983050:ILK983194 IVG983050:IVG983194 JFC983050:JFC983194 JOY983050:JOY983194 JYU983050:JYU983194 KIQ983050:KIQ983194 KSM983050:KSM983194 LCI983050:LCI983194 LME983050:LME983194 LWA983050:LWA983194 MFW983050:MFW983194 MPS983050:MPS983194 MZO983050:MZO983194 NJK983050:NJK983194 NTG983050:NTG983194 ODC983050:ODC983194 OMY983050:OMY983194 OWU983050:OWU983194 PGQ983050:PGQ983194 PQM983050:PQM983194 QAI983050:QAI983194 QKE983050:QKE983194 QUA983050:QUA983194 RDW983050:RDW983194 RNS983050:RNS983194 RXO983050:RXO983194 SHK983050:SHK983194 SRG983050:SRG983194 TBC983050:TBC983194 TKY983050:TKY983194 TUU983050:TUU983194 UEQ983050:UEQ983194 UOM983050:UOM983194 UYI983050:UYI983194 VIE983050:VIE983194 VSA983050:VSA983194 WBW983050:WBW983194 WLS983050:WLS983194 WVO983050:WVO983194" xr:uid="{351AC8D5-65EC-4BDC-8694-8FB69E3B2BC4}">
      <formula1>"자택,회사,거래처"</formula1>
    </dataValidation>
    <dataValidation type="list" allowBlank="1" showInputMessage="1" showErrorMessage="1" sqref="I7:J7 JE7:JF7 TA7:TB7 ACW7:ACX7 AMS7:AMT7 AWO7:AWP7 BGK7:BGL7 BQG7:BQH7 CAC7:CAD7 CJY7:CJZ7 CTU7:CTV7 DDQ7:DDR7 DNM7:DNN7 DXI7:DXJ7 EHE7:EHF7 ERA7:ERB7 FAW7:FAX7 FKS7:FKT7 FUO7:FUP7 GEK7:GEL7 GOG7:GOH7 GYC7:GYD7 HHY7:HHZ7 HRU7:HRV7 IBQ7:IBR7 ILM7:ILN7 IVI7:IVJ7 JFE7:JFF7 JPA7:JPB7 JYW7:JYX7 KIS7:KIT7 KSO7:KSP7 LCK7:LCL7 LMG7:LMH7 LWC7:LWD7 MFY7:MFZ7 MPU7:MPV7 MZQ7:MZR7 NJM7:NJN7 NTI7:NTJ7 ODE7:ODF7 ONA7:ONB7 OWW7:OWX7 PGS7:PGT7 PQO7:PQP7 QAK7:QAL7 QKG7:QKH7 QUC7:QUD7 RDY7:RDZ7 RNU7:RNV7 RXQ7:RXR7 SHM7:SHN7 SRI7:SRJ7 TBE7:TBF7 TLA7:TLB7 TUW7:TUX7 UES7:UET7 UOO7:UOP7 UYK7:UYL7 VIG7:VIH7 VSC7:VSD7 WBY7:WBZ7 WLU7:WLV7 WVQ7:WVR7 I65543:J65543 JE65543:JF65543 TA65543:TB65543 ACW65543:ACX65543 AMS65543:AMT65543 AWO65543:AWP65543 BGK65543:BGL65543 BQG65543:BQH65543 CAC65543:CAD65543 CJY65543:CJZ65543 CTU65543:CTV65543 DDQ65543:DDR65543 DNM65543:DNN65543 DXI65543:DXJ65543 EHE65543:EHF65543 ERA65543:ERB65543 FAW65543:FAX65543 FKS65543:FKT65543 FUO65543:FUP65543 GEK65543:GEL65543 GOG65543:GOH65543 GYC65543:GYD65543 HHY65543:HHZ65543 HRU65543:HRV65543 IBQ65543:IBR65543 ILM65543:ILN65543 IVI65543:IVJ65543 JFE65543:JFF65543 JPA65543:JPB65543 JYW65543:JYX65543 KIS65543:KIT65543 KSO65543:KSP65543 LCK65543:LCL65543 LMG65543:LMH65543 LWC65543:LWD65543 MFY65543:MFZ65543 MPU65543:MPV65543 MZQ65543:MZR65543 NJM65543:NJN65543 NTI65543:NTJ65543 ODE65543:ODF65543 ONA65543:ONB65543 OWW65543:OWX65543 PGS65543:PGT65543 PQO65543:PQP65543 QAK65543:QAL65543 QKG65543:QKH65543 QUC65543:QUD65543 RDY65543:RDZ65543 RNU65543:RNV65543 RXQ65543:RXR65543 SHM65543:SHN65543 SRI65543:SRJ65543 TBE65543:TBF65543 TLA65543:TLB65543 TUW65543:TUX65543 UES65543:UET65543 UOO65543:UOP65543 UYK65543:UYL65543 VIG65543:VIH65543 VSC65543:VSD65543 WBY65543:WBZ65543 WLU65543:WLV65543 WVQ65543:WVR65543 I131079:J131079 JE131079:JF131079 TA131079:TB131079 ACW131079:ACX131079 AMS131079:AMT131079 AWO131079:AWP131079 BGK131079:BGL131079 BQG131079:BQH131079 CAC131079:CAD131079 CJY131079:CJZ131079 CTU131079:CTV131079 DDQ131079:DDR131079 DNM131079:DNN131079 DXI131079:DXJ131079 EHE131079:EHF131079 ERA131079:ERB131079 FAW131079:FAX131079 FKS131079:FKT131079 FUO131079:FUP131079 GEK131079:GEL131079 GOG131079:GOH131079 GYC131079:GYD131079 HHY131079:HHZ131079 HRU131079:HRV131079 IBQ131079:IBR131079 ILM131079:ILN131079 IVI131079:IVJ131079 JFE131079:JFF131079 JPA131079:JPB131079 JYW131079:JYX131079 KIS131079:KIT131079 KSO131079:KSP131079 LCK131079:LCL131079 LMG131079:LMH131079 LWC131079:LWD131079 MFY131079:MFZ131079 MPU131079:MPV131079 MZQ131079:MZR131079 NJM131079:NJN131079 NTI131079:NTJ131079 ODE131079:ODF131079 ONA131079:ONB131079 OWW131079:OWX131079 PGS131079:PGT131079 PQO131079:PQP131079 QAK131079:QAL131079 QKG131079:QKH131079 QUC131079:QUD131079 RDY131079:RDZ131079 RNU131079:RNV131079 RXQ131079:RXR131079 SHM131079:SHN131079 SRI131079:SRJ131079 TBE131079:TBF131079 TLA131079:TLB131079 TUW131079:TUX131079 UES131079:UET131079 UOO131079:UOP131079 UYK131079:UYL131079 VIG131079:VIH131079 VSC131079:VSD131079 WBY131079:WBZ131079 WLU131079:WLV131079 WVQ131079:WVR131079 I196615:J196615 JE196615:JF196615 TA196615:TB196615 ACW196615:ACX196615 AMS196615:AMT196615 AWO196615:AWP196615 BGK196615:BGL196615 BQG196615:BQH196615 CAC196615:CAD196615 CJY196615:CJZ196615 CTU196615:CTV196615 DDQ196615:DDR196615 DNM196615:DNN196615 DXI196615:DXJ196615 EHE196615:EHF196615 ERA196615:ERB196615 FAW196615:FAX196615 FKS196615:FKT196615 FUO196615:FUP196615 GEK196615:GEL196615 GOG196615:GOH196615 GYC196615:GYD196615 HHY196615:HHZ196615 HRU196615:HRV196615 IBQ196615:IBR196615 ILM196615:ILN196615 IVI196615:IVJ196615 JFE196615:JFF196615 JPA196615:JPB196615 JYW196615:JYX196615 KIS196615:KIT196615 KSO196615:KSP196615 LCK196615:LCL196615 LMG196615:LMH196615 LWC196615:LWD196615 MFY196615:MFZ196615 MPU196615:MPV196615 MZQ196615:MZR196615 NJM196615:NJN196615 NTI196615:NTJ196615 ODE196615:ODF196615 ONA196615:ONB196615 OWW196615:OWX196615 PGS196615:PGT196615 PQO196615:PQP196615 QAK196615:QAL196615 QKG196615:QKH196615 QUC196615:QUD196615 RDY196615:RDZ196615 RNU196615:RNV196615 RXQ196615:RXR196615 SHM196615:SHN196615 SRI196615:SRJ196615 TBE196615:TBF196615 TLA196615:TLB196615 TUW196615:TUX196615 UES196615:UET196615 UOO196615:UOP196615 UYK196615:UYL196615 VIG196615:VIH196615 VSC196615:VSD196615 WBY196615:WBZ196615 WLU196615:WLV196615 WVQ196615:WVR196615 I262151:J262151 JE262151:JF262151 TA262151:TB262151 ACW262151:ACX262151 AMS262151:AMT262151 AWO262151:AWP262151 BGK262151:BGL262151 BQG262151:BQH262151 CAC262151:CAD262151 CJY262151:CJZ262151 CTU262151:CTV262151 DDQ262151:DDR262151 DNM262151:DNN262151 DXI262151:DXJ262151 EHE262151:EHF262151 ERA262151:ERB262151 FAW262151:FAX262151 FKS262151:FKT262151 FUO262151:FUP262151 GEK262151:GEL262151 GOG262151:GOH262151 GYC262151:GYD262151 HHY262151:HHZ262151 HRU262151:HRV262151 IBQ262151:IBR262151 ILM262151:ILN262151 IVI262151:IVJ262151 JFE262151:JFF262151 JPA262151:JPB262151 JYW262151:JYX262151 KIS262151:KIT262151 KSO262151:KSP262151 LCK262151:LCL262151 LMG262151:LMH262151 LWC262151:LWD262151 MFY262151:MFZ262151 MPU262151:MPV262151 MZQ262151:MZR262151 NJM262151:NJN262151 NTI262151:NTJ262151 ODE262151:ODF262151 ONA262151:ONB262151 OWW262151:OWX262151 PGS262151:PGT262151 PQO262151:PQP262151 QAK262151:QAL262151 QKG262151:QKH262151 QUC262151:QUD262151 RDY262151:RDZ262151 RNU262151:RNV262151 RXQ262151:RXR262151 SHM262151:SHN262151 SRI262151:SRJ262151 TBE262151:TBF262151 TLA262151:TLB262151 TUW262151:TUX262151 UES262151:UET262151 UOO262151:UOP262151 UYK262151:UYL262151 VIG262151:VIH262151 VSC262151:VSD262151 WBY262151:WBZ262151 WLU262151:WLV262151 WVQ262151:WVR262151 I327687:J327687 JE327687:JF327687 TA327687:TB327687 ACW327687:ACX327687 AMS327687:AMT327687 AWO327687:AWP327687 BGK327687:BGL327687 BQG327687:BQH327687 CAC327687:CAD327687 CJY327687:CJZ327687 CTU327687:CTV327687 DDQ327687:DDR327687 DNM327687:DNN327687 DXI327687:DXJ327687 EHE327687:EHF327687 ERA327687:ERB327687 FAW327687:FAX327687 FKS327687:FKT327687 FUO327687:FUP327687 GEK327687:GEL327687 GOG327687:GOH327687 GYC327687:GYD327687 HHY327687:HHZ327687 HRU327687:HRV327687 IBQ327687:IBR327687 ILM327687:ILN327687 IVI327687:IVJ327687 JFE327687:JFF327687 JPA327687:JPB327687 JYW327687:JYX327687 KIS327687:KIT327687 KSO327687:KSP327687 LCK327687:LCL327687 LMG327687:LMH327687 LWC327687:LWD327687 MFY327687:MFZ327687 MPU327687:MPV327687 MZQ327687:MZR327687 NJM327687:NJN327687 NTI327687:NTJ327687 ODE327687:ODF327687 ONA327687:ONB327687 OWW327687:OWX327687 PGS327687:PGT327687 PQO327687:PQP327687 QAK327687:QAL327687 QKG327687:QKH327687 QUC327687:QUD327687 RDY327687:RDZ327687 RNU327687:RNV327687 RXQ327687:RXR327687 SHM327687:SHN327687 SRI327687:SRJ327687 TBE327687:TBF327687 TLA327687:TLB327687 TUW327687:TUX327687 UES327687:UET327687 UOO327687:UOP327687 UYK327687:UYL327687 VIG327687:VIH327687 VSC327687:VSD327687 WBY327687:WBZ327687 WLU327687:WLV327687 WVQ327687:WVR327687 I393223:J393223 JE393223:JF393223 TA393223:TB393223 ACW393223:ACX393223 AMS393223:AMT393223 AWO393223:AWP393223 BGK393223:BGL393223 BQG393223:BQH393223 CAC393223:CAD393223 CJY393223:CJZ393223 CTU393223:CTV393223 DDQ393223:DDR393223 DNM393223:DNN393223 DXI393223:DXJ393223 EHE393223:EHF393223 ERA393223:ERB393223 FAW393223:FAX393223 FKS393223:FKT393223 FUO393223:FUP393223 GEK393223:GEL393223 GOG393223:GOH393223 GYC393223:GYD393223 HHY393223:HHZ393223 HRU393223:HRV393223 IBQ393223:IBR393223 ILM393223:ILN393223 IVI393223:IVJ393223 JFE393223:JFF393223 JPA393223:JPB393223 JYW393223:JYX393223 KIS393223:KIT393223 KSO393223:KSP393223 LCK393223:LCL393223 LMG393223:LMH393223 LWC393223:LWD393223 MFY393223:MFZ393223 MPU393223:MPV393223 MZQ393223:MZR393223 NJM393223:NJN393223 NTI393223:NTJ393223 ODE393223:ODF393223 ONA393223:ONB393223 OWW393223:OWX393223 PGS393223:PGT393223 PQO393223:PQP393223 QAK393223:QAL393223 QKG393223:QKH393223 QUC393223:QUD393223 RDY393223:RDZ393223 RNU393223:RNV393223 RXQ393223:RXR393223 SHM393223:SHN393223 SRI393223:SRJ393223 TBE393223:TBF393223 TLA393223:TLB393223 TUW393223:TUX393223 UES393223:UET393223 UOO393223:UOP393223 UYK393223:UYL393223 VIG393223:VIH393223 VSC393223:VSD393223 WBY393223:WBZ393223 WLU393223:WLV393223 WVQ393223:WVR393223 I458759:J458759 JE458759:JF458759 TA458759:TB458759 ACW458759:ACX458759 AMS458759:AMT458759 AWO458759:AWP458759 BGK458759:BGL458759 BQG458759:BQH458759 CAC458759:CAD458759 CJY458759:CJZ458759 CTU458759:CTV458759 DDQ458759:DDR458759 DNM458759:DNN458759 DXI458759:DXJ458759 EHE458759:EHF458759 ERA458759:ERB458759 FAW458759:FAX458759 FKS458759:FKT458759 FUO458759:FUP458759 GEK458759:GEL458759 GOG458759:GOH458759 GYC458759:GYD458759 HHY458759:HHZ458759 HRU458759:HRV458759 IBQ458759:IBR458759 ILM458759:ILN458759 IVI458759:IVJ458759 JFE458759:JFF458759 JPA458759:JPB458759 JYW458759:JYX458759 KIS458759:KIT458759 KSO458759:KSP458759 LCK458759:LCL458759 LMG458759:LMH458759 LWC458759:LWD458759 MFY458759:MFZ458759 MPU458759:MPV458759 MZQ458759:MZR458759 NJM458759:NJN458759 NTI458759:NTJ458759 ODE458759:ODF458759 ONA458759:ONB458759 OWW458759:OWX458759 PGS458759:PGT458759 PQO458759:PQP458759 QAK458759:QAL458759 QKG458759:QKH458759 QUC458759:QUD458759 RDY458759:RDZ458759 RNU458759:RNV458759 RXQ458759:RXR458759 SHM458759:SHN458759 SRI458759:SRJ458759 TBE458759:TBF458759 TLA458759:TLB458759 TUW458759:TUX458759 UES458759:UET458759 UOO458759:UOP458759 UYK458759:UYL458759 VIG458759:VIH458759 VSC458759:VSD458759 WBY458759:WBZ458759 WLU458759:WLV458759 WVQ458759:WVR458759 I524295:J524295 JE524295:JF524295 TA524295:TB524295 ACW524295:ACX524295 AMS524295:AMT524295 AWO524295:AWP524295 BGK524295:BGL524295 BQG524295:BQH524295 CAC524295:CAD524295 CJY524295:CJZ524295 CTU524295:CTV524295 DDQ524295:DDR524295 DNM524295:DNN524295 DXI524295:DXJ524295 EHE524295:EHF524295 ERA524295:ERB524295 FAW524295:FAX524295 FKS524295:FKT524295 FUO524295:FUP524295 GEK524295:GEL524295 GOG524295:GOH524295 GYC524295:GYD524295 HHY524295:HHZ524295 HRU524295:HRV524295 IBQ524295:IBR524295 ILM524295:ILN524295 IVI524295:IVJ524295 JFE524295:JFF524295 JPA524295:JPB524295 JYW524295:JYX524295 KIS524295:KIT524295 KSO524295:KSP524295 LCK524295:LCL524295 LMG524295:LMH524295 LWC524295:LWD524295 MFY524295:MFZ524295 MPU524295:MPV524295 MZQ524295:MZR524295 NJM524295:NJN524295 NTI524295:NTJ524295 ODE524295:ODF524295 ONA524295:ONB524295 OWW524295:OWX524295 PGS524295:PGT524295 PQO524295:PQP524295 QAK524295:QAL524295 QKG524295:QKH524295 QUC524295:QUD524295 RDY524295:RDZ524295 RNU524295:RNV524295 RXQ524295:RXR524295 SHM524295:SHN524295 SRI524295:SRJ524295 TBE524295:TBF524295 TLA524295:TLB524295 TUW524295:TUX524295 UES524295:UET524295 UOO524295:UOP524295 UYK524295:UYL524295 VIG524295:VIH524295 VSC524295:VSD524295 WBY524295:WBZ524295 WLU524295:WLV524295 WVQ524295:WVR524295 I589831:J589831 JE589831:JF589831 TA589831:TB589831 ACW589831:ACX589831 AMS589831:AMT589831 AWO589831:AWP589831 BGK589831:BGL589831 BQG589831:BQH589831 CAC589831:CAD589831 CJY589831:CJZ589831 CTU589831:CTV589831 DDQ589831:DDR589831 DNM589831:DNN589831 DXI589831:DXJ589831 EHE589831:EHF589831 ERA589831:ERB589831 FAW589831:FAX589831 FKS589831:FKT589831 FUO589831:FUP589831 GEK589831:GEL589831 GOG589831:GOH589831 GYC589831:GYD589831 HHY589831:HHZ589831 HRU589831:HRV589831 IBQ589831:IBR589831 ILM589831:ILN589831 IVI589831:IVJ589831 JFE589831:JFF589831 JPA589831:JPB589831 JYW589831:JYX589831 KIS589831:KIT589831 KSO589831:KSP589831 LCK589831:LCL589831 LMG589831:LMH589831 LWC589831:LWD589831 MFY589831:MFZ589831 MPU589831:MPV589831 MZQ589831:MZR589831 NJM589831:NJN589831 NTI589831:NTJ589831 ODE589831:ODF589831 ONA589831:ONB589831 OWW589831:OWX589831 PGS589831:PGT589831 PQO589831:PQP589831 QAK589831:QAL589831 QKG589831:QKH589831 QUC589831:QUD589831 RDY589831:RDZ589831 RNU589831:RNV589831 RXQ589831:RXR589831 SHM589831:SHN589831 SRI589831:SRJ589831 TBE589831:TBF589831 TLA589831:TLB589831 TUW589831:TUX589831 UES589831:UET589831 UOO589831:UOP589831 UYK589831:UYL589831 VIG589831:VIH589831 VSC589831:VSD589831 WBY589831:WBZ589831 WLU589831:WLV589831 WVQ589831:WVR589831 I655367:J655367 JE655367:JF655367 TA655367:TB655367 ACW655367:ACX655367 AMS655367:AMT655367 AWO655367:AWP655367 BGK655367:BGL655367 BQG655367:BQH655367 CAC655367:CAD655367 CJY655367:CJZ655367 CTU655367:CTV655367 DDQ655367:DDR655367 DNM655367:DNN655367 DXI655367:DXJ655367 EHE655367:EHF655367 ERA655367:ERB655367 FAW655367:FAX655367 FKS655367:FKT655367 FUO655367:FUP655367 GEK655367:GEL655367 GOG655367:GOH655367 GYC655367:GYD655367 HHY655367:HHZ655367 HRU655367:HRV655367 IBQ655367:IBR655367 ILM655367:ILN655367 IVI655367:IVJ655367 JFE655367:JFF655367 JPA655367:JPB655367 JYW655367:JYX655367 KIS655367:KIT655367 KSO655367:KSP655367 LCK655367:LCL655367 LMG655367:LMH655367 LWC655367:LWD655367 MFY655367:MFZ655367 MPU655367:MPV655367 MZQ655367:MZR655367 NJM655367:NJN655367 NTI655367:NTJ655367 ODE655367:ODF655367 ONA655367:ONB655367 OWW655367:OWX655367 PGS655367:PGT655367 PQO655367:PQP655367 QAK655367:QAL655367 QKG655367:QKH655367 QUC655367:QUD655367 RDY655367:RDZ655367 RNU655367:RNV655367 RXQ655367:RXR655367 SHM655367:SHN655367 SRI655367:SRJ655367 TBE655367:TBF655367 TLA655367:TLB655367 TUW655367:TUX655367 UES655367:UET655367 UOO655367:UOP655367 UYK655367:UYL655367 VIG655367:VIH655367 VSC655367:VSD655367 WBY655367:WBZ655367 WLU655367:WLV655367 WVQ655367:WVR655367 I720903:J720903 JE720903:JF720903 TA720903:TB720903 ACW720903:ACX720903 AMS720903:AMT720903 AWO720903:AWP720903 BGK720903:BGL720903 BQG720903:BQH720903 CAC720903:CAD720903 CJY720903:CJZ720903 CTU720903:CTV720903 DDQ720903:DDR720903 DNM720903:DNN720903 DXI720903:DXJ720903 EHE720903:EHF720903 ERA720903:ERB720903 FAW720903:FAX720903 FKS720903:FKT720903 FUO720903:FUP720903 GEK720903:GEL720903 GOG720903:GOH720903 GYC720903:GYD720903 HHY720903:HHZ720903 HRU720903:HRV720903 IBQ720903:IBR720903 ILM720903:ILN720903 IVI720903:IVJ720903 JFE720903:JFF720903 JPA720903:JPB720903 JYW720903:JYX720903 KIS720903:KIT720903 KSO720903:KSP720903 LCK720903:LCL720903 LMG720903:LMH720903 LWC720903:LWD720903 MFY720903:MFZ720903 MPU720903:MPV720903 MZQ720903:MZR720903 NJM720903:NJN720903 NTI720903:NTJ720903 ODE720903:ODF720903 ONA720903:ONB720903 OWW720903:OWX720903 PGS720903:PGT720903 PQO720903:PQP720903 QAK720903:QAL720903 QKG720903:QKH720903 QUC720903:QUD720903 RDY720903:RDZ720903 RNU720903:RNV720903 RXQ720903:RXR720903 SHM720903:SHN720903 SRI720903:SRJ720903 TBE720903:TBF720903 TLA720903:TLB720903 TUW720903:TUX720903 UES720903:UET720903 UOO720903:UOP720903 UYK720903:UYL720903 VIG720903:VIH720903 VSC720903:VSD720903 WBY720903:WBZ720903 WLU720903:WLV720903 WVQ720903:WVR720903 I786439:J786439 JE786439:JF786439 TA786439:TB786439 ACW786439:ACX786439 AMS786439:AMT786439 AWO786439:AWP786439 BGK786439:BGL786439 BQG786439:BQH786439 CAC786439:CAD786439 CJY786439:CJZ786439 CTU786439:CTV786439 DDQ786439:DDR786439 DNM786439:DNN786439 DXI786439:DXJ786439 EHE786439:EHF786439 ERA786439:ERB786439 FAW786439:FAX786439 FKS786439:FKT786439 FUO786439:FUP786439 GEK786439:GEL786439 GOG786439:GOH786439 GYC786439:GYD786439 HHY786439:HHZ786439 HRU786439:HRV786439 IBQ786439:IBR786439 ILM786439:ILN786439 IVI786439:IVJ786439 JFE786439:JFF786439 JPA786439:JPB786439 JYW786439:JYX786439 KIS786439:KIT786439 KSO786439:KSP786439 LCK786439:LCL786439 LMG786439:LMH786439 LWC786439:LWD786439 MFY786439:MFZ786439 MPU786439:MPV786439 MZQ786439:MZR786439 NJM786439:NJN786439 NTI786439:NTJ786439 ODE786439:ODF786439 ONA786439:ONB786439 OWW786439:OWX786439 PGS786439:PGT786439 PQO786439:PQP786439 QAK786439:QAL786439 QKG786439:QKH786439 QUC786439:QUD786439 RDY786439:RDZ786439 RNU786439:RNV786439 RXQ786439:RXR786439 SHM786439:SHN786439 SRI786439:SRJ786439 TBE786439:TBF786439 TLA786439:TLB786439 TUW786439:TUX786439 UES786439:UET786439 UOO786439:UOP786439 UYK786439:UYL786439 VIG786439:VIH786439 VSC786439:VSD786439 WBY786439:WBZ786439 WLU786439:WLV786439 WVQ786439:WVR786439 I851975:J851975 JE851975:JF851975 TA851975:TB851975 ACW851975:ACX851975 AMS851975:AMT851975 AWO851975:AWP851975 BGK851975:BGL851975 BQG851975:BQH851975 CAC851975:CAD851975 CJY851975:CJZ851975 CTU851975:CTV851975 DDQ851975:DDR851975 DNM851975:DNN851975 DXI851975:DXJ851975 EHE851975:EHF851975 ERA851975:ERB851975 FAW851975:FAX851975 FKS851975:FKT851975 FUO851975:FUP851975 GEK851975:GEL851975 GOG851975:GOH851975 GYC851975:GYD851975 HHY851975:HHZ851975 HRU851975:HRV851975 IBQ851975:IBR851975 ILM851975:ILN851975 IVI851975:IVJ851975 JFE851975:JFF851975 JPA851975:JPB851975 JYW851975:JYX851975 KIS851975:KIT851975 KSO851975:KSP851975 LCK851975:LCL851975 LMG851975:LMH851975 LWC851975:LWD851975 MFY851975:MFZ851975 MPU851975:MPV851975 MZQ851975:MZR851975 NJM851975:NJN851975 NTI851975:NTJ851975 ODE851975:ODF851975 ONA851975:ONB851975 OWW851975:OWX851975 PGS851975:PGT851975 PQO851975:PQP851975 QAK851975:QAL851975 QKG851975:QKH851975 QUC851975:QUD851975 RDY851975:RDZ851975 RNU851975:RNV851975 RXQ851975:RXR851975 SHM851975:SHN851975 SRI851975:SRJ851975 TBE851975:TBF851975 TLA851975:TLB851975 TUW851975:TUX851975 UES851975:UET851975 UOO851975:UOP851975 UYK851975:UYL851975 VIG851975:VIH851975 VSC851975:VSD851975 WBY851975:WBZ851975 WLU851975:WLV851975 WVQ851975:WVR851975 I917511:J917511 JE917511:JF917511 TA917511:TB917511 ACW917511:ACX917511 AMS917511:AMT917511 AWO917511:AWP917511 BGK917511:BGL917511 BQG917511:BQH917511 CAC917511:CAD917511 CJY917511:CJZ917511 CTU917511:CTV917511 DDQ917511:DDR917511 DNM917511:DNN917511 DXI917511:DXJ917511 EHE917511:EHF917511 ERA917511:ERB917511 FAW917511:FAX917511 FKS917511:FKT917511 FUO917511:FUP917511 GEK917511:GEL917511 GOG917511:GOH917511 GYC917511:GYD917511 HHY917511:HHZ917511 HRU917511:HRV917511 IBQ917511:IBR917511 ILM917511:ILN917511 IVI917511:IVJ917511 JFE917511:JFF917511 JPA917511:JPB917511 JYW917511:JYX917511 KIS917511:KIT917511 KSO917511:KSP917511 LCK917511:LCL917511 LMG917511:LMH917511 LWC917511:LWD917511 MFY917511:MFZ917511 MPU917511:MPV917511 MZQ917511:MZR917511 NJM917511:NJN917511 NTI917511:NTJ917511 ODE917511:ODF917511 ONA917511:ONB917511 OWW917511:OWX917511 PGS917511:PGT917511 PQO917511:PQP917511 QAK917511:QAL917511 QKG917511:QKH917511 QUC917511:QUD917511 RDY917511:RDZ917511 RNU917511:RNV917511 RXQ917511:RXR917511 SHM917511:SHN917511 SRI917511:SRJ917511 TBE917511:TBF917511 TLA917511:TLB917511 TUW917511:TUX917511 UES917511:UET917511 UOO917511:UOP917511 UYK917511:UYL917511 VIG917511:VIH917511 VSC917511:VSD917511 WBY917511:WBZ917511 WLU917511:WLV917511 WVQ917511:WVR917511 I983047:J983047 JE983047:JF983047 TA983047:TB983047 ACW983047:ACX983047 AMS983047:AMT983047 AWO983047:AWP983047 BGK983047:BGL983047 BQG983047:BQH983047 CAC983047:CAD983047 CJY983047:CJZ983047 CTU983047:CTV983047 DDQ983047:DDR983047 DNM983047:DNN983047 DXI983047:DXJ983047 EHE983047:EHF983047 ERA983047:ERB983047 FAW983047:FAX983047 FKS983047:FKT983047 FUO983047:FUP983047 GEK983047:GEL983047 GOG983047:GOH983047 GYC983047:GYD983047 HHY983047:HHZ983047 HRU983047:HRV983047 IBQ983047:IBR983047 ILM983047:ILN983047 IVI983047:IVJ983047 JFE983047:JFF983047 JPA983047:JPB983047 JYW983047:JYX983047 KIS983047:KIT983047 KSO983047:KSP983047 LCK983047:LCL983047 LMG983047:LMH983047 LWC983047:LWD983047 MFY983047:MFZ983047 MPU983047:MPV983047 MZQ983047:MZR983047 NJM983047:NJN983047 NTI983047:NTJ983047 ODE983047:ODF983047 ONA983047:ONB983047 OWW983047:OWX983047 PGS983047:PGT983047 PQO983047:PQP983047 QAK983047:QAL983047 QKG983047:QKH983047 QUC983047:QUD983047 RDY983047:RDZ983047 RNU983047:RNV983047 RXQ983047:RXR983047 SHM983047:SHN983047 SRI983047:SRJ983047 TBE983047:TBF983047 TLA983047:TLB983047 TUW983047:TUX983047 UES983047:UET983047 UOO983047:UOP983047 UYK983047:UYL983047 VIG983047:VIH983047 VSC983047:VSD983047 WBY983047:WBZ983047 WLU983047:WLV983047 WVQ983047:WVR983047" xr:uid="{751DE6CE-D6CE-4D07-BF7C-0D22FA07BFF9}">
      <formula1>"0.회사,1.렌트,2.리스,3.직원,4.타인,5.회사(비),6.리스(비),7.렌트(비)"</formula1>
    </dataValidation>
    <dataValidation type="list" allowBlank="1" showInputMessage="1" showErrorMessage="1" sqref="F10 JB10 SX10 ACT10 AMP10 AWL10 BGH10 BQD10 BZZ10 CJV10 CTR10 DDN10 DNJ10 DXF10 EHB10 EQX10 FAT10 FKP10 FUL10 GEH10 GOD10 GXZ10 HHV10 HRR10 IBN10 ILJ10 IVF10 JFB10 JOX10 JYT10 KIP10 KSL10 LCH10 LMD10 LVZ10 MFV10 MPR10 MZN10 NJJ10 NTF10 ODB10 OMX10 OWT10 PGP10 PQL10 QAH10 QKD10 QTZ10 RDV10 RNR10 RXN10 SHJ10 SRF10 TBB10 TKX10 TUT10 UEP10 UOL10 UYH10 VID10 VRZ10 WBV10 WLR10 WVN10 F65546 JB65546 SX65546 ACT65546 AMP65546 AWL65546 BGH65546 BQD65546 BZZ65546 CJV65546 CTR65546 DDN65546 DNJ65546 DXF65546 EHB65546 EQX65546 FAT65546 FKP65546 FUL65546 GEH65546 GOD65546 GXZ65546 HHV65546 HRR65546 IBN65546 ILJ65546 IVF65546 JFB65546 JOX65546 JYT65546 KIP65546 KSL65546 LCH65546 LMD65546 LVZ65546 MFV65546 MPR65546 MZN65546 NJJ65546 NTF65546 ODB65546 OMX65546 OWT65546 PGP65546 PQL65546 QAH65546 QKD65546 QTZ65546 RDV65546 RNR65546 RXN65546 SHJ65546 SRF65546 TBB65546 TKX65546 TUT65546 UEP65546 UOL65546 UYH65546 VID65546 VRZ65546 WBV65546 WLR65546 WVN65546 F131082 JB131082 SX131082 ACT131082 AMP131082 AWL131082 BGH131082 BQD131082 BZZ131082 CJV131082 CTR131082 DDN131082 DNJ131082 DXF131082 EHB131082 EQX131082 FAT131082 FKP131082 FUL131082 GEH131082 GOD131082 GXZ131082 HHV131082 HRR131082 IBN131082 ILJ131082 IVF131082 JFB131082 JOX131082 JYT131082 KIP131082 KSL131082 LCH131082 LMD131082 LVZ131082 MFV131082 MPR131082 MZN131082 NJJ131082 NTF131082 ODB131082 OMX131082 OWT131082 PGP131082 PQL131082 QAH131082 QKD131082 QTZ131082 RDV131082 RNR131082 RXN131082 SHJ131082 SRF131082 TBB131082 TKX131082 TUT131082 UEP131082 UOL131082 UYH131082 VID131082 VRZ131082 WBV131082 WLR131082 WVN131082 F196618 JB196618 SX196618 ACT196618 AMP196618 AWL196618 BGH196618 BQD196618 BZZ196618 CJV196618 CTR196618 DDN196618 DNJ196618 DXF196618 EHB196618 EQX196618 FAT196618 FKP196618 FUL196618 GEH196618 GOD196618 GXZ196618 HHV196618 HRR196618 IBN196618 ILJ196618 IVF196618 JFB196618 JOX196618 JYT196618 KIP196618 KSL196618 LCH196618 LMD196618 LVZ196618 MFV196618 MPR196618 MZN196618 NJJ196618 NTF196618 ODB196618 OMX196618 OWT196618 PGP196618 PQL196618 QAH196618 QKD196618 QTZ196618 RDV196618 RNR196618 RXN196618 SHJ196618 SRF196618 TBB196618 TKX196618 TUT196618 UEP196618 UOL196618 UYH196618 VID196618 VRZ196618 WBV196618 WLR196618 WVN196618 F262154 JB262154 SX262154 ACT262154 AMP262154 AWL262154 BGH262154 BQD262154 BZZ262154 CJV262154 CTR262154 DDN262154 DNJ262154 DXF262154 EHB262154 EQX262154 FAT262154 FKP262154 FUL262154 GEH262154 GOD262154 GXZ262154 HHV262154 HRR262154 IBN262154 ILJ262154 IVF262154 JFB262154 JOX262154 JYT262154 KIP262154 KSL262154 LCH262154 LMD262154 LVZ262154 MFV262154 MPR262154 MZN262154 NJJ262154 NTF262154 ODB262154 OMX262154 OWT262154 PGP262154 PQL262154 QAH262154 QKD262154 QTZ262154 RDV262154 RNR262154 RXN262154 SHJ262154 SRF262154 TBB262154 TKX262154 TUT262154 UEP262154 UOL262154 UYH262154 VID262154 VRZ262154 WBV262154 WLR262154 WVN262154 F327690 JB327690 SX327690 ACT327690 AMP327690 AWL327690 BGH327690 BQD327690 BZZ327690 CJV327690 CTR327690 DDN327690 DNJ327690 DXF327690 EHB327690 EQX327690 FAT327690 FKP327690 FUL327690 GEH327690 GOD327690 GXZ327690 HHV327690 HRR327690 IBN327690 ILJ327690 IVF327690 JFB327690 JOX327690 JYT327690 KIP327690 KSL327690 LCH327690 LMD327690 LVZ327690 MFV327690 MPR327690 MZN327690 NJJ327690 NTF327690 ODB327690 OMX327690 OWT327690 PGP327690 PQL327690 QAH327690 QKD327690 QTZ327690 RDV327690 RNR327690 RXN327690 SHJ327690 SRF327690 TBB327690 TKX327690 TUT327690 UEP327690 UOL327690 UYH327690 VID327690 VRZ327690 WBV327690 WLR327690 WVN327690 F393226 JB393226 SX393226 ACT393226 AMP393226 AWL393226 BGH393226 BQD393226 BZZ393226 CJV393226 CTR393226 DDN393226 DNJ393226 DXF393226 EHB393226 EQX393226 FAT393226 FKP393226 FUL393226 GEH393226 GOD393226 GXZ393226 HHV393226 HRR393226 IBN393226 ILJ393226 IVF393226 JFB393226 JOX393226 JYT393226 KIP393226 KSL393226 LCH393226 LMD393226 LVZ393226 MFV393226 MPR393226 MZN393226 NJJ393226 NTF393226 ODB393226 OMX393226 OWT393226 PGP393226 PQL393226 QAH393226 QKD393226 QTZ393226 RDV393226 RNR393226 RXN393226 SHJ393226 SRF393226 TBB393226 TKX393226 TUT393226 UEP393226 UOL393226 UYH393226 VID393226 VRZ393226 WBV393226 WLR393226 WVN393226 F458762 JB458762 SX458762 ACT458762 AMP458762 AWL458762 BGH458762 BQD458762 BZZ458762 CJV458762 CTR458762 DDN458762 DNJ458762 DXF458762 EHB458762 EQX458762 FAT458762 FKP458762 FUL458762 GEH458762 GOD458762 GXZ458762 HHV458762 HRR458762 IBN458762 ILJ458762 IVF458762 JFB458762 JOX458762 JYT458762 KIP458762 KSL458762 LCH458762 LMD458762 LVZ458762 MFV458762 MPR458762 MZN458762 NJJ458762 NTF458762 ODB458762 OMX458762 OWT458762 PGP458762 PQL458762 QAH458762 QKD458762 QTZ458762 RDV458762 RNR458762 RXN458762 SHJ458762 SRF458762 TBB458762 TKX458762 TUT458762 UEP458762 UOL458762 UYH458762 VID458762 VRZ458762 WBV458762 WLR458762 WVN458762 F524298 JB524298 SX524298 ACT524298 AMP524298 AWL524298 BGH524298 BQD524298 BZZ524298 CJV524298 CTR524298 DDN524298 DNJ524298 DXF524298 EHB524298 EQX524298 FAT524298 FKP524298 FUL524298 GEH524298 GOD524298 GXZ524298 HHV524298 HRR524298 IBN524298 ILJ524298 IVF524298 JFB524298 JOX524298 JYT524298 KIP524298 KSL524298 LCH524298 LMD524298 LVZ524298 MFV524298 MPR524298 MZN524298 NJJ524298 NTF524298 ODB524298 OMX524298 OWT524298 PGP524298 PQL524298 QAH524298 QKD524298 QTZ524298 RDV524298 RNR524298 RXN524298 SHJ524298 SRF524298 TBB524298 TKX524298 TUT524298 UEP524298 UOL524298 UYH524298 VID524298 VRZ524298 WBV524298 WLR524298 WVN524298 F589834 JB589834 SX589834 ACT589834 AMP589834 AWL589834 BGH589834 BQD589834 BZZ589834 CJV589834 CTR589834 DDN589834 DNJ589834 DXF589834 EHB589834 EQX589834 FAT589834 FKP589834 FUL589834 GEH589834 GOD589834 GXZ589834 HHV589834 HRR589834 IBN589834 ILJ589834 IVF589834 JFB589834 JOX589834 JYT589834 KIP589834 KSL589834 LCH589834 LMD589834 LVZ589834 MFV589834 MPR589834 MZN589834 NJJ589834 NTF589834 ODB589834 OMX589834 OWT589834 PGP589834 PQL589834 QAH589834 QKD589834 QTZ589834 RDV589834 RNR589834 RXN589834 SHJ589834 SRF589834 TBB589834 TKX589834 TUT589834 UEP589834 UOL589834 UYH589834 VID589834 VRZ589834 WBV589834 WLR589834 WVN589834 F655370 JB655370 SX655370 ACT655370 AMP655370 AWL655370 BGH655370 BQD655370 BZZ655370 CJV655370 CTR655370 DDN655370 DNJ655370 DXF655370 EHB655370 EQX655370 FAT655370 FKP655370 FUL655370 GEH655370 GOD655370 GXZ655370 HHV655370 HRR655370 IBN655370 ILJ655370 IVF655370 JFB655370 JOX655370 JYT655370 KIP655370 KSL655370 LCH655370 LMD655370 LVZ655370 MFV655370 MPR655370 MZN655370 NJJ655370 NTF655370 ODB655370 OMX655370 OWT655370 PGP655370 PQL655370 QAH655370 QKD655370 QTZ655370 RDV655370 RNR655370 RXN655370 SHJ655370 SRF655370 TBB655370 TKX655370 TUT655370 UEP655370 UOL655370 UYH655370 VID655370 VRZ655370 WBV655370 WLR655370 WVN655370 F720906 JB720906 SX720906 ACT720906 AMP720906 AWL720906 BGH720906 BQD720906 BZZ720906 CJV720906 CTR720906 DDN720906 DNJ720906 DXF720906 EHB720906 EQX720906 FAT720906 FKP720906 FUL720906 GEH720906 GOD720906 GXZ720906 HHV720906 HRR720906 IBN720906 ILJ720906 IVF720906 JFB720906 JOX720906 JYT720906 KIP720906 KSL720906 LCH720906 LMD720906 LVZ720906 MFV720906 MPR720906 MZN720906 NJJ720906 NTF720906 ODB720906 OMX720906 OWT720906 PGP720906 PQL720906 QAH720906 QKD720906 QTZ720906 RDV720906 RNR720906 RXN720906 SHJ720906 SRF720906 TBB720906 TKX720906 TUT720906 UEP720906 UOL720906 UYH720906 VID720906 VRZ720906 WBV720906 WLR720906 WVN720906 F786442 JB786442 SX786442 ACT786442 AMP786442 AWL786442 BGH786442 BQD786442 BZZ786442 CJV786442 CTR786442 DDN786442 DNJ786442 DXF786442 EHB786442 EQX786442 FAT786442 FKP786442 FUL786442 GEH786442 GOD786442 GXZ786442 HHV786442 HRR786442 IBN786442 ILJ786442 IVF786442 JFB786442 JOX786442 JYT786442 KIP786442 KSL786442 LCH786442 LMD786442 LVZ786442 MFV786442 MPR786442 MZN786442 NJJ786442 NTF786442 ODB786442 OMX786442 OWT786442 PGP786442 PQL786442 QAH786442 QKD786442 QTZ786442 RDV786442 RNR786442 RXN786442 SHJ786442 SRF786442 TBB786442 TKX786442 TUT786442 UEP786442 UOL786442 UYH786442 VID786442 VRZ786442 WBV786442 WLR786442 WVN786442 F851978 JB851978 SX851978 ACT851978 AMP851978 AWL851978 BGH851978 BQD851978 BZZ851978 CJV851978 CTR851978 DDN851978 DNJ851978 DXF851978 EHB851978 EQX851978 FAT851978 FKP851978 FUL851978 GEH851978 GOD851978 GXZ851978 HHV851978 HRR851978 IBN851978 ILJ851978 IVF851978 JFB851978 JOX851978 JYT851978 KIP851978 KSL851978 LCH851978 LMD851978 LVZ851978 MFV851978 MPR851978 MZN851978 NJJ851978 NTF851978 ODB851978 OMX851978 OWT851978 PGP851978 PQL851978 QAH851978 QKD851978 QTZ851978 RDV851978 RNR851978 RXN851978 SHJ851978 SRF851978 TBB851978 TKX851978 TUT851978 UEP851978 UOL851978 UYH851978 VID851978 VRZ851978 WBV851978 WLR851978 WVN851978 F917514 JB917514 SX917514 ACT917514 AMP917514 AWL917514 BGH917514 BQD917514 BZZ917514 CJV917514 CTR917514 DDN917514 DNJ917514 DXF917514 EHB917514 EQX917514 FAT917514 FKP917514 FUL917514 GEH917514 GOD917514 GXZ917514 HHV917514 HRR917514 IBN917514 ILJ917514 IVF917514 JFB917514 JOX917514 JYT917514 KIP917514 KSL917514 LCH917514 LMD917514 LVZ917514 MFV917514 MPR917514 MZN917514 NJJ917514 NTF917514 ODB917514 OMX917514 OWT917514 PGP917514 PQL917514 QAH917514 QKD917514 QTZ917514 RDV917514 RNR917514 RXN917514 SHJ917514 SRF917514 TBB917514 TKX917514 TUT917514 UEP917514 UOL917514 UYH917514 VID917514 VRZ917514 WBV917514 WLR917514 WVN917514 F983050 JB983050 SX983050 ACT983050 AMP983050 AWL983050 BGH983050 BQD983050 BZZ983050 CJV983050 CTR983050 DDN983050 DNJ983050 DXF983050 EHB983050 EQX983050 FAT983050 FKP983050 FUL983050 GEH983050 GOD983050 GXZ983050 HHV983050 HRR983050 IBN983050 ILJ983050 IVF983050 JFB983050 JOX983050 JYT983050 KIP983050 KSL983050 LCH983050 LMD983050 LVZ983050 MFV983050 MPR983050 MZN983050 NJJ983050 NTF983050 ODB983050 OMX983050 OWT983050 PGP983050 PQL983050 QAH983050 QKD983050 QTZ983050 RDV983050 RNR983050 RXN983050 SHJ983050 SRF983050 TBB983050 TKX983050 TUT983050 UEP983050 UOL983050 UYH983050 VID983050 VRZ983050 WBV983050 WLR983050 WVN983050" xr:uid="{503CBC0B-43CA-45BB-9727-4CCCC8702B29}">
      <formula1>" "</formula1>
    </dataValidation>
  </dataValidations>
  <printOptions horizontalCentered="1" verticalCentered="1"/>
  <pageMargins left="0.19685039370078741" right="0.19685039370078741" top="0.19685039370078741" bottom="0.19685039370078741" header="0.31496062992125984" footer="0.31496062992125984"/>
  <pageSetup scale="76"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3CF82-CF2C-4419-96F4-814DC45E5716}">
  <dimension ref="A1:M75"/>
  <sheetViews>
    <sheetView showGridLines="0" workbookViewId="0">
      <selection activeCell="K29" sqref="K29"/>
    </sheetView>
  </sheetViews>
  <sheetFormatPr defaultRowHeight="16.5"/>
  <cols>
    <col min="1" max="1" width="10.5" customWidth="1"/>
    <col min="3" max="3" width="14.25" customWidth="1"/>
    <col min="4" max="4" width="12.375" customWidth="1"/>
    <col min="5" max="5" width="16.625" customWidth="1"/>
    <col min="6" max="8" width="8.125" customWidth="1"/>
    <col min="9" max="10" width="9.75" customWidth="1"/>
    <col min="11" max="11" width="14.375" customWidth="1"/>
    <col min="12" max="12" width="9" bestFit="1" customWidth="1"/>
    <col min="13" max="13" width="15.125" bestFit="1" customWidth="1"/>
    <col min="257" max="257" width="10.5" customWidth="1"/>
    <col min="259" max="259" width="14.25" customWidth="1"/>
    <col min="260" max="260" width="12.375" customWidth="1"/>
    <col min="261" max="261" width="16.625" customWidth="1"/>
    <col min="262" max="264" width="8.125" customWidth="1"/>
    <col min="265" max="266" width="9.75" customWidth="1"/>
    <col min="267" max="267" width="14.375" customWidth="1"/>
    <col min="269" max="269" width="15.125" bestFit="1" customWidth="1"/>
    <col min="513" max="513" width="10.5" customWidth="1"/>
    <col min="515" max="515" width="14.25" customWidth="1"/>
    <col min="516" max="516" width="12.375" customWidth="1"/>
    <col min="517" max="517" width="16.625" customWidth="1"/>
    <col min="518" max="520" width="8.125" customWidth="1"/>
    <col min="521" max="522" width="9.75" customWidth="1"/>
    <col min="523" max="523" width="14.375" customWidth="1"/>
    <col min="525" max="525" width="15.125" bestFit="1" customWidth="1"/>
    <col min="769" max="769" width="10.5" customWidth="1"/>
    <col min="771" max="771" width="14.25" customWidth="1"/>
    <col min="772" max="772" width="12.375" customWidth="1"/>
    <col min="773" max="773" width="16.625" customWidth="1"/>
    <col min="774" max="776" width="8.125" customWidth="1"/>
    <col min="777" max="778" width="9.75" customWidth="1"/>
    <col min="779" max="779" width="14.375" customWidth="1"/>
    <col min="781" max="781" width="15.125" bestFit="1" customWidth="1"/>
    <col min="1025" max="1025" width="10.5" customWidth="1"/>
    <col min="1027" max="1027" width="14.25" customWidth="1"/>
    <col min="1028" max="1028" width="12.375" customWidth="1"/>
    <col min="1029" max="1029" width="16.625" customWidth="1"/>
    <col min="1030" max="1032" width="8.125" customWidth="1"/>
    <col min="1033" max="1034" width="9.75" customWidth="1"/>
    <col min="1035" max="1035" width="14.375" customWidth="1"/>
    <col min="1037" max="1037" width="15.125" bestFit="1" customWidth="1"/>
    <col min="1281" max="1281" width="10.5" customWidth="1"/>
    <col min="1283" max="1283" width="14.25" customWidth="1"/>
    <col min="1284" max="1284" width="12.375" customWidth="1"/>
    <col min="1285" max="1285" width="16.625" customWidth="1"/>
    <col min="1286" max="1288" width="8.125" customWidth="1"/>
    <col min="1289" max="1290" width="9.75" customWidth="1"/>
    <col min="1291" max="1291" width="14.375" customWidth="1"/>
    <col min="1293" max="1293" width="15.125" bestFit="1" customWidth="1"/>
    <col min="1537" max="1537" width="10.5" customWidth="1"/>
    <col min="1539" max="1539" width="14.25" customWidth="1"/>
    <col min="1540" max="1540" width="12.375" customWidth="1"/>
    <col min="1541" max="1541" width="16.625" customWidth="1"/>
    <col min="1542" max="1544" width="8.125" customWidth="1"/>
    <col min="1545" max="1546" width="9.75" customWidth="1"/>
    <col min="1547" max="1547" width="14.375" customWidth="1"/>
    <col min="1549" max="1549" width="15.125" bestFit="1" customWidth="1"/>
    <col min="1793" max="1793" width="10.5" customWidth="1"/>
    <col min="1795" max="1795" width="14.25" customWidth="1"/>
    <col min="1796" max="1796" width="12.375" customWidth="1"/>
    <col min="1797" max="1797" width="16.625" customWidth="1"/>
    <col min="1798" max="1800" width="8.125" customWidth="1"/>
    <col min="1801" max="1802" width="9.75" customWidth="1"/>
    <col min="1803" max="1803" width="14.375" customWidth="1"/>
    <col min="1805" max="1805" width="15.125" bestFit="1" customWidth="1"/>
    <col min="2049" max="2049" width="10.5" customWidth="1"/>
    <col min="2051" max="2051" width="14.25" customWidth="1"/>
    <col min="2052" max="2052" width="12.375" customWidth="1"/>
    <col min="2053" max="2053" width="16.625" customWidth="1"/>
    <col min="2054" max="2056" width="8.125" customWidth="1"/>
    <col min="2057" max="2058" width="9.75" customWidth="1"/>
    <col min="2059" max="2059" width="14.375" customWidth="1"/>
    <col min="2061" max="2061" width="15.125" bestFit="1" customWidth="1"/>
    <col min="2305" max="2305" width="10.5" customWidth="1"/>
    <col min="2307" max="2307" width="14.25" customWidth="1"/>
    <col min="2308" max="2308" width="12.375" customWidth="1"/>
    <col min="2309" max="2309" width="16.625" customWidth="1"/>
    <col min="2310" max="2312" width="8.125" customWidth="1"/>
    <col min="2313" max="2314" width="9.75" customWidth="1"/>
    <col min="2315" max="2315" width="14.375" customWidth="1"/>
    <col min="2317" max="2317" width="15.125" bestFit="1" customWidth="1"/>
    <col min="2561" max="2561" width="10.5" customWidth="1"/>
    <col min="2563" max="2563" width="14.25" customWidth="1"/>
    <col min="2564" max="2564" width="12.375" customWidth="1"/>
    <col min="2565" max="2565" width="16.625" customWidth="1"/>
    <col min="2566" max="2568" width="8.125" customWidth="1"/>
    <col min="2569" max="2570" width="9.75" customWidth="1"/>
    <col min="2571" max="2571" width="14.375" customWidth="1"/>
    <col min="2573" max="2573" width="15.125" bestFit="1" customWidth="1"/>
    <col min="2817" max="2817" width="10.5" customWidth="1"/>
    <col min="2819" max="2819" width="14.25" customWidth="1"/>
    <col min="2820" max="2820" width="12.375" customWidth="1"/>
    <col min="2821" max="2821" width="16.625" customWidth="1"/>
    <col min="2822" max="2824" width="8.125" customWidth="1"/>
    <col min="2825" max="2826" width="9.75" customWidth="1"/>
    <col min="2827" max="2827" width="14.375" customWidth="1"/>
    <col min="2829" max="2829" width="15.125" bestFit="1" customWidth="1"/>
    <col min="3073" max="3073" width="10.5" customWidth="1"/>
    <col min="3075" max="3075" width="14.25" customWidth="1"/>
    <col min="3076" max="3076" width="12.375" customWidth="1"/>
    <col min="3077" max="3077" width="16.625" customWidth="1"/>
    <col min="3078" max="3080" width="8.125" customWidth="1"/>
    <col min="3081" max="3082" width="9.75" customWidth="1"/>
    <col min="3083" max="3083" width="14.375" customWidth="1"/>
    <col min="3085" max="3085" width="15.125" bestFit="1" customWidth="1"/>
    <col min="3329" max="3329" width="10.5" customWidth="1"/>
    <col min="3331" max="3331" width="14.25" customWidth="1"/>
    <col min="3332" max="3332" width="12.375" customWidth="1"/>
    <col min="3333" max="3333" width="16.625" customWidth="1"/>
    <col min="3334" max="3336" width="8.125" customWidth="1"/>
    <col min="3337" max="3338" width="9.75" customWidth="1"/>
    <col min="3339" max="3339" width="14.375" customWidth="1"/>
    <col min="3341" max="3341" width="15.125" bestFit="1" customWidth="1"/>
    <col min="3585" max="3585" width="10.5" customWidth="1"/>
    <col min="3587" max="3587" width="14.25" customWidth="1"/>
    <col min="3588" max="3588" width="12.375" customWidth="1"/>
    <col min="3589" max="3589" width="16.625" customWidth="1"/>
    <col min="3590" max="3592" width="8.125" customWidth="1"/>
    <col min="3593" max="3594" width="9.75" customWidth="1"/>
    <col min="3595" max="3595" width="14.375" customWidth="1"/>
    <col min="3597" max="3597" width="15.125" bestFit="1" customWidth="1"/>
    <col min="3841" max="3841" width="10.5" customWidth="1"/>
    <col min="3843" max="3843" width="14.25" customWidth="1"/>
    <col min="3844" max="3844" width="12.375" customWidth="1"/>
    <col min="3845" max="3845" width="16.625" customWidth="1"/>
    <col min="3846" max="3848" width="8.125" customWidth="1"/>
    <col min="3849" max="3850" width="9.75" customWidth="1"/>
    <col min="3851" max="3851" width="14.375" customWidth="1"/>
    <col min="3853" max="3853" width="15.125" bestFit="1" customWidth="1"/>
    <col min="4097" max="4097" width="10.5" customWidth="1"/>
    <col min="4099" max="4099" width="14.25" customWidth="1"/>
    <col min="4100" max="4100" width="12.375" customWidth="1"/>
    <col min="4101" max="4101" width="16.625" customWidth="1"/>
    <col min="4102" max="4104" width="8.125" customWidth="1"/>
    <col min="4105" max="4106" width="9.75" customWidth="1"/>
    <col min="4107" max="4107" width="14.375" customWidth="1"/>
    <col min="4109" max="4109" width="15.125" bestFit="1" customWidth="1"/>
    <col min="4353" max="4353" width="10.5" customWidth="1"/>
    <col min="4355" max="4355" width="14.25" customWidth="1"/>
    <col min="4356" max="4356" width="12.375" customWidth="1"/>
    <col min="4357" max="4357" width="16.625" customWidth="1"/>
    <col min="4358" max="4360" width="8.125" customWidth="1"/>
    <col min="4361" max="4362" width="9.75" customWidth="1"/>
    <col min="4363" max="4363" width="14.375" customWidth="1"/>
    <col min="4365" max="4365" width="15.125" bestFit="1" customWidth="1"/>
    <col min="4609" max="4609" width="10.5" customWidth="1"/>
    <col min="4611" max="4611" width="14.25" customWidth="1"/>
    <col min="4612" max="4612" width="12.375" customWidth="1"/>
    <col min="4613" max="4613" width="16.625" customWidth="1"/>
    <col min="4614" max="4616" width="8.125" customWidth="1"/>
    <col min="4617" max="4618" width="9.75" customWidth="1"/>
    <col min="4619" max="4619" width="14.375" customWidth="1"/>
    <col min="4621" max="4621" width="15.125" bestFit="1" customWidth="1"/>
    <col min="4865" max="4865" width="10.5" customWidth="1"/>
    <col min="4867" max="4867" width="14.25" customWidth="1"/>
    <col min="4868" max="4868" width="12.375" customWidth="1"/>
    <col min="4869" max="4869" width="16.625" customWidth="1"/>
    <col min="4870" max="4872" width="8.125" customWidth="1"/>
    <col min="4873" max="4874" width="9.75" customWidth="1"/>
    <col min="4875" max="4875" width="14.375" customWidth="1"/>
    <col min="4877" max="4877" width="15.125" bestFit="1" customWidth="1"/>
    <col min="5121" max="5121" width="10.5" customWidth="1"/>
    <col min="5123" max="5123" width="14.25" customWidth="1"/>
    <col min="5124" max="5124" width="12.375" customWidth="1"/>
    <col min="5125" max="5125" width="16.625" customWidth="1"/>
    <col min="5126" max="5128" width="8.125" customWidth="1"/>
    <col min="5129" max="5130" width="9.75" customWidth="1"/>
    <col min="5131" max="5131" width="14.375" customWidth="1"/>
    <col min="5133" max="5133" width="15.125" bestFit="1" customWidth="1"/>
    <col min="5377" max="5377" width="10.5" customWidth="1"/>
    <col min="5379" max="5379" width="14.25" customWidth="1"/>
    <col min="5380" max="5380" width="12.375" customWidth="1"/>
    <col min="5381" max="5381" width="16.625" customWidth="1"/>
    <col min="5382" max="5384" width="8.125" customWidth="1"/>
    <col min="5385" max="5386" width="9.75" customWidth="1"/>
    <col min="5387" max="5387" width="14.375" customWidth="1"/>
    <col min="5389" max="5389" width="15.125" bestFit="1" customWidth="1"/>
    <col min="5633" max="5633" width="10.5" customWidth="1"/>
    <col min="5635" max="5635" width="14.25" customWidth="1"/>
    <col min="5636" max="5636" width="12.375" customWidth="1"/>
    <col min="5637" max="5637" width="16.625" customWidth="1"/>
    <col min="5638" max="5640" width="8.125" customWidth="1"/>
    <col min="5641" max="5642" width="9.75" customWidth="1"/>
    <col min="5643" max="5643" width="14.375" customWidth="1"/>
    <col min="5645" max="5645" width="15.125" bestFit="1" customWidth="1"/>
    <col min="5889" max="5889" width="10.5" customWidth="1"/>
    <col min="5891" max="5891" width="14.25" customWidth="1"/>
    <col min="5892" max="5892" width="12.375" customWidth="1"/>
    <col min="5893" max="5893" width="16.625" customWidth="1"/>
    <col min="5894" max="5896" width="8.125" customWidth="1"/>
    <col min="5897" max="5898" width="9.75" customWidth="1"/>
    <col min="5899" max="5899" width="14.375" customWidth="1"/>
    <col min="5901" max="5901" width="15.125" bestFit="1" customWidth="1"/>
    <col min="6145" max="6145" width="10.5" customWidth="1"/>
    <col min="6147" max="6147" width="14.25" customWidth="1"/>
    <col min="6148" max="6148" width="12.375" customWidth="1"/>
    <col min="6149" max="6149" width="16.625" customWidth="1"/>
    <col min="6150" max="6152" width="8.125" customWidth="1"/>
    <col min="6153" max="6154" width="9.75" customWidth="1"/>
    <col min="6155" max="6155" width="14.375" customWidth="1"/>
    <col min="6157" max="6157" width="15.125" bestFit="1" customWidth="1"/>
    <col min="6401" max="6401" width="10.5" customWidth="1"/>
    <col min="6403" max="6403" width="14.25" customWidth="1"/>
    <col min="6404" max="6404" width="12.375" customWidth="1"/>
    <col min="6405" max="6405" width="16.625" customWidth="1"/>
    <col min="6406" max="6408" width="8.125" customWidth="1"/>
    <col min="6409" max="6410" width="9.75" customWidth="1"/>
    <col min="6411" max="6411" width="14.375" customWidth="1"/>
    <col min="6413" max="6413" width="15.125" bestFit="1" customWidth="1"/>
    <col min="6657" max="6657" width="10.5" customWidth="1"/>
    <col min="6659" max="6659" width="14.25" customWidth="1"/>
    <col min="6660" max="6660" width="12.375" customWidth="1"/>
    <col min="6661" max="6661" width="16.625" customWidth="1"/>
    <col min="6662" max="6664" width="8.125" customWidth="1"/>
    <col min="6665" max="6666" width="9.75" customWidth="1"/>
    <col min="6667" max="6667" width="14.375" customWidth="1"/>
    <col min="6669" max="6669" width="15.125" bestFit="1" customWidth="1"/>
    <col min="6913" max="6913" width="10.5" customWidth="1"/>
    <col min="6915" max="6915" width="14.25" customWidth="1"/>
    <col min="6916" max="6916" width="12.375" customWidth="1"/>
    <col min="6917" max="6917" width="16.625" customWidth="1"/>
    <col min="6918" max="6920" width="8.125" customWidth="1"/>
    <col min="6921" max="6922" width="9.75" customWidth="1"/>
    <col min="6923" max="6923" width="14.375" customWidth="1"/>
    <col min="6925" max="6925" width="15.125" bestFit="1" customWidth="1"/>
    <col min="7169" max="7169" width="10.5" customWidth="1"/>
    <col min="7171" max="7171" width="14.25" customWidth="1"/>
    <col min="7172" max="7172" width="12.375" customWidth="1"/>
    <col min="7173" max="7173" width="16.625" customWidth="1"/>
    <col min="7174" max="7176" width="8.125" customWidth="1"/>
    <col min="7177" max="7178" width="9.75" customWidth="1"/>
    <col min="7179" max="7179" width="14.375" customWidth="1"/>
    <col min="7181" max="7181" width="15.125" bestFit="1" customWidth="1"/>
    <col min="7425" max="7425" width="10.5" customWidth="1"/>
    <col min="7427" max="7427" width="14.25" customWidth="1"/>
    <col min="7428" max="7428" width="12.375" customWidth="1"/>
    <col min="7429" max="7429" width="16.625" customWidth="1"/>
    <col min="7430" max="7432" width="8.125" customWidth="1"/>
    <col min="7433" max="7434" width="9.75" customWidth="1"/>
    <col min="7435" max="7435" width="14.375" customWidth="1"/>
    <col min="7437" max="7437" width="15.125" bestFit="1" customWidth="1"/>
    <col min="7681" max="7681" width="10.5" customWidth="1"/>
    <col min="7683" max="7683" width="14.25" customWidth="1"/>
    <col min="7684" max="7684" width="12.375" customWidth="1"/>
    <col min="7685" max="7685" width="16.625" customWidth="1"/>
    <col min="7686" max="7688" width="8.125" customWidth="1"/>
    <col min="7689" max="7690" width="9.75" customWidth="1"/>
    <col min="7691" max="7691" width="14.375" customWidth="1"/>
    <col min="7693" max="7693" width="15.125" bestFit="1" customWidth="1"/>
    <col min="7937" max="7937" width="10.5" customWidth="1"/>
    <col min="7939" max="7939" width="14.25" customWidth="1"/>
    <col min="7940" max="7940" width="12.375" customWidth="1"/>
    <col min="7941" max="7941" width="16.625" customWidth="1"/>
    <col min="7942" max="7944" width="8.125" customWidth="1"/>
    <col min="7945" max="7946" width="9.75" customWidth="1"/>
    <col min="7947" max="7947" width="14.375" customWidth="1"/>
    <col min="7949" max="7949" width="15.125" bestFit="1" customWidth="1"/>
    <col min="8193" max="8193" width="10.5" customWidth="1"/>
    <col min="8195" max="8195" width="14.25" customWidth="1"/>
    <col min="8196" max="8196" width="12.375" customWidth="1"/>
    <col min="8197" max="8197" width="16.625" customWidth="1"/>
    <col min="8198" max="8200" width="8.125" customWidth="1"/>
    <col min="8201" max="8202" width="9.75" customWidth="1"/>
    <col min="8203" max="8203" width="14.375" customWidth="1"/>
    <col min="8205" max="8205" width="15.125" bestFit="1" customWidth="1"/>
    <col min="8449" max="8449" width="10.5" customWidth="1"/>
    <col min="8451" max="8451" width="14.25" customWidth="1"/>
    <col min="8452" max="8452" width="12.375" customWidth="1"/>
    <col min="8453" max="8453" width="16.625" customWidth="1"/>
    <col min="8454" max="8456" width="8.125" customWidth="1"/>
    <col min="8457" max="8458" width="9.75" customWidth="1"/>
    <col min="8459" max="8459" width="14.375" customWidth="1"/>
    <col min="8461" max="8461" width="15.125" bestFit="1" customWidth="1"/>
    <col min="8705" max="8705" width="10.5" customWidth="1"/>
    <col min="8707" max="8707" width="14.25" customWidth="1"/>
    <col min="8708" max="8708" width="12.375" customWidth="1"/>
    <col min="8709" max="8709" width="16.625" customWidth="1"/>
    <col min="8710" max="8712" width="8.125" customWidth="1"/>
    <col min="8713" max="8714" width="9.75" customWidth="1"/>
    <col min="8715" max="8715" width="14.375" customWidth="1"/>
    <col min="8717" max="8717" width="15.125" bestFit="1" customWidth="1"/>
    <col min="8961" max="8961" width="10.5" customWidth="1"/>
    <col min="8963" max="8963" width="14.25" customWidth="1"/>
    <col min="8964" max="8964" width="12.375" customWidth="1"/>
    <col min="8965" max="8965" width="16.625" customWidth="1"/>
    <col min="8966" max="8968" width="8.125" customWidth="1"/>
    <col min="8969" max="8970" width="9.75" customWidth="1"/>
    <col min="8971" max="8971" width="14.375" customWidth="1"/>
    <col min="8973" max="8973" width="15.125" bestFit="1" customWidth="1"/>
    <col min="9217" max="9217" width="10.5" customWidth="1"/>
    <col min="9219" max="9219" width="14.25" customWidth="1"/>
    <col min="9220" max="9220" width="12.375" customWidth="1"/>
    <col min="9221" max="9221" width="16.625" customWidth="1"/>
    <col min="9222" max="9224" width="8.125" customWidth="1"/>
    <col min="9225" max="9226" width="9.75" customWidth="1"/>
    <col min="9227" max="9227" width="14.375" customWidth="1"/>
    <col min="9229" max="9229" width="15.125" bestFit="1" customWidth="1"/>
    <col min="9473" max="9473" width="10.5" customWidth="1"/>
    <col min="9475" max="9475" width="14.25" customWidth="1"/>
    <col min="9476" max="9476" width="12.375" customWidth="1"/>
    <col min="9477" max="9477" width="16.625" customWidth="1"/>
    <col min="9478" max="9480" width="8.125" customWidth="1"/>
    <col min="9481" max="9482" width="9.75" customWidth="1"/>
    <col min="9483" max="9483" width="14.375" customWidth="1"/>
    <col min="9485" max="9485" width="15.125" bestFit="1" customWidth="1"/>
    <col min="9729" max="9729" width="10.5" customWidth="1"/>
    <col min="9731" max="9731" width="14.25" customWidth="1"/>
    <col min="9732" max="9732" width="12.375" customWidth="1"/>
    <col min="9733" max="9733" width="16.625" customWidth="1"/>
    <col min="9734" max="9736" width="8.125" customWidth="1"/>
    <col min="9737" max="9738" width="9.75" customWidth="1"/>
    <col min="9739" max="9739" width="14.375" customWidth="1"/>
    <col min="9741" max="9741" width="15.125" bestFit="1" customWidth="1"/>
    <col min="9985" max="9985" width="10.5" customWidth="1"/>
    <col min="9987" max="9987" width="14.25" customWidth="1"/>
    <col min="9988" max="9988" width="12.375" customWidth="1"/>
    <col min="9989" max="9989" width="16.625" customWidth="1"/>
    <col min="9990" max="9992" width="8.125" customWidth="1"/>
    <col min="9993" max="9994" width="9.75" customWidth="1"/>
    <col min="9995" max="9995" width="14.375" customWidth="1"/>
    <col min="9997" max="9997" width="15.125" bestFit="1" customWidth="1"/>
    <col min="10241" max="10241" width="10.5" customWidth="1"/>
    <col min="10243" max="10243" width="14.25" customWidth="1"/>
    <col min="10244" max="10244" width="12.375" customWidth="1"/>
    <col min="10245" max="10245" width="16.625" customWidth="1"/>
    <col min="10246" max="10248" width="8.125" customWidth="1"/>
    <col min="10249" max="10250" width="9.75" customWidth="1"/>
    <col min="10251" max="10251" width="14.375" customWidth="1"/>
    <col min="10253" max="10253" width="15.125" bestFit="1" customWidth="1"/>
    <col min="10497" max="10497" width="10.5" customWidth="1"/>
    <col min="10499" max="10499" width="14.25" customWidth="1"/>
    <col min="10500" max="10500" width="12.375" customWidth="1"/>
    <col min="10501" max="10501" width="16.625" customWidth="1"/>
    <col min="10502" max="10504" width="8.125" customWidth="1"/>
    <col min="10505" max="10506" width="9.75" customWidth="1"/>
    <col min="10507" max="10507" width="14.375" customWidth="1"/>
    <col min="10509" max="10509" width="15.125" bestFit="1" customWidth="1"/>
    <col min="10753" max="10753" width="10.5" customWidth="1"/>
    <col min="10755" max="10755" width="14.25" customWidth="1"/>
    <col min="10756" max="10756" width="12.375" customWidth="1"/>
    <col min="10757" max="10757" width="16.625" customWidth="1"/>
    <col min="10758" max="10760" width="8.125" customWidth="1"/>
    <col min="10761" max="10762" width="9.75" customWidth="1"/>
    <col min="10763" max="10763" width="14.375" customWidth="1"/>
    <col min="10765" max="10765" width="15.125" bestFit="1" customWidth="1"/>
    <col min="11009" max="11009" width="10.5" customWidth="1"/>
    <col min="11011" max="11011" width="14.25" customWidth="1"/>
    <col min="11012" max="11012" width="12.375" customWidth="1"/>
    <col min="11013" max="11013" width="16.625" customWidth="1"/>
    <col min="11014" max="11016" width="8.125" customWidth="1"/>
    <col min="11017" max="11018" width="9.75" customWidth="1"/>
    <col min="11019" max="11019" width="14.375" customWidth="1"/>
    <col min="11021" max="11021" width="15.125" bestFit="1" customWidth="1"/>
    <col min="11265" max="11265" width="10.5" customWidth="1"/>
    <col min="11267" max="11267" width="14.25" customWidth="1"/>
    <col min="11268" max="11268" width="12.375" customWidth="1"/>
    <col min="11269" max="11269" width="16.625" customWidth="1"/>
    <col min="11270" max="11272" width="8.125" customWidth="1"/>
    <col min="11273" max="11274" width="9.75" customWidth="1"/>
    <col min="11275" max="11275" width="14.375" customWidth="1"/>
    <col min="11277" max="11277" width="15.125" bestFit="1" customWidth="1"/>
    <col min="11521" max="11521" width="10.5" customWidth="1"/>
    <col min="11523" max="11523" width="14.25" customWidth="1"/>
    <col min="11524" max="11524" width="12.375" customWidth="1"/>
    <col min="11525" max="11525" width="16.625" customWidth="1"/>
    <col min="11526" max="11528" width="8.125" customWidth="1"/>
    <col min="11529" max="11530" width="9.75" customWidth="1"/>
    <col min="11531" max="11531" width="14.375" customWidth="1"/>
    <col min="11533" max="11533" width="15.125" bestFit="1" customWidth="1"/>
    <col min="11777" max="11777" width="10.5" customWidth="1"/>
    <col min="11779" max="11779" width="14.25" customWidth="1"/>
    <col min="11780" max="11780" width="12.375" customWidth="1"/>
    <col min="11781" max="11781" width="16.625" customWidth="1"/>
    <col min="11782" max="11784" width="8.125" customWidth="1"/>
    <col min="11785" max="11786" width="9.75" customWidth="1"/>
    <col min="11787" max="11787" width="14.375" customWidth="1"/>
    <col min="11789" max="11789" width="15.125" bestFit="1" customWidth="1"/>
    <col min="12033" max="12033" width="10.5" customWidth="1"/>
    <col min="12035" max="12035" width="14.25" customWidth="1"/>
    <col min="12036" max="12036" width="12.375" customWidth="1"/>
    <col min="12037" max="12037" width="16.625" customWidth="1"/>
    <col min="12038" max="12040" width="8.125" customWidth="1"/>
    <col min="12041" max="12042" width="9.75" customWidth="1"/>
    <col min="12043" max="12043" width="14.375" customWidth="1"/>
    <col min="12045" max="12045" width="15.125" bestFit="1" customWidth="1"/>
    <col min="12289" max="12289" width="10.5" customWidth="1"/>
    <col min="12291" max="12291" width="14.25" customWidth="1"/>
    <col min="12292" max="12292" width="12.375" customWidth="1"/>
    <col min="12293" max="12293" width="16.625" customWidth="1"/>
    <col min="12294" max="12296" width="8.125" customWidth="1"/>
    <col min="12297" max="12298" width="9.75" customWidth="1"/>
    <col min="12299" max="12299" width="14.375" customWidth="1"/>
    <col min="12301" max="12301" width="15.125" bestFit="1" customWidth="1"/>
    <col min="12545" max="12545" width="10.5" customWidth="1"/>
    <col min="12547" max="12547" width="14.25" customWidth="1"/>
    <col min="12548" max="12548" width="12.375" customWidth="1"/>
    <col min="12549" max="12549" width="16.625" customWidth="1"/>
    <col min="12550" max="12552" width="8.125" customWidth="1"/>
    <col min="12553" max="12554" width="9.75" customWidth="1"/>
    <col min="12555" max="12555" width="14.375" customWidth="1"/>
    <col min="12557" max="12557" width="15.125" bestFit="1" customWidth="1"/>
    <col min="12801" max="12801" width="10.5" customWidth="1"/>
    <col min="12803" max="12803" width="14.25" customWidth="1"/>
    <col min="12804" max="12804" width="12.375" customWidth="1"/>
    <col min="12805" max="12805" width="16.625" customWidth="1"/>
    <col min="12806" max="12808" width="8.125" customWidth="1"/>
    <col min="12809" max="12810" width="9.75" customWidth="1"/>
    <col min="12811" max="12811" width="14.375" customWidth="1"/>
    <col min="12813" max="12813" width="15.125" bestFit="1" customWidth="1"/>
    <col min="13057" max="13057" width="10.5" customWidth="1"/>
    <col min="13059" max="13059" width="14.25" customWidth="1"/>
    <col min="13060" max="13060" width="12.375" customWidth="1"/>
    <col min="13061" max="13061" width="16.625" customWidth="1"/>
    <col min="13062" max="13064" width="8.125" customWidth="1"/>
    <col min="13065" max="13066" width="9.75" customWidth="1"/>
    <col min="13067" max="13067" width="14.375" customWidth="1"/>
    <col min="13069" max="13069" width="15.125" bestFit="1" customWidth="1"/>
    <col min="13313" max="13313" width="10.5" customWidth="1"/>
    <col min="13315" max="13315" width="14.25" customWidth="1"/>
    <col min="13316" max="13316" width="12.375" customWidth="1"/>
    <col min="13317" max="13317" width="16.625" customWidth="1"/>
    <col min="13318" max="13320" width="8.125" customWidth="1"/>
    <col min="13321" max="13322" width="9.75" customWidth="1"/>
    <col min="13323" max="13323" width="14.375" customWidth="1"/>
    <col min="13325" max="13325" width="15.125" bestFit="1" customWidth="1"/>
    <col min="13569" max="13569" width="10.5" customWidth="1"/>
    <col min="13571" max="13571" width="14.25" customWidth="1"/>
    <col min="13572" max="13572" width="12.375" customWidth="1"/>
    <col min="13573" max="13573" width="16.625" customWidth="1"/>
    <col min="13574" max="13576" width="8.125" customWidth="1"/>
    <col min="13577" max="13578" width="9.75" customWidth="1"/>
    <col min="13579" max="13579" width="14.375" customWidth="1"/>
    <col min="13581" max="13581" width="15.125" bestFit="1" customWidth="1"/>
    <col min="13825" max="13825" width="10.5" customWidth="1"/>
    <col min="13827" max="13827" width="14.25" customWidth="1"/>
    <col min="13828" max="13828" width="12.375" customWidth="1"/>
    <col min="13829" max="13829" width="16.625" customWidth="1"/>
    <col min="13830" max="13832" width="8.125" customWidth="1"/>
    <col min="13833" max="13834" width="9.75" customWidth="1"/>
    <col min="13835" max="13835" width="14.375" customWidth="1"/>
    <col min="13837" max="13837" width="15.125" bestFit="1" customWidth="1"/>
    <col min="14081" max="14081" width="10.5" customWidth="1"/>
    <col min="14083" max="14083" width="14.25" customWidth="1"/>
    <col min="14084" max="14084" width="12.375" customWidth="1"/>
    <col min="14085" max="14085" width="16.625" customWidth="1"/>
    <col min="14086" max="14088" width="8.125" customWidth="1"/>
    <col min="14089" max="14090" width="9.75" customWidth="1"/>
    <col min="14091" max="14091" width="14.375" customWidth="1"/>
    <col min="14093" max="14093" width="15.125" bestFit="1" customWidth="1"/>
    <col min="14337" max="14337" width="10.5" customWidth="1"/>
    <col min="14339" max="14339" width="14.25" customWidth="1"/>
    <col min="14340" max="14340" width="12.375" customWidth="1"/>
    <col min="14341" max="14341" width="16.625" customWidth="1"/>
    <col min="14342" max="14344" width="8.125" customWidth="1"/>
    <col min="14345" max="14346" width="9.75" customWidth="1"/>
    <col min="14347" max="14347" width="14.375" customWidth="1"/>
    <col min="14349" max="14349" width="15.125" bestFit="1" customWidth="1"/>
    <col min="14593" max="14593" width="10.5" customWidth="1"/>
    <col min="14595" max="14595" width="14.25" customWidth="1"/>
    <col min="14596" max="14596" width="12.375" customWidth="1"/>
    <col min="14597" max="14597" width="16.625" customWidth="1"/>
    <col min="14598" max="14600" width="8.125" customWidth="1"/>
    <col min="14601" max="14602" width="9.75" customWidth="1"/>
    <col min="14603" max="14603" width="14.375" customWidth="1"/>
    <col min="14605" max="14605" width="15.125" bestFit="1" customWidth="1"/>
    <col min="14849" max="14849" width="10.5" customWidth="1"/>
    <col min="14851" max="14851" width="14.25" customWidth="1"/>
    <col min="14852" max="14852" width="12.375" customWidth="1"/>
    <col min="14853" max="14853" width="16.625" customWidth="1"/>
    <col min="14854" max="14856" width="8.125" customWidth="1"/>
    <col min="14857" max="14858" width="9.75" customWidth="1"/>
    <col min="14859" max="14859" width="14.375" customWidth="1"/>
    <col min="14861" max="14861" width="15.125" bestFit="1" customWidth="1"/>
    <col min="15105" max="15105" width="10.5" customWidth="1"/>
    <col min="15107" max="15107" width="14.25" customWidth="1"/>
    <col min="15108" max="15108" width="12.375" customWidth="1"/>
    <col min="15109" max="15109" width="16.625" customWidth="1"/>
    <col min="15110" max="15112" width="8.125" customWidth="1"/>
    <col min="15113" max="15114" width="9.75" customWidth="1"/>
    <col min="15115" max="15115" width="14.375" customWidth="1"/>
    <col min="15117" max="15117" width="15.125" bestFit="1" customWidth="1"/>
    <col min="15361" max="15361" width="10.5" customWidth="1"/>
    <col min="15363" max="15363" width="14.25" customWidth="1"/>
    <col min="15364" max="15364" width="12.375" customWidth="1"/>
    <col min="15365" max="15365" width="16.625" customWidth="1"/>
    <col min="15366" max="15368" width="8.125" customWidth="1"/>
    <col min="15369" max="15370" width="9.75" customWidth="1"/>
    <col min="15371" max="15371" width="14.375" customWidth="1"/>
    <col min="15373" max="15373" width="15.125" bestFit="1" customWidth="1"/>
    <col min="15617" max="15617" width="10.5" customWidth="1"/>
    <col min="15619" max="15619" width="14.25" customWidth="1"/>
    <col min="15620" max="15620" width="12.375" customWidth="1"/>
    <col min="15621" max="15621" width="16.625" customWidth="1"/>
    <col min="15622" max="15624" width="8.125" customWidth="1"/>
    <col min="15625" max="15626" width="9.75" customWidth="1"/>
    <col min="15627" max="15627" width="14.375" customWidth="1"/>
    <col min="15629" max="15629" width="15.125" bestFit="1" customWidth="1"/>
    <col min="15873" max="15873" width="10.5" customWidth="1"/>
    <col min="15875" max="15875" width="14.25" customWidth="1"/>
    <col min="15876" max="15876" width="12.375" customWidth="1"/>
    <col min="15877" max="15877" width="16.625" customWidth="1"/>
    <col min="15878" max="15880" width="8.125" customWidth="1"/>
    <col min="15881" max="15882" width="9.75" customWidth="1"/>
    <col min="15883" max="15883" width="14.375" customWidth="1"/>
    <col min="15885" max="15885" width="15.125" bestFit="1" customWidth="1"/>
    <col min="16129" max="16129" width="10.5" customWidth="1"/>
    <col min="16131" max="16131" width="14.25" customWidth="1"/>
    <col min="16132" max="16132" width="12.375" customWidth="1"/>
    <col min="16133" max="16133" width="16.625" customWidth="1"/>
    <col min="16134" max="16136" width="8.125" customWidth="1"/>
    <col min="16137" max="16138" width="9.75" customWidth="1"/>
    <col min="16139" max="16139" width="14.375" customWidth="1"/>
    <col min="16141" max="16141" width="15.125" bestFit="1" customWidth="1"/>
  </cols>
  <sheetData>
    <row r="1" spans="1:13" ht="26.25">
      <c r="A1" s="568" t="s">
        <v>134</v>
      </c>
      <c r="B1" s="568"/>
      <c r="C1" s="568"/>
      <c r="D1" s="568"/>
      <c r="E1" s="568"/>
      <c r="F1" s="568"/>
      <c r="G1" s="568"/>
      <c r="H1" s="568"/>
      <c r="I1" s="568"/>
      <c r="J1" s="568"/>
      <c r="K1" s="568"/>
      <c r="L1" s="568"/>
      <c r="M1" s="110" t="s">
        <v>135</v>
      </c>
    </row>
    <row r="2" spans="1:13">
      <c r="D2" t="s">
        <v>109</v>
      </c>
      <c r="H2" s="11" t="s">
        <v>136</v>
      </c>
      <c r="I2" s="120" t="s">
        <v>137</v>
      </c>
      <c r="J2" s="121" t="s">
        <v>138</v>
      </c>
      <c r="K2" s="122">
        <v>1200</v>
      </c>
      <c r="M2" t="s">
        <v>139</v>
      </c>
    </row>
    <row r="3" spans="1:13">
      <c r="A3" s="11" t="s">
        <v>140</v>
      </c>
      <c r="B3" s="569" t="s">
        <v>141</v>
      </c>
      <c r="C3" s="569"/>
      <c r="D3" t="s">
        <v>35</v>
      </c>
      <c r="E3" s="120" t="s">
        <v>142</v>
      </c>
      <c r="H3" s="11" t="s">
        <v>143</v>
      </c>
      <c r="I3" s="123">
        <v>16.5</v>
      </c>
      <c r="J3" s="17" t="s">
        <v>144</v>
      </c>
      <c r="K3" s="124">
        <f>K2/I3</f>
        <v>72.727272727272734</v>
      </c>
    </row>
    <row r="4" spans="1:13" ht="33.75" customHeight="1">
      <c r="A4" s="234" t="s">
        <v>145</v>
      </c>
      <c r="B4" s="233" t="s">
        <v>146</v>
      </c>
      <c r="C4" s="9" t="s">
        <v>147</v>
      </c>
      <c r="D4" s="5" t="s">
        <v>148</v>
      </c>
      <c r="E4" s="456" t="s">
        <v>149</v>
      </c>
      <c r="F4" s="5" t="s">
        <v>150</v>
      </c>
      <c r="G4" s="5" t="s">
        <v>151</v>
      </c>
      <c r="H4" s="5" t="s">
        <v>152</v>
      </c>
      <c r="I4" s="570" t="s">
        <v>153</v>
      </c>
      <c r="J4" s="289"/>
      <c r="K4" s="4" t="s">
        <v>154</v>
      </c>
      <c r="L4" s="5" t="s">
        <v>155</v>
      </c>
    </row>
    <row r="5" spans="1:13" ht="33">
      <c r="A5" s="234"/>
      <c r="B5" s="234"/>
      <c r="C5" s="9" t="s">
        <v>156</v>
      </c>
      <c r="D5" s="5" t="s">
        <v>157</v>
      </c>
      <c r="E5" s="289"/>
      <c r="F5" s="5" t="s">
        <v>158</v>
      </c>
      <c r="G5" s="5" t="s">
        <v>159</v>
      </c>
      <c r="H5" s="9" t="s">
        <v>160</v>
      </c>
      <c r="I5" s="571" t="s">
        <v>161</v>
      </c>
      <c r="J5" s="456"/>
      <c r="K5" s="4" t="s">
        <v>162</v>
      </c>
      <c r="L5" s="5" t="s">
        <v>163</v>
      </c>
    </row>
    <row r="6" spans="1:13">
      <c r="A6" s="125"/>
      <c r="B6" s="126"/>
      <c r="C6" s="126"/>
      <c r="D6" s="127" t="str">
        <f>IF(C7="","",C7)</f>
        <v/>
      </c>
      <c r="E6" s="562"/>
      <c r="F6" s="128"/>
      <c r="G6" s="128"/>
      <c r="H6" s="129">
        <f>H7*$K$3</f>
        <v>0</v>
      </c>
      <c r="I6" s="564"/>
      <c r="J6" s="565"/>
      <c r="K6" s="130"/>
      <c r="L6" s="131"/>
    </row>
    <row r="7" spans="1:13">
      <c r="A7" s="132" t="str">
        <f>IF(A6="","",TEXT(A6,"aaaa"))</f>
        <v/>
      </c>
      <c r="B7" s="133"/>
      <c r="C7" s="133"/>
      <c r="D7" s="134" t="str">
        <f>IF(C6="","",C6)</f>
        <v/>
      </c>
      <c r="E7" s="563"/>
      <c r="F7" s="135"/>
      <c r="G7" s="135"/>
      <c r="H7" s="136">
        <f>G7-F7</f>
        <v>0</v>
      </c>
      <c r="I7" s="137"/>
      <c r="J7" s="138">
        <f>I7*$I$3</f>
        <v>0</v>
      </c>
      <c r="K7" s="139">
        <v>25</v>
      </c>
      <c r="L7" s="140"/>
    </row>
    <row r="8" spans="1:13">
      <c r="A8" s="125">
        <v>43444</v>
      </c>
      <c r="B8" s="126" t="s">
        <v>164</v>
      </c>
      <c r="C8" s="126" t="s">
        <v>165</v>
      </c>
      <c r="D8" s="127" t="str">
        <f>C9</f>
        <v>천안세무서</v>
      </c>
      <c r="E8" s="562" t="s">
        <v>166</v>
      </c>
      <c r="F8" s="128">
        <v>0.66666666666666663</v>
      </c>
      <c r="G8" s="128">
        <v>0.75</v>
      </c>
      <c r="H8" s="129">
        <f>H9*$K$3</f>
        <v>218.18181818181819</v>
      </c>
      <c r="I8" s="564"/>
      <c r="J8" s="565"/>
      <c r="K8" s="130"/>
      <c r="L8" s="131"/>
    </row>
    <row r="9" spans="1:13">
      <c r="A9" s="132" t="str">
        <f>TEXT(A8,"aaaa")</f>
        <v>월요일</v>
      </c>
      <c r="B9" s="133" t="s">
        <v>167</v>
      </c>
      <c r="C9" s="133" t="s">
        <v>168</v>
      </c>
      <c r="D9" s="134" t="str">
        <f>C8</f>
        <v>선우회계법인</v>
      </c>
      <c r="E9" s="563"/>
      <c r="F9" s="141">
        <f>K7</f>
        <v>25</v>
      </c>
      <c r="G9" s="135">
        <v>28</v>
      </c>
      <c r="H9" s="136">
        <f>IF(F9&gt;G9,0,G9-F9)</f>
        <v>3</v>
      </c>
      <c r="I9" s="137"/>
      <c r="J9" s="138">
        <f>I9*$I$3</f>
        <v>0</v>
      </c>
      <c r="K9" s="142">
        <f>F9-H9+J9</f>
        <v>22</v>
      </c>
      <c r="L9" s="140"/>
    </row>
    <row r="10" spans="1:13">
      <c r="A10" s="125">
        <v>43445</v>
      </c>
      <c r="B10" s="126" t="s">
        <v>164</v>
      </c>
      <c r="C10" s="126" t="s">
        <v>169</v>
      </c>
      <c r="D10" s="143"/>
      <c r="E10" s="562" t="s">
        <v>170</v>
      </c>
      <c r="F10" s="128"/>
      <c r="G10" s="128"/>
      <c r="H10" s="129">
        <f>H11*$K$3</f>
        <v>436.36363636363637</v>
      </c>
      <c r="I10" s="566">
        <v>50000</v>
      </c>
      <c r="J10" s="567"/>
      <c r="K10" s="130" t="s">
        <v>171</v>
      </c>
      <c r="L10" s="131"/>
    </row>
    <row r="11" spans="1:13">
      <c r="A11" s="132" t="str">
        <f>TEXT(A10,"aaaa")</f>
        <v>화요일</v>
      </c>
      <c r="B11" s="133" t="s">
        <v>167</v>
      </c>
      <c r="C11" s="133" t="s">
        <v>172</v>
      </c>
      <c r="D11" s="144"/>
      <c r="E11" s="563"/>
      <c r="F11" s="141">
        <f>K9</f>
        <v>22</v>
      </c>
      <c r="G11" s="135">
        <v>28</v>
      </c>
      <c r="H11" s="136">
        <f>IF(F11&gt;G11,0,G11-F11)</f>
        <v>6</v>
      </c>
      <c r="I11" s="137">
        <v>30</v>
      </c>
      <c r="J11" s="138">
        <f>I11*$I$3</f>
        <v>495</v>
      </c>
      <c r="K11" s="142">
        <f>F11-H11+J11</f>
        <v>511</v>
      </c>
      <c r="L11" s="140"/>
    </row>
    <row r="12" spans="1:13">
      <c r="A12" s="125">
        <v>43445</v>
      </c>
      <c r="B12" s="126" t="s">
        <v>164</v>
      </c>
      <c r="C12" s="126" t="s">
        <v>173</v>
      </c>
      <c r="D12" s="143" t="s">
        <v>174</v>
      </c>
      <c r="E12" s="562" t="s">
        <v>170</v>
      </c>
      <c r="F12" s="128"/>
      <c r="G12" s="128"/>
      <c r="H12" s="129">
        <f>H13*$K$3</f>
        <v>0</v>
      </c>
      <c r="I12" s="566">
        <v>4000</v>
      </c>
      <c r="J12" s="567"/>
      <c r="K12" s="130" t="s">
        <v>171</v>
      </c>
      <c r="L12" s="131"/>
    </row>
    <row r="13" spans="1:13">
      <c r="A13" s="132" t="str">
        <f>TEXT(A12,"aaaa")</f>
        <v>화요일</v>
      </c>
      <c r="B13" s="133" t="s">
        <v>167</v>
      </c>
      <c r="C13" s="133" t="s">
        <v>175</v>
      </c>
      <c r="D13" s="144" t="s">
        <v>176</v>
      </c>
      <c r="E13" s="563"/>
      <c r="F13" s="141">
        <f>K11</f>
        <v>511</v>
      </c>
      <c r="G13" s="135">
        <v>0</v>
      </c>
      <c r="H13" s="136">
        <f>IF(F13&gt;G13,0,G13-F13)</f>
        <v>0</v>
      </c>
      <c r="I13" s="137">
        <v>0</v>
      </c>
      <c r="J13" s="138">
        <f>I13*$I$3</f>
        <v>0</v>
      </c>
      <c r="K13" s="142">
        <f>F13-H13+J13</f>
        <v>511</v>
      </c>
      <c r="L13" s="140"/>
    </row>
    <row r="14" spans="1:13">
      <c r="A14" s="125">
        <v>43445</v>
      </c>
      <c r="B14" s="126" t="s">
        <v>164</v>
      </c>
      <c r="C14" s="126" t="s">
        <v>177</v>
      </c>
      <c r="D14" s="143"/>
      <c r="E14" s="562" t="s">
        <v>178</v>
      </c>
      <c r="F14" s="128"/>
      <c r="G14" s="128"/>
      <c r="H14" s="129">
        <f>H15*$K$3</f>
        <v>0</v>
      </c>
      <c r="I14" s="566">
        <v>1000000</v>
      </c>
      <c r="J14" s="567"/>
      <c r="K14" s="130" t="s">
        <v>171</v>
      </c>
      <c r="L14" s="131"/>
    </row>
    <row r="15" spans="1:13">
      <c r="A15" s="132" t="str">
        <f>TEXT(A14,"aaaa")</f>
        <v>화요일</v>
      </c>
      <c r="B15" s="133" t="s">
        <v>167</v>
      </c>
      <c r="C15" s="133" t="s">
        <v>179</v>
      </c>
      <c r="D15" s="144"/>
      <c r="E15" s="563"/>
      <c r="F15" s="141">
        <f>K13</f>
        <v>511</v>
      </c>
      <c r="G15" s="135">
        <v>0</v>
      </c>
      <c r="H15" s="136">
        <f>IF(F15&gt;G15,0,G15-F15)</f>
        <v>0</v>
      </c>
      <c r="I15" s="137">
        <v>0</v>
      </c>
      <c r="J15" s="138">
        <f>I15*$I$3</f>
        <v>0</v>
      </c>
      <c r="K15" s="142">
        <f>F15-H15+J15</f>
        <v>511</v>
      </c>
      <c r="L15" s="140"/>
    </row>
    <row r="16" spans="1:13">
      <c r="A16" s="125">
        <v>43120</v>
      </c>
      <c r="B16" s="126" t="s">
        <v>180</v>
      </c>
      <c r="C16" s="126" t="s">
        <v>181</v>
      </c>
      <c r="D16" s="145">
        <v>43120</v>
      </c>
      <c r="E16" s="562" t="s">
        <v>182</v>
      </c>
      <c r="F16" s="128"/>
      <c r="G16" s="128"/>
      <c r="H16" s="129">
        <f>H17*$K$3</f>
        <v>0</v>
      </c>
      <c r="I16" s="566">
        <v>530000</v>
      </c>
      <c r="J16" s="567"/>
      <c r="K16" s="130" t="s">
        <v>171</v>
      </c>
      <c r="L16" s="131"/>
    </row>
    <row r="17" spans="1:12">
      <c r="A17" s="132" t="str">
        <f>TEXT(A16,"aaaa")</f>
        <v>토요일</v>
      </c>
      <c r="B17" s="133" t="s">
        <v>183</v>
      </c>
      <c r="C17" s="133" t="s">
        <v>184</v>
      </c>
      <c r="D17" s="146">
        <v>42755</v>
      </c>
      <c r="E17" s="563"/>
      <c r="F17" s="141">
        <f>K15</f>
        <v>511</v>
      </c>
      <c r="G17" s="135">
        <v>0</v>
      </c>
      <c r="H17" s="136">
        <f>IF(F17&gt;G17,0,G17-F17)</f>
        <v>0</v>
      </c>
      <c r="I17" s="137">
        <v>0</v>
      </c>
      <c r="J17" s="138">
        <f>I17*$I$3</f>
        <v>0</v>
      </c>
      <c r="K17" s="142">
        <f>F17-H17+J17</f>
        <v>511</v>
      </c>
      <c r="L17" s="140"/>
    </row>
    <row r="18" spans="1:12">
      <c r="A18" s="125">
        <v>43271</v>
      </c>
      <c r="B18" s="126" t="s">
        <v>180</v>
      </c>
      <c r="C18" s="126" t="s">
        <v>185</v>
      </c>
      <c r="D18" s="145"/>
      <c r="E18" s="562" t="s">
        <v>186</v>
      </c>
      <c r="F18" s="128"/>
      <c r="G18" s="128"/>
      <c r="H18" s="129">
        <f>H19*$K$3</f>
        <v>0</v>
      </c>
      <c r="I18" s="566">
        <v>120000</v>
      </c>
      <c r="J18" s="567"/>
      <c r="K18" s="130" t="s">
        <v>171</v>
      </c>
      <c r="L18" s="131"/>
    </row>
    <row r="19" spans="1:12">
      <c r="A19" s="132" t="str">
        <f>TEXT(A18,"aaaa")</f>
        <v>수요일</v>
      </c>
      <c r="B19" s="133" t="s">
        <v>183</v>
      </c>
      <c r="C19" s="133" t="s">
        <v>187</v>
      </c>
      <c r="D19" s="146"/>
      <c r="E19" s="563"/>
      <c r="F19" s="141">
        <f>K17</f>
        <v>511</v>
      </c>
      <c r="G19" s="135">
        <v>0</v>
      </c>
      <c r="H19" s="136">
        <f>IF(F19&gt;G19,0,G19-F19)</f>
        <v>0</v>
      </c>
      <c r="I19" s="137">
        <v>0</v>
      </c>
      <c r="J19" s="138">
        <f>I19*$I$3</f>
        <v>0</v>
      </c>
      <c r="K19" s="142">
        <f>F19-H19+J19</f>
        <v>511</v>
      </c>
      <c r="L19" s="140"/>
    </row>
    <row r="20" spans="1:12">
      <c r="A20" s="125">
        <v>43272</v>
      </c>
      <c r="B20" s="126" t="s">
        <v>164</v>
      </c>
      <c r="C20" s="126" t="s">
        <v>165</v>
      </c>
      <c r="D20" s="127" t="str">
        <f>C21</f>
        <v>천안시청</v>
      </c>
      <c r="E20" s="562" t="s">
        <v>166</v>
      </c>
      <c r="F20" s="128"/>
      <c r="G20" s="128"/>
      <c r="H20" s="129">
        <f>H21*$K$3</f>
        <v>0</v>
      </c>
      <c r="I20" s="564"/>
      <c r="J20" s="565"/>
      <c r="K20" s="130"/>
      <c r="L20" s="131"/>
    </row>
    <row r="21" spans="1:12">
      <c r="A21" s="132" t="str">
        <f>TEXT(A20,"aaaa")</f>
        <v>목요일</v>
      </c>
      <c r="B21" s="133" t="s">
        <v>167</v>
      </c>
      <c r="C21" s="133" t="s">
        <v>188</v>
      </c>
      <c r="D21" s="134" t="str">
        <f>C20</f>
        <v>선우회계법인</v>
      </c>
      <c r="E21" s="563"/>
      <c r="F21" s="141">
        <f>K19</f>
        <v>511</v>
      </c>
      <c r="G21" s="135"/>
      <c r="H21" s="136">
        <f>IF(F21&gt;G21,0,G21-F21)</f>
        <v>0</v>
      </c>
      <c r="I21" s="137"/>
      <c r="J21" s="138">
        <f>I21*$I$3</f>
        <v>0</v>
      </c>
      <c r="K21" s="142">
        <f>K19-H21+J21</f>
        <v>511</v>
      </c>
      <c r="L21" s="140"/>
    </row>
    <row r="22" spans="1:12">
      <c r="A22" s="125">
        <v>43272</v>
      </c>
      <c r="B22" s="126" t="s">
        <v>164</v>
      </c>
      <c r="C22" s="126" t="s">
        <v>165</v>
      </c>
      <c r="D22" s="127" t="str">
        <f>C23</f>
        <v>거래처-매직캔(주)</v>
      </c>
      <c r="E22" s="562" t="s">
        <v>166</v>
      </c>
      <c r="F22" s="128">
        <v>0.66666666666666663</v>
      </c>
      <c r="G22" s="128">
        <v>0.75</v>
      </c>
      <c r="H22" s="129">
        <f>H23*$K$3</f>
        <v>72.727272727272734</v>
      </c>
      <c r="I22" s="564"/>
      <c r="J22" s="565"/>
      <c r="K22" s="130"/>
      <c r="L22" s="131"/>
    </row>
    <row r="23" spans="1:12">
      <c r="A23" s="132" t="str">
        <f>TEXT(A22,"aaaa")</f>
        <v>목요일</v>
      </c>
      <c r="B23" s="133" t="s">
        <v>167</v>
      </c>
      <c r="C23" s="133" t="s">
        <v>189</v>
      </c>
      <c r="D23" s="134" t="str">
        <f>C22</f>
        <v>선우회계법인</v>
      </c>
      <c r="E23" s="563"/>
      <c r="F23" s="141">
        <f>K21</f>
        <v>511</v>
      </c>
      <c r="G23" s="135">
        <v>512</v>
      </c>
      <c r="H23" s="136">
        <f>IF(F23&gt;G23,0,G23-F23)</f>
        <v>1</v>
      </c>
      <c r="I23" s="137"/>
      <c r="J23" s="138">
        <f>I23*$I$3</f>
        <v>0</v>
      </c>
      <c r="K23" s="142">
        <f>K21-H23+J23</f>
        <v>510</v>
      </c>
      <c r="L23" s="140"/>
    </row>
    <row r="24" spans="1:12">
      <c r="A24" s="125">
        <v>43274</v>
      </c>
      <c r="B24" s="126" t="s">
        <v>164</v>
      </c>
      <c r="C24" s="126" t="s">
        <v>165</v>
      </c>
      <c r="D24" s="127" t="str">
        <f>C25</f>
        <v>거래처-매직캔(주)</v>
      </c>
      <c r="E24" s="562" t="s">
        <v>166</v>
      </c>
      <c r="F24" s="128">
        <v>0.66666666666666663</v>
      </c>
      <c r="G24" s="128">
        <v>0.75</v>
      </c>
      <c r="H24" s="129">
        <f>H25*$K$3</f>
        <v>145.45454545454547</v>
      </c>
      <c r="I24" s="564"/>
      <c r="J24" s="565"/>
      <c r="K24" s="130"/>
      <c r="L24" s="131"/>
    </row>
    <row r="25" spans="1:12">
      <c r="A25" s="132" t="str">
        <f>TEXT(A24,"aaaa")</f>
        <v>토요일</v>
      </c>
      <c r="B25" s="133" t="s">
        <v>167</v>
      </c>
      <c r="C25" s="133" t="s">
        <v>189</v>
      </c>
      <c r="D25" s="134" t="str">
        <f>C24</f>
        <v>선우회계법인</v>
      </c>
      <c r="E25" s="563"/>
      <c r="F25" s="141">
        <f>K23</f>
        <v>510</v>
      </c>
      <c r="G25" s="135">
        <v>512</v>
      </c>
      <c r="H25" s="136">
        <f>IF(F25&gt;G25,0,G25-F25)</f>
        <v>2</v>
      </c>
      <c r="I25" s="137"/>
      <c r="J25" s="138">
        <f>I25*$I$3</f>
        <v>0</v>
      </c>
      <c r="K25" s="142">
        <f>K23-H25+J25</f>
        <v>508</v>
      </c>
      <c r="L25" s="140"/>
    </row>
    <row r="26" spans="1:12">
      <c r="A26" s="125">
        <v>43276</v>
      </c>
      <c r="B26" s="126" t="s">
        <v>164</v>
      </c>
      <c r="C26" s="126" t="s">
        <v>165</v>
      </c>
      <c r="D26" s="127" t="str">
        <f>C27</f>
        <v>거래처-매직캔(주)</v>
      </c>
      <c r="E26" s="562" t="s">
        <v>166</v>
      </c>
      <c r="F26" s="128">
        <v>0.66666666666666663</v>
      </c>
      <c r="G26" s="128">
        <v>0.75</v>
      </c>
      <c r="H26" s="129">
        <f>H27*$K$3</f>
        <v>290.90909090909093</v>
      </c>
      <c r="I26" s="564"/>
      <c r="J26" s="565"/>
      <c r="K26" s="130"/>
      <c r="L26" s="131"/>
    </row>
    <row r="27" spans="1:12">
      <c r="A27" s="132" t="str">
        <f>TEXT(A26,"aaaa")</f>
        <v>월요일</v>
      </c>
      <c r="B27" s="133" t="s">
        <v>167</v>
      </c>
      <c r="C27" s="133" t="s">
        <v>189</v>
      </c>
      <c r="D27" s="134" t="str">
        <f>C26</f>
        <v>선우회계법인</v>
      </c>
      <c r="E27" s="563"/>
      <c r="F27" s="141">
        <f>K25</f>
        <v>508</v>
      </c>
      <c r="G27" s="135">
        <v>512</v>
      </c>
      <c r="H27" s="136">
        <f>IF(F27&gt;G27,0,G27-F27)</f>
        <v>4</v>
      </c>
      <c r="I27" s="137"/>
      <c r="J27" s="138">
        <f>I27*$I$3</f>
        <v>0</v>
      </c>
      <c r="K27" s="142">
        <f>K25-H27+J27</f>
        <v>504</v>
      </c>
      <c r="L27" s="140"/>
    </row>
    <row r="28" spans="1:12">
      <c r="A28" s="125">
        <v>43277</v>
      </c>
      <c r="B28" s="126" t="s">
        <v>164</v>
      </c>
      <c r="C28" s="126" t="s">
        <v>165</v>
      </c>
      <c r="D28" s="127" t="str">
        <f>C29</f>
        <v>거래처-매직캔(주)</v>
      </c>
      <c r="E28" s="562" t="s">
        <v>166</v>
      </c>
      <c r="F28" s="128">
        <v>0.66666666666666663</v>
      </c>
      <c r="G28" s="128">
        <v>0.75</v>
      </c>
      <c r="H28" s="129">
        <f>H29*$K$3</f>
        <v>581.81818181818187</v>
      </c>
      <c r="I28" s="564"/>
      <c r="J28" s="565"/>
      <c r="K28" s="130"/>
      <c r="L28" s="131"/>
    </row>
    <row r="29" spans="1:12">
      <c r="A29" s="132" t="str">
        <f>TEXT(A28,"aaaa")</f>
        <v>화요일</v>
      </c>
      <c r="B29" s="133" t="s">
        <v>167</v>
      </c>
      <c r="C29" s="133" t="s">
        <v>189</v>
      </c>
      <c r="D29" s="134" t="str">
        <f>C28</f>
        <v>선우회계법인</v>
      </c>
      <c r="E29" s="563"/>
      <c r="F29" s="141">
        <f>K27</f>
        <v>504</v>
      </c>
      <c r="G29" s="135">
        <v>512</v>
      </c>
      <c r="H29" s="136">
        <f>IF(F29&gt;G29,0,G29-F29)</f>
        <v>8</v>
      </c>
      <c r="I29" s="137"/>
      <c r="J29" s="138">
        <f>I29*$I$3</f>
        <v>0</v>
      </c>
      <c r="K29" s="142">
        <f>K27-H29+J29</f>
        <v>496</v>
      </c>
      <c r="L29" s="140"/>
    </row>
    <row r="44" spans="1:1">
      <c r="A44" s="147" t="s">
        <v>190</v>
      </c>
    </row>
    <row r="75" spans="4:4">
      <c r="D75" s="147"/>
    </row>
  </sheetData>
  <mergeCells count="31">
    <mergeCell ref="A1:L1"/>
    <mergeCell ref="B3:C3"/>
    <mergeCell ref="A4:A5"/>
    <mergeCell ref="B4:B5"/>
    <mergeCell ref="E4:E5"/>
    <mergeCell ref="I4:J4"/>
    <mergeCell ref="I5:J5"/>
    <mergeCell ref="E6:E7"/>
    <mergeCell ref="I6:J6"/>
    <mergeCell ref="E8:E9"/>
    <mergeCell ref="I8:J8"/>
    <mergeCell ref="E10:E11"/>
    <mergeCell ref="I10:J10"/>
    <mergeCell ref="E12:E13"/>
    <mergeCell ref="I12:J12"/>
    <mergeCell ref="E14:E15"/>
    <mergeCell ref="I14:J14"/>
    <mergeCell ref="E16:E17"/>
    <mergeCell ref="I16:J16"/>
    <mergeCell ref="E18:E19"/>
    <mergeCell ref="I18:J18"/>
    <mergeCell ref="E20:E21"/>
    <mergeCell ref="I20:J20"/>
    <mergeCell ref="E22:E23"/>
    <mergeCell ref="I22:J22"/>
    <mergeCell ref="E24:E25"/>
    <mergeCell ref="I24:J24"/>
    <mergeCell ref="E26:E27"/>
    <mergeCell ref="I26:J26"/>
    <mergeCell ref="E28:E29"/>
    <mergeCell ref="I28:J28"/>
  </mergeCells>
  <phoneticPr fontId="4" type="noConversion"/>
  <conditionalFormatting sqref="A9">
    <cfRule type="cellIs" dxfId="29" priority="21" operator="equal">
      <formula>"일요일"</formula>
    </cfRule>
    <cfRule type="cellIs" dxfId="28" priority="22" operator="equal">
      <formula>"토요일"</formula>
    </cfRule>
  </conditionalFormatting>
  <conditionalFormatting sqref="A11">
    <cfRule type="cellIs" dxfId="27" priority="19" operator="equal">
      <formula>"일요일"</formula>
    </cfRule>
    <cfRule type="cellIs" dxfId="26" priority="20" operator="equal">
      <formula>"토요일"</formula>
    </cfRule>
  </conditionalFormatting>
  <conditionalFormatting sqref="A13">
    <cfRule type="cellIs" dxfId="25" priority="17" operator="equal">
      <formula>"일요일"</formula>
    </cfRule>
    <cfRule type="cellIs" dxfId="24" priority="18" operator="equal">
      <formula>"토요일"</formula>
    </cfRule>
  </conditionalFormatting>
  <conditionalFormatting sqref="A15">
    <cfRule type="cellIs" dxfId="23" priority="15" operator="equal">
      <formula>"일요일"</formula>
    </cfRule>
    <cfRule type="cellIs" dxfId="22" priority="16" operator="equal">
      <formula>"토요일"</formula>
    </cfRule>
  </conditionalFormatting>
  <conditionalFormatting sqref="A17">
    <cfRule type="cellIs" dxfId="21" priority="13" operator="equal">
      <formula>"일요일"</formula>
    </cfRule>
    <cfRule type="cellIs" dxfId="20" priority="14" operator="equal">
      <formula>"토요일"</formula>
    </cfRule>
  </conditionalFormatting>
  <conditionalFormatting sqref="A19">
    <cfRule type="cellIs" dxfId="19" priority="11" operator="equal">
      <formula>"일요일"</formula>
    </cfRule>
    <cfRule type="cellIs" dxfId="18" priority="12" operator="equal">
      <formula>"토요일"</formula>
    </cfRule>
  </conditionalFormatting>
  <conditionalFormatting sqref="A21">
    <cfRule type="cellIs" dxfId="17" priority="9" operator="equal">
      <formula>"일요일"</formula>
    </cfRule>
    <cfRule type="cellIs" dxfId="16" priority="10" operator="equal">
      <formula>"토요일"</formula>
    </cfRule>
  </conditionalFormatting>
  <conditionalFormatting sqref="A23">
    <cfRule type="cellIs" dxfId="15" priority="7" operator="equal">
      <formula>"일요일"</formula>
    </cfRule>
    <cfRule type="cellIs" dxfId="14" priority="8" operator="equal">
      <formula>"토요일"</formula>
    </cfRule>
  </conditionalFormatting>
  <conditionalFormatting sqref="A25">
    <cfRule type="cellIs" dxfId="13" priority="5" operator="equal">
      <formula>"일요일"</formula>
    </cfRule>
    <cfRule type="cellIs" dxfId="12" priority="6" operator="equal">
      <formula>"토요일"</formula>
    </cfRule>
  </conditionalFormatting>
  <conditionalFormatting sqref="A27">
    <cfRule type="cellIs" dxfId="11" priority="3" operator="equal">
      <formula>"일요일"</formula>
    </cfRule>
    <cfRule type="cellIs" dxfId="10" priority="4" operator="equal">
      <formula>"토요일"</formula>
    </cfRule>
  </conditionalFormatting>
  <conditionalFormatting sqref="A29">
    <cfRule type="cellIs" dxfId="9" priority="1" operator="equal">
      <formula>"일요일"</formula>
    </cfRule>
    <cfRule type="cellIs" dxfId="8" priority="2" operator="equal">
      <formula>"토요일"</formula>
    </cfRule>
  </conditionalFormatting>
  <pageMargins left="0.31496062992125984" right="0.31496062992125984" top="0.35433070866141736" bottom="0.35433070866141736" header="0.31496062992125984" footer="0.31496062992125984"/>
  <pageSetup paperSize="9" orientation="landscape" verticalDpi="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9BBDE-0FFF-45BE-A5C0-ED8D23F464E3}">
  <dimension ref="A1:AJ44"/>
  <sheetViews>
    <sheetView showGridLines="0" workbookViewId="0">
      <selection activeCell="K20" sqref="K20:N20"/>
    </sheetView>
  </sheetViews>
  <sheetFormatPr defaultColWidth="3.75" defaultRowHeight="16.5"/>
  <cols>
    <col min="11" max="30" width="3.625" customWidth="1"/>
    <col min="31" max="34" width="4.125" customWidth="1"/>
    <col min="267" max="286" width="3.625" customWidth="1"/>
    <col min="287" max="290" width="4.125" customWidth="1"/>
    <col min="523" max="542" width="3.625" customWidth="1"/>
    <col min="543" max="546" width="4.125" customWidth="1"/>
    <col min="779" max="798" width="3.625" customWidth="1"/>
    <col min="799" max="802" width="4.125" customWidth="1"/>
    <col min="1035" max="1054" width="3.625" customWidth="1"/>
    <col min="1055" max="1058" width="4.125" customWidth="1"/>
    <col min="1291" max="1310" width="3.625" customWidth="1"/>
    <col min="1311" max="1314" width="4.125" customWidth="1"/>
    <col min="1547" max="1566" width="3.625" customWidth="1"/>
    <col min="1567" max="1570" width="4.125" customWidth="1"/>
    <col min="1803" max="1822" width="3.625" customWidth="1"/>
    <col min="1823" max="1826" width="4.125" customWidth="1"/>
    <col min="2059" max="2078" width="3.625" customWidth="1"/>
    <col min="2079" max="2082" width="4.125" customWidth="1"/>
    <col min="2315" max="2334" width="3.625" customWidth="1"/>
    <col min="2335" max="2338" width="4.125" customWidth="1"/>
    <col min="2571" max="2590" width="3.625" customWidth="1"/>
    <col min="2591" max="2594" width="4.125" customWidth="1"/>
    <col min="2827" max="2846" width="3.625" customWidth="1"/>
    <col min="2847" max="2850" width="4.125" customWidth="1"/>
    <col min="3083" max="3102" width="3.625" customWidth="1"/>
    <col min="3103" max="3106" width="4.125" customWidth="1"/>
    <col min="3339" max="3358" width="3.625" customWidth="1"/>
    <col min="3359" max="3362" width="4.125" customWidth="1"/>
    <col min="3595" max="3614" width="3.625" customWidth="1"/>
    <col min="3615" max="3618" width="4.125" customWidth="1"/>
    <col min="3851" max="3870" width="3.625" customWidth="1"/>
    <col min="3871" max="3874" width="4.125" customWidth="1"/>
    <col min="4107" max="4126" width="3.625" customWidth="1"/>
    <col min="4127" max="4130" width="4.125" customWidth="1"/>
    <col min="4363" max="4382" width="3.625" customWidth="1"/>
    <col min="4383" max="4386" width="4.125" customWidth="1"/>
    <col min="4619" max="4638" width="3.625" customWidth="1"/>
    <col min="4639" max="4642" width="4.125" customWidth="1"/>
    <col min="4875" max="4894" width="3.625" customWidth="1"/>
    <col min="4895" max="4898" width="4.125" customWidth="1"/>
    <col min="5131" max="5150" width="3.625" customWidth="1"/>
    <col min="5151" max="5154" width="4.125" customWidth="1"/>
    <col min="5387" max="5406" width="3.625" customWidth="1"/>
    <col min="5407" max="5410" width="4.125" customWidth="1"/>
    <col min="5643" max="5662" width="3.625" customWidth="1"/>
    <col min="5663" max="5666" width="4.125" customWidth="1"/>
    <col min="5899" max="5918" width="3.625" customWidth="1"/>
    <col min="5919" max="5922" width="4.125" customWidth="1"/>
    <col min="6155" max="6174" width="3.625" customWidth="1"/>
    <col min="6175" max="6178" width="4.125" customWidth="1"/>
    <col min="6411" max="6430" width="3.625" customWidth="1"/>
    <col min="6431" max="6434" width="4.125" customWidth="1"/>
    <col min="6667" max="6686" width="3.625" customWidth="1"/>
    <col min="6687" max="6690" width="4.125" customWidth="1"/>
    <col min="6923" max="6942" width="3.625" customWidth="1"/>
    <col min="6943" max="6946" width="4.125" customWidth="1"/>
    <col min="7179" max="7198" width="3.625" customWidth="1"/>
    <col min="7199" max="7202" width="4.125" customWidth="1"/>
    <col min="7435" max="7454" width="3.625" customWidth="1"/>
    <col min="7455" max="7458" width="4.125" customWidth="1"/>
    <col min="7691" max="7710" width="3.625" customWidth="1"/>
    <col min="7711" max="7714" width="4.125" customWidth="1"/>
    <col min="7947" max="7966" width="3.625" customWidth="1"/>
    <col min="7967" max="7970" width="4.125" customWidth="1"/>
    <col min="8203" max="8222" width="3.625" customWidth="1"/>
    <col min="8223" max="8226" width="4.125" customWidth="1"/>
    <col min="8459" max="8478" width="3.625" customWidth="1"/>
    <col min="8479" max="8482" width="4.125" customWidth="1"/>
    <col min="8715" max="8734" width="3.625" customWidth="1"/>
    <col min="8735" max="8738" width="4.125" customWidth="1"/>
    <col min="8971" max="8990" width="3.625" customWidth="1"/>
    <col min="8991" max="8994" width="4.125" customWidth="1"/>
    <col min="9227" max="9246" width="3.625" customWidth="1"/>
    <col min="9247" max="9250" width="4.125" customWidth="1"/>
    <col min="9483" max="9502" width="3.625" customWidth="1"/>
    <col min="9503" max="9506" width="4.125" customWidth="1"/>
    <col min="9739" max="9758" width="3.625" customWidth="1"/>
    <col min="9759" max="9762" width="4.125" customWidth="1"/>
    <col min="9995" max="10014" width="3.625" customWidth="1"/>
    <col min="10015" max="10018" width="4.125" customWidth="1"/>
    <col min="10251" max="10270" width="3.625" customWidth="1"/>
    <col min="10271" max="10274" width="4.125" customWidth="1"/>
    <col min="10507" max="10526" width="3.625" customWidth="1"/>
    <col min="10527" max="10530" width="4.125" customWidth="1"/>
    <col min="10763" max="10782" width="3.625" customWidth="1"/>
    <col min="10783" max="10786" width="4.125" customWidth="1"/>
    <col min="11019" max="11038" width="3.625" customWidth="1"/>
    <col min="11039" max="11042" width="4.125" customWidth="1"/>
    <col min="11275" max="11294" width="3.625" customWidth="1"/>
    <col min="11295" max="11298" width="4.125" customWidth="1"/>
    <col min="11531" max="11550" width="3.625" customWidth="1"/>
    <col min="11551" max="11554" width="4.125" customWidth="1"/>
    <col min="11787" max="11806" width="3.625" customWidth="1"/>
    <col min="11807" max="11810" width="4.125" customWidth="1"/>
    <col min="12043" max="12062" width="3.625" customWidth="1"/>
    <col min="12063" max="12066" width="4.125" customWidth="1"/>
    <col min="12299" max="12318" width="3.625" customWidth="1"/>
    <col min="12319" max="12322" width="4.125" customWidth="1"/>
    <col min="12555" max="12574" width="3.625" customWidth="1"/>
    <col min="12575" max="12578" width="4.125" customWidth="1"/>
    <col min="12811" max="12830" width="3.625" customWidth="1"/>
    <col min="12831" max="12834" width="4.125" customWidth="1"/>
    <col min="13067" max="13086" width="3.625" customWidth="1"/>
    <col min="13087" max="13090" width="4.125" customWidth="1"/>
    <col min="13323" max="13342" width="3.625" customWidth="1"/>
    <col min="13343" max="13346" width="4.125" customWidth="1"/>
    <col min="13579" max="13598" width="3.625" customWidth="1"/>
    <col min="13599" max="13602" width="4.125" customWidth="1"/>
    <col min="13835" max="13854" width="3.625" customWidth="1"/>
    <col min="13855" max="13858" width="4.125" customWidth="1"/>
    <col min="14091" max="14110" width="3.625" customWidth="1"/>
    <col min="14111" max="14114" width="4.125" customWidth="1"/>
    <col min="14347" max="14366" width="3.625" customWidth="1"/>
    <col min="14367" max="14370" width="4.125" customWidth="1"/>
    <col min="14603" max="14622" width="3.625" customWidth="1"/>
    <col min="14623" max="14626" width="4.125" customWidth="1"/>
    <col min="14859" max="14878" width="3.625" customWidth="1"/>
    <col min="14879" max="14882" width="4.125" customWidth="1"/>
    <col min="15115" max="15134" width="3.625" customWidth="1"/>
    <col min="15135" max="15138" width="4.125" customWidth="1"/>
    <col min="15371" max="15390" width="3.625" customWidth="1"/>
    <col min="15391" max="15394" width="4.125" customWidth="1"/>
    <col min="15627" max="15646" width="3.625" customWidth="1"/>
    <col min="15647" max="15650" width="4.125" customWidth="1"/>
    <col min="15883" max="15902" width="3.625" customWidth="1"/>
    <col min="15903" max="15906" width="4.125" customWidth="1"/>
    <col min="16139" max="16158" width="3.625" customWidth="1"/>
    <col min="16159" max="16162" width="4.125" customWidth="1"/>
  </cols>
  <sheetData>
    <row r="1" spans="1:36">
      <c r="A1" t="s">
        <v>191</v>
      </c>
      <c r="AJ1" t="s">
        <v>192</v>
      </c>
    </row>
    <row r="2" spans="1:36">
      <c r="A2" s="18" t="s">
        <v>193</v>
      </c>
      <c r="L2" t="s">
        <v>194</v>
      </c>
    </row>
    <row r="3" spans="1:36">
      <c r="A3" s="521" t="s">
        <v>195</v>
      </c>
      <c r="B3" s="516"/>
      <c r="C3" s="516"/>
      <c r="D3" s="634"/>
      <c r="E3" s="635">
        <v>43101</v>
      </c>
      <c r="F3" s="636"/>
      <c r="G3" s="636"/>
      <c r="H3" s="637"/>
      <c r="I3" s="638" t="s">
        <v>196</v>
      </c>
      <c r="J3" s="638"/>
      <c r="K3" s="638"/>
      <c r="L3" s="638"/>
      <c r="M3" s="638"/>
      <c r="N3" s="638"/>
      <c r="O3" s="638"/>
      <c r="P3" s="638"/>
      <c r="Q3" s="638"/>
      <c r="R3" s="638"/>
      <c r="S3" s="638"/>
      <c r="T3" s="638"/>
      <c r="U3" s="638"/>
      <c r="V3" s="638"/>
      <c r="W3" s="638"/>
      <c r="X3" s="234" t="s">
        <v>197</v>
      </c>
      <c r="Y3" s="234"/>
      <c r="Z3" s="234"/>
      <c r="AA3" s="234"/>
      <c r="AB3" s="234"/>
      <c r="AC3" s="598" t="s">
        <v>165</v>
      </c>
      <c r="AD3" s="598"/>
      <c r="AE3" s="598"/>
      <c r="AF3" s="598"/>
      <c r="AG3" s="598"/>
      <c r="AH3" s="598"/>
      <c r="AJ3" t="s">
        <v>198</v>
      </c>
    </row>
    <row r="4" spans="1:36" ht="6.75" customHeight="1">
      <c r="A4" s="517"/>
      <c r="B4" s="518"/>
      <c r="C4" s="518"/>
      <c r="D4" s="632"/>
      <c r="E4" s="517" t="s">
        <v>5</v>
      </c>
      <c r="F4" s="518"/>
      <c r="G4" s="518"/>
      <c r="H4" s="632"/>
      <c r="I4" s="638"/>
      <c r="J4" s="638"/>
      <c r="K4" s="638"/>
      <c r="L4" s="638"/>
      <c r="M4" s="638"/>
      <c r="N4" s="638"/>
      <c r="O4" s="638"/>
      <c r="P4" s="638"/>
      <c r="Q4" s="638"/>
      <c r="R4" s="638"/>
      <c r="S4" s="638"/>
      <c r="T4" s="638"/>
      <c r="U4" s="638"/>
      <c r="V4" s="638"/>
      <c r="W4" s="638"/>
      <c r="X4" s="234"/>
      <c r="Y4" s="234"/>
      <c r="Z4" s="234"/>
      <c r="AA4" s="234"/>
      <c r="AB4" s="234"/>
      <c r="AC4" s="598"/>
      <c r="AD4" s="598"/>
      <c r="AE4" s="598"/>
      <c r="AF4" s="598"/>
      <c r="AG4" s="598"/>
      <c r="AH4" s="598"/>
    </row>
    <row r="5" spans="1:36" ht="6.75" customHeight="1">
      <c r="A5" s="517"/>
      <c r="B5" s="518"/>
      <c r="C5" s="518"/>
      <c r="D5" s="632"/>
      <c r="E5" s="517"/>
      <c r="F5" s="518"/>
      <c r="G5" s="518"/>
      <c r="H5" s="632"/>
      <c r="I5" s="638"/>
      <c r="J5" s="638"/>
      <c r="K5" s="638"/>
      <c r="L5" s="638"/>
      <c r="M5" s="638"/>
      <c r="N5" s="638"/>
      <c r="O5" s="638"/>
      <c r="P5" s="638"/>
      <c r="Q5" s="638"/>
      <c r="R5" s="638"/>
      <c r="S5" s="638"/>
      <c r="T5" s="638"/>
      <c r="U5" s="638"/>
      <c r="V5" s="638"/>
      <c r="W5" s="638"/>
      <c r="X5" s="234" t="s">
        <v>6</v>
      </c>
      <c r="Y5" s="234"/>
      <c r="Z5" s="234"/>
      <c r="AA5" s="234"/>
      <c r="AB5" s="234"/>
      <c r="AC5" s="639">
        <v>3128512345</v>
      </c>
      <c r="AD5" s="639"/>
      <c r="AE5" s="639"/>
      <c r="AF5" s="639"/>
      <c r="AG5" s="639"/>
      <c r="AH5" s="639"/>
    </row>
    <row r="6" spans="1:36">
      <c r="A6" s="519"/>
      <c r="B6" s="520"/>
      <c r="C6" s="520"/>
      <c r="D6" s="294"/>
      <c r="E6" s="640">
        <v>43465</v>
      </c>
      <c r="F6" s="641"/>
      <c r="G6" s="641"/>
      <c r="H6" s="642"/>
      <c r="I6" s="638"/>
      <c r="J6" s="638"/>
      <c r="K6" s="638"/>
      <c r="L6" s="638"/>
      <c r="M6" s="638"/>
      <c r="N6" s="638"/>
      <c r="O6" s="638"/>
      <c r="P6" s="638"/>
      <c r="Q6" s="638"/>
      <c r="R6" s="638"/>
      <c r="S6" s="638"/>
      <c r="T6" s="638"/>
      <c r="U6" s="638"/>
      <c r="V6" s="638"/>
      <c r="W6" s="638"/>
      <c r="X6" s="234"/>
      <c r="Y6" s="234"/>
      <c r="Z6" s="234"/>
      <c r="AA6" s="234"/>
      <c r="AB6" s="234"/>
      <c r="AC6" s="639"/>
      <c r="AD6" s="639"/>
      <c r="AE6" s="639"/>
      <c r="AF6" s="639"/>
      <c r="AG6" s="639"/>
      <c r="AH6" s="639"/>
      <c r="AJ6" t="s">
        <v>199</v>
      </c>
    </row>
    <row r="7" spans="1:36" ht="6.75" customHeight="1"/>
    <row r="8" spans="1:36">
      <c r="A8" t="s">
        <v>200</v>
      </c>
      <c r="G8" s="440" t="s">
        <v>201</v>
      </c>
      <c r="H8" s="570"/>
      <c r="I8" s="289"/>
      <c r="J8" s="440" t="s">
        <v>202</v>
      </c>
      <c r="K8" s="570"/>
      <c r="L8" s="289"/>
      <c r="M8" s="440" t="s">
        <v>203</v>
      </c>
      <c r="N8" s="570"/>
      <c r="O8" s="570"/>
      <c r="P8" s="570"/>
      <c r="Q8" s="570"/>
      <c r="R8" s="570"/>
      <c r="S8" s="570"/>
      <c r="T8" s="570"/>
      <c r="U8" s="570"/>
      <c r="V8" s="570"/>
      <c r="W8" s="570"/>
      <c r="X8" s="289"/>
      <c r="Y8" s="440" t="s">
        <v>204</v>
      </c>
      <c r="Z8" s="570"/>
      <c r="AA8" s="570"/>
      <c r="AB8" s="570"/>
      <c r="AC8" s="570"/>
      <c r="AD8" s="289"/>
      <c r="AE8" s="440"/>
      <c r="AF8" s="570"/>
      <c r="AG8" s="570"/>
      <c r="AH8" s="289"/>
      <c r="AJ8" t="s">
        <v>205</v>
      </c>
    </row>
    <row r="9" spans="1:36">
      <c r="A9" s="234" t="s">
        <v>206</v>
      </c>
      <c r="B9" s="234"/>
      <c r="C9" s="234"/>
      <c r="D9" s="234"/>
      <c r="E9" s="234"/>
      <c r="F9" s="234"/>
      <c r="G9" s="234" t="s">
        <v>207</v>
      </c>
      <c r="H9" s="234"/>
      <c r="I9" s="234"/>
      <c r="J9" s="234"/>
      <c r="K9" s="234"/>
      <c r="L9" s="234"/>
      <c r="M9" s="440" t="s">
        <v>208</v>
      </c>
      <c r="N9" s="570"/>
      <c r="O9" s="570"/>
      <c r="P9" s="570"/>
      <c r="Q9" s="570"/>
      <c r="R9" s="289"/>
      <c r="S9" s="440" t="s">
        <v>209</v>
      </c>
      <c r="T9" s="570"/>
      <c r="U9" s="570"/>
      <c r="V9" s="570"/>
      <c r="W9" s="570"/>
      <c r="X9" s="289"/>
      <c r="Y9" s="467" t="s">
        <v>210</v>
      </c>
      <c r="Z9" s="633"/>
      <c r="AA9" s="465"/>
      <c r="AB9" s="467" t="s">
        <v>211</v>
      </c>
      <c r="AC9" s="633"/>
      <c r="AD9" s="465"/>
      <c r="AE9" s="440" t="s">
        <v>212</v>
      </c>
      <c r="AF9" s="570"/>
      <c r="AG9" s="570"/>
      <c r="AH9" s="289"/>
    </row>
    <row r="10" spans="1:36" ht="20.25" customHeight="1">
      <c r="A10" s="598" t="s">
        <v>213</v>
      </c>
      <c r="B10" s="598"/>
      <c r="C10" s="598"/>
      <c r="D10" s="598"/>
      <c r="E10" s="598"/>
      <c r="F10" s="598"/>
      <c r="G10" s="279" t="s">
        <v>214</v>
      </c>
      <c r="H10" s="279"/>
      <c r="I10" s="279"/>
      <c r="J10" s="279"/>
      <c r="K10" s="279"/>
      <c r="L10" s="279"/>
      <c r="M10" s="599">
        <v>43191</v>
      </c>
      <c r="N10" s="600"/>
      <c r="O10" s="600"/>
      <c r="P10" s="600"/>
      <c r="Q10" s="600"/>
      <c r="R10" s="601"/>
      <c r="S10" s="599">
        <f>M10+365</f>
        <v>43556</v>
      </c>
      <c r="T10" s="600"/>
      <c r="U10" s="600"/>
      <c r="V10" s="600"/>
      <c r="W10" s="600"/>
      <c r="X10" s="601"/>
      <c r="Y10" s="599">
        <v>40889</v>
      </c>
      <c r="Z10" s="600"/>
      <c r="AA10" s="601"/>
      <c r="AB10" s="599">
        <v>43081</v>
      </c>
      <c r="AC10" s="600"/>
      <c r="AD10" s="601"/>
      <c r="AE10" s="602" t="s">
        <v>215</v>
      </c>
      <c r="AF10" s="603"/>
      <c r="AG10" s="603"/>
      <c r="AH10" s="604"/>
    </row>
    <row r="11" spans="1:36" ht="6.75" customHeight="1">
      <c r="Y11" s="605" t="s">
        <v>216</v>
      </c>
      <c r="Z11" s="606"/>
      <c r="AA11" s="607"/>
      <c r="AB11" s="611" t="s">
        <v>217</v>
      </c>
      <c r="AC11" s="612"/>
      <c r="AD11" s="613"/>
      <c r="AE11" s="617">
        <v>2000000</v>
      </c>
      <c r="AF11" s="618"/>
      <c r="AG11" s="618"/>
      <c r="AH11" s="619"/>
    </row>
    <row r="12" spans="1:36">
      <c r="A12" t="s">
        <v>218</v>
      </c>
      <c r="Y12" s="608"/>
      <c r="Z12" s="609"/>
      <c r="AA12" s="610"/>
      <c r="AB12" s="614"/>
      <c r="AC12" s="615"/>
      <c r="AD12" s="616"/>
      <c r="AE12" s="620"/>
      <c r="AF12" s="621"/>
      <c r="AG12" s="621"/>
      <c r="AH12" s="622"/>
    </row>
    <row r="13" spans="1:36" ht="16.5" customHeight="1">
      <c r="A13" s="515" t="s">
        <v>219</v>
      </c>
      <c r="B13" s="623"/>
      <c r="C13" s="624"/>
      <c r="D13" s="631" t="s">
        <v>220</v>
      </c>
      <c r="E13" s="234" t="s">
        <v>221</v>
      </c>
      <c r="F13" s="234"/>
      <c r="G13" s="234"/>
      <c r="H13" s="234"/>
      <c r="I13" s="234"/>
      <c r="J13" s="234"/>
      <c r="K13" s="234" t="s">
        <v>222</v>
      </c>
      <c r="L13" s="234"/>
      <c r="M13" s="234"/>
      <c r="N13" s="234"/>
      <c r="O13" s="234"/>
      <c r="P13" s="234"/>
      <c r="Q13" s="234"/>
      <c r="R13" s="234"/>
      <c r="S13" s="234"/>
      <c r="T13" s="234"/>
      <c r="U13" s="234"/>
      <c r="V13" s="234"/>
      <c r="W13" s="234"/>
      <c r="X13" s="234"/>
      <c r="Y13" s="234"/>
      <c r="Z13" s="234"/>
      <c r="AA13" s="234"/>
      <c r="AB13" s="234"/>
      <c r="AC13" s="234"/>
      <c r="AD13" s="234"/>
      <c r="AE13" s="234"/>
      <c r="AF13" s="234"/>
      <c r="AG13" s="234"/>
      <c r="AH13" s="234"/>
    </row>
    <row r="14" spans="1:36" ht="16.5" customHeight="1">
      <c r="A14" s="625"/>
      <c r="B14" s="626"/>
      <c r="C14" s="627"/>
      <c r="D14" s="632"/>
      <c r="E14" s="233" t="s">
        <v>223</v>
      </c>
      <c r="F14" s="234"/>
      <c r="G14" s="234"/>
      <c r="H14" s="234" t="s">
        <v>224</v>
      </c>
      <c r="I14" s="234"/>
      <c r="J14" s="234"/>
      <c r="K14" s="439" t="s">
        <v>225</v>
      </c>
      <c r="L14" s="439"/>
      <c r="M14" s="439"/>
      <c r="N14" s="439"/>
      <c r="O14" s="439" t="s">
        <v>226</v>
      </c>
      <c r="P14" s="439"/>
      <c r="Q14" s="439"/>
      <c r="R14" s="439"/>
      <c r="S14" s="439" t="s">
        <v>227</v>
      </c>
      <c r="T14" s="439"/>
      <c r="U14" s="439"/>
      <c r="V14" s="439"/>
      <c r="W14" s="439" t="s">
        <v>228</v>
      </c>
      <c r="X14" s="439"/>
      <c r="Y14" s="439"/>
      <c r="Z14" s="439"/>
      <c r="AA14" s="439"/>
      <c r="AB14" s="439"/>
      <c r="AC14" s="439"/>
      <c r="AD14" s="439"/>
      <c r="AE14" s="439" t="s">
        <v>229</v>
      </c>
      <c r="AF14" s="438"/>
      <c r="AG14" s="438"/>
      <c r="AH14" s="438"/>
      <c r="AJ14" t="s">
        <v>230</v>
      </c>
    </row>
    <row r="15" spans="1:36">
      <c r="A15" s="628"/>
      <c r="B15" s="629"/>
      <c r="C15" s="630"/>
      <c r="D15" s="294"/>
      <c r="E15" s="234"/>
      <c r="F15" s="234"/>
      <c r="G15" s="234"/>
      <c r="H15" s="234"/>
      <c r="I15" s="234"/>
      <c r="J15" s="234"/>
      <c r="K15" s="439"/>
      <c r="L15" s="439"/>
      <c r="M15" s="439"/>
      <c r="N15" s="439"/>
      <c r="O15" s="439"/>
      <c r="P15" s="439"/>
      <c r="Q15" s="439"/>
      <c r="R15" s="439"/>
      <c r="S15" s="439"/>
      <c r="T15" s="439"/>
      <c r="U15" s="439"/>
      <c r="V15" s="439"/>
      <c r="W15" s="439" t="s">
        <v>231</v>
      </c>
      <c r="X15" s="439"/>
      <c r="Y15" s="439"/>
      <c r="Z15" s="439"/>
      <c r="AA15" s="439" t="s">
        <v>232</v>
      </c>
      <c r="AB15" s="439"/>
      <c r="AC15" s="439"/>
      <c r="AD15" s="439"/>
      <c r="AE15" s="438"/>
      <c r="AF15" s="438"/>
      <c r="AG15" s="438"/>
      <c r="AH15" s="438"/>
      <c r="AJ15" t="s">
        <v>233</v>
      </c>
    </row>
    <row r="16" spans="1:36">
      <c r="A16" s="592">
        <v>43191</v>
      </c>
      <c r="B16" s="593"/>
      <c r="C16" s="594"/>
      <c r="D16" s="148" t="str">
        <f>IF(A16="","",TEXT(A16,"aaa"))</f>
        <v>일</v>
      </c>
      <c r="E16" s="279" t="s">
        <v>234</v>
      </c>
      <c r="F16" s="279"/>
      <c r="G16" s="279"/>
      <c r="H16" s="279" t="s">
        <v>167</v>
      </c>
      <c r="I16" s="279"/>
      <c r="J16" s="279"/>
      <c r="K16" s="582">
        <v>20917</v>
      </c>
      <c r="L16" s="582"/>
      <c r="M16" s="582"/>
      <c r="N16" s="582"/>
      <c r="O16" s="582">
        <v>20934</v>
      </c>
      <c r="P16" s="582"/>
      <c r="Q16" s="582"/>
      <c r="R16" s="582"/>
      <c r="S16" s="583">
        <f>O16-K16</f>
        <v>17</v>
      </c>
      <c r="T16" s="583"/>
      <c r="U16" s="583"/>
      <c r="V16" s="583"/>
      <c r="W16" s="582">
        <v>2</v>
      </c>
      <c r="X16" s="582"/>
      <c r="Y16" s="582"/>
      <c r="Z16" s="582"/>
      <c r="AA16" s="572">
        <f>S16-W16</f>
        <v>15</v>
      </c>
      <c r="AB16" s="572"/>
      <c r="AC16" s="572"/>
      <c r="AD16" s="572"/>
      <c r="AE16" s="584" t="s">
        <v>235</v>
      </c>
      <c r="AF16" s="584"/>
      <c r="AG16" s="584"/>
      <c r="AH16" s="584"/>
      <c r="AJ16" t="s">
        <v>236</v>
      </c>
    </row>
    <row r="17" spans="1:36">
      <c r="A17" s="592"/>
      <c r="B17" s="593"/>
      <c r="C17" s="594"/>
      <c r="D17" s="148" t="str">
        <f t="shared" ref="D17:D31" si="0">TEXT(A17,"aaa")</f>
        <v>토</v>
      </c>
      <c r="E17" s="279"/>
      <c r="F17" s="279"/>
      <c r="G17" s="279"/>
      <c r="H17" s="279"/>
      <c r="I17" s="279"/>
      <c r="J17" s="279"/>
      <c r="K17" s="582"/>
      <c r="L17" s="582"/>
      <c r="M17" s="582"/>
      <c r="N17" s="582"/>
      <c r="O17" s="582"/>
      <c r="P17" s="582"/>
      <c r="Q17" s="582"/>
      <c r="R17" s="582"/>
      <c r="S17" s="583">
        <f t="shared" ref="S17:S31" si="1">O17-K17</f>
        <v>0</v>
      </c>
      <c r="T17" s="583"/>
      <c r="U17" s="583"/>
      <c r="V17" s="583"/>
      <c r="W17" s="582"/>
      <c r="X17" s="582"/>
      <c r="Y17" s="582"/>
      <c r="Z17" s="582"/>
      <c r="AA17" s="572"/>
      <c r="AB17" s="572"/>
      <c r="AC17" s="572"/>
      <c r="AD17" s="572"/>
      <c r="AE17" s="584"/>
      <c r="AF17" s="584"/>
      <c r="AG17" s="584"/>
      <c r="AH17" s="584"/>
    </row>
    <row r="18" spans="1:36">
      <c r="A18" s="592"/>
      <c r="B18" s="593"/>
      <c r="C18" s="594"/>
      <c r="D18" s="148" t="str">
        <f t="shared" si="0"/>
        <v>토</v>
      </c>
      <c r="E18" s="279"/>
      <c r="F18" s="279"/>
      <c r="G18" s="279"/>
      <c r="H18" s="279"/>
      <c r="I18" s="279"/>
      <c r="J18" s="279"/>
      <c r="K18" s="582"/>
      <c r="L18" s="582"/>
      <c r="M18" s="582"/>
      <c r="N18" s="582"/>
      <c r="O18" s="582"/>
      <c r="P18" s="582"/>
      <c r="Q18" s="582"/>
      <c r="R18" s="582"/>
      <c r="S18" s="583">
        <f t="shared" si="1"/>
        <v>0</v>
      </c>
      <c r="T18" s="583"/>
      <c r="U18" s="583"/>
      <c r="V18" s="583"/>
      <c r="W18" s="582"/>
      <c r="X18" s="582"/>
      <c r="Y18" s="582"/>
      <c r="Z18" s="582"/>
      <c r="AA18" s="572"/>
      <c r="AB18" s="572"/>
      <c r="AC18" s="572"/>
      <c r="AD18" s="572"/>
      <c r="AE18" s="584"/>
      <c r="AF18" s="584"/>
      <c r="AG18" s="584"/>
      <c r="AH18" s="584"/>
      <c r="AJ18" s="76" t="s">
        <v>237</v>
      </c>
    </row>
    <row r="19" spans="1:36">
      <c r="A19" s="592"/>
      <c r="B19" s="593"/>
      <c r="C19" s="594"/>
      <c r="D19" s="148" t="str">
        <f t="shared" si="0"/>
        <v>토</v>
      </c>
      <c r="E19" s="279"/>
      <c r="F19" s="279"/>
      <c r="G19" s="279"/>
      <c r="H19" s="279"/>
      <c r="I19" s="279"/>
      <c r="J19" s="279"/>
      <c r="K19" s="582"/>
      <c r="L19" s="582"/>
      <c r="M19" s="582"/>
      <c r="N19" s="582"/>
      <c r="O19" s="582"/>
      <c r="P19" s="582"/>
      <c r="Q19" s="582"/>
      <c r="R19" s="582"/>
      <c r="S19" s="583">
        <f t="shared" si="1"/>
        <v>0</v>
      </c>
      <c r="T19" s="583"/>
      <c r="U19" s="583"/>
      <c r="V19" s="583"/>
      <c r="W19" s="582"/>
      <c r="X19" s="582"/>
      <c r="Y19" s="582"/>
      <c r="Z19" s="582"/>
      <c r="AA19" s="572"/>
      <c r="AB19" s="572"/>
      <c r="AC19" s="572"/>
      <c r="AD19" s="572"/>
      <c r="AE19" s="584"/>
      <c r="AF19" s="584"/>
      <c r="AG19" s="584"/>
      <c r="AH19" s="584"/>
      <c r="AJ19" s="76" t="s">
        <v>238</v>
      </c>
    </row>
    <row r="20" spans="1:36">
      <c r="A20" s="592"/>
      <c r="B20" s="593"/>
      <c r="C20" s="594"/>
      <c r="D20" s="148" t="str">
        <f t="shared" si="0"/>
        <v>토</v>
      </c>
      <c r="E20" s="279"/>
      <c r="F20" s="279"/>
      <c r="G20" s="279"/>
      <c r="H20" s="279"/>
      <c r="I20" s="279"/>
      <c r="J20" s="279"/>
      <c r="K20" s="582"/>
      <c r="L20" s="582"/>
      <c r="M20" s="582"/>
      <c r="N20" s="582"/>
      <c r="O20" s="582"/>
      <c r="P20" s="582"/>
      <c r="Q20" s="582"/>
      <c r="R20" s="582"/>
      <c r="S20" s="583">
        <f t="shared" si="1"/>
        <v>0</v>
      </c>
      <c r="T20" s="583"/>
      <c r="U20" s="583"/>
      <c r="V20" s="583"/>
      <c r="W20" s="582"/>
      <c r="X20" s="582"/>
      <c r="Y20" s="582"/>
      <c r="Z20" s="582"/>
      <c r="AA20" s="572"/>
      <c r="AB20" s="572"/>
      <c r="AC20" s="572"/>
      <c r="AD20" s="572"/>
      <c r="AE20" s="584"/>
      <c r="AF20" s="584"/>
      <c r="AG20" s="584"/>
      <c r="AH20" s="584"/>
      <c r="AJ20" s="76" t="s">
        <v>239</v>
      </c>
    </row>
    <row r="21" spans="1:36">
      <c r="A21" s="592"/>
      <c r="B21" s="593"/>
      <c r="C21" s="594"/>
      <c r="D21" s="148" t="str">
        <f t="shared" si="0"/>
        <v>토</v>
      </c>
      <c r="E21" s="279"/>
      <c r="F21" s="279"/>
      <c r="G21" s="279"/>
      <c r="H21" s="279"/>
      <c r="I21" s="279"/>
      <c r="J21" s="279"/>
      <c r="K21" s="582"/>
      <c r="L21" s="582"/>
      <c r="M21" s="582"/>
      <c r="N21" s="582"/>
      <c r="O21" s="582"/>
      <c r="P21" s="582"/>
      <c r="Q21" s="582"/>
      <c r="R21" s="582"/>
      <c r="S21" s="583">
        <f t="shared" si="1"/>
        <v>0</v>
      </c>
      <c r="T21" s="583"/>
      <c r="U21" s="583"/>
      <c r="V21" s="583"/>
      <c r="W21" s="582"/>
      <c r="X21" s="582"/>
      <c r="Y21" s="582"/>
      <c r="Z21" s="582"/>
      <c r="AA21" s="572"/>
      <c r="AB21" s="572"/>
      <c r="AC21" s="572"/>
      <c r="AD21" s="572"/>
      <c r="AE21" s="584"/>
      <c r="AF21" s="584"/>
      <c r="AG21" s="584"/>
      <c r="AH21" s="584"/>
    </row>
    <row r="22" spans="1:36">
      <c r="A22" s="592"/>
      <c r="B22" s="593"/>
      <c r="C22" s="594"/>
      <c r="D22" s="148" t="str">
        <f t="shared" si="0"/>
        <v>토</v>
      </c>
      <c r="E22" s="279"/>
      <c r="F22" s="279"/>
      <c r="G22" s="279"/>
      <c r="H22" s="279"/>
      <c r="I22" s="279"/>
      <c r="J22" s="279"/>
      <c r="K22" s="582"/>
      <c r="L22" s="582"/>
      <c r="M22" s="582"/>
      <c r="N22" s="582"/>
      <c r="O22" s="582"/>
      <c r="P22" s="582"/>
      <c r="Q22" s="582"/>
      <c r="R22" s="582"/>
      <c r="S22" s="583">
        <f t="shared" si="1"/>
        <v>0</v>
      </c>
      <c r="T22" s="583"/>
      <c r="U22" s="583"/>
      <c r="V22" s="583"/>
      <c r="W22" s="582"/>
      <c r="X22" s="582"/>
      <c r="Y22" s="582"/>
      <c r="Z22" s="582"/>
      <c r="AA22" s="572"/>
      <c r="AB22" s="572"/>
      <c r="AC22" s="572"/>
      <c r="AD22" s="572"/>
      <c r="AE22" s="584"/>
      <c r="AF22" s="584"/>
      <c r="AG22" s="584"/>
      <c r="AH22" s="584"/>
    </row>
    <row r="23" spans="1:36">
      <c r="A23" s="592"/>
      <c r="B23" s="593"/>
      <c r="C23" s="594"/>
      <c r="D23" s="148" t="str">
        <f t="shared" si="0"/>
        <v>토</v>
      </c>
      <c r="E23" s="279"/>
      <c r="F23" s="279"/>
      <c r="G23" s="279"/>
      <c r="H23" s="279"/>
      <c r="I23" s="279"/>
      <c r="J23" s="279"/>
      <c r="K23" s="582"/>
      <c r="L23" s="582"/>
      <c r="M23" s="582"/>
      <c r="N23" s="582"/>
      <c r="O23" s="582"/>
      <c r="P23" s="582"/>
      <c r="Q23" s="582"/>
      <c r="R23" s="582"/>
      <c r="S23" s="583">
        <f t="shared" si="1"/>
        <v>0</v>
      </c>
      <c r="T23" s="583"/>
      <c r="U23" s="583"/>
      <c r="V23" s="583"/>
      <c r="W23" s="582"/>
      <c r="X23" s="582"/>
      <c r="Y23" s="582"/>
      <c r="Z23" s="582"/>
      <c r="AA23" s="572"/>
      <c r="AB23" s="572"/>
      <c r="AC23" s="572"/>
      <c r="AD23" s="572"/>
      <c r="AE23" s="584"/>
      <c r="AF23" s="584"/>
      <c r="AG23" s="584"/>
      <c r="AH23" s="584"/>
    </row>
    <row r="24" spans="1:36">
      <c r="A24" s="592"/>
      <c r="B24" s="593"/>
      <c r="C24" s="594"/>
      <c r="D24" s="148" t="str">
        <f t="shared" si="0"/>
        <v>토</v>
      </c>
      <c r="E24" s="279"/>
      <c r="F24" s="279"/>
      <c r="G24" s="279"/>
      <c r="H24" s="279"/>
      <c r="I24" s="279"/>
      <c r="J24" s="279"/>
      <c r="K24" s="582"/>
      <c r="L24" s="582"/>
      <c r="M24" s="582"/>
      <c r="N24" s="582"/>
      <c r="O24" s="582"/>
      <c r="P24" s="582"/>
      <c r="Q24" s="582"/>
      <c r="R24" s="582"/>
      <c r="S24" s="583">
        <f t="shared" si="1"/>
        <v>0</v>
      </c>
      <c r="T24" s="583"/>
      <c r="U24" s="583"/>
      <c r="V24" s="583"/>
      <c r="W24" s="582"/>
      <c r="X24" s="582"/>
      <c r="Y24" s="582"/>
      <c r="Z24" s="582"/>
      <c r="AA24" s="572"/>
      <c r="AB24" s="572"/>
      <c r="AC24" s="572"/>
      <c r="AD24" s="572"/>
      <c r="AE24" s="584"/>
      <c r="AF24" s="584"/>
      <c r="AG24" s="584"/>
      <c r="AH24" s="584"/>
      <c r="AJ24" s="76" t="s">
        <v>240</v>
      </c>
    </row>
    <row r="25" spans="1:36">
      <c r="A25" s="592"/>
      <c r="B25" s="593"/>
      <c r="C25" s="594"/>
      <c r="D25" s="148" t="str">
        <f t="shared" si="0"/>
        <v>토</v>
      </c>
      <c r="E25" s="279"/>
      <c r="F25" s="279"/>
      <c r="G25" s="279"/>
      <c r="H25" s="279"/>
      <c r="I25" s="279"/>
      <c r="J25" s="279"/>
      <c r="K25" s="582"/>
      <c r="L25" s="582"/>
      <c r="M25" s="582"/>
      <c r="N25" s="582"/>
      <c r="O25" s="582"/>
      <c r="P25" s="582"/>
      <c r="Q25" s="582"/>
      <c r="R25" s="582"/>
      <c r="S25" s="583">
        <f t="shared" si="1"/>
        <v>0</v>
      </c>
      <c r="T25" s="583"/>
      <c r="U25" s="583"/>
      <c r="V25" s="583"/>
      <c r="W25" s="582"/>
      <c r="X25" s="582"/>
      <c r="Y25" s="582"/>
      <c r="Z25" s="582"/>
      <c r="AA25" s="572"/>
      <c r="AB25" s="572"/>
      <c r="AC25" s="572"/>
      <c r="AD25" s="572"/>
      <c r="AE25" s="584"/>
      <c r="AF25" s="584"/>
      <c r="AG25" s="584"/>
      <c r="AH25" s="584"/>
      <c r="AJ25" s="76" t="s">
        <v>241</v>
      </c>
    </row>
    <row r="26" spans="1:36">
      <c r="A26" s="592"/>
      <c r="B26" s="593"/>
      <c r="C26" s="594"/>
      <c r="D26" s="148" t="str">
        <f t="shared" si="0"/>
        <v>토</v>
      </c>
      <c r="E26" s="279"/>
      <c r="F26" s="279"/>
      <c r="G26" s="279"/>
      <c r="H26" s="279"/>
      <c r="I26" s="279"/>
      <c r="J26" s="279"/>
      <c r="K26" s="582"/>
      <c r="L26" s="582"/>
      <c r="M26" s="582"/>
      <c r="N26" s="582"/>
      <c r="O26" s="582"/>
      <c r="P26" s="582"/>
      <c r="Q26" s="582"/>
      <c r="R26" s="582"/>
      <c r="S26" s="583">
        <f t="shared" si="1"/>
        <v>0</v>
      </c>
      <c r="T26" s="583"/>
      <c r="U26" s="583"/>
      <c r="V26" s="583"/>
      <c r="W26" s="582"/>
      <c r="X26" s="582"/>
      <c r="Y26" s="582"/>
      <c r="Z26" s="582"/>
      <c r="AA26" s="572"/>
      <c r="AB26" s="572"/>
      <c r="AC26" s="572"/>
      <c r="AD26" s="572"/>
      <c r="AE26" s="584"/>
      <c r="AF26" s="584"/>
      <c r="AG26" s="584"/>
      <c r="AH26" s="584"/>
    </row>
    <row r="27" spans="1:36">
      <c r="A27" s="592"/>
      <c r="B27" s="593"/>
      <c r="C27" s="594"/>
      <c r="D27" s="148" t="str">
        <f t="shared" si="0"/>
        <v>토</v>
      </c>
      <c r="E27" s="279"/>
      <c r="F27" s="279"/>
      <c r="G27" s="279"/>
      <c r="H27" s="279"/>
      <c r="I27" s="279"/>
      <c r="J27" s="279"/>
      <c r="K27" s="582"/>
      <c r="L27" s="582"/>
      <c r="M27" s="582"/>
      <c r="N27" s="582"/>
      <c r="O27" s="582"/>
      <c r="P27" s="582"/>
      <c r="Q27" s="582"/>
      <c r="R27" s="582"/>
      <c r="S27" s="583">
        <f t="shared" si="1"/>
        <v>0</v>
      </c>
      <c r="T27" s="583"/>
      <c r="U27" s="583"/>
      <c r="V27" s="583"/>
      <c r="W27" s="582"/>
      <c r="X27" s="582"/>
      <c r="Y27" s="582"/>
      <c r="Z27" s="582"/>
      <c r="AA27" s="572"/>
      <c r="AB27" s="572"/>
      <c r="AC27" s="572"/>
      <c r="AD27" s="572"/>
      <c r="AE27" s="584"/>
      <c r="AF27" s="584"/>
      <c r="AG27" s="584"/>
      <c r="AH27" s="584"/>
      <c r="AJ27" s="149" t="s">
        <v>242</v>
      </c>
    </row>
    <row r="28" spans="1:36">
      <c r="A28" s="592"/>
      <c r="B28" s="593"/>
      <c r="C28" s="594"/>
      <c r="D28" s="148" t="str">
        <f t="shared" si="0"/>
        <v>토</v>
      </c>
      <c r="E28" s="279"/>
      <c r="F28" s="279"/>
      <c r="G28" s="279"/>
      <c r="H28" s="279"/>
      <c r="I28" s="279"/>
      <c r="J28" s="279"/>
      <c r="K28" s="582"/>
      <c r="L28" s="582"/>
      <c r="M28" s="582"/>
      <c r="N28" s="582"/>
      <c r="O28" s="582"/>
      <c r="P28" s="582"/>
      <c r="Q28" s="582"/>
      <c r="R28" s="582"/>
      <c r="S28" s="583">
        <f t="shared" si="1"/>
        <v>0</v>
      </c>
      <c r="T28" s="583"/>
      <c r="U28" s="583"/>
      <c r="V28" s="583"/>
      <c r="W28" s="582"/>
      <c r="X28" s="582"/>
      <c r="Y28" s="582"/>
      <c r="Z28" s="582"/>
      <c r="AA28" s="572"/>
      <c r="AB28" s="572"/>
      <c r="AC28" s="572"/>
      <c r="AD28" s="572"/>
      <c r="AE28" s="584"/>
      <c r="AF28" s="584"/>
      <c r="AG28" s="584"/>
      <c r="AH28" s="584"/>
      <c r="AJ28" t="s">
        <v>243</v>
      </c>
    </row>
    <row r="29" spans="1:36">
      <c r="A29" s="592"/>
      <c r="B29" s="593"/>
      <c r="C29" s="594"/>
      <c r="D29" s="148" t="str">
        <f t="shared" si="0"/>
        <v>토</v>
      </c>
      <c r="E29" s="279"/>
      <c r="F29" s="279"/>
      <c r="G29" s="279"/>
      <c r="H29" s="279"/>
      <c r="I29" s="279"/>
      <c r="J29" s="279"/>
      <c r="K29" s="582"/>
      <c r="L29" s="582"/>
      <c r="M29" s="582"/>
      <c r="N29" s="582"/>
      <c r="O29" s="582"/>
      <c r="P29" s="582"/>
      <c r="Q29" s="582"/>
      <c r="R29" s="582"/>
      <c r="S29" s="583">
        <f t="shared" si="1"/>
        <v>0</v>
      </c>
      <c r="T29" s="583"/>
      <c r="U29" s="583"/>
      <c r="V29" s="583"/>
      <c r="W29" s="582"/>
      <c r="X29" s="582"/>
      <c r="Y29" s="582"/>
      <c r="Z29" s="582"/>
      <c r="AA29" s="572"/>
      <c r="AB29" s="572"/>
      <c r="AC29" s="572"/>
      <c r="AD29" s="572"/>
      <c r="AE29" s="584"/>
      <c r="AF29" s="584"/>
      <c r="AG29" s="584"/>
      <c r="AH29" s="584"/>
      <c r="AJ29" t="s">
        <v>244</v>
      </c>
    </row>
    <row r="30" spans="1:36">
      <c r="A30" s="592"/>
      <c r="B30" s="593"/>
      <c r="C30" s="594"/>
      <c r="D30" s="148" t="str">
        <f t="shared" si="0"/>
        <v>토</v>
      </c>
      <c r="E30" s="279"/>
      <c r="F30" s="279"/>
      <c r="G30" s="279"/>
      <c r="H30" s="279"/>
      <c r="I30" s="279"/>
      <c r="J30" s="279"/>
      <c r="K30" s="582"/>
      <c r="L30" s="582"/>
      <c r="M30" s="582"/>
      <c r="N30" s="582"/>
      <c r="O30" s="582"/>
      <c r="P30" s="582"/>
      <c r="Q30" s="582"/>
      <c r="R30" s="582"/>
      <c r="S30" s="583">
        <f t="shared" si="1"/>
        <v>0</v>
      </c>
      <c r="T30" s="583"/>
      <c r="U30" s="583"/>
      <c r="V30" s="583"/>
      <c r="W30" s="582"/>
      <c r="X30" s="582"/>
      <c r="Y30" s="582"/>
      <c r="Z30" s="582"/>
      <c r="AA30" s="572"/>
      <c r="AB30" s="572"/>
      <c r="AC30" s="572"/>
      <c r="AD30" s="572"/>
      <c r="AE30" s="584"/>
      <c r="AF30" s="584"/>
      <c r="AG30" s="584"/>
      <c r="AH30" s="584"/>
    </row>
    <row r="31" spans="1:36">
      <c r="A31" s="592"/>
      <c r="B31" s="593"/>
      <c r="C31" s="594"/>
      <c r="D31" s="148" t="str">
        <f t="shared" si="0"/>
        <v>토</v>
      </c>
      <c r="E31" s="279"/>
      <c r="F31" s="279"/>
      <c r="G31" s="279"/>
      <c r="H31" s="279"/>
      <c r="I31" s="279"/>
      <c r="J31" s="279"/>
      <c r="K31" s="582"/>
      <c r="L31" s="582"/>
      <c r="M31" s="582"/>
      <c r="N31" s="582"/>
      <c r="O31" s="582"/>
      <c r="P31" s="582"/>
      <c r="Q31" s="582"/>
      <c r="R31" s="582"/>
      <c r="S31" s="583">
        <f t="shared" si="1"/>
        <v>0</v>
      </c>
      <c r="T31" s="583"/>
      <c r="U31" s="583"/>
      <c r="V31" s="583"/>
      <c r="W31" s="582"/>
      <c r="X31" s="582"/>
      <c r="Y31" s="582"/>
      <c r="Z31" s="582"/>
      <c r="AA31" s="572"/>
      <c r="AB31" s="572"/>
      <c r="AC31" s="572"/>
      <c r="AD31" s="572"/>
      <c r="AE31" s="584"/>
      <c r="AF31" s="584"/>
      <c r="AG31" s="584"/>
      <c r="AH31" s="584"/>
    </row>
    <row r="32" spans="1:36">
      <c r="A32" s="573"/>
      <c r="B32" s="574"/>
      <c r="C32" s="574"/>
      <c r="D32" s="574"/>
      <c r="E32" s="574"/>
      <c r="F32" s="574"/>
      <c r="G32" s="574"/>
      <c r="H32" s="574"/>
      <c r="I32" s="574"/>
      <c r="J32" s="575"/>
      <c r="K32" s="579" t="s">
        <v>245</v>
      </c>
      <c r="L32" s="580"/>
      <c r="M32" s="580"/>
      <c r="N32" s="580"/>
      <c r="O32" s="580"/>
      <c r="P32" s="580"/>
      <c r="Q32" s="580"/>
      <c r="R32" s="580"/>
      <c r="S32" s="580"/>
      <c r="T32" s="580"/>
      <c r="U32" s="580"/>
      <c r="V32" s="581"/>
      <c r="W32" s="579" t="s">
        <v>246</v>
      </c>
      <c r="X32" s="580"/>
      <c r="Y32" s="580"/>
      <c r="Z32" s="580"/>
      <c r="AA32" s="580"/>
      <c r="AB32" s="580"/>
      <c r="AC32" s="580"/>
      <c r="AD32" s="581"/>
      <c r="AE32" s="595" t="s">
        <v>247</v>
      </c>
      <c r="AF32" s="596"/>
      <c r="AG32" s="596"/>
      <c r="AH32" s="597"/>
      <c r="AJ32" t="s">
        <v>248</v>
      </c>
    </row>
    <row r="33" spans="1:36">
      <c r="A33" s="576"/>
      <c r="B33" s="577"/>
      <c r="C33" s="577"/>
      <c r="D33" s="577"/>
      <c r="E33" s="577"/>
      <c r="F33" s="577"/>
      <c r="G33" s="577"/>
      <c r="H33" s="577"/>
      <c r="I33" s="577"/>
      <c r="J33" s="578"/>
      <c r="K33" s="585">
        <f>SUM(S16:V31)</f>
        <v>17</v>
      </c>
      <c r="L33" s="586"/>
      <c r="M33" s="586"/>
      <c r="N33" s="586"/>
      <c r="O33" s="586"/>
      <c r="P33" s="586"/>
      <c r="Q33" s="586"/>
      <c r="R33" s="586"/>
      <c r="S33" s="586"/>
      <c r="T33" s="586"/>
      <c r="U33" s="586"/>
      <c r="V33" s="587"/>
      <c r="W33" s="588">
        <f>SUM(W16:AD31)</f>
        <v>17</v>
      </c>
      <c r="X33" s="589"/>
      <c r="Y33" s="589"/>
      <c r="Z33" s="589"/>
      <c r="AA33" s="589"/>
      <c r="AB33" s="589"/>
      <c r="AC33" s="589"/>
      <c r="AD33" s="590"/>
      <c r="AE33" s="591">
        <f>W33/K33</f>
        <v>1</v>
      </c>
      <c r="AF33" s="591"/>
      <c r="AG33" s="591"/>
      <c r="AH33" s="591"/>
      <c r="AJ33" t="s">
        <v>249</v>
      </c>
    </row>
    <row r="35" spans="1:36">
      <c r="AJ35" t="s">
        <v>250</v>
      </c>
    </row>
    <row r="36" spans="1:36">
      <c r="AJ36" t="s">
        <v>251</v>
      </c>
    </row>
    <row r="37" spans="1:36">
      <c r="AJ37" t="s">
        <v>252</v>
      </c>
    </row>
    <row r="39" spans="1:36">
      <c r="AJ39" t="s">
        <v>253</v>
      </c>
    </row>
    <row r="40" spans="1:36">
      <c r="AJ40" t="s">
        <v>254</v>
      </c>
    </row>
    <row r="41" spans="1:36">
      <c r="AJ41" t="s">
        <v>255</v>
      </c>
    </row>
    <row r="43" spans="1:36">
      <c r="AJ43" t="s">
        <v>256</v>
      </c>
    </row>
    <row r="44" spans="1:36">
      <c r="AJ44" t="s">
        <v>257</v>
      </c>
    </row>
  </sheetData>
  <mergeCells count="195">
    <mergeCell ref="A3:D6"/>
    <mergeCell ref="E3:H3"/>
    <mergeCell ref="I3:W6"/>
    <mergeCell ref="X3:AB4"/>
    <mergeCell ref="AC3:AH4"/>
    <mergeCell ref="E4:H5"/>
    <mergeCell ref="X5:AB6"/>
    <mergeCell ref="AC5:AH6"/>
    <mergeCell ref="E6:H6"/>
    <mergeCell ref="G8:I8"/>
    <mergeCell ref="J8:L8"/>
    <mergeCell ref="M8:X8"/>
    <mergeCell ref="Y8:AD8"/>
    <mergeCell ref="AE8:AH8"/>
    <mergeCell ref="A9:F9"/>
    <mergeCell ref="G9:L9"/>
    <mergeCell ref="M9:R9"/>
    <mergeCell ref="S9:X9"/>
    <mergeCell ref="Y9:AA9"/>
    <mergeCell ref="AB9:AD9"/>
    <mergeCell ref="AE9:AH9"/>
    <mergeCell ref="AA17:AD17"/>
    <mergeCell ref="AE17:AH17"/>
    <mergeCell ref="E14:G15"/>
    <mergeCell ref="AE14:AH15"/>
    <mergeCell ref="W15:Z15"/>
    <mergeCell ref="AA15:AD15"/>
    <mergeCell ref="Y11:AA12"/>
    <mergeCell ref="AB11:AD12"/>
    <mergeCell ref="AE11:AH12"/>
    <mergeCell ref="E13:J13"/>
    <mergeCell ref="K13:AH13"/>
    <mergeCell ref="H14:J15"/>
    <mergeCell ref="K14:N15"/>
    <mergeCell ref="O14:R15"/>
    <mergeCell ref="S14:V15"/>
    <mergeCell ref="W14:AD14"/>
    <mergeCell ref="A17:C17"/>
    <mergeCell ref="E17:G17"/>
    <mergeCell ref="H17:J17"/>
    <mergeCell ref="K17:N17"/>
    <mergeCell ref="O17:R17"/>
    <mergeCell ref="S17:V17"/>
    <mergeCell ref="W17:Z17"/>
    <mergeCell ref="A16:C16"/>
    <mergeCell ref="E16:G16"/>
    <mergeCell ref="H16:J16"/>
    <mergeCell ref="K16:N16"/>
    <mergeCell ref="O16:R16"/>
    <mergeCell ref="S16:V16"/>
    <mergeCell ref="W16:Z16"/>
    <mergeCell ref="AA16:AD16"/>
    <mergeCell ref="A10:F10"/>
    <mergeCell ref="G10:L10"/>
    <mergeCell ref="M10:R10"/>
    <mergeCell ref="S10:X10"/>
    <mergeCell ref="Y10:AA10"/>
    <mergeCell ref="AB10:AD10"/>
    <mergeCell ref="AE10:AH10"/>
    <mergeCell ref="AE16:AH16"/>
    <mergeCell ref="A13:C15"/>
    <mergeCell ref="D13:D15"/>
    <mergeCell ref="AE18:AH18"/>
    <mergeCell ref="A19:C19"/>
    <mergeCell ref="E19:G19"/>
    <mergeCell ref="H19:J19"/>
    <mergeCell ref="K19:N19"/>
    <mergeCell ref="O19:R19"/>
    <mergeCell ref="S19:V19"/>
    <mergeCell ref="W19:Z19"/>
    <mergeCell ref="AA19:AD19"/>
    <mergeCell ref="AE19:AH19"/>
    <mergeCell ref="A18:C18"/>
    <mergeCell ref="E18:G18"/>
    <mergeCell ref="H18:J18"/>
    <mergeCell ref="K18:N18"/>
    <mergeCell ref="O18:R18"/>
    <mergeCell ref="S18:V18"/>
    <mergeCell ref="W18:Z18"/>
    <mergeCell ref="AA18:AD18"/>
    <mergeCell ref="W20:Z20"/>
    <mergeCell ref="AA20:AD20"/>
    <mergeCell ref="AE20:AH20"/>
    <mergeCell ref="A21:C21"/>
    <mergeCell ref="E21:G21"/>
    <mergeCell ref="H21:J21"/>
    <mergeCell ref="K21:N21"/>
    <mergeCell ref="O21:R21"/>
    <mergeCell ref="S21:V21"/>
    <mergeCell ref="W21:Z21"/>
    <mergeCell ref="A20:C20"/>
    <mergeCell ref="E20:G20"/>
    <mergeCell ref="H20:J20"/>
    <mergeCell ref="K20:N20"/>
    <mergeCell ref="O20:R20"/>
    <mergeCell ref="S20:V20"/>
    <mergeCell ref="AA21:AD21"/>
    <mergeCell ref="AE21:AH21"/>
    <mergeCell ref="A22:C22"/>
    <mergeCell ref="E22:G22"/>
    <mergeCell ref="H22:J22"/>
    <mergeCell ref="K22:N22"/>
    <mergeCell ref="O22:R22"/>
    <mergeCell ref="S22:V22"/>
    <mergeCell ref="W22:Z22"/>
    <mergeCell ref="AA22:AD22"/>
    <mergeCell ref="AE22:AH22"/>
    <mergeCell ref="A23:C23"/>
    <mergeCell ref="E23:G23"/>
    <mergeCell ref="H23:J23"/>
    <mergeCell ref="K23:N23"/>
    <mergeCell ref="O23:R23"/>
    <mergeCell ref="S23:V23"/>
    <mergeCell ref="W23:Z23"/>
    <mergeCell ref="AA23:AD23"/>
    <mergeCell ref="AE23:AH23"/>
    <mergeCell ref="S26:V26"/>
    <mergeCell ref="W26:Z26"/>
    <mergeCell ref="AA26:AD26"/>
    <mergeCell ref="AE26:AH26"/>
    <mergeCell ref="W24:Z24"/>
    <mergeCell ref="AA24:AD24"/>
    <mergeCell ref="AE24:AH24"/>
    <mergeCell ref="A25:C25"/>
    <mergeCell ref="E25:G25"/>
    <mergeCell ref="H25:J25"/>
    <mergeCell ref="K25:N25"/>
    <mergeCell ref="O25:R25"/>
    <mergeCell ref="S25:V25"/>
    <mergeCell ref="W25:Z25"/>
    <mergeCell ref="A24:C24"/>
    <mergeCell ref="E24:G24"/>
    <mergeCell ref="H24:J24"/>
    <mergeCell ref="K24:N24"/>
    <mergeCell ref="O24:R24"/>
    <mergeCell ref="S24:V24"/>
    <mergeCell ref="AA25:AD25"/>
    <mergeCell ref="AE25:AH25"/>
    <mergeCell ref="A28:C28"/>
    <mergeCell ref="E28:G28"/>
    <mergeCell ref="H28:J28"/>
    <mergeCell ref="K28:N28"/>
    <mergeCell ref="A26:C26"/>
    <mergeCell ref="E26:G26"/>
    <mergeCell ref="H26:J26"/>
    <mergeCell ref="K26:N26"/>
    <mergeCell ref="O26:R26"/>
    <mergeCell ref="K30:N30"/>
    <mergeCell ref="O30:R30"/>
    <mergeCell ref="S30:V30"/>
    <mergeCell ref="W30:Z30"/>
    <mergeCell ref="AE32:AH32"/>
    <mergeCell ref="A27:C27"/>
    <mergeCell ref="E27:G27"/>
    <mergeCell ref="H27:J27"/>
    <mergeCell ref="K27:N27"/>
    <mergeCell ref="O27:R27"/>
    <mergeCell ref="S27:V27"/>
    <mergeCell ref="W27:Z27"/>
    <mergeCell ref="AA27:AD27"/>
    <mergeCell ref="AE27:AH27"/>
    <mergeCell ref="W28:Z28"/>
    <mergeCell ref="AA28:AD28"/>
    <mergeCell ref="AE28:AH28"/>
    <mergeCell ref="A29:C29"/>
    <mergeCell ref="E29:G29"/>
    <mergeCell ref="H29:J29"/>
    <mergeCell ref="K29:N29"/>
    <mergeCell ref="O29:R29"/>
    <mergeCell ref="S29:V29"/>
    <mergeCell ref="W29:Z29"/>
    <mergeCell ref="AA30:AD30"/>
    <mergeCell ref="A32:J33"/>
    <mergeCell ref="K32:V32"/>
    <mergeCell ref="W32:AD32"/>
    <mergeCell ref="O28:R28"/>
    <mergeCell ref="S28:V28"/>
    <mergeCell ref="AA29:AD29"/>
    <mergeCell ref="AE29:AH29"/>
    <mergeCell ref="K33:V33"/>
    <mergeCell ref="W33:AD33"/>
    <mergeCell ref="AE33:AH33"/>
    <mergeCell ref="AE30:AH30"/>
    <mergeCell ref="A31:C31"/>
    <mergeCell ref="E31:G31"/>
    <mergeCell ref="H31:J31"/>
    <mergeCell ref="K31:N31"/>
    <mergeCell ref="O31:R31"/>
    <mergeCell ref="S31:V31"/>
    <mergeCell ref="W31:Z31"/>
    <mergeCell ref="AA31:AD31"/>
    <mergeCell ref="AE31:AH31"/>
    <mergeCell ref="A30:C30"/>
    <mergeCell ref="E30:G30"/>
    <mergeCell ref="H30:J30"/>
  </mergeCells>
  <phoneticPr fontId="4" type="noConversion"/>
  <conditionalFormatting sqref="O16:R31">
    <cfRule type="cellIs" dxfId="7" priority="1" operator="lessThan">
      <formula>$K$16</formula>
    </cfRule>
  </conditionalFormatting>
  <hyperlinks>
    <hyperlink ref="A2" r:id="rId1" xr:uid="{F2A32307-0DA7-4CE5-BB32-407F94B5B712}"/>
  </hyperlinks>
  <pageMargins left="0.31496062992125984" right="0.31496062992125984" top="0.74803149606299213" bottom="0.35433070866141736" header="0.31496062992125984" footer="0.31496062992125984"/>
  <pageSetup paperSize="9" orientation="landscape" r:id="rId2"/>
  <headerFooter>
    <oddFooter>&amp;R&amp;P/&amp;N</oddFooter>
  </headerFooter>
  <drawing r:id="rId3"/>
  <legacy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DBC9D-21AD-48E6-8642-E71BE45B8060}">
  <dimension ref="A1:A101"/>
  <sheetViews>
    <sheetView showGridLines="0" workbookViewId="0">
      <selection activeCell="E4" sqref="E4"/>
    </sheetView>
  </sheetViews>
  <sheetFormatPr defaultRowHeight="16.5"/>
  <sheetData>
    <row r="1" spans="1:1">
      <c r="A1" s="18" t="s">
        <v>258</v>
      </c>
    </row>
    <row r="2" spans="1:1">
      <c r="A2" t="s">
        <v>259</v>
      </c>
    </row>
    <row r="4" spans="1:1">
      <c r="A4" t="s">
        <v>260</v>
      </c>
    </row>
    <row r="6" spans="1:1">
      <c r="A6" t="s">
        <v>261</v>
      </c>
    </row>
    <row r="7" spans="1:1">
      <c r="A7" t="s">
        <v>262</v>
      </c>
    </row>
    <row r="9" spans="1:1">
      <c r="A9" t="s">
        <v>263</v>
      </c>
    </row>
    <row r="10" spans="1:1">
      <c r="A10" t="s">
        <v>264</v>
      </c>
    </row>
    <row r="12" spans="1:1">
      <c r="A12" t="s">
        <v>265</v>
      </c>
    </row>
    <row r="14" spans="1:1">
      <c r="A14" t="s">
        <v>266</v>
      </c>
    </row>
    <row r="15" spans="1:1">
      <c r="A15" t="s">
        <v>267</v>
      </c>
    </row>
    <row r="16" spans="1:1">
      <c r="A16" t="s">
        <v>268</v>
      </c>
    </row>
    <row r="18" spans="1:1">
      <c r="A18" t="s">
        <v>269</v>
      </c>
    </row>
    <row r="19" spans="1:1">
      <c r="A19" t="s">
        <v>270</v>
      </c>
    </row>
    <row r="21" spans="1:1">
      <c r="A21" t="s">
        <v>271</v>
      </c>
    </row>
    <row r="22" spans="1:1">
      <c r="A22" t="s">
        <v>272</v>
      </c>
    </row>
    <row r="24" spans="1:1">
      <c r="A24" t="s">
        <v>273</v>
      </c>
    </row>
    <row r="25" spans="1:1">
      <c r="A25" t="s">
        <v>274</v>
      </c>
    </row>
    <row r="27" spans="1:1">
      <c r="A27" t="s">
        <v>275</v>
      </c>
    </row>
    <row r="28" spans="1:1">
      <c r="A28" t="s">
        <v>276</v>
      </c>
    </row>
    <row r="30" spans="1:1">
      <c r="A30" s="18" t="s">
        <v>277</v>
      </c>
    </row>
    <row r="31" spans="1:1">
      <c r="A31" t="s">
        <v>278</v>
      </c>
    </row>
    <row r="32" spans="1:1">
      <c r="A32" t="s">
        <v>279</v>
      </c>
    </row>
    <row r="33" spans="1:1">
      <c r="A33" t="s">
        <v>280</v>
      </c>
    </row>
    <row r="34" spans="1:1">
      <c r="A34" t="s">
        <v>281</v>
      </c>
    </row>
    <row r="36" spans="1:1">
      <c r="A36" t="s">
        <v>282</v>
      </c>
    </row>
    <row r="37" spans="1:1">
      <c r="A37" t="s">
        <v>283</v>
      </c>
    </row>
    <row r="39" spans="1:1">
      <c r="A39" t="s">
        <v>284</v>
      </c>
    </row>
    <row r="40" spans="1:1">
      <c r="A40" t="s">
        <v>285</v>
      </c>
    </row>
    <row r="42" spans="1:1">
      <c r="A42" t="s">
        <v>286</v>
      </c>
    </row>
    <row r="45" spans="1:1">
      <c r="A45" t="s">
        <v>287</v>
      </c>
    </row>
    <row r="47" spans="1:1">
      <c r="A47" t="s">
        <v>288</v>
      </c>
    </row>
    <row r="48" spans="1:1">
      <c r="A48" t="s">
        <v>289</v>
      </c>
    </row>
    <row r="49" spans="1:1">
      <c r="A49" t="s">
        <v>290</v>
      </c>
    </row>
    <row r="51" spans="1:1">
      <c r="A51" t="s">
        <v>291</v>
      </c>
    </row>
    <row r="53" spans="1:1">
      <c r="A53" t="s">
        <v>292</v>
      </c>
    </row>
    <row r="54" spans="1:1">
      <c r="A54" t="s">
        <v>293</v>
      </c>
    </row>
    <row r="56" spans="1:1">
      <c r="A56" t="s">
        <v>294</v>
      </c>
    </row>
    <row r="57" spans="1:1">
      <c r="A57" t="s">
        <v>295</v>
      </c>
    </row>
    <row r="59" spans="1:1">
      <c r="A59" t="s">
        <v>296</v>
      </c>
    </row>
    <row r="61" spans="1:1">
      <c r="A61" t="s">
        <v>297</v>
      </c>
    </row>
    <row r="62" spans="1:1">
      <c r="A62" t="s">
        <v>298</v>
      </c>
    </row>
    <row r="64" spans="1:1">
      <c r="A64" t="s">
        <v>299</v>
      </c>
    </row>
    <row r="65" spans="1:1">
      <c r="A65" t="s">
        <v>300</v>
      </c>
    </row>
    <row r="67" spans="1:1">
      <c r="A67" t="s">
        <v>301</v>
      </c>
    </row>
    <row r="69" spans="1:1">
      <c r="A69" t="s">
        <v>302</v>
      </c>
    </row>
    <row r="70" spans="1:1">
      <c r="A70" t="s">
        <v>303</v>
      </c>
    </row>
    <row r="72" spans="1:1">
      <c r="A72" t="s">
        <v>304</v>
      </c>
    </row>
    <row r="73" spans="1:1">
      <c r="A73" t="s">
        <v>305</v>
      </c>
    </row>
    <row r="74" spans="1:1">
      <c r="A74" t="s">
        <v>306</v>
      </c>
    </row>
    <row r="76" spans="1:1">
      <c r="A76" t="s">
        <v>307</v>
      </c>
    </row>
    <row r="78" spans="1:1">
      <c r="A78" t="s">
        <v>308</v>
      </c>
    </row>
    <row r="79" spans="1:1">
      <c r="A79" t="s">
        <v>309</v>
      </c>
    </row>
    <row r="81" spans="1:1">
      <c r="A81" t="s">
        <v>310</v>
      </c>
    </row>
    <row r="82" spans="1:1">
      <c r="A82" t="s">
        <v>311</v>
      </c>
    </row>
    <row r="84" spans="1:1">
      <c r="A84" t="s">
        <v>312</v>
      </c>
    </row>
    <row r="85" spans="1:1">
      <c r="A85" t="s">
        <v>313</v>
      </c>
    </row>
    <row r="86" spans="1:1">
      <c r="A86" t="s">
        <v>314</v>
      </c>
    </row>
    <row r="88" spans="1:1">
      <c r="A88" t="s">
        <v>315</v>
      </c>
    </row>
    <row r="89" spans="1:1">
      <c r="A89" t="s">
        <v>316</v>
      </c>
    </row>
    <row r="91" spans="1:1">
      <c r="A91" t="s">
        <v>317</v>
      </c>
    </row>
    <row r="93" spans="1:1">
      <c r="A93" t="s">
        <v>318</v>
      </c>
    </row>
    <row r="94" spans="1:1">
      <c r="A94" t="s">
        <v>319</v>
      </c>
    </row>
    <row r="95" spans="1:1">
      <c r="A95" t="s">
        <v>320</v>
      </c>
    </row>
    <row r="97" spans="1:1">
      <c r="A97" t="s">
        <v>321</v>
      </c>
    </row>
    <row r="98" spans="1:1">
      <c r="A98" t="s">
        <v>322</v>
      </c>
    </row>
    <row r="100" spans="1:1">
      <c r="A100" t="s">
        <v>323</v>
      </c>
    </row>
    <row r="101" spans="1:1">
      <c r="A101" t="s">
        <v>324</v>
      </c>
    </row>
  </sheetData>
  <phoneticPr fontId="4" type="noConversion"/>
  <hyperlinks>
    <hyperlink ref="A1" r:id="rId1" xr:uid="{4E7CF6B8-7F97-42DE-B648-FFFE78D85940}"/>
    <hyperlink ref="A30" r:id="rId2" xr:uid="{C48C00EC-864B-4FD8-AF95-53D5BA619392}"/>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ADC70-01AE-45DE-958E-8700DEB31B07}">
  <dimension ref="A1:Y69"/>
  <sheetViews>
    <sheetView topLeftCell="A4" workbookViewId="0">
      <pane xSplit="4" ySplit="1" topLeftCell="E26" activePane="bottomRight" state="frozen"/>
      <selection activeCell="A4" sqref="A4"/>
      <selection pane="topRight" activeCell="E4" sqref="E4"/>
      <selection pane="bottomLeft" activeCell="A5" sqref="A5"/>
      <selection pane="bottomRight" activeCell="K22" sqref="K22"/>
    </sheetView>
  </sheetViews>
  <sheetFormatPr defaultColWidth="22.125" defaultRowHeight="16.5"/>
  <cols>
    <col min="1" max="1" width="9" style="178" bestFit="1" customWidth="1"/>
    <col min="2" max="2" width="9" style="178" customWidth="1"/>
    <col min="3" max="3" width="9.25" style="178" customWidth="1"/>
    <col min="4" max="4" width="25.375" style="178" customWidth="1"/>
    <col min="5" max="15" width="16.375" style="177" customWidth="1"/>
    <col min="16" max="19" width="18.125" style="177" customWidth="1"/>
    <col min="20" max="20" width="22.125" style="177"/>
    <col min="21" max="21" width="28.375" style="177" customWidth="1"/>
    <col min="22" max="16384" width="22.125" style="177"/>
  </cols>
  <sheetData>
    <row r="1" spans="1:22" s="178" customFormat="1">
      <c r="T1" s="225"/>
    </row>
    <row r="2" spans="1:22" s="178" customFormat="1">
      <c r="T2" s="225"/>
    </row>
    <row r="3" spans="1:22" s="178" customFormat="1">
      <c r="T3" s="225"/>
    </row>
    <row r="4" spans="1:22" s="217" customFormat="1">
      <c r="A4" s="644" t="s">
        <v>547</v>
      </c>
      <c r="B4" s="644"/>
      <c r="C4" s="644"/>
      <c r="D4" s="644"/>
      <c r="E4" s="183">
        <v>1</v>
      </c>
      <c r="F4" s="183">
        <f t="shared" ref="F4:S4" si="0">E4+1</f>
        <v>2</v>
      </c>
      <c r="G4" s="183">
        <f t="shared" si="0"/>
        <v>3</v>
      </c>
      <c r="H4" s="183">
        <f t="shared" si="0"/>
        <v>4</v>
      </c>
      <c r="I4" s="183">
        <f t="shared" si="0"/>
        <v>5</v>
      </c>
      <c r="J4" s="183">
        <f t="shared" si="0"/>
        <v>6</v>
      </c>
      <c r="K4" s="183">
        <f t="shared" si="0"/>
        <v>7</v>
      </c>
      <c r="L4" s="183">
        <f t="shared" si="0"/>
        <v>8</v>
      </c>
      <c r="M4" s="183">
        <f t="shared" si="0"/>
        <v>9</v>
      </c>
      <c r="N4" s="183">
        <f t="shared" si="0"/>
        <v>10</v>
      </c>
      <c r="O4" s="183">
        <f t="shared" si="0"/>
        <v>11</v>
      </c>
      <c r="P4" s="183">
        <f t="shared" si="0"/>
        <v>12</v>
      </c>
      <c r="Q4" s="183">
        <f t="shared" si="0"/>
        <v>13</v>
      </c>
      <c r="R4" s="183">
        <f t="shared" si="0"/>
        <v>14</v>
      </c>
      <c r="S4" s="183">
        <f t="shared" si="0"/>
        <v>15</v>
      </c>
      <c r="T4" s="218" t="s">
        <v>546</v>
      </c>
      <c r="U4" s="224" t="s">
        <v>545</v>
      </c>
      <c r="V4" s="223" t="s">
        <v>544</v>
      </c>
    </row>
    <row r="5" spans="1:22" s="178" customFormat="1">
      <c r="A5" s="644" t="s">
        <v>543</v>
      </c>
      <c r="B5" s="644"/>
      <c r="C5" s="644"/>
      <c r="D5" s="644"/>
      <c r="E5" s="183" t="s">
        <v>542</v>
      </c>
      <c r="F5" s="183" t="s">
        <v>541</v>
      </c>
      <c r="G5" s="183" t="s">
        <v>540</v>
      </c>
      <c r="H5" s="183" t="s">
        <v>539</v>
      </c>
      <c r="I5" s="183" t="s">
        <v>538</v>
      </c>
      <c r="J5" s="183" t="s">
        <v>537</v>
      </c>
      <c r="K5" s="183" t="s">
        <v>536</v>
      </c>
      <c r="L5" s="183" t="s">
        <v>535</v>
      </c>
      <c r="M5" s="183" t="s">
        <v>534</v>
      </c>
      <c r="N5" s="183" t="s">
        <v>533</v>
      </c>
      <c r="O5" s="183" t="s">
        <v>532</v>
      </c>
      <c r="P5" s="183"/>
      <c r="Q5" s="183"/>
      <c r="R5" s="183"/>
      <c r="S5" s="183"/>
      <c r="T5" s="212"/>
    </row>
    <row r="6" spans="1:22" s="178" customFormat="1">
      <c r="A6" s="644" t="s">
        <v>531</v>
      </c>
      <c r="B6" s="644"/>
      <c r="C6" s="644"/>
      <c r="D6" s="644"/>
      <c r="E6" s="183" t="s">
        <v>530</v>
      </c>
      <c r="F6" s="183" t="s">
        <v>529</v>
      </c>
      <c r="G6" s="183" t="s">
        <v>528</v>
      </c>
      <c r="H6" s="183" t="s">
        <v>527</v>
      </c>
      <c r="I6" s="183" t="s">
        <v>525</v>
      </c>
      <c r="J6" s="183" t="s">
        <v>526</v>
      </c>
      <c r="K6" s="183" t="s">
        <v>525</v>
      </c>
      <c r="L6" s="183" t="s">
        <v>524</v>
      </c>
      <c r="M6" s="183" t="s">
        <v>525</v>
      </c>
      <c r="N6" s="183" t="s">
        <v>524</v>
      </c>
      <c r="O6" s="183" t="s">
        <v>523</v>
      </c>
      <c r="P6" s="183"/>
      <c r="Q6" s="183"/>
      <c r="R6" s="183"/>
      <c r="S6" s="183"/>
      <c r="T6" s="212"/>
    </row>
    <row r="7" spans="1:22" s="178" customFormat="1">
      <c r="A7" s="644" t="s">
        <v>522</v>
      </c>
      <c r="B7" s="644"/>
      <c r="C7" s="644"/>
      <c r="D7" s="644"/>
      <c r="E7" s="183"/>
      <c r="F7" s="183"/>
      <c r="G7" s="183"/>
      <c r="H7" s="183"/>
      <c r="I7" s="183"/>
      <c r="J7" s="183"/>
      <c r="K7" s="183"/>
      <c r="L7" s="183"/>
      <c r="M7" s="183"/>
      <c r="N7" s="183"/>
      <c r="O7" s="183"/>
      <c r="P7" s="183"/>
      <c r="Q7" s="183"/>
      <c r="R7" s="183"/>
      <c r="S7" s="183"/>
      <c r="T7" s="212"/>
    </row>
    <row r="8" spans="1:22" s="178" customFormat="1">
      <c r="A8" s="644" t="s">
        <v>521</v>
      </c>
      <c r="B8" s="644"/>
      <c r="C8" s="644"/>
      <c r="D8" s="644"/>
      <c r="E8" s="183" t="s">
        <v>520</v>
      </c>
      <c r="F8" s="183" t="s">
        <v>519</v>
      </c>
      <c r="G8" s="183" t="s">
        <v>520</v>
      </c>
      <c r="H8" s="183" t="s">
        <v>519</v>
      </c>
      <c r="I8" s="183" t="s">
        <v>520</v>
      </c>
      <c r="J8" s="183" t="s">
        <v>520</v>
      </c>
      <c r="K8" s="183" t="s">
        <v>520</v>
      </c>
      <c r="L8" s="183" t="s">
        <v>520</v>
      </c>
      <c r="M8" s="183" t="s">
        <v>520</v>
      </c>
      <c r="N8" s="183" t="s">
        <v>520</v>
      </c>
      <c r="O8" s="183" t="s">
        <v>519</v>
      </c>
      <c r="P8" s="183"/>
      <c r="Q8" s="183"/>
      <c r="R8" s="183"/>
      <c r="S8" s="183"/>
      <c r="T8" s="212"/>
    </row>
    <row r="9" spans="1:22" s="178" customFormat="1">
      <c r="A9" s="644" t="s">
        <v>518</v>
      </c>
      <c r="B9" s="644"/>
      <c r="C9" s="644"/>
      <c r="D9" s="644"/>
      <c r="E9" s="222">
        <v>42123</v>
      </c>
      <c r="F9" s="222"/>
      <c r="G9" s="222">
        <v>42103</v>
      </c>
      <c r="H9" s="222"/>
      <c r="I9" s="222">
        <v>41884</v>
      </c>
      <c r="J9" s="222">
        <v>41253</v>
      </c>
      <c r="K9" s="222">
        <v>40275</v>
      </c>
      <c r="L9" s="222">
        <v>40378</v>
      </c>
      <c r="M9" s="222">
        <v>41726</v>
      </c>
      <c r="N9" s="222">
        <v>40350</v>
      </c>
      <c r="O9" s="222"/>
      <c r="P9" s="222"/>
      <c r="Q9" s="222"/>
      <c r="R9" s="222"/>
      <c r="S9" s="222"/>
      <c r="T9" s="212"/>
    </row>
    <row r="10" spans="1:22" s="178" customFormat="1">
      <c r="A10" s="644" t="s">
        <v>517</v>
      </c>
      <c r="B10" s="644"/>
      <c r="C10" s="644" t="s">
        <v>516</v>
      </c>
      <c r="D10" s="644"/>
      <c r="E10" s="222"/>
      <c r="F10" s="222">
        <v>41722</v>
      </c>
      <c r="G10" s="222"/>
      <c r="H10" s="222">
        <v>42135</v>
      </c>
      <c r="I10" s="222"/>
      <c r="J10" s="222"/>
      <c r="K10" s="222"/>
      <c r="L10" s="222"/>
      <c r="M10" s="222"/>
      <c r="N10" s="222"/>
      <c r="O10" s="222">
        <v>42004</v>
      </c>
      <c r="P10" s="222"/>
      <c r="Q10" s="222"/>
      <c r="R10" s="222"/>
      <c r="S10" s="222"/>
      <c r="T10" s="212"/>
    </row>
    <row r="11" spans="1:22" s="178" customFormat="1">
      <c r="A11" s="644"/>
      <c r="B11" s="644"/>
      <c r="C11" s="644" t="s">
        <v>515</v>
      </c>
      <c r="D11" s="644"/>
      <c r="E11" s="222"/>
      <c r="F11" s="222">
        <v>43548</v>
      </c>
      <c r="G11" s="222"/>
      <c r="H11" s="222">
        <v>43230</v>
      </c>
      <c r="I11" s="222"/>
      <c r="J11" s="222"/>
      <c r="K11" s="222"/>
      <c r="L11" s="222"/>
      <c r="M11" s="222"/>
      <c r="N11" s="222"/>
      <c r="O11" s="222">
        <v>42613</v>
      </c>
      <c r="P11" s="222"/>
      <c r="Q11" s="222"/>
      <c r="R11" s="222"/>
      <c r="S11" s="222"/>
      <c r="T11" s="212"/>
    </row>
    <row r="12" spans="1:22" s="217" customFormat="1">
      <c r="A12" s="645" t="s">
        <v>514</v>
      </c>
      <c r="B12" s="645"/>
      <c r="C12" s="645"/>
      <c r="D12" s="645"/>
      <c r="E12" s="183" t="s">
        <v>513</v>
      </c>
      <c r="F12" s="183" t="s">
        <v>513</v>
      </c>
      <c r="G12" s="183" t="s">
        <v>513</v>
      </c>
      <c r="H12" s="183" t="s">
        <v>513</v>
      </c>
      <c r="I12" s="183" t="s">
        <v>513</v>
      </c>
      <c r="J12" s="183" t="s">
        <v>513</v>
      </c>
      <c r="K12" s="183" t="s">
        <v>513</v>
      </c>
      <c r="L12" s="183" t="s">
        <v>513</v>
      </c>
      <c r="M12" s="183" t="s">
        <v>513</v>
      </c>
      <c r="N12" s="183" t="s">
        <v>513</v>
      </c>
      <c r="O12" s="183" t="s">
        <v>513</v>
      </c>
      <c r="P12" s="183"/>
      <c r="Q12" s="183"/>
      <c r="R12" s="183"/>
      <c r="S12" s="183"/>
      <c r="T12" s="218"/>
    </row>
    <row r="13" spans="1:22" s="217" customFormat="1">
      <c r="A13" s="646" t="s">
        <v>512</v>
      </c>
      <c r="B13" s="647"/>
      <c r="C13" s="647"/>
      <c r="D13" s="648"/>
      <c r="E13" s="221">
        <f t="shared" ref="E13:S13" si="1">E14</f>
        <v>275</v>
      </c>
      <c r="F13" s="221">
        <f t="shared" si="1"/>
        <v>275</v>
      </c>
      <c r="G13" s="221">
        <f t="shared" si="1"/>
        <v>275</v>
      </c>
      <c r="H13" s="221">
        <f t="shared" si="1"/>
        <v>275</v>
      </c>
      <c r="I13" s="221">
        <f t="shared" si="1"/>
        <v>275</v>
      </c>
      <c r="J13" s="221">
        <f t="shared" si="1"/>
        <v>275</v>
      </c>
      <c r="K13" s="221">
        <f t="shared" si="1"/>
        <v>275</v>
      </c>
      <c r="L13" s="221">
        <f t="shared" si="1"/>
        <v>275</v>
      </c>
      <c r="M13" s="221">
        <f t="shared" si="1"/>
        <v>275</v>
      </c>
      <c r="N13" s="221">
        <f t="shared" si="1"/>
        <v>275</v>
      </c>
      <c r="O13" s="221">
        <f t="shared" si="1"/>
        <v>275</v>
      </c>
      <c r="P13" s="221">
        <f t="shared" si="1"/>
        <v>275</v>
      </c>
      <c r="Q13" s="221">
        <f t="shared" si="1"/>
        <v>275</v>
      </c>
      <c r="R13" s="221">
        <f t="shared" si="1"/>
        <v>275</v>
      </c>
      <c r="S13" s="221">
        <f t="shared" si="1"/>
        <v>275</v>
      </c>
      <c r="T13" s="218"/>
    </row>
    <row r="14" spans="1:22" s="217" customFormat="1">
      <c r="A14" s="646" t="s">
        <v>511</v>
      </c>
      <c r="B14" s="647"/>
      <c r="C14" s="647"/>
      <c r="D14" s="648"/>
      <c r="E14" s="220">
        <f t="shared" ref="E14:S14" si="2">E16-E15+1</f>
        <v>275</v>
      </c>
      <c r="F14" s="220">
        <f t="shared" si="2"/>
        <v>275</v>
      </c>
      <c r="G14" s="220">
        <f t="shared" si="2"/>
        <v>275</v>
      </c>
      <c r="H14" s="220">
        <f t="shared" si="2"/>
        <v>275</v>
      </c>
      <c r="I14" s="220">
        <f t="shared" si="2"/>
        <v>275</v>
      </c>
      <c r="J14" s="220">
        <f t="shared" si="2"/>
        <v>275</v>
      </c>
      <c r="K14" s="220">
        <f t="shared" si="2"/>
        <v>275</v>
      </c>
      <c r="L14" s="220">
        <f t="shared" si="2"/>
        <v>275</v>
      </c>
      <c r="M14" s="220">
        <f t="shared" si="2"/>
        <v>275</v>
      </c>
      <c r="N14" s="220">
        <f t="shared" si="2"/>
        <v>275</v>
      </c>
      <c r="O14" s="220">
        <f t="shared" si="2"/>
        <v>275</v>
      </c>
      <c r="P14" s="220">
        <f t="shared" si="2"/>
        <v>275</v>
      </c>
      <c r="Q14" s="220">
        <f t="shared" si="2"/>
        <v>275</v>
      </c>
      <c r="R14" s="220">
        <f t="shared" si="2"/>
        <v>275</v>
      </c>
      <c r="S14" s="220">
        <f t="shared" si="2"/>
        <v>275</v>
      </c>
      <c r="T14" s="218"/>
    </row>
    <row r="15" spans="1:22" s="217" customFormat="1">
      <c r="A15" s="646" t="s">
        <v>510</v>
      </c>
      <c r="B15" s="647"/>
      <c r="C15" s="647"/>
      <c r="D15" s="648"/>
      <c r="E15" s="219">
        <v>42461</v>
      </c>
      <c r="F15" s="219">
        <v>42461</v>
      </c>
      <c r="G15" s="219">
        <v>42461</v>
      </c>
      <c r="H15" s="219">
        <v>42461</v>
      </c>
      <c r="I15" s="219">
        <v>42461</v>
      </c>
      <c r="J15" s="219">
        <v>42461</v>
      </c>
      <c r="K15" s="219">
        <v>42461</v>
      </c>
      <c r="L15" s="219">
        <v>42461</v>
      </c>
      <c r="M15" s="219">
        <v>42461</v>
      </c>
      <c r="N15" s="219">
        <v>42461</v>
      </c>
      <c r="O15" s="219">
        <v>42461</v>
      </c>
      <c r="P15" s="219">
        <v>42461</v>
      </c>
      <c r="Q15" s="219">
        <v>42461</v>
      </c>
      <c r="R15" s="219">
        <v>42461</v>
      </c>
      <c r="S15" s="219">
        <v>42461</v>
      </c>
      <c r="T15" s="218"/>
    </row>
    <row r="16" spans="1:22" s="217" customFormat="1">
      <c r="A16" s="646" t="s">
        <v>509</v>
      </c>
      <c r="B16" s="647"/>
      <c r="C16" s="647"/>
      <c r="D16" s="648"/>
      <c r="E16" s="219">
        <v>42735</v>
      </c>
      <c r="F16" s="219">
        <v>42735</v>
      </c>
      <c r="G16" s="219">
        <v>42735</v>
      </c>
      <c r="H16" s="219">
        <v>42735</v>
      </c>
      <c r="I16" s="219">
        <v>42735</v>
      </c>
      <c r="J16" s="219">
        <v>42735</v>
      </c>
      <c r="K16" s="219">
        <v>42735</v>
      </c>
      <c r="L16" s="219">
        <v>42735</v>
      </c>
      <c r="M16" s="219">
        <v>42735</v>
      </c>
      <c r="N16" s="219">
        <v>42735</v>
      </c>
      <c r="O16" s="219">
        <v>42735</v>
      </c>
      <c r="P16" s="219">
        <v>42735</v>
      </c>
      <c r="Q16" s="219">
        <v>42735</v>
      </c>
      <c r="R16" s="219">
        <v>42735</v>
      </c>
      <c r="S16" s="219">
        <v>42735</v>
      </c>
      <c r="T16" s="218"/>
    </row>
    <row r="17" spans="1:20" s="217" customFormat="1">
      <c r="A17" s="645" t="s">
        <v>508</v>
      </c>
      <c r="B17" s="645"/>
      <c r="C17" s="645"/>
      <c r="D17" s="645"/>
      <c r="E17" s="183" t="s">
        <v>506</v>
      </c>
      <c r="F17" s="183" t="s">
        <v>506</v>
      </c>
      <c r="G17" s="183" t="s">
        <v>506</v>
      </c>
      <c r="H17" s="183" t="s">
        <v>506</v>
      </c>
      <c r="I17" s="183" t="s">
        <v>506</v>
      </c>
      <c r="J17" s="183" t="s">
        <v>506</v>
      </c>
      <c r="K17" s="183" t="s">
        <v>507</v>
      </c>
      <c r="L17" s="183" t="s">
        <v>507</v>
      </c>
      <c r="M17" s="183" t="s">
        <v>507</v>
      </c>
      <c r="N17" s="183" t="s">
        <v>507</v>
      </c>
      <c r="O17" s="183" t="s">
        <v>506</v>
      </c>
      <c r="P17" s="183"/>
      <c r="Q17" s="183"/>
      <c r="R17" s="183"/>
      <c r="S17" s="183"/>
      <c r="T17" s="218"/>
    </row>
    <row r="18" spans="1:20" s="214" customFormat="1">
      <c r="A18" s="645" t="s">
        <v>505</v>
      </c>
      <c r="B18" s="645"/>
      <c r="C18" s="645"/>
      <c r="D18" s="645"/>
      <c r="E18" s="216">
        <v>12665</v>
      </c>
      <c r="F18" s="216">
        <v>30142</v>
      </c>
      <c r="G18" s="216">
        <v>36432</v>
      </c>
      <c r="H18" s="216">
        <v>26249</v>
      </c>
      <c r="I18" s="216">
        <v>38011</v>
      </c>
      <c r="J18" s="216">
        <v>6141</v>
      </c>
      <c r="K18" s="216"/>
      <c r="L18" s="216"/>
      <c r="M18" s="216"/>
      <c r="N18" s="216"/>
      <c r="O18" s="216">
        <v>26553</v>
      </c>
      <c r="P18" s="216"/>
      <c r="Q18" s="216"/>
      <c r="R18" s="216"/>
      <c r="S18" s="216"/>
      <c r="T18" s="215"/>
    </row>
    <row r="19" spans="1:20" s="214" customFormat="1">
      <c r="A19" s="645" t="s">
        <v>504</v>
      </c>
      <c r="B19" s="645"/>
      <c r="C19" s="645"/>
      <c r="D19" s="645"/>
      <c r="E19" s="216">
        <v>11742</v>
      </c>
      <c r="F19" s="216">
        <v>29207</v>
      </c>
      <c r="G19" s="216">
        <v>36432</v>
      </c>
      <c r="H19" s="216">
        <v>25679</v>
      </c>
      <c r="I19" s="216">
        <v>37000</v>
      </c>
      <c r="J19" s="216">
        <v>6066</v>
      </c>
      <c r="K19" s="216"/>
      <c r="L19" s="216"/>
      <c r="M19" s="216"/>
      <c r="N19" s="216"/>
      <c r="O19" s="216">
        <v>26115</v>
      </c>
      <c r="P19" s="216"/>
      <c r="Q19" s="216"/>
      <c r="R19" s="216"/>
      <c r="S19" s="216"/>
      <c r="T19" s="215"/>
    </row>
    <row r="20" spans="1:20" s="178" customFormat="1">
      <c r="A20" s="645" t="s">
        <v>503</v>
      </c>
      <c r="B20" s="645"/>
      <c r="C20" s="645"/>
      <c r="D20" s="645"/>
      <c r="E20" s="213">
        <f t="shared" ref="E20:S20" si="3">IF(E32&lt;=10000000,100%,IF(E17="여",TRUNC(E19/E18,6),10000000/E32))*E13/E14</f>
        <v>0.92712099999999997</v>
      </c>
      <c r="F20" s="213">
        <f t="shared" si="3"/>
        <v>0.96897999999999995</v>
      </c>
      <c r="G20" s="213">
        <f t="shared" si="3"/>
        <v>1</v>
      </c>
      <c r="H20" s="213">
        <f t="shared" si="3"/>
        <v>0.97828399999999993</v>
      </c>
      <c r="I20" s="213">
        <f t="shared" si="3"/>
        <v>0.97340199999999988</v>
      </c>
      <c r="J20" s="213">
        <f t="shared" si="3"/>
        <v>1</v>
      </c>
      <c r="K20" s="213">
        <f t="shared" si="3"/>
        <v>1</v>
      </c>
      <c r="L20" s="213">
        <f t="shared" si="3"/>
        <v>1</v>
      </c>
      <c r="M20" s="213">
        <f t="shared" si="3"/>
        <v>1</v>
      </c>
      <c r="N20" s="213">
        <f t="shared" si="3"/>
        <v>1</v>
      </c>
      <c r="O20" s="213">
        <f t="shared" si="3"/>
        <v>0.98350399999999993</v>
      </c>
      <c r="P20" s="213">
        <f t="shared" si="3"/>
        <v>1</v>
      </c>
      <c r="Q20" s="213">
        <f t="shared" si="3"/>
        <v>1</v>
      </c>
      <c r="R20" s="213">
        <f t="shared" si="3"/>
        <v>1</v>
      </c>
      <c r="S20" s="213">
        <f t="shared" si="3"/>
        <v>1</v>
      </c>
      <c r="T20" s="212"/>
    </row>
    <row r="21" spans="1:20" s="178" customFormat="1">
      <c r="A21" s="646" t="s">
        <v>502</v>
      </c>
      <c r="B21" s="647"/>
      <c r="C21" s="647"/>
      <c r="D21" s="648"/>
      <c r="E21" s="211">
        <f t="shared" ref="E21:S21" si="4">IF(E32&lt;=10000000,100%,10000000/E32)</f>
        <v>0.37906920844701147</v>
      </c>
      <c r="F21" s="211">
        <f t="shared" si="4"/>
        <v>0.91536289241492774</v>
      </c>
      <c r="G21" s="211">
        <f t="shared" si="4"/>
        <v>0.49661174223566162</v>
      </c>
      <c r="H21" s="211">
        <f t="shared" si="4"/>
        <v>0.45006981708037458</v>
      </c>
      <c r="I21" s="211">
        <f t="shared" si="4"/>
        <v>0.63107699536922013</v>
      </c>
      <c r="J21" s="211">
        <f t="shared" si="4"/>
        <v>1</v>
      </c>
      <c r="K21" s="211">
        <f t="shared" si="4"/>
        <v>1</v>
      </c>
      <c r="L21" s="211">
        <f t="shared" si="4"/>
        <v>1</v>
      </c>
      <c r="M21" s="211">
        <f t="shared" si="4"/>
        <v>1</v>
      </c>
      <c r="N21" s="211">
        <f t="shared" si="4"/>
        <v>1</v>
      </c>
      <c r="O21" s="211">
        <f t="shared" si="4"/>
        <v>0.64306386492314904</v>
      </c>
      <c r="P21" s="211">
        <f t="shared" si="4"/>
        <v>1</v>
      </c>
      <c r="Q21" s="211">
        <f t="shared" si="4"/>
        <v>1</v>
      </c>
      <c r="R21" s="211">
        <f t="shared" si="4"/>
        <v>1</v>
      </c>
      <c r="S21" s="211">
        <f t="shared" si="4"/>
        <v>1</v>
      </c>
      <c r="T21" s="210"/>
    </row>
    <row r="22" spans="1:20" s="178" customFormat="1" ht="17.25" thickBot="1">
      <c r="A22" s="649" t="s">
        <v>501</v>
      </c>
      <c r="B22" s="649"/>
      <c r="C22" s="649"/>
      <c r="D22" s="649"/>
      <c r="E22" s="209"/>
      <c r="F22" s="209"/>
      <c r="G22" s="209"/>
      <c r="H22" s="209"/>
      <c r="I22" s="209"/>
      <c r="J22" s="209"/>
      <c r="K22" s="209"/>
      <c r="L22" s="209"/>
      <c r="M22" s="209"/>
      <c r="N22" s="209"/>
      <c r="O22" s="209"/>
      <c r="P22" s="209"/>
      <c r="Q22" s="209"/>
      <c r="R22" s="209"/>
      <c r="S22" s="209"/>
      <c r="T22" s="208"/>
    </row>
    <row r="23" spans="1:20" s="178" customFormat="1" ht="17.25" thickBot="1">
      <c r="A23" s="207"/>
      <c r="B23" s="207"/>
      <c r="C23" s="207"/>
      <c r="D23" s="207"/>
      <c r="E23" s="207"/>
      <c r="F23" s="207"/>
      <c r="G23" s="207"/>
      <c r="H23" s="207"/>
      <c r="I23" s="207"/>
      <c r="J23" s="207"/>
      <c r="K23" s="207"/>
      <c r="L23" s="207"/>
      <c r="M23" s="207"/>
      <c r="N23" s="207"/>
      <c r="O23" s="207"/>
      <c r="P23" s="207"/>
      <c r="Q23" s="207"/>
      <c r="R23" s="207"/>
      <c r="S23" s="207"/>
      <c r="T23" s="207"/>
    </row>
    <row r="24" spans="1:20" ht="16.5" customHeight="1">
      <c r="A24" s="654" t="s">
        <v>500</v>
      </c>
      <c r="B24" s="654"/>
      <c r="C24" s="650" t="s">
        <v>499</v>
      </c>
      <c r="D24" s="650"/>
      <c r="E24" s="205">
        <v>21821963</v>
      </c>
      <c r="F24" s="206"/>
      <c r="G24" s="205">
        <v>11702731</v>
      </c>
      <c r="H24" s="206"/>
      <c r="I24" s="205">
        <v>6700173</v>
      </c>
      <c r="J24" s="205">
        <v>1088361</v>
      </c>
      <c r="K24" s="205">
        <v>0</v>
      </c>
      <c r="L24" s="205"/>
      <c r="M24" s="205">
        <v>5258104</v>
      </c>
      <c r="N24" s="205"/>
      <c r="O24" s="206"/>
      <c r="P24" s="205"/>
      <c r="Q24" s="205"/>
      <c r="R24" s="205"/>
      <c r="S24" s="205"/>
      <c r="T24" s="204">
        <f t="shared" ref="T24:T41" si="5">SUM(E24:S24)</f>
        <v>46571332</v>
      </c>
    </row>
    <row r="25" spans="1:20">
      <c r="A25" s="655"/>
      <c r="B25" s="655"/>
      <c r="C25" s="643" t="s">
        <v>498</v>
      </c>
      <c r="D25" s="643"/>
      <c r="E25" s="203"/>
      <c r="F25" s="201">
        <v>5922900</v>
      </c>
      <c r="G25" s="201"/>
      <c r="H25" s="201">
        <v>16180810</v>
      </c>
      <c r="I25" s="201"/>
      <c r="J25" s="201"/>
      <c r="K25" s="201"/>
      <c r="L25" s="201"/>
      <c r="M25" s="201"/>
      <c r="N25" s="201"/>
      <c r="O25" s="201">
        <v>11412555</v>
      </c>
      <c r="P25" s="201"/>
      <c r="Q25" s="201"/>
      <c r="R25" s="201"/>
      <c r="S25" s="201"/>
      <c r="T25" s="181">
        <f t="shared" si="5"/>
        <v>33516265</v>
      </c>
    </row>
    <row r="26" spans="1:20">
      <c r="A26" s="655"/>
      <c r="B26" s="655"/>
      <c r="C26" s="643" t="s">
        <v>497</v>
      </c>
      <c r="D26" s="643"/>
      <c r="E26" s="202">
        <f t="shared" ref="E26:S26" si="6">IF(E8="리스",E25,IF(E8="렌트",E25*70%,0))</f>
        <v>0</v>
      </c>
      <c r="F26" s="202">
        <f t="shared" si="6"/>
        <v>5922900</v>
      </c>
      <c r="G26" s="202">
        <f t="shared" si="6"/>
        <v>0</v>
      </c>
      <c r="H26" s="202">
        <f t="shared" si="6"/>
        <v>16180810</v>
      </c>
      <c r="I26" s="202">
        <f t="shared" si="6"/>
        <v>0</v>
      </c>
      <c r="J26" s="202">
        <f t="shared" si="6"/>
        <v>0</v>
      </c>
      <c r="K26" s="202">
        <f t="shared" si="6"/>
        <v>0</v>
      </c>
      <c r="L26" s="202">
        <f t="shared" si="6"/>
        <v>0</v>
      </c>
      <c r="M26" s="202">
        <f t="shared" si="6"/>
        <v>0</v>
      </c>
      <c r="N26" s="202">
        <f t="shared" si="6"/>
        <v>0</v>
      </c>
      <c r="O26" s="202">
        <f t="shared" si="6"/>
        <v>11412555</v>
      </c>
      <c r="P26" s="202">
        <f t="shared" si="6"/>
        <v>0</v>
      </c>
      <c r="Q26" s="202">
        <f t="shared" si="6"/>
        <v>0</v>
      </c>
      <c r="R26" s="202">
        <f t="shared" si="6"/>
        <v>0</v>
      </c>
      <c r="S26" s="202">
        <f t="shared" si="6"/>
        <v>0</v>
      </c>
      <c r="T26" s="181">
        <f t="shared" si="5"/>
        <v>33516265</v>
      </c>
    </row>
    <row r="27" spans="1:20">
      <c r="A27" s="655"/>
      <c r="B27" s="655"/>
      <c r="C27" s="643" t="s">
        <v>496</v>
      </c>
      <c r="D27" s="643"/>
      <c r="E27" s="201">
        <v>2500000</v>
      </c>
      <c r="F27" s="201">
        <v>4055000</v>
      </c>
      <c r="G27" s="201">
        <v>5930128</v>
      </c>
      <c r="H27" s="201">
        <v>3531000</v>
      </c>
      <c r="I27" s="201">
        <v>5823196</v>
      </c>
      <c r="J27" s="201">
        <v>699000</v>
      </c>
      <c r="K27" s="201">
        <v>1633191</v>
      </c>
      <c r="L27" s="201">
        <v>1260000</v>
      </c>
      <c r="M27" s="201">
        <v>899573</v>
      </c>
      <c r="N27" s="201">
        <v>890000</v>
      </c>
      <c r="O27" s="201">
        <v>3673000</v>
      </c>
      <c r="P27" s="201"/>
      <c r="Q27" s="201"/>
      <c r="R27" s="201"/>
      <c r="S27" s="201"/>
      <c r="T27" s="181">
        <f t="shared" si="5"/>
        <v>30894088</v>
      </c>
    </row>
    <row r="28" spans="1:20">
      <c r="A28" s="655"/>
      <c r="B28" s="655"/>
      <c r="C28" s="643" t="s">
        <v>495</v>
      </c>
      <c r="D28" s="643"/>
      <c r="E28" s="201">
        <v>1174394</v>
      </c>
      <c r="F28" s="201">
        <v>693729</v>
      </c>
      <c r="G28" s="201">
        <v>866806</v>
      </c>
      <c r="H28" s="201">
        <v>2078735</v>
      </c>
      <c r="I28" s="201">
        <v>1184277</v>
      </c>
      <c r="J28" s="201">
        <v>652691</v>
      </c>
      <c r="K28" s="201">
        <v>622702</v>
      </c>
      <c r="L28" s="201">
        <v>1008504</v>
      </c>
      <c r="M28" s="201">
        <v>746733</v>
      </c>
      <c r="N28" s="201">
        <v>317740</v>
      </c>
      <c r="O28" s="201">
        <v>0</v>
      </c>
      <c r="P28" s="201"/>
      <c r="Q28" s="201"/>
      <c r="R28" s="201"/>
      <c r="S28" s="201"/>
      <c r="T28" s="181">
        <f t="shared" si="5"/>
        <v>9346311</v>
      </c>
    </row>
    <row r="29" spans="1:20">
      <c r="A29" s="655"/>
      <c r="B29" s="655"/>
      <c r="C29" s="643" t="s">
        <v>494</v>
      </c>
      <c r="D29" s="643"/>
      <c r="E29" s="201">
        <v>0</v>
      </c>
      <c r="F29" s="201">
        <v>253000</v>
      </c>
      <c r="G29" s="201">
        <v>1122230</v>
      </c>
      <c r="H29" s="201">
        <v>172260</v>
      </c>
      <c r="I29" s="201">
        <v>1683131</v>
      </c>
      <c r="J29" s="201">
        <v>303000</v>
      </c>
      <c r="K29" s="201">
        <v>1090000</v>
      </c>
      <c r="L29" s="201">
        <v>1754000</v>
      </c>
      <c r="M29" s="201">
        <v>2640000</v>
      </c>
      <c r="N29" s="201">
        <v>400000</v>
      </c>
      <c r="O29" s="201">
        <v>465000</v>
      </c>
      <c r="P29" s="201"/>
      <c r="Q29" s="201"/>
      <c r="R29" s="201"/>
      <c r="S29" s="201"/>
      <c r="T29" s="181">
        <f t="shared" si="5"/>
        <v>9882621</v>
      </c>
    </row>
    <row r="30" spans="1:20">
      <c r="A30" s="655"/>
      <c r="B30" s="655"/>
      <c r="C30" s="643" t="s">
        <v>493</v>
      </c>
      <c r="D30" s="643"/>
      <c r="E30" s="201">
        <v>884050</v>
      </c>
      <c r="F30" s="201"/>
      <c r="G30" s="201">
        <v>514560</v>
      </c>
      <c r="H30" s="201">
        <v>255970</v>
      </c>
      <c r="I30" s="201">
        <v>455150</v>
      </c>
      <c r="J30" s="201">
        <v>200070</v>
      </c>
      <c r="K30" s="201">
        <v>350110</v>
      </c>
      <c r="L30" s="201">
        <v>398780</v>
      </c>
      <c r="M30" s="201">
        <v>443480</v>
      </c>
      <c r="N30" s="201">
        <v>385910</v>
      </c>
      <c r="O30" s="201"/>
      <c r="P30" s="201"/>
      <c r="Q30" s="201"/>
      <c r="R30" s="201"/>
      <c r="S30" s="201"/>
      <c r="T30" s="181">
        <f t="shared" si="5"/>
        <v>3888080</v>
      </c>
    </row>
    <row r="31" spans="1:20">
      <c r="A31" s="655"/>
      <c r="B31" s="655"/>
      <c r="C31" s="643" t="s">
        <v>492</v>
      </c>
      <c r="D31" s="643"/>
      <c r="E31" s="201">
        <v>0</v>
      </c>
      <c r="F31" s="201"/>
      <c r="G31" s="201"/>
      <c r="H31" s="201"/>
      <c r="I31" s="201"/>
      <c r="J31" s="201"/>
      <c r="K31" s="201"/>
      <c r="L31" s="201"/>
      <c r="M31" s="201"/>
      <c r="N31" s="201"/>
      <c r="O31" s="201"/>
      <c r="P31" s="201"/>
      <c r="Q31" s="201"/>
      <c r="R31" s="201"/>
      <c r="S31" s="201"/>
      <c r="T31" s="181">
        <f t="shared" si="5"/>
        <v>0</v>
      </c>
    </row>
    <row r="32" spans="1:20">
      <c r="A32" s="655"/>
      <c r="B32" s="655"/>
      <c r="C32" s="643" t="s">
        <v>491</v>
      </c>
      <c r="D32" s="643"/>
      <c r="E32" s="192">
        <f t="shared" ref="E32:S32" si="7">IF(E8="자가",SUM(E24,E27:E31),SUM(E25,E27:E31))</f>
        <v>26380407</v>
      </c>
      <c r="F32" s="192">
        <f t="shared" si="7"/>
        <v>10924629</v>
      </c>
      <c r="G32" s="192">
        <f t="shared" si="7"/>
        <v>20136455</v>
      </c>
      <c r="H32" s="192">
        <f t="shared" si="7"/>
        <v>22218775</v>
      </c>
      <c r="I32" s="192">
        <f t="shared" si="7"/>
        <v>15845927</v>
      </c>
      <c r="J32" s="192">
        <f t="shared" si="7"/>
        <v>2943122</v>
      </c>
      <c r="K32" s="192">
        <f t="shared" si="7"/>
        <v>3696003</v>
      </c>
      <c r="L32" s="192">
        <f t="shared" si="7"/>
        <v>4421284</v>
      </c>
      <c r="M32" s="192">
        <f t="shared" si="7"/>
        <v>9987890</v>
      </c>
      <c r="N32" s="192">
        <f t="shared" si="7"/>
        <v>1993650</v>
      </c>
      <c r="O32" s="192">
        <f t="shared" si="7"/>
        <v>15550555</v>
      </c>
      <c r="P32" s="192">
        <f t="shared" si="7"/>
        <v>0</v>
      </c>
      <c r="Q32" s="192">
        <f t="shared" si="7"/>
        <v>0</v>
      </c>
      <c r="R32" s="192">
        <f t="shared" si="7"/>
        <v>0</v>
      </c>
      <c r="S32" s="192">
        <f t="shared" si="7"/>
        <v>0</v>
      </c>
      <c r="T32" s="181">
        <f t="shared" si="5"/>
        <v>134098697</v>
      </c>
    </row>
    <row r="33" spans="1:25" ht="33" customHeight="1">
      <c r="A33" s="655" t="s">
        <v>490</v>
      </c>
      <c r="B33" s="655"/>
      <c r="C33" s="655" t="s">
        <v>489</v>
      </c>
      <c r="D33" s="191" t="s">
        <v>488</v>
      </c>
      <c r="E33" s="195">
        <f t="shared" ref="E33:S33" si="8">IF(ISERROR(TRUNC((E24+E26)*E20,0)),0,TRUNC((E24+E26)*E20,0))</f>
        <v>20231600</v>
      </c>
      <c r="F33" s="195">
        <f t="shared" si="8"/>
        <v>5739171</v>
      </c>
      <c r="G33" s="195">
        <f t="shared" si="8"/>
        <v>11702731</v>
      </c>
      <c r="H33" s="195">
        <f t="shared" si="8"/>
        <v>15829427</v>
      </c>
      <c r="I33" s="195">
        <f t="shared" si="8"/>
        <v>6521961</v>
      </c>
      <c r="J33" s="195">
        <f t="shared" si="8"/>
        <v>1088361</v>
      </c>
      <c r="K33" s="195">
        <f t="shared" si="8"/>
        <v>0</v>
      </c>
      <c r="L33" s="195">
        <f t="shared" si="8"/>
        <v>0</v>
      </c>
      <c r="M33" s="195">
        <f t="shared" si="8"/>
        <v>5258104</v>
      </c>
      <c r="N33" s="195">
        <f t="shared" si="8"/>
        <v>0</v>
      </c>
      <c r="O33" s="195">
        <f t="shared" si="8"/>
        <v>11224293</v>
      </c>
      <c r="P33" s="195">
        <f t="shared" si="8"/>
        <v>0</v>
      </c>
      <c r="Q33" s="195">
        <f t="shared" si="8"/>
        <v>0</v>
      </c>
      <c r="R33" s="195">
        <f t="shared" si="8"/>
        <v>0</v>
      </c>
      <c r="S33" s="195">
        <f t="shared" si="8"/>
        <v>0</v>
      </c>
      <c r="T33" s="181">
        <f t="shared" si="5"/>
        <v>77595648</v>
      </c>
    </row>
    <row r="34" spans="1:25" ht="33">
      <c r="A34" s="655"/>
      <c r="B34" s="655"/>
      <c r="C34" s="644"/>
      <c r="D34" s="191" t="s">
        <v>487</v>
      </c>
      <c r="E34" s="188">
        <f t="shared" ref="E34:S34" si="9">IF(ISERROR(TRUNC((E32-E24-E26)*E20,0)),0,TRUNC((E32-E24-E26)*E20,0))</f>
        <v>4226229</v>
      </c>
      <c r="F34" s="188">
        <f t="shared" si="9"/>
        <v>4846575</v>
      </c>
      <c r="G34" s="188">
        <f t="shared" si="9"/>
        <v>8433724</v>
      </c>
      <c r="H34" s="188">
        <f t="shared" si="9"/>
        <v>5906844</v>
      </c>
      <c r="I34" s="188">
        <f t="shared" si="9"/>
        <v>8902495</v>
      </c>
      <c r="J34" s="188">
        <f t="shared" si="9"/>
        <v>1854761</v>
      </c>
      <c r="K34" s="188">
        <f t="shared" si="9"/>
        <v>3696003</v>
      </c>
      <c r="L34" s="188">
        <f t="shared" si="9"/>
        <v>4421284</v>
      </c>
      <c r="M34" s="188">
        <f t="shared" si="9"/>
        <v>4729786</v>
      </c>
      <c r="N34" s="188">
        <f t="shared" si="9"/>
        <v>1993650</v>
      </c>
      <c r="O34" s="188">
        <f t="shared" si="9"/>
        <v>4069739</v>
      </c>
      <c r="P34" s="188">
        <f t="shared" si="9"/>
        <v>0</v>
      </c>
      <c r="Q34" s="188">
        <f t="shared" si="9"/>
        <v>0</v>
      </c>
      <c r="R34" s="188">
        <f t="shared" si="9"/>
        <v>0</v>
      </c>
      <c r="S34" s="188">
        <f t="shared" si="9"/>
        <v>0</v>
      </c>
      <c r="T34" s="181">
        <f t="shared" si="5"/>
        <v>53081090</v>
      </c>
    </row>
    <row r="35" spans="1:25">
      <c r="A35" s="655"/>
      <c r="B35" s="655"/>
      <c r="C35" s="644"/>
      <c r="D35" s="189" t="s">
        <v>486</v>
      </c>
      <c r="E35" s="195">
        <f t="shared" ref="E35:S35" si="10">SUM(E33:E34)</f>
        <v>24457829</v>
      </c>
      <c r="F35" s="195">
        <f t="shared" si="10"/>
        <v>10585746</v>
      </c>
      <c r="G35" s="195">
        <f t="shared" si="10"/>
        <v>20136455</v>
      </c>
      <c r="H35" s="195">
        <f t="shared" si="10"/>
        <v>21736271</v>
      </c>
      <c r="I35" s="195">
        <f t="shared" si="10"/>
        <v>15424456</v>
      </c>
      <c r="J35" s="195">
        <f t="shared" si="10"/>
        <v>2943122</v>
      </c>
      <c r="K35" s="195">
        <f t="shared" si="10"/>
        <v>3696003</v>
      </c>
      <c r="L35" s="195">
        <f t="shared" si="10"/>
        <v>4421284</v>
      </c>
      <c r="M35" s="195">
        <f t="shared" si="10"/>
        <v>9987890</v>
      </c>
      <c r="N35" s="195">
        <f t="shared" si="10"/>
        <v>1993650</v>
      </c>
      <c r="O35" s="195">
        <f t="shared" si="10"/>
        <v>15294032</v>
      </c>
      <c r="P35" s="195">
        <f t="shared" si="10"/>
        <v>0</v>
      </c>
      <c r="Q35" s="195">
        <f t="shared" si="10"/>
        <v>0</v>
      </c>
      <c r="R35" s="195">
        <f t="shared" si="10"/>
        <v>0</v>
      </c>
      <c r="S35" s="195">
        <f t="shared" si="10"/>
        <v>0</v>
      </c>
      <c r="T35" s="181">
        <f t="shared" si="5"/>
        <v>130676738</v>
      </c>
    </row>
    <row r="36" spans="1:25" ht="42" customHeight="1">
      <c r="A36" s="655"/>
      <c r="B36" s="655"/>
      <c r="C36" s="655" t="s">
        <v>485</v>
      </c>
      <c r="D36" s="191" t="s">
        <v>484</v>
      </c>
      <c r="E36" s="188">
        <f t="shared" ref="E36:S36" si="11">E24+E26-E33</f>
        <v>1590363</v>
      </c>
      <c r="F36" s="188">
        <f t="shared" si="11"/>
        <v>183729</v>
      </c>
      <c r="G36" s="188">
        <f t="shared" si="11"/>
        <v>0</v>
      </c>
      <c r="H36" s="188">
        <f t="shared" si="11"/>
        <v>351383</v>
      </c>
      <c r="I36" s="188">
        <f t="shared" si="11"/>
        <v>178212</v>
      </c>
      <c r="J36" s="188">
        <f t="shared" si="11"/>
        <v>0</v>
      </c>
      <c r="K36" s="188">
        <f t="shared" si="11"/>
        <v>0</v>
      </c>
      <c r="L36" s="188">
        <f t="shared" si="11"/>
        <v>0</v>
      </c>
      <c r="M36" s="188">
        <f t="shared" si="11"/>
        <v>0</v>
      </c>
      <c r="N36" s="188">
        <f t="shared" si="11"/>
        <v>0</v>
      </c>
      <c r="O36" s="188">
        <f t="shared" si="11"/>
        <v>188262</v>
      </c>
      <c r="P36" s="188">
        <f t="shared" si="11"/>
        <v>0</v>
      </c>
      <c r="Q36" s="188">
        <f t="shared" si="11"/>
        <v>0</v>
      </c>
      <c r="R36" s="188">
        <f t="shared" si="11"/>
        <v>0</v>
      </c>
      <c r="S36" s="188">
        <f t="shared" si="11"/>
        <v>0</v>
      </c>
      <c r="T36" s="181">
        <f t="shared" si="5"/>
        <v>2491949</v>
      </c>
    </row>
    <row r="37" spans="1:25" ht="39" customHeight="1">
      <c r="A37" s="655"/>
      <c r="B37" s="655"/>
      <c r="C37" s="657"/>
      <c r="D37" s="191" t="s">
        <v>483</v>
      </c>
      <c r="E37" s="188">
        <f t="shared" ref="E37:S37" si="12">E32-E24-E26-E34</f>
        <v>332215</v>
      </c>
      <c r="F37" s="188">
        <f t="shared" si="12"/>
        <v>155154</v>
      </c>
      <c r="G37" s="188">
        <f t="shared" si="12"/>
        <v>0</v>
      </c>
      <c r="H37" s="188">
        <f t="shared" si="12"/>
        <v>131121</v>
      </c>
      <c r="I37" s="188">
        <f t="shared" si="12"/>
        <v>243259</v>
      </c>
      <c r="J37" s="188">
        <f t="shared" si="12"/>
        <v>0</v>
      </c>
      <c r="K37" s="188">
        <f t="shared" si="12"/>
        <v>0</v>
      </c>
      <c r="L37" s="188">
        <f t="shared" si="12"/>
        <v>0</v>
      </c>
      <c r="M37" s="188">
        <f t="shared" si="12"/>
        <v>0</v>
      </c>
      <c r="N37" s="188">
        <f t="shared" si="12"/>
        <v>0</v>
      </c>
      <c r="O37" s="188">
        <f t="shared" si="12"/>
        <v>68261</v>
      </c>
      <c r="P37" s="188">
        <f t="shared" si="12"/>
        <v>0</v>
      </c>
      <c r="Q37" s="188">
        <f t="shared" si="12"/>
        <v>0</v>
      </c>
      <c r="R37" s="188">
        <f t="shared" si="12"/>
        <v>0</v>
      </c>
      <c r="S37" s="188">
        <f t="shared" si="12"/>
        <v>0</v>
      </c>
      <c r="T37" s="181">
        <f t="shared" si="5"/>
        <v>930010</v>
      </c>
    </row>
    <row r="38" spans="1:25" ht="33">
      <c r="A38" s="655"/>
      <c r="B38" s="655"/>
      <c r="C38" s="657"/>
      <c r="D38" s="200" t="s">
        <v>482</v>
      </c>
      <c r="E38" s="199">
        <f t="shared" ref="E38:S38" si="13">SUM(E36:E37)</f>
        <v>1922578</v>
      </c>
      <c r="F38" s="199">
        <f t="shared" si="13"/>
        <v>338883</v>
      </c>
      <c r="G38" s="199">
        <f t="shared" si="13"/>
        <v>0</v>
      </c>
      <c r="H38" s="199">
        <f t="shared" si="13"/>
        <v>482504</v>
      </c>
      <c r="I38" s="199">
        <f t="shared" si="13"/>
        <v>421471</v>
      </c>
      <c r="J38" s="199">
        <f t="shared" si="13"/>
        <v>0</v>
      </c>
      <c r="K38" s="199">
        <f t="shared" si="13"/>
        <v>0</v>
      </c>
      <c r="L38" s="199">
        <f t="shared" si="13"/>
        <v>0</v>
      </c>
      <c r="M38" s="199">
        <f t="shared" si="13"/>
        <v>0</v>
      </c>
      <c r="N38" s="199">
        <f t="shared" si="13"/>
        <v>0</v>
      </c>
      <c r="O38" s="199">
        <f t="shared" si="13"/>
        <v>256523</v>
      </c>
      <c r="P38" s="199">
        <f t="shared" si="13"/>
        <v>0</v>
      </c>
      <c r="Q38" s="199">
        <f t="shared" si="13"/>
        <v>0</v>
      </c>
      <c r="R38" s="199">
        <f t="shared" si="13"/>
        <v>0</v>
      </c>
      <c r="S38" s="199">
        <f t="shared" si="13"/>
        <v>0</v>
      </c>
      <c r="T38" s="196">
        <f t="shared" si="5"/>
        <v>3421959</v>
      </c>
      <c r="U38" s="177" t="s">
        <v>481</v>
      </c>
      <c r="Y38" s="177" t="s">
        <v>480</v>
      </c>
    </row>
    <row r="39" spans="1:25" ht="69" customHeight="1">
      <c r="A39" s="655"/>
      <c r="B39" s="655"/>
      <c r="C39" s="651" t="s">
        <v>479</v>
      </c>
      <c r="D39" s="643"/>
      <c r="E39" s="197">
        <f t="shared" ref="E39:S39" si="14">MAX(E33-8000000,0)</f>
        <v>12231600</v>
      </c>
      <c r="F39" s="198">
        <f t="shared" si="14"/>
        <v>0</v>
      </c>
      <c r="G39" s="197">
        <f t="shared" si="14"/>
        <v>3702731</v>
      </c>
      <c r="H39" s="198">
        <f t="shared" si="14"/>
        <v>7829427</v>
      </c>
      <c r="I39" s="197">
        <f t="shared" si="14"/>
        <v>0</v>
      </c>
      <c r="J39" s="197">
        <f t="shared" si="14"/>
        <v>0</v>
      </c>
      <c r="K39" s="197">
        <f t="shared" si="14"/>
        <v>0</v>
      </c>
      <c r="L39" s="197">
        <f t="shared" si="14"/>
        <v>0</v>
      </c>
      <c r="M39" s="197">
        <f t="shared" si="14"/>
        <v>0</v>
      </c>
      <c r="N39" s="197">
        <f t="shared" si="14"/>
        <v>0</v>
      </c>
      <c r="O39" s="198">
        <f t="shared" si="14"/>
        <v>3224293</v>
      </c>
      <c r="P39" s="197">
        <f t="shared" si="14"/>
        <v>0</v>
      </c>
      <c r="Q39" s="197">
        <f t="shared" si="14"/>
        <v>0</v>
      </c>
      <c r="R39" s="197">
        <f t="shared" si="14"/>
        <v>0</v>
      </c>
      <c r="S39" s="197">
        <f t="shared" si="14"/>
        <v>0</v>
      </c>
      <c r="T39" s="196">
        <f t="shared" si="5"/>
        <v>26988051</v>
      </c>
      <c r="U39" s="177" t="s">
        <v>478</v>
      </c>
    </row>
    <row r="40" spans="1:25">
      <c r="A40" s="655"/>
      <c r="B40" s="655"/>
      <c r="C40" s="643" t="s">
        <v>477</v>
      </c>
      <c r="D40" s="643"/>
      <c r="E40" s="195">
        <f t="shared" ref="E40:S40" si="15">SUM(E38:E39)</f>
        <v>14154178</v>
      </c>
      <c r="F40" s="195">
        <f t="shared" si="15"/>
        <v>338883</v>
      </c>
      <c r="G40" s="195">
        <f t="shared" si="15"/>
        <v>3702731</v>
      </c>
      <c r="H40" s="195">
        <f t="shared" si="15"/>
        <v>8311931</v>
      </c>
      <c r="I40" s="195">
        <f t="shared" si="15"/>
        <v>421471</v>
      </c>
      <c r="J40" s="195">
        <f t="shared" si="15"/>
        <v>0</v>
      </c>
      <c r="K40" s="195">
        <f t="shared" si="15"/>
        <v>0</v>
      </c>
      <c r="L40" s="195">
        <f t="shared" si="15"/>
        <v>0</v>
      </c>
      <c r="M40" s="195">
        <f t="shared" si="15"/>
        <v>0</v>
      </c>
      <c r="N40" s="195">
        <f t="shared" si="15"/>
        <v>0</v>
      </c>
      <c r="O40" s="195">
        <f t="shared" si="15"/>
        <v>3480816</v>
      </c>
      <c r="P40" s="195">
        <f t="shared" si="15"/>
        <v>0</v>
      </c>
      <c r="Q40" s="195">
        <f t="shared" si="15"/>
        <v>0</v>
      </c>
      <c r="R40" s="195">
        <f t="shared" si="15"/>
        <v>0</v>
      </c>
      <c r="S40" s="195">
        <f t="shared" si="15"/>
        <v>0</v>
      </c>
      <c r="T40" s="181">
        <f t="shared" si="5"/>
        <v>30410010</v>
      </c>
      <c r="U40" s="177" t="s">
        <v>476</v>
      </c>
      <c r="V40" s="177">
        <v>15934331</v>
      </c>
      <c r="W40" s="177" t="s">
        <v>475</v>
      </c>
    </row>
    <row r="41" spans="1:25" ht="17.25" thickBot="1">
      <c r="A41" s="655"/>
      <c r="B41" s="655"/>
      <c r="C41" s="643" t="s">
        <v>474</v>
      </c>
      <c r="D41" s="643"/>
      <c r="E41" s="188">
        <f t="shared" ref="E41:S41" si="16">E32-E40</f>
        <v>12226229</v>
      </c>
      <c r="F41" s="188">
        <f t="shared" si="16"/>
        <v>10585746</v>
      </c>
      <c r="G41" s="188">
        <f t="shared" si="16"/>
        <v>16433724</v>
      </c>
      <c r="H41" s="188">
        <f t="shared" si="16"/>
        <v>13906844</v>
      </c>
      <c r="I41" s="188">
        <f t="shared" si="16"/>
        <v>15424456</v>
      </c>
      <c r="J41" s="188">
        <f t="shared" si="16"/>
        <v>2943122</v>
      </c>
      <c r="K41" s="188">
        <f t="shared" si="16"/>
        <v>3696003</v>
      </c>
      <c r="L41" s="188">
        <f t="shared" si="16"/>
        <v>4421284</v>
      </c>
      <c r="M41" s="188">
        <f t="shared" si="16"/>
        <v>9987890</v>
      </c>
      <c r="N41" s="188">
        <f t="shared" si="16"/>
        <v>1993650</v>
      </c>
      <c r="O41" s="188">
        <f t="shared" si="16"/>
        <v>12069739</v>
      </c>
      <c r="P41" s="188">
        <f t="shared" si="16"/>
        <v>0</v>
      </c>
      <c r="Q41" s="188">
        <f t="shared" si="16"/>
        <v>0</v>
      </c>
      <c r="R41" s="188">
        <f t="shared" si="16"/>
        <v>0</v>
      </c>
      <c r="S41" s="188">
        <f t="shared" si="16"/>
        <v>0</v>
      </c>
      <c r="T41" s="181">
        <f t="shared" si="5"/>
        <v>103688687</v>
      </c>
      <c r="U41" s="194" t="s">
        <v>473</v>
      </c>
      <c r="V41" s="193">
        <v>11053720</v>
      </c>
      <c r="W41" s="177" t="s">
        <v>472</v>
      </c>
    </row>
    <row r="42" spans="1:25" ht="17.25" thickTop="1">
      <c r="A42" s="652"/>
      <c r="B42" s="653"/>
      <c r="C42" s="646"/>
      <c r="D42" s="648"/>
      <c r="E42" s="188" t="b">
        <f t="shared" ref="E42:S42" si="17">E32=(E40+E41)</f>
        <v>1</v>
      </c>
      <c r="F42" s="188" t="b">
        <f t="shared" si="17"/>
        <v>1</v>
      </c>
      <c r="G42" s="188" t="b">
        <f t="shared" si="17"/>
        <v>1</v>
      </c>
      <c r="H42" s="188" t="b">
        <f t="shared" si="17"/>
        <v>1</v>
      </c>
      <c r="I42" s="188" t="b">
        <f t="shared" si="17"/>
        <v>1</v>
      </c>
      <c r="J42" s="188" t="b">
        <f t="shared" si="17"/>
        <v>1</v>
      </c>
      <c r="K42" s="188" t="b">
        <f t="shared" si="17"/>
        <v>1</v>
      </c>
      <c r="L42" s="188" t="b">
        <f t="shared" si="17"/>
        <v>1</v>
      </c>
      <c r="M42" s="188" t="b">
        <f t="shared" si="17"/>
        <v>1</v>
      </c>
      <c r="N42" s="188" t="b">
        <f t="shared" si="17"/>
        <v>1</v>
      </c>
      <c r="O42" s="188" t="b">
        <f t="shared" si="17"/>
        <v>1</v>
      </c>
      <c r="P42" s="188" t="b">
        <f t="shared" si="17"/>
        <v>1</v>
      </c>
      <c r="Q42" s="188" t="b">
        <f t="shared" si="17"/>
        <v>1</v>
      </c>
      <c r="R42" s="188" t="b">
        <f t="shared" si="17"/>
        <v>1</v>
      </c>
      <c r="S42" s="188" t="b">
        <f t="shared" si="17"/>
        <v>1</v>
      </c>
      <c r="T42" s="181"/>
      <c r="V42" s="177">
        <f>SUM(V40:V41)</f>
        <v>26988051</v>
      </c>
    </row>
    <row r="43" spans="1:25" ht="16.5" customHeight="1">
      <c r="A43" s="656" t="s">
        <v>471</v>
      </c>
      <c r="B43" s="655"/>
      <c r="C43" s="643" t="s">
        <v>470</v>
      </c>
      <c r="D43" s="643"/>
      <c r="E43" s="182"/>
      <c r="F43" s="182"/>
      <c r="G43" s="182"/>
      <c r="H43" s="182"/>
      <c r="I43" s="182"/>
      <c r="J43" s="182"/>
      <c r="K43" s="182"/>
      <c r="L43" s="182"/>
      <c r="M43" s="182"/>
      <c r="N43" s="182"/>
      <c r="O43" s="182"/>
      <c r="P43" s="182"/>
      <c r="Q43" s="182"/>
      <c r="R43" s="182"/>
      <c r="S43" s="182"/>
      <c r="T43" s="181">
        <f t="shared" ref="T43:T60" si="18">SUM(E43:S43)</f>
        <v>0</v>
      </c>
      <c r="V43" s="177" t="b">
        <f>T39=V42</f>
        <v>1</v>
      </c>
    </row>
    <row r="44" spans="1:25" ht="33.75" customHeight="1">
      <c r="A44" s="655"/>
      <c r="B44" s="655"/>
      <c r="C44" s="651" t="s">
        <v>469</v>
      </c>
      <c r="D44" s="643"/>
      <c r="E44" s="192">
        <f t="shared" ref="E44:S44" si="19">E39</f>
        <v>12231600</v>
      </c>
      <c r="F44" s="192">
        <f t="shared" si="19"/>
        <v>0</v>
      </c>
      <c r="G44" s="192">
        <f t="shared" si="19"/>
        <v>3702731</v>
      </c>
      <c r="H44" s="192">
        <f t="shared" si="19"/>
        <v>7829427</v>
      </c>
      <c r="I44" s="192">
        <f t="shared" si="19"/>
        <v>0</v>
      </c>
      <c r="J44" s="192">
        <f t="shared" si="19"/>
        <v>0</v>
      </c>
      <c r="K44" s="192">
        <f t="shared" si="19"/>
        <v>0</v>
      </c>
      <c r="L44" s="192">
        <f t="shared" si="19"/>
        <v>0</v>
      </c>
      <c r="M44" s="192">
        <f t="shared" si="19"/>
        <v>0</v>
      </c>
      <c r="N44" s="192">
        <f t="shared" si="19"/>
        <v>0</v>
      </c>
      <c r="O44" s="192">
        <f t="shared" si="19"/>
        <v>3224293</v>
      </c>
      <c r="P44" s="192">
        <f t="shared" si="19"/>
        <v>0</v>
      </c>
      <c r="Q44" s="192">
        <f t="shared" si="19"/>
        <v>0</v>
      </c>
      <c r="R44" s="192">
        <f t="shared" si="19"/>
        <v>0</v>
      </c>
      <c r="S44" s="192">
        <f t="shared" si="19"/>
        <v>0</v>
      </c>
      <c r="T44" s="181">
        <f t="shared" si="18"/>
        <v>26988051</v>
      </c>
    </row>
    <row r="45" spans="1:25" ht="36.75" customHeight="1">
      <c r="A45" s="655"/>
      <c r="B45" s="655"/>
      <c r="C45" s="651" t="s">
        <v>468</v>
      </c>
      <c r="D45" s="643"/>
      <c r="E45" s="192">
        <f t="shared" ref="E45:S45" si="20">E44</f>
        <v>12231600</v>
      </c>
      <c r="F45" s="192">
        <f t="shared" si="20"/>
        <v>0</v>
      </c>
      <c r="G45" s="192">
        <f t="shared" si="20"/>
        <v>3702731</v>
      </c>
      <c r="H45" s="192">
        <f t="shared" si="20"/>
        <v>7829427</v>
      </c>
      <c r="I45" s="192">
        <f t="shared" si="20"/>
        <v>0</v>
      </c>
      <c r="J45" s="192">
        <f t="shared" si="20"/>
        <v>0</v>
      </c>
      <c r="K45" s="192">
        <f t="shared" si="20"/>
        <v>0</v>
      </c>
      <c r="L45" s="192">
        <f t="shared" si="20"/>
        <v>0</v>
      </c>
      <c r="M45" s="192">
        <f t="shared" si="20"/>
        <v>0</v>
      </c>
      <c r="N45" s="192">
        <f t="shared" si="20"/>
        <v>0</v>
      </c>
      <c r="O45" s="192">
        <f t="shared" si="20"/>
        <v>3224293</v>
      </c>
      <c r="P45" s="192">
        <f t="shared" si="20"/>
        <v>0</v>
      </c>
      <c r="Q45" s="192">
        <f t="shared" si="20"/>
        <v>0</v>
      </c>
      <c r="R45" s="192">
        <f t="shared" si="20"/>
        <v>0</v>
      </c>
      <c r="S45" s="192">
        <f t="shared" si="20"/>
        <v>0</v>
      </c>
      <c r="T45" s="181">
        <f t="shared" si="18"/>
        <v>26988051</v>
      </c>
    </row>
    <row r="46" spans="1:25">
      <c r="A46" s="655"/>
      <c r="B46" s="655"/>
      <c r="C46" s="643" t="s">
        <v>467</v>
      </c>
      <c r="D46" s="643"/>
      <c r="E46" s="182"/>
      <c r="F46" s="182"/>
      <c r="G46" s="182"/>
      <c r="H46" s="182"/>
      <c r="I46" s="182"/>
      <c r="J46" s="182"/>
      <c r="K46" s="182"/>
      <c r="L46" s="182"/>
      <c r="M46" s="182"/>
      <c r="N46" s="182"/>
      <c r="O46" s="182"/>
      <c r="P46" s="182"/>
      <c r="Q46" s="182"/>
      <c r="R46" s="182"/>
      <c r="S46" s="182"/>
      <c r="T46" s="181">
        <f t="shared" si="18"/>
        <v>0</v>
      </c>
    </row>
    <row r="47" spans="1:25">
      <c r="A47" s="655"/>
      <c r="B47" s="655"/>
      <c r="C47" s="643" t="s">
        <v>466</v>
      </c>
      <c r="D47" s="643"/>
      <c r="E47" s="188">
        <f t="shared" ref="E47:S47" si="21">E45-E46</f>
        <v>12231600</v>
      </c>
      <c r="F47" s="188">
        <f t="shared" si="21"/>
        <v>0</v>
      </c>
      <c r="G47" s="188">
        <f t="shared" si="21"/>
        <v>3702731</v>
      </c>
      <c r="H47" s="188">
        <f t="shared" si="21"/>
        <v>7829427</v>
      </c>
      <c r="I47" s="188">
        <f t="shared" si="21"/>
        <v>0</v>
      </c>
      <c r="J47" s="188">
        <f t="shared" si="21"/>
        <v>0</v>
      </c>
      <c r="K47" s="188">
        <f t="shared" si="21"/>
        <v>0</v>
      </c>
      <c r="L47" s="188">
        <f t="shared" si="21"/>
        <v>0</v>
      </c>
      <c r="M47" s="188">
        <f t="shared" si="21"/>
        <v>0</v>
      </c>
      <c r="N47" s="188">
        <f t="shared" si="21"/>
        <v>0</v>
      </c>
      <c r="O47" s="188">
        <f t="shared" si="21"/>
        <v>3224293</v>
      </c>
      <c r="P47" s="188">
        <f t="shared" si="21"/>
        <v>0</v>
      </c>
      <c r="Q47" s="188">
        <f t="shared" si="21"/>
        <v>0</v>
      </c>
      <c r="R47" s="188">
        <f t="shared" si="21"/>
        <v>0</v>
      </c>
      <c r="S47" s="188">
        <f t="shared" si="21"/>
        <v>0</v>
      </c>
      <c r="T47" s="181">
        <f t="shared" si="18"/>
        <v>26988051</v>
      </c>
    </row>
    <row r="48" spans="1:25">
      <c r="A48" s="655" t="s">
        <v>465</v>
      </c>
      <c r="B48" s="655" t="s">
        <v>464</v>
      </c>
      <c r="C48" s="643" t="s">
        <v>463</v>
      </c>
      <c r="D48" s="643"/>
      <c r="E48" s="190"/>
      <c r="F48" s="190"/>
      <c r="G48" s="190"/>
      <c r="H48" s="190"/>
      <c r="I48" s="190"/>
      <c r="J48" s="190"/>
      <c r="K48" s="190"/>
      <c r="L48" s="190"/>
      <c r="M48" s="190"/>
      <c r="N48" s="190">
        <v>4545454</v>
      </c>
      <c r="O48" s="190"/>
      <c r="P48" s="190"/>
      <c r="Q48" s="190"/>
      <c r="R48" s="190"/>
      <c r="S48" s="190"/>
      <c r="T48" s="181">
        <f t="shared" si="18"/>
        <v>4545454</v>
      </c>
    </row>
    <row r="49" spans="1:20">
      <c r="A49" s="644"/>
      <c r="B49" s="644"/>
      <c r="C49" s="655" t="s">
        <v>462</v>
      </c>
      <c r="D49" s="189" t="s">
        <v>461</v>
      </c>
      <c r="E49" s="190"/>
      <c r="F49" s="190"/>
      <c r="G49" s="190"/>
      <c r="H49" s="190"/>
      <c r="I49" s="190"/>
      <c r="J49" s="190"/>
      <c r="K49" s="190"/>
      <c r="L49" s="190"/>
      <c r="M49" s="190"/>
      <c r="N49" s="190">
        <f>R65</f>
        <v>32940780</v>
      </c>
      <c r="O49" s="190"/>
      <c r="P49" s="190"/>
      <c r="Q49" s="190"/>
      <c r="R49" s="190"/>
      <c r="S49" s="190"/>
      <c r="T49" s="181">
        <f t="shared" si="18"/>
        <v>32940780</v>
      </c>
    </row>
    <row r="50" spans="1:20">
      <c r="A50" s="644"/>
      <c r="B50" s="644"/>
      <c r="C50" s="644"/>
      <c r="D50" s="189" t="s">
        <v>460</v>
      </c>
      <c r="E50" s="190"/>
      <c r="F50" s="190"/>
      <c r="G50" s="190"/>
      <c r="H50" s="190"/>
      <c r="I50" s="190"/>
      <c r="J50" s="190"/>
      <c r="K50" s="190"/>
      <c r="L50" s="190"/>
      <c r="M50" s="190"/>
      <c r="N50" s="190">
        <f>N66</f>
        <v>32939780</v>
      </c>
      <c r="O50" s="190"/>
      <c r="P50" s="190"/>
      <c r="Q50" s="190"/>
      <c r="R50" s="190"/>
      <c r="S50" s="190"/>
      <c r="T50" s="181">
        <f t="shared" si="18"/>
        <v>32939780</v>
      </c>
    </row>
    <row r="51" spans="1:20" ht="33">
      <c r="A51" s="644"/>
      <c r="B51" s="644"/>
      <c r="C51" s="644"/>
      <c r="D51" s="191" t="s">
        <v>459</v>
      </c>
      <c r="E51" s="190"/>
      <c r="F51" s="190"/>
      <c r="G51" s="190"/>
      <c r="H51" s="190"/>
      <c r="I51" s="190"/>
      <c r="J51" s="190"/>
      <c r="K51" s="190"/>
      <c r="L51" s="190"/>
      <c r="M51" s="190"/>
      <c r="N51" s="190"/>
      <c r="O51" s="190"/>
      <c r="P51" s="190"/>
      <c r="Q51" s="190"/>
      <c r="R51" s="190"/>
      <c r="S51" s="190"/>
      <c r="T51" s="181">
        <f t="shared" si="18"/>
        <v>0</v>
      </c>
    </row>
    <row r="52" spans="1:20">
      <c r="A52" s="644"/>
      <c r="B52" s="644"/>
      <c r="C52" s="644"/>
      <c r="D52" s="189" t="s">
        <v>458</v>
      </c>
      <c r="E52" s="188">
        <f t="shared" ref="E52:S52" si="22">E49-E50+E51</f>
        <v>0</v>
      </c>
      <c r="F52" s="188">
        <f t="shared" si="22"/>
        <v>0</v>
      </c>
      <c r="G52" s="188">
        <f t="shared" si="22"/>
        <v>0</v>
      </c>
      <c r="H52" s="188">
        <f t="shared" si="22"/>
        <v>0</v>
      </c>
      <c r="I52" s="188">
        <f t="shared" si="22"/>
        <v>0</v>
      </c>
      <c r="J52" s="188">
        <f t="shared" si="22"/>
        <v>0</v>
      </c>
      <c r="K52" s="188">
        <f t="shared" si="22"/>
        <v>0</v>
      </c>
      <c r="L52" s="188">
        <f t="shared" si="22"/>
        <v>0</v>
      </c>
      <c r="M52" s="188">
        <f t="shared" si="22"/>
        <v>0</v>
      </c>
      <c r="N52" s="188">
        <f t="shared" si="22"/>
        <v>1000</v>
      </c>
      <c r="O52" s="188">
        <f t="shared" si="22"/>
        <v>0</v>
      </c>
      <c r="P52" s="188">
        <f t="shared" si="22"/>
        <v>0</v>
      </c>
      <c r="Q52" s="188">
        <f t="shared" si="22"/>
        <v>0</v>
      </c>
      <c r="R52" s="188">
        <f t="shared" si="22"/>
        <v>0</v>
      </c>
      <c r="S52" s="188">
        <f t="shared" si="22"/>
        <v>0</v>
      </c>
      <c r="T52" s="181">
        <f t="shared" si="18"/>
        <v>1000</v>
      </c>
    </row>
    <row r="53" spans="1:20">
      <c r="A53" s="644"/>
      <c r="B53" s="644"/>
      <c r="C53" s="643" t="s">
        <v>457</v>
      </c>
      <c r="D53" s="643"/>
      <c r="E53" s="187">
        <f t="shared" ref="E53:S53" si="23">MIN(E48-E51,0)</f>
        <v>0</v>
      </c>
      <c r="F53" s="187">
        <f t="shared" si="23"/>
        <v>0</v>
      </c>
      <c r="G53" s="187">
        <f t="shared" si="23"/>
        <v>0</v>
      </c>
      <c r="H53" s="187">
        <f t="shared" si="23"/>
        <v>0</v>
      </c>
      <c r="I53" s="187">
        <f t="shared" si="23"/>
        <v>0</v>
      </c>
      <c r="J53" s="187">
        <f t="shared" si="23"/>
        <v>0</v>
      </c>
      <c r="K53" s="187">
        <f t="shared" si="23"/>
        <v>0</v>
      </c>
      <c r="L53" s="187">
        <f t="shared" si="23"/>
        <v>0</v>
      </c>
      <c r="M53" s="187">
        <f t="shared" si="23"/>
        <v>0</v>
      </c>
      <c r="N53" s="187">
        <f t="shared" si="23"/>
        <v>0</v>
      </c>
      <c r="O53" s="187">
        <f t="shared" si="23"/>
        <v>0</v>
      </c>
      <c r="P53" s="187">
        <f t="shared" si="23"/>
        <v>0</v>
      </c>
      <c r="Q53" s="187">
        <f t="shared" si="23"/>
        <v>0</v>
      </c>
      <c r="R53" s="187">
        <f t="shared" si="23"/>
        <v>0</v>
      </c>
      <c r="S53" s="187">
        <f t="shared" si="23"/>
        <v>0</v>
      </c>
      <c r="T53" s="181">
        <f t="shared" si="18"/>
        <v>0</v>
      </c>
    </row>
    <row r="54" spans="1:20">
      <c r="A54" s="644"/>
      <c r="B54" s="644"/>
      <c r="C54" s="643" t="s">
        <v>456</v>
      </c>
      <c r="D54" s="643"/>
      <c r="E54" s="186">
        <f t="shared" ref="E54:S54" si="24">IF(E53&lt;=8000000,E53,8000000)</f>
        <v>0</v>
      </c>
      <c r="F54" s="186">
        <f t="shared" si="24"/>
        <v>0</v>
      </c>
      <c r="G54" s="186">
        <f t="shared" si="24"/>
        <v>0</v>
      </c>
      <c r="H54" s="186">
        <f t="shared" si="24"/>
        <v>0</v>
      </c>
      <c r="I54" s="186">
        <f t="shared" si="24"/>
        <v>0</v>
      </c>
      <c r="J54" s="186">
        <f t="shared" si="24"/>
        <v>0</v>
      </c>
      <c r="K54" s="186">
        <f t="shared" si="24"/>
        <v>0</v>
      </c>
      <c r="L54" s="186">
        <f t="shared" si="24"/>
        <v>0</v>
      </c>
      <c r="M54" s="186">
        <f t="shared" si="24"/>
        <v>0</v>
      </c>
      <c r="N54" s="186">
        <f t="shared" si="24"/>
        <v>0</v>
      </c>
      <c r="O54" s="186">
        <f t="shared" si="24"/>
        <v>0</v>
      </c>
      <c r="P54" s="186">
        <f t="shared" si="24"/>
        <v>0</v>
      </c>
      <c r="Q54" s="186">
        <f t="shared" si="24"/>
        <v>0</v>
      </c>
      <c r="R54" s="186">
        <f t="shared" si="24"/>
        <v>0</v>
      </c>
      <c r="S54" s="186">
        <f t="shared" si="24"/>
        <v>0</v>
      </c>
      <c r="T54" s="181">
        <f t="shared" si="18"/>
        <v>0</v>
      </c>
    </row>
    <row r="55" spans="1:20" ht="42.75" customHeight="1">
      <c r="A55" s="644"/>
      <c r="B55" s="644"/>
      <c r="C55" s="651" t="s">
        <v>455</v>
      </c>
      <c r="D55" s="643"/>
      <c r="E55" s="185">
        <f t="shared" ref="E55:S55" si="25">E53-E54</f>
        <v>0</v>
      </c>
      <c r="F55" s="185">
        <f t="shared" si="25"/>
        <v>0</v>
      </c>
      <c r="G55" s="185">
        <f t="shared" si="25"/>
        <v>0</v>
      </c>
      <c r="H55" s="185">
        <f t="shared" si="25"/>
        <v>0</v>
      </c>
      <c r="I55" s="185">
        <f t="shared" si="25"/>
        <v>0</v>
      </c>
      <c r="J55" s="185">
        <f t="shared" si="25"/>
        <v>0</v>
      </c>
      <c r="K55" s="185">
        <f t="shared" si="25"/>
        <v>0</v>
      </c>
      <c r="L55" s="185">
        <f t="shared" si="25"/>
        <v>0</v>
      </c>
      <c r="M55" s="185">
        <f t="shared" si="25"/>
        <v>0</v>
      </c>
      <c r="N55" s="185">
        <f t="shared" si="25"/>
        <v>0</v>
      </c>
      <c r="O55" s="185">
        <f t="shared" si="25"/>
        <v>0</v>
      </c>
      <c r="P55" s="185">
        <f t="shared" si="25"/>
        <v>0</v>
      </c>
      <c r="Q55" s="185">
        <f t="shared" si="25"/>
        <v>0</v>
      </c>
      <c r="R55" s="185">
        <f t="shared" si="25"/>
        <v>0</v>
      </c>
      <c r="S55" s="185">
        <f t="shared" si="25"/>
        <v>0</v>
      </c>
      <c r="T55" s="181">
        <f t="shared" si="18"/>
        <v>0</v>
      </c>
    </row>
    <row r="56" spans="1:20">
      <c r="A56" s="644"/>
      <c r="B56" s="184" t="s">
        <v>454</v>
      </c>
      <c r="C56" s="184"/>
      <c r="D56" s="184"/>
      <c r="E56" s="182"/>
      <c r="F56" s="182"/>
      <c r="G56" s="182"/>
      <c r="H56" s="182"/>
      <c r="I56" s="182"/>
      <c r="J56" s="182"/>
      <c r="K56" s="182"/>
      <c r="L56" s="182"/>
      <c r="M56" s="182"/>
      <c r="N56" s="182"/>
      <c r="O56" s="182"/>
      <c r="P56" s="182"/>
      <c r="Q56" s="182"/>
      <c r="R56" s="182"/>
      <c r="S56" s="182"/>
      <c r="T56" s="181">
        <f t="shared" si="18"/>
        <v>0</v>
      </c>
    </row>
    <row r="57" spans="1:20">
      <c r="A57" s="644"/>
      <c r="B57" s="655" t="s">
        <v>453</v>
      </c>
      <c r="C57" s="651" t="s">
        <v>452</v>
      </c>
      <c r="D57" s="643"/>
      <c r="E57" s="182"/>
      <c r="F57" s="182"/>
      <c r="G57" s="182"/>
      <c r="H57" s="182"/>
      <c r="I57" s="182"/>
      <c r="J57" s="182"/>
      <c r="K57" s="182"/>
      <c r="L57" s="182"/>
      <c r="M57" s="182"/>
      <c r="N57" s="182"/>
      <c r="O57" s="182"/>
      <c r="P57" s="182"/>
      <c r="Q57" s="182"/>
      <c r="R57" s="182"/>
      <c r="S57" s="182"/>
      <c r="T57" s="181">
        <f t="shared" si="18"/>
        <v>0</v>
      </c>
    </row>
    <row r="58" spans="1:20">
      <c r="A58" s="644"/>
      <c r="B58" s="644"/>
      <c r="C58" s="651" t="s">
        <v>451</v>
      </c>
      <c r="D58" s="643"/>
      <c r="E58" s="182"/>
      <c r="F58" s="182"/>
      <c r="G58" s="182"/>
      <c r="H58" s="182"/>
      <c r="I58" s="182"/>
      <c r="J58" s="182"/>
      <c r="K58" s="182"/>
      <c r="L58" s="182"/>
      <c r="M58" s="182"/>
      <c r="N58" s="182"/>
      <c r="O58" s="182"/>
      <c r="P58" s="182"/>
      <c r="Q58" s="182"/>
      <c r="R58" s="182"/>
      <c r="S58" s="182"/>
      <c r="T58" s="181">
        <f t="shared" si="18"/>
        <v>0</v>
      </c>
    </row>
    <row r="59" spans="1:20">
      <c r="A59" s="644"/>
      <c r="B59" s="644"/>
      <c r="C59" s="651" t="s">
        <v>450</v>
      </c>
      <c r="D59" s="643"/>
      <c r="E59" s="182"/>
      <c r="F59" s="182"/>
      <c r="G59" s="182"/>
      <c r="H59" s="182"/>
      <c r="I59" s="182"/>
      <c r="J59" s="182"/>
      <c r="K59" s="182"/>
      <c r="L59" s="182"/>
      <c r="M59" s="182"/>
      <c r="N59" s="182"/>
      <c r="O59" s="182"/>
      <c r="P59" s="182"/>
      <c r="Q59" s="182"/>
      <c r="R59" s="182"/>
      <c r="S59" s="182"/>
      <c r="T59" s="181">
        <f t="shared" si="18"/>
        <v>0</v>
      </c>
    </row>
    <row r="60" spans="1:20">
      <c r="A60" s="644"/>
      <c r="B60" s="644"/>
      <c r="C60" s="651" t="s">
        <v>449</v>
      </c>
      <c r="D60" s="643"/>
      <c r="E60" s="182"/>
      <c r="F60" s="182"/>
      <c r="G60" s="182"/>
      <c r="H60" s="182"/>
      <c r="I60" s="182"/>
      <c r="J60" s="182"/>
      <c r="K60" s="182"/>
      <c r="L60" s="182"/>
      <c r="M60" s="182"/>
      <c r="N60" s="182"/>
      <c r="O60" s="182"/>
      <c r="P60" s="182"/>
      <c r="Q60" s="182"/>
      <c r="R60" s="182"/>
      <c r="S60" s="182"/>
      <c r="T60" s="181">
        <f t="shared" si="18"/>
        <v>0</v>
      </c>
    </row>
    <row r="62" spans="1:20">
      <c r="L62" s="180">
        <v>42542</v>
      </c>
      <c r="M62" s="177" t="s">
        <v>448</v>
      </c>
      <c r="N62" s="177">
        <v>4545454</v>
      </c>
    </row>
    <row r="63" spans="1:20">
      <c r="M63" s="177" t="s">
        <v>447</v>
      </c>
      <c r="N63" s="177">
        <v>454546</v>
      </c>
    </row>
    <row r="65" spans="12:18">
      <c r="L65" s="177" t="s">
        <v>446</v>
      </c>
      <c r="M65" s="177" t="s">
        <v>445</v>
      </c>
      <c r="N65" s="177">
        <f>SUM(N62:N63)</f>
        <v>5000000</v>
      </c>
      <c r="P65" s="177" t="s">
        <v>444</v>
      </c>
      <c r="Q65" s="177" t="s">
        <v>443</v>
      </c>
      <c r="R65" s="177">
        <v>32940780</v>
      </c>
    </row>
    <row r="66" spans="12:18">
      <c r="M66" s="177" t="s">
        <v>442</v>
      </c>
      <c r="N66" s="177">
        <v>32939780</v>
      </c>
      <c r="Q66" s="177" t="s">
        <v>441</v>
      </c>
      <c r="R66" s="177">
        <f>N63</f>
        <v>454546</v>
      </c>
    </row>
    <row r="67" spans="12:18">
      <c r="Q67" s="177" t="s">
        <v>440</v>
      </c>
      <c r="R67" s="177">
        <v>4544454</v>
      </c>
    </row>
    <row r="68" spans="12:18" ht="17.25" thickBot="1">
      <c r="N68" s="179">
        <f>SUM(N65:N67)</f>
        <v>37939780</v>
      </c>
      <c r="R68" s="179">
        <f>SUM(R65:R67)</f>
        <v>37939780</v>
      </c>
    </row>
    <row r="69" spans="12:18" ht="17.25" thickTop="1"/>
  </sheetData>
  <mergeCells count="56">
    <mergeCell ref="C59:D59"/>
    <mergeCell ref="C60:D60"/>
    <mergeCell ref="B57:B60"/>
    <mergeCell ref="B48:B55"/>
    <mergeCell ref="A48:A60"/>
    <mergeCell ref="C55:D55"/>
    <mergeCell ref="C57:D57"/>
    <mergeCell ref="C58:D58"/>
    <mergeCell ref="C48:D48"/>
    <mergeCell ref="A42:B42"/>
    <mergeCell ref="C42:D42"/>
    <mergeCell ref="A21:D21"/>
    <mergeCell ref="C54:D54"/>
    <mergeCell ref="A10:B11"/>
    <mergeCell ref="A24:B32"/>
    <mergeCell ref="A33:B41"/>
    <mergeCell ref="A43:B47"/>
    <mergeCell ref="C53:D53"/>
    <mergeCell ref="C49:C52"/>
    <mergeCell ref="C33:C35"/>
    <mergeCell ref="C36:C38"/>
    <mergeCell ref="C39:D39"/>
    <mergeCell ref="C40:D40"/>
    <mergeCell ref="C41:D41"/>
    <mergeCell ref="C43:D43"/>
    <mergeCell ref="C44:D44"/>
    <mergeCell ref="C45:D45"/>
    <mergeCell ref="C46:D46"/>
    <mergeCell ref="C47:D47"/>
    <mergeCell ref="C32:D32"/>
    <mergeCell ref="A19:D19"/>
    <mergeCell ref="A20:D20"/>
    <mergeCell ref="A22:D22"/>
    <mergeCell ref="C24:D24"/>
    <mergeCell ref="C25:D25"/>
    <mergeCell ref="C26:D26"/>
    <mergeCell ref="C27:D27"/>
    <mergeCell ref="C28:D28"/>
    <mergeCell ref="C29:D29"/>
    <mergeCell ref="C30:D30"/>
    <mergeCell ref="C31:D31"/>
    <mergeCell ref="A4:D4"/>
    <mergeCell ref="A5:D5"/>
    <mergeCell ref="A6:D6"/>
    <mergeCell ref="A8:D8"/>
    <mergeCell ref="A9:D9"/>
    <mergeCell ref="A7:D7"/>
    <mergeCell ref="C10:D10"/>
    <mergeCell ref="C11:D11"/>
    <mergeCell ref="A12:D12"/>
    <mergeCell ref="A17:D17"/>
    <mergeCell ref="A18:D18"/>
    <mergeCell ref="A13:D13"/>
    <mergeCell ref="A14:D14"/>
    <mergeCell ref="A16:D16"/>
    <mergeCell ref="A15:D15"/>
  </mergeCells>
  <phoneticPr fontId="4" type="noConversion"/>
  <conditionalFormatting sqref="E9:T9 E10:S10">
    <cfRule type="cellIs" dxfId="6" priority="7" operator="greaterThan">
      <formula>42369</formula>
    </cfRule>
  </conditionalFormatting>
  <conditionalFormatting sqref="E8:XFD8">
    <cfRule type="cellIs" dxfId="5" priority="5" operator="equal">
      <formula>"렌트"</formula>
    </cfRule>
    <cfRule type="cellIs" dxfId="4" priority="6" operator="equal">
      <formula>"리스"</formula>
    </cfRule>
  </conditionalFormatting>
  <conditionalFormatting sqref="E17:XFD17">
    <cfRule type="cellIs" dxfId="3" priority="4" operator="equal">
      <formula>"부"</formula>
    </cfRule>
  </conditionalFormatting>
  <conditionalFormatting sqref="E42:S42">
    <cfRule type="cellIs" dxfId="2" priority="2" operator="equal">
      <formula>TRUE</formula>
    </cfRule>
    <cfRule type="cellIs" dxfId="1" priority="3" operator="equal">
      <formula>FALSE</formula>
    </cfRule>
  </conditionalFormatting>
  <conditionalFormatting sqref="E8:S8">
    <cfRule type="cellIs" dxfId="0" priority="1" operator="equal">
      <formula>"자가"</formula>
    </cfRule>
  </conditionalFormatting>
  <hyperlinks>
    <hyperlink ref="U4" r:id="rId1" xr:uid="{3266B810-C249-4E80-B8F1-1A1A3DEBF4AB}"/>
  </hyperlinks>
  <pageMargins left="0.7" right="0.7" top="0.75" bottom="0.75" header="0.3" footer="0.3"/>
  <pageSetup paperSize="9" orientation="portrait" verticalDpi="0"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6C0DA-1B91-4117-83AB-63FD8D536764}">
  <dimension ref="A1:S47"/>
  <sheetViews>
    <sheetView showGridLines="0" workbookViewId="0">
      <selection activeCell="K29" sqref="K29"/>
    </sheetView>
  </sheetViews>
  <sheetFormatPr defaultRowHeight="16.5"/>
  <cols>
    <col min="14" max="14" width="11" bestFit="1" customWidth="1"/>
    <col min="15" max="15" width="11.875" style="112" bestFit="1" customWidth="1"/>
    <col min="17" max="17" width="11.875" bestFit="1" customWidth="1"/>
    <col min="19" max="19" width="13" bestFit="1" customWidth="1"/>
    <col min="270" max="270" width="11" bestFit="1" customWidth="1"/>
    <col min="271" max="271" width="11.875" bestFit="1" customWidth="1"/>
    <col min="273" max="273" width="11.875" bestFit="1" customWidth="1"/>
    <col min="275" max="275" width="13" bestFit="1" customWidth="1"/>
    <col min="526" max="526" width="11" bestFit="1" customWidth="1"/>
    <col min="527" max="527" width="11.875" bestFit="1" customWidth="1"/>
    <col min="529" max="529" width="11.875" bestFit="1" customWidth="1"/>
    <col min="531" max="531" width="13" bestFit="1" customWidth="1"/>
    <col min="782" max="782" width="11" bestFit="1" customWidth="1"/>
    <col min="783" max="783" width="11.875" bestFit="1" customWidth="1"/>
    <col min="785" max="785" width="11.875" bestFit="1" customWidth="1"/>
    <col min="787" max="787" width="13" bestFit="1" customWidth="1"/>
    <col min="1038" max="1038" width="11" bestFit="1" customWidth="1"/>
    <col min="1039" max="1039" width="11.875" bestFit="1" customWidth="1"/>
    <col min="1041" max="1041" width="11.875" bestFit="1" customWidth="1"/>
    <col min="1043" max="1043" width="13" bestFit="1" customWidth="1"/>
    <col min="1294" max="1294" width="11" bestFit="1" customWidth="1"/>
    <col min="1295" max="1295" width="11.875" bestFit="1" customWidth="1"/>
    <col min="1297" max="1297" width="11.875" bestFit="1" customWidth="1"/>
    <col min="1299" max="1299" width="13" bestFit="1" customWidth="1"/>
    <col min="1550" max="1550" width="11" bestFit="1" customWidth="1"/>
    <col min="1551" max="1551" width="11.875" bestFit="1" customWidth="1"/>
    <col min="1553" max="1553" width="11.875" bestFit="1" customWidth="1"/>
    <col min="1555" max="1555" width="13" bestFit="1" customWidth="1"/>
    <col min="1806" max="1806" width="11" bestFit="1" customWidth="1"/>
    <col min="1807" max="1807" width="11.875" bestFit="1" customWidth="1"/>
    <col min="1809" max="1809" width="11.875" bestFit="1" customWidth="1"/>
    <col min="1811" max="1811" width="13" bestFit="1" customWidth="1"/>
    <col min="2062" max="2062" width="11" bestFit="1" customWidth="1"/>
    <col min="2063" max="2063" width="11.875" bestFit="1" customWidth="1"/>
    <col min="2065" max="2065" width="11.875" bestFit="1" customWidth="1"/>
    <col min="2067" max="2067" width="13" bestFit="1" customWidth="1"/>
    <col min="2318" max="2318" width="11" bestFit="1" customWidth="1"/>
    <col min="2319" max="2319" width="11.875" bestFit="1" customWidth="1"/>
    <col min="2321" max="2321" width="11.875" bestFit="1" customWidth="1"/>
    <col min="2323" max="2323" width="13" bestFit="1" customWidth="1"/>
    <col min="2574" max="2574" width="11" bestFit="1" customWidth="1"/>
    <col min="2575" max="2575" width="11.875" bestFit="1" customWidth="1"/>
    <col min="2577" max="2577" width="11.875" bestFit="1" customWidth="1"/>
    <col min="2579" max="2579" width="13" bestFit="1" customWidth="1"/>
    <col min="2830" max="2830" width="11" bestFit="1" customWidth="1"/>
    <col min="2831" max="2831" width="11.875" bestFit="1" customWidth="1"/>
    <col min="2833" max="2833" width="11.875" bestFit="1" customWidth="1"/>
    <col min="2835" max="2835" width="13" bestFit="1" customWidth="1"/>
    <col min="3086" max="3086" width="11" bestFit="1" customWidth="1"/>
    <col min="3087" max="3087" width="11.875" bestFit="1" customWidth="1"/>
    <col min="3089" max="3089" width="11.875" bestFit="1" customWidth="1"/>
    <col min="3091" max="3091" width="13" bestFit="1" customWidth="1"/>
    <col min="3342" max="3342" width="11" bestFit="1" customWidth="1"/>
    <col min="3343" max="3343" width="11.875" bestFit="1" customWidth="1"/>
    <col min="3345" max="3345" width="11.875" bestFit="1" customWidth="1"/>
    <col min="3347" max="3347" width="13" bestFit="1" customWidth="1"/>
    <col min="3598" max="3598" width="11" bestFit="1" customWidth="1"/>
    <col min="3599" max="3599" width="11.875" bestFit="1" customWidth="1"/>
    <col min="3601" max="3601" width="11.875" bestFit="1" customWidth="1"/>
    <col min="3603" max="3603" width="13" bestFit="1" customWidth="1"/>
    <col min="3854" max="3854" width="11" bestFit="1" customWidth="1"/>
    <col min="3855" max="3855" width="11.875" bestFit="1" customWidth="1"/>
    <col min="3857" max="3857" width="11.875" bestFit="1" customWidth="1"/>
    <col min="3859" max="3859" width="13" bestFit="1" customWidth="1"/>
    <col min="4110" max="4110" width="11" bestFit="1" customWidth="1"/>
    <col min="4111" max="4111" width="11.875" bestFit="1" customWidth="1"/>
    <col min="4113" max="4113" width="11.875" bestFit="1" customWidth="1"/>
    <col min="4115" max="4115" width="13" bestFit="1" customWidth="1"/>
    <col min="4366" max="4366" width="11" bestFit="1" customWidth="1"/>
    <col min="4367" max="4367" width="11.875" bestFit="1" customWidth="1"/>
    <col min="4369" max="4369" width="11.875" bestFit="1" customWidth="1"/>
    <col min="4371" max="4371" width="13" bestFit="1" customWidth="1"/>
    <col min="4622" max="4622" width="11" bestFit="1" customWidth="1"/>
    <col min="4623" max="4623" width="11.875" bestFit="1" customWidth="1"/>
    <col min="4625" max="4625" width="11.875" bestFit="1" customWidth="1"/>
    <col min="4627" max="4627" width="13" bestFit="1" customWidth="1"/>
    <col min="4878" max="4878" width="11" bestFit="1" customWidth="1"/>
    <col min="4879" max="4879" width="11.875" bestFit="1" customWidth="1"/>
    <col min="4881" max="4881" width="11.875" bestFit="1" customWidth="1"/>
    <col min="4883" max="4883" width="13" bestFit="1" customWidth="1"/>
    <col min="5134" max="5134" width="11" bestFit="1" customWidth="1"/>
    <col min="5135" max="5135" width="11.875" bestFit="1" customWidth="1"/>
    <col min="5137" max="5137" width="11.875" bestFit="1" customWidth="1"/>
    <col min="5139" max="5139" width="13" bestFit="1" customWidth="1"/>
    <col min="5390" max="5390" width="11" bestFit="1" customWidth="1"/>
    <col min="5391" max="5391" width="11.875" bestFit="1" customWidth="1"/>
    <col min="5393" max="5393" width="11.875" bestFit="1" customWidth="1"/>
    <col min="5395" max="5395" width="13" bestFit="1" customWidth="1"/>
    <col min="5646" max="5646" width="11" bestFit="1" customWidth="1"/>
    <col min="5647" max="5647" width="11.875" bestFit="1" customWidth="1"/>
    <col min="5649" max="5649" width="11.875" bestFit="1" customWidth="1"/>
    <col min="5651" max="5651" width="13" bestFit="1" customWidth="1"/>
    <col min="5902" max="5902" width="11" bestFit="1" customWidth="1"/>
    <col min="5903" max="5903" width="11.875" bestFit="1" customWidth="1"/>
    <col min="5905" max="5905" width="11.875" bestFit="1" customWidth="1"/>
    <col min="5907" max="5907" width="13" bestFit="1" customWidth="1"/>
    <col min="6158" max="6158" width="11" bestFit="1" customWidth="1"/>
    <col min="6159" max="6159" width="11.875" bestFit="1" customWidth="1"/>
    <col min="6161" max="6161" width="11.875" bestFit="1" customWidth="1"/>
    <col min="6163" max="6163" width="13" bestFit="1" customWidth="1"/>
    <col min="6414" max="6414" width="11" bestFit="1" customWidth="1"/>
    <col min="6415" max="6415" width="11.875" bestFit="1" customWidth="1"/>
    <col min="6417" max="6417" width="11.875" bestFit="1" customWidth="1"/>
    <col min="6419" max="6419" width="13" bestFit="1" customWidth="1"/>
    <col min="6670" max="6670" width="11" bestFit="1" customWidth="1"/>
    <col min="6671" max="6671" width="11.875" bestFit="1" customWidth="1"/>
    <col min="6673" max="6673" width="11.875" bestFit="1" customWidth="1"/>
    <col min="6675" max="6675" width="13" bestFit="1" customWidth="1"/>
    <col min="6926" max="6926" width="11" bestFit="1" customWidth="1"/>
    <col min="6927" max="6927" width="11.875" bestFit="1" customWidth="1"/>
    <col min="6929" max="6929" width="11.875" bestFit="1" customWidth="1"/>
    <col min="6931" max="6931" width="13" bestFit="1" customWidth="1"/>
    <col min="7182" max="7182" width="11" bestFit="1" customWidth="1"/>
    <col min="7183" max="7183" width="11.875" bestFit="1" customWidth="1"/>
    <col min="7185" max="7185" width="11.875" bestFit="1" customWidth="1"/>
    <col min="7187" max="7187" width="13" bestFit="1" customWidth="1"/>
    <col min="7438" max="7438" width="11" bestFit="1" customWidth="1"/>
    <col min="7439" max="7439" width="11.875" bestFit="1" customWidth="1"/>
    <col min="7441" max="7441" width="11.875" bestFit="1" customWidth="1"/>
    <col min="7443" max="7443" width="13" bestFit="1" customWidth="1"/>
    <col min="7694" max="7694" width="11" bestFit="1" customWidth="1"/>
    <col min="7695" max="7695" width="11.875" bestFit="1" customWidth="1"/>
    <col min="7697" max="7697" width="11.875" bestFit="1" customWidth="1"/>
    <col min="7699" max="7699" width="13" bestFit="1" customWidth="1"/>
    <col min="7950" max="7950" width="11" bestFit="1" customWidth="1"/>
    <col min="7951" max="7951" width="11.875" bestFit="1" customWidth="1"/>
    <col min="7953" max="7953" width="11.875" bestFit="1" customWidth="1"/>
    <col min="7955" max="7955" width="13" bestFit="1" customWidth="1"/>
    <col min="8206" max="8206" width="11" bestFit="1" customWidth="1"/>
    <col min="8207" max="8207" width="11.875" bestFit="1" customWidth="1"/>
    <col min="8209" max="8209" width="11.875" bestFit="1" customWidth="1"/>
    <col min="8211" max="8211" width="13" bestFit="1" customWidth="1"/>
    <col min="8462" max="8462" width="11" bestFit="1" customWidth="1"/>
    <col min="8463" max="8463" width="11.875" bestFit="1" customWidth="1"/>
    <col min="8465" max="8465" width="11.875" bestFit="1" customWidth="1"/>
    <col min="8467" max="8467" width="13" bestFit="1" customWidth="1"/>
    <col min="8718" max="8718" width="11" bestFit="1" customWidth="1"/>
    <col min="8719" max="8719" width="11.875" bestFit="1" customWidth="1"/>
    <col min="8721" max="8721" width="11.875" bestFit="1" customWidth="1"/>
    <col min="8723" max="8723" width="13" bestFit="1" customWidth="1"/>
    <col min="8974" max="8974" width="11" bestFit="1" customWidth="1"/>
    <col min="8975" max="8975" width="11.875" bestFit="1" customWidth="1"/>
    <col min="8977" max="8977" width="11.875" bestFit="1" customWidth="1"/>
    <col min="8979" max="8979" width="13" bestFit="1" customWidth="1"/>
    <col min="9230" max="9230" width="11" bestFit="1" customWidth="1"/>
    <col min="9231" max="9231" width="11.875" bestFit="1" customWidth="1"/>
    <col min="9233" max="9233" width="11.875" bestFit="1" customWidth="1"/>
    <col min="9235" max="9235" width="13" bestFit="1" customWidth="1"/>
    <col min="9486" max="9486" width="11" bestFit="1" customWidth="1"/>
    <col min="9487" max="9487" width="11.875" bestFit="1" customWidth="1"/>
    <col min="9489" max="9489" width="11.875" bestFit="1" customWidth="1"/>
    <col min="9491" max="9491" width="13" bestFit="1" customWidth="1"/>
    <col min="9742" max="9742" width="11" bestFit="1" customWidth="1"/>
    <col min="9743" max="9743" width="11.875" bestFit="1" customWidth="1"/>
    <col min="9745" max="9745" width="11.875" bestFit="1" customWidth="1"/>
    <col min="9747" max="9747" width="13" bestFit="1" customWidth="1"/>
    <col min="9998" max="9998" width="11" bestFit="1" customWidth="1"/>
    <col min="9999" max="9999" width="11.875" bestFit="1" customWidth="1"/>
    <col min="10001" max="10001" width="11.875" bestFit="1" customWidth="1"/>
    <col min="10003" max="10003" width="13" bestFit="1" customWidth="1"/>
    <col min="10254" max="10254" width="11" bestFit="1" customWidth="1"/>
    <col min="10255" max="10255" width="11.875" bestFit="1" customWidth="1"/>
    <col min="10257" max="10257" width="11.875" bestFit="1" customWidth="1"/>
    <col min="10259" max="10259" width="13" bestFit="1" customWidth="1"/>
    <col min="10510" max="10510" width="11" bestFit="1" customWidth="1"/>
    <col min="10511" max="10511" width="11.875" bestFit="1" customWidth="1"/>
    <col min="10513" max="10513" width="11.875" bestFit="1" customWidth="1"/>
    <col min="10515" max="10515" width="13" bestFit="1" customWidth="1"/>
    <col min="10766" max="10766" width="11" bestFit="1" customWidth="1"/>
    <col min="10767" max="10767" width="11.875" bestFit="1" customWidth="1"/>
    <col min="10769" max="10769" width="11.875" bestFit="1" customWidth="1"/>
    <col min="10771" max="10771" width="13" bestFit="1" customWidth="1"/>
    <col min="11022" max="11022" width="11" bestFit="1" customWidth="1"/>
    <col min="11023" max="11023" width="11.875" bestFit="1" customWidth="1"/>
    <col min="11025" max="11025" width="11.875" bestFit="1" customWidth="1"/>
    <col min="11027" max="11027" width="13" bestFit="1" customWidth="1"/>
    <col min="11278" max="11278" width="11" bestFit="1" customWidth="1"/>
    <col min="11279" max="11279" width="11.875" bestFit="1" customWidth="1"/>
    <col min="11281" max="11281" width="11.875" bestFit="1" customWidth="1"/>
    <col min="11283" max="11283" width="13" bestFit="1" customWidth="1"/>
    <col min="11534" max="11534" width="11" bestFit="1" customWidth="1"/>
    <col min="11535" max="11535" width="11.875" bestFit="1" customWidth="1"/>
    <col min="11537" max="11537" width="11.875" bestFit="1" customWidth="1"/>
    <col min="11539" max="11539" width="13" bestFit="1" customWidth="1"/>
    <col min="11790" max="11790" width="11" bestFit="1" customWidth="1"/>
    <col min="11791" max="11791" width="11.875" bestFit="1" customWidth="1"/>
    <col min="11793" max="11793" width="11.875" bestFit="1" customWidth="1"/>
    <col min="11795" max="11795" width="13" bestFit="1" customWidth="1"/>
    <col min="12046" max="12046" width="11" bestFit="1" customWidth="1"/>
    <col min="12047" max="12047" width="11.875" bestFit="1" customWidth="1"/>
    <col min="12049" max="12049" width="11.875" bestFit="1" customWidth="1"/>
    <col min="12051" max="12051" width="13" bestFit="1" customWidth="1"/>
    <col min="12302" max="12302" width="11" bestFit="1" customWidth="1"/>
    <col min="12303" max="12303" width="11.875" bestFit="1" customWidth="1"/>
    <col min="12305" max="12305" width="11.875" bestFit="1" customWidth="1"/>
    <col min="12307" max="12307" width="13" bestFit="1" customWidth="1"/>
    <col min="12558" max="12558" width="11" bestFit="1" customWidth="1"/>
    <col min="12559" max="12559" width="11.875" bestFit="1" customWidth="1"/>
    <col min="12561" max="12561" width="11.875" bestFit="1" customWidth="1"/>
    <col min="12563" max="12563" width="13" bestFit="1" customWidth="1"/>
    <col min="12814" max="12814" width="11" bestFit="1" customWidth="1"/>
    <col min="12815" max="12815" width="11.875" bestFit="1" customWidth="1"/>
    <col min="12817" max="12817" width="11.875" bestFit="1" customWidth="1"/>
    <col min="12819" max="12819" width="13" bestFit="1" customWidth="1"/>
    <col min="13070" max="13070" width="11" bestFit="1" customWidth="1"/>
    <col min="13071" max="13071" width="11.875" bestFit="1" customWidth="1"/>
    <col min="13073" max="13073" width="11.875" bestFit="1" customWidth="1"/>
    <col min="13075" max="13075" width="13" bestFit="1" customWidth="1"/>
    <col min="13326" max="13326" width="11" bestFit="1" customWidth="1"/>
    <col min="13327" max="13327" width="11.875" bestFit="1" customWidth="1"/>
    <col min="13329" max="13329" width="11.875" bestFit="1" customWidth="1"/>
    <col min="13331" max="13331" width="13" bestFit="1" customWidth="1"/>
    <col min="13582" max="13582" width="11" bestFit="1" customWidth="1"/>
    <col min="13583" max="13583" width="11.875" bestFit="1" customWidth="1"/>
    <col min="13585" max="13585" width="11.875" bestFit="1" customWidth="1"/>
    <col min="13587" max="13587" width="13" bestFit="1" customWidth="1"/>
    <col min="13838" max="13838" width="11" bestFit="1" customWidth="1"/>
    <col min="13839" max="13839" width="11.875" bestFit="1" customWidth="1"/>
    <col min="13841" max="13841" width="11.875" bestFit="1" customWidth="1"/>
    <col min="13843" max="13843" width="13" bestFit="1" customWidth="1"/>
    <col min="14094" max="14094" width="11" bestFit="1" customWidth="1"/>
    <col min="14095" max="14095" width="11.875" bestFit="1" customWidth="1"/>
    <col min="14097" max="14097" width="11.875" bestFit="1" customWidth="1"/>
    <col min="14099" max="14099" width="13" bestFit="1" customWidth="1"/>
    <col min="14350" max="14350" width="11" bestFit="1" customWidth="1"/>
    <col min="14351" max="14351" width="11.875" bestFit="1" customWidth="1"/>
    <col min="14353" max="14353" width="11.875" bestFit="1" customWidth="1"/>
    <col min="14355" max="14355" width="13" bestFit="1" customWidth="1"/>
    <col min="14606" max="14606" width="11" bestFit="1" customWidth="1"/>
    <col min="14607" max="14607" width="11.875" bestFit="1" customWidth="1"/>
    <col min="14609" max="14609" width="11.875" bestFit="1" customWidth="1"/>
    <col min="14611" max="14611" width="13" bestFit="1" customWidth="1"/>
    <col min="14862" max="14862" width="11" bestFit="1" customWidth="1"/>
    <col min="14863" max="14863" width="11.875" bestFit="1" customWidth="1"/>
    <col min="14865" max="14865" width="11.875" bestFit="1" customWidth="1"/>
    <col min="14867" max="14867" width="13" bestFit="1" customWidth="1"/>
    <col min="15118" max="15118" width="11" bestFit="1" customWidth="1"/>
    <col min="15119" max="15119" width="11.875" bestFit="1" customWidth="1"/>
    <col min="15121" max="15121" width="11.875" bestFit="1" customWidth="1"/>
    <col min="15123" max="15123" width="13" bestFit="1" customWidth="1"/>
    <col min="15374" max="15374" width="11" bestFit="1" customWidth="1"/>
    <col min="15375" max="15375" width="11.875" bestFit="1" customWidth="1"/>
    <col min="15377" max="15377" width="11.875" bestFit="1" customWidth="1"/>
    <col min="15379" max="15379" width="13" bestFit="1" customWidth="1"/>
    <col min="15630" max="15630" width="11" bestFit="1" customWidth="1"/>
    <col min="15631" max="15631" width="11.875" bestFit="1" customWidth="1"/>
    <col min="15633" max="15633" width="11.875" bestFit="1" customWidth="1"/>
    <col min="15635" max="15635" width="13" bestFit="1" customWidth="1"/>
    <col min="15886" max="15886" width="11" bestFit="1" customWidth="1"/>
    <col min="15887" max="15887" width="11.875" bestFit="1" customWidth="1"/>
    <col min="15889" max="15889" width="11.875" bestFit="1" customWidth="1"/>
    <col min="15891" max="15891" width="13" bestFit="1" customWidth="1"/>
    <col min="16142" max="16142" width="11" bestFit="1" customWidth="1"/>
    <col min="16143" max="16143" width="11.875" bestFit="1" customWidth="1"/>
    <col min="16145" max="16145" width="11.875" bestFit="1" customWidth="1"/>
    <col min="16147" max="16147" width="13" bestFit="1" customWidth="1"/>
  </cols>
  <sheetData>
    <row r="1" spans="1:19">
      <c r="A1" t="s">
        <v>95</v>
      </c>
    </row>
    <row r="2" spans="1:19">
      <c r="A2" t="s">
        <v>96</v>
      </c>
    </row>
    <row r="3" spans="1:19">
      <c r="A3" t="s">
        <v>97</v>
      </c>
    </row>
    <row r="5" spans="1:19">
      <c r="A5" t="s">
        <v>98</v>
      </c>
    </row>
    <row r="7" spans="1:19">
      <c r="A7" t="s">
        <v>99</v>
      </c>
    </row>
    <row r="9" spans="1:19">
      <c r="A9" t="s">
        <v>100</v>
      </c>
      <c r="S9" t="s">
        <v>101</v>
      </c>
    </row>
    <row r="10" spans="1:19">
      <c r="A10" t="s">
        <v>102</v>
      </c>
    </row>
    <row r="11" spans="1:19">
      <c r="Q11" t="s">
        <v>103</v>
      </c>
      <c r="S11" t="s">
        <v>104</v>
      </c>
    </row>
    <row r="12" spans="1:19">
      <c r="A12" s="113" t="s">
        <v>105</v>
      </c>
      <c r="O12" s="112" t="s">
        <v>106</v>
      </c>
      <c r="Q12" s="114">
        <v>0.7</v>
      </c>
      <c r="S12" s="114">
        <f>1-Q12</f>
        <v>0.30000000000000004</v>
      </c>
    </row>
    <row r="13" spans="1:19" ht="17.25" thickBot="1">
      <c r="A13" s="115" t="s">
        <v>107</v>
      </c>
    </row>
    <row r="14" spans="1:19" ht="17.25" thickBot="1">
      <c r="A14" s="113" t="s">
        <v>108</v>
      </c>
      <c r="N14" t="s">
        <v>109</v>
      </c>
      <c r="O14" s="112">
        <v>30000000</v>
      </c>
      <c r="Q14" s="116">
        <f>O14*Q12</f>
        <v>21000000</v>
      </c>
      <c r="S14" s="117">
        <f>O14-Q14</f>
        <v>9000000</v>
      </c>
    </row>
    <row r="15" spans="1:19">
      <c r="A15" s="113" t="s">
        <v>110</v>
      </c>
      <c r="N15" t="s">
        <v>111</v>
      </c>
      <c r="O15" s="112">
        <v>5000000</v>
      </c>
      <c r="Q15" s="116">
        <f>O15*Q12</f>
        <v>3500000</v>
      </c>
      <c r="S15" s="118">
        <f>O15-Q15</f>
        <v>1500000</v>
      </c>
    </row>
    <row r="17" spans="1:17">
      <c r="Q17" t="s">
        <v>112</v>
      </c>
    </row>
    <row r="18" spans="1:17">
      <c r="A18" t="s">
        <v>113</v>
      </c>
      <c r="N18" t="s">
        <v>109</v>
      </c>
      <c r="Q18" s="119">
        <v>8000000</v>
      </c>
    </row>
    <row r="19" spans="1:17">
      <c r="A19" t="s">
        <v>114</v>
      </c>
      <c r="N19" t="s">
        <v>111</v>
      </c>
      <c r="Q19" s="116">
        <f>Q14-Q18</f>
        <v>13000000</v>
      </c>
    </row>
    <row r="20" spans="1:17">
      <c r="A20" t="s">
        <v>115</v>
      </c>
    </row>
    <row r="21" spans="1:17">
      <c r="A21" t="s">
        <v>116</v>
      </c>
      <c r="N21" t="s">
        <v>111</v>
      </c>
    </row>
    <row r="23" spans="1:17">
      <c r="A23" t="s">
        <v>117</v>
      </c>
    </row>
    <row r="24" spans="1:17">
      <c r="A24" t="s">
        <v>118</v>
      </c>
    </row>
    <row r="25" spans="1:17">
      <c r="A25" t="s">
        <v>119</v>
      </c>
    </row>
    <row r="27" spans="1:17">
      <c r="A27" t="s">
        <v>120</v>
      </c>
    </row>
    <row r="28" spans="1:17">
      <c r="A28" t="s">
        <v>121</v>
      </c>
    </row>
    <row r="30" spans="1:17">
      <c r="A30" t="s">
        <v>122</v>
      </c>
    </row>
    <row r="31" spans="1:17">
      <c r="A31" t="s">
        <v>123</v>
      </c>
    </row>
    <row r="33" spans="1:1">
      <c r="A33" t="s">
        <v>124</v>
      </c>
    </row>
    <row r="34" spans="1:1">
      <c r="A34" t="s">
        <v>125</v>
      </c>
    </row>
    <row r="36" spans="1:1">
      <c r="A36" t="s">
        <v>126</v>
      </c>
    </row>
    <row r="39" spans="1:1">
      <c r="A39" t="s">
        <v>127</v>
      </c>
    </row>
    <row r="41" spans="1:1">
      <c r="A41" t="s">
        <v>128</v>
      </c>
    </row>
    <row r="42" spans="1:1">
      <c r="A42" t="s">
        <v>129</v>
      </c>
    </row>
    <row r="43" spans="1:1">
      <c r="A43" t="s">
        <v>130</v>
      </c>
    </row>
    <row r="45" spans="1:1">
      <c r="A45" t="s">
        <v>131</v>
      </c>
    </row>
    <row r="46" spans="1:1">
      <c r="A46" t="s">
        <v>132</v>
      </c>
    </row>
    <row r="47" spans="1:1">
      <c r="A47" t="s">
        <v>133</v>
      </c>
    </row>
  </sheetData>
  <phoneticPr fontId="4"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0A438-F745-4830-AB54-F2CA56BA770F}">
  <dimension ref="A1"/>
  <sheetViews>
    <sheetView showGridLines="0" workbookViewId="0">
      <selection activeCell="H19" sqref="H19:J19"/>
    </sheetView>
  </sheetViews>
  <sheetFormatPr defaultRowHeight="16.5"/>
  <sheetData/>
  <phoneticPr fontId="4" type="noConversion"/>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9</vt:i4>
      </vt:variant>
      <vt:variant>
        <vt:lpstr>이름 지정된 범위</vt:lpstr>
      </vt:variant>
      <vt:variant>
        <vt:i4>2</vt:i4>
      </vt:variant>
    </vt:vector>
  </HeadingPairs>
  <TitlesOfParts>
    <vt:vector size="11" baseType="lpstr">
      <vt:lpstr>1 - 업무용승용차 관련비용등</vt:lpstr>
      <vt:lpstr>2 - 업무용승용차관련비용명세서-법인세신고제출용</vt:lpstr>
      <vt:lpstr>운행일지 작성예시</vt:lpstr>
      <vt:lpstr>운행일지(5406)-차량별</vt:lpstr>
      <vt:lpstr>업무용승용차 운행기록부-회사직접작성</vt:lpstr>
      <vt:lpstr>작성방법</vt:lpstr>
      <vt:lpstr>업무용승용차관련비용명세서 세무조정</vt:lpstr>
      <vt:lpstr>사적사용분</vt:lpstr>
      <vt:lpstr>소득처분</vt:lpstr>
      <vt:lpstr>'2 - 업무용승용차관련비용명세서-법인세신고제출용'!Print_Area</vt:lpstr>
      <vt:lpstr>'운행일지 작성예시'!Print_Area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Microsoft</cp:lastModifiedBy>
  <cp:lastPrinted>2019-03-09T12:30:23Z</cp:lastPrinted>
  <dcterms:created xsi:type="dcterms:W3CDTF">2019-03-09T12:07:36Z</dcterms:created>
  <dcterms:modified xsi:type="dcterms:W3CDTF">2019-03-18T16:38:18Z</dcterms:modified>
</cp:coreProperties>
</file>