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양도\"/>
    </mc:Choice>
  </mc:AlternateContent>
  <xr:revisionPtr revIDLastSave="0" documentId="13_ncr:1_{E302C768-F58A-43F5-8F67-422D5FF2D726}" xr6:coauthVersionLast="47" xr6:coauthVersionMax="47" xr10:uidLastSave="{00000000-0000-0000-0000-000000000000}"/>
  <bookViews>
    <workbookView xWindow="-60" yWindow="-60" windowWidth="28920" windowHeight="16320" xr2:uid="{00000000-000D-0000-FFFF-FFFF00000000}"/>
  </bookViews>
  <sheets>
    <sheet name="1-양도소득과세표준 신고 및 납부계산서" sheetId="1" r:id="rId1"/>
    <sheet name="2-양도소득금액계산명세서" sheetId="2" r:id="rId2"/>
    <sheet name="3-취득가액및필요경비계산 상세명세서(1)" sheetId="3" r:id="rId3"/>
    <sheet name="원문자" sheetId="4" r:id="rId4"/>
    <sheet name="일시적2주택특례 라벨" sheetId="6" r:id="rId5"/>
    <sheet name="조정지역" sheetId="5" r:id="rId6"/>
  </sheets>
  <externalReferences>
    <externalReference r:id="rId7"/>
    <externalReference r:id="rId8"/>
    <externalReference r:id="rId9"/>
    <externalReference r:id="rId10"/>
  </externalReferences>
  <definedNames>
    <definedName name="COTAX">[1]단순세율비교!$M$2:$P$5</definedName>
    <definedName name="LONG">'2-양도소득금액계산명세서'!$AE$80:$AG$88</definedName>
    <definedName name="LOTAX">'1-양도소득과세표준 신고 및 납부계산서'!$AQ$25:$AT$33</definedName>
    <definedName name="PERTAX">[1]단순세율비교!$M$7:$P$13</definedName>
    <definedName name="_xlnm.Print_Area" localSheetId="0">'1-양도소득과세표준 신고 및 납부계산서'!$A$1:$AL$58</definedName>
    <definedName name="_xlnm.Print_Area" localSheetId="1">'2-양도소득금액계산명세서'!$A$1:$AN$50</definedName>
    <definedName name="_xlnm.Print_Area" localSheetId="2">'3-취득가액및필요경비계산 상세명세서(1)'!$A$1:$DM$47</definedName>
    <definedName name="TAX">'1-양도소득과세표준 신고 및 납부계산서'!$AQ$14:$AT$21</definedName>
    <definedName name="세율">'[2]2011년귀속 근로소득원천징수영수증 (1-3page)'!#REF!</definedName>
    <definedName name="세율2009">[3]세율!$F$9:$I$12</definedName>
    <definedName name="세율2010">[3]세율!$K$9:$N$12</definedName>
    <definedName name="세율2012">#REF!</definedName>
    <definedName name="연금소득공제">[2]연금소득공제!$K$6:$O$9</definedName>
    <definedName name="종소세율2011">'[4]세율(자동)'!$K$11:$N$14</definedName>
    <definedName name="종소세율2012">'[4]세율(자동)'!$P$11:$S$14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2" i="2" l="1"/>
  <c r="AA32" i="2"/>
  <c r="T21" i="2"/>
  <c r="AX21" i="2"/>
  <c r="T18" i="2"/>
  <c r="T54" i="2"/>
  <c r="S24" i="1" l="1"/>
  <c r="M47" i="2"/>
  <c r="M46" i="2"/>
  <c r="M45" i="2"/>
  <c r="M44" i="2"/>
  <c r="M42" i="2"/>
  <c r="M41" i="2"/>
  <c r="M40" i="2"/>
  <c r="M39" i="2"/>
  <c r="M36" i="2"/>
  <c r="M35" i="2"/>
  <c r="M30" i="2"/>
  <c r="M27" i="2"/>
  <c r="M24" i="2"/>
  <c r="AR33" i="1"/>
  <c r="AQ33" i="1"/>
  <c r="AQ21" i="1"/>
  <c r="X24" i="1"/>
  <c r="BS3" i="3" l="1"/>
  <c r="AF3" i="3"/>
  <c r="DF3" i="3"/>
  <c r="DF4" i="3"/>
  <c r="BS4" i="3"/>
  <c r="AF4" i="3"/>
  <c r="AH43" i="2" l="1"/>
  <c r="AA43" i="2"/>
  <c r="T43" i="2"/>
  <c r="AH48" i="2"/>
  <c r="AA48" i="2"/>
  <c r="T48" i="2"/>
  <c r="DE45" i="3" l="1"/>
  <c r="DE46" i="3" s="1"/>
  <c r="BR45" i="3"/>
  <c r="BR46" i="3" s="1"/>
  <c r="T17" i="2" l="1"/>
  <c r="AF93" i="2" l="1"/>
  <c r="AF94" i="2"/>
  <c r="AF95" i="2"/>
  <c r="AF96" i="2"/>
  <c r="AF97" i="2"/>
  <c r="AF98" i="2"/>
  <c r="AF99" i="2"/>
  <c r="AF100" i="2"/>
  <c r="AF101" i="2"/>
  <c r="AF102" i="2"/>
  <c r="AF103" i="2"/>
  <c r="AF92" i="2"/>
  <c r="M43" i="2" l="1"/>
  <c r="AQ31" i="1"/>
  <c r="AQ20" i="1"/>
  <c r="AH33" i="1"/>
  <c r="AC33" i="1"/>
  <c r="X33" i="1"/>
  <c r="S33" i="1"/>
  <c r="N32" i="1"/>
  <c r="I32" i="1" s="1"/>
  <c r="AH55" i="2" l="1"/>
  <c r="AA55" i="2"/>
  <c r="T55" i="2"/>
  <c r="AA54" i="2"/>
  <c r="AH54" i="2"/>
  <c r="AQ30" i="1"/>
  <c r="AQ29" i="1"/>
  <c r="AQ28" i="1"/>
  <c r="AQ27" i="1"/>
  <c r="AQ26" i="1"/>
  <c r="I42" i="1"/>
  <c r="I45" i="1" s="1"/>
  <c r="I47" i="1" s="1"/>
  <c r="N33" i="1"/>
  <c r="I33" i="1" s="1"/>
  <c r="AQ19" i="1"/>
  <c r="AQ18" i="1"/>
  <c r="AQ17" i="1"/>
  <c r="AQ16" i="1"/>
  <c r="AQ15" i="1"/>
  <c r="N38" i="1"/>
  <c r="N36" i="1"/>
  <c r="I36" i="1" s="1"/>
  <c r="N34" i="1"/>
  <c r="I34" i="1" s="1"/>
  <c r="N31" i="1"/>
  <c r="N30" i="1"/>
  <c r="I30" i="1" s="1"/>
  <c r="N29" i="1"/>
  <c r="I29" i="1" s="1"/>
  <c r="N28" i="1"/>
  <c r="I28" i="1" s="1"/>
  <c r="N27" i="1"/>
  <c r="I27" i="1" s="1"/>
  <c r="N26" i="1"/>
  <c r="I26" i="1" s="1"/>
  <c r="N25" i="1"/>
  <c r="I25" i="1" s="1"/>
  <c r="N20" i="1"/>
  <c r="I20" i="1" s="1"/>
  <c r="N19" i="1"/>
  <c r="I38" i="1"/>
  <c r="I31" i="1"/>
  <c r="I19" i="1"/>
  <c r="J57" i="1"/>
  <c r="X44" i="1"/>
  <c r="AH20" i="2"/>
  <c r="AH22" i="2" s="1"/>
  <c r="AA20" i="2"/>
  <c r="T20" i="2"/>
  <c r="T58" i="2"/>
  <c r="DE20" i="3"/>
  <c r="CO17" i="3"/>
  <c r="CO18" i="3" s="1"/>
  <c r="CO19" i="3" s="1"/>
  <c r="DE13" i="3"/>
  <c r="CO8" i="3"/>
  <c r="CO9" i="3" s="1"/>
  <c r="CO10" i="3" s="1"/>
  <c r="CO11" i="3" s="1"/>
  <c r="CO12" i="3" s="1"/>
  <c r="BP3" i="3"/>
  <c r="DC3" i="3" s="1"/>
  <c r="BR20" i="3"/>
  <c r="BB17" i="3"/>
  <c r="BB18" i="3" s="1"/>
  <c r="BB19" i="3" s="1"/>
  <c r="BR13" i="3"/>
  <c r="BB8" i="3"/>
  <c r="BB9" i="3" s="1"/>
  <c r="BB10" i="3" s="1"/>
  <c r="BB11" i="3" s="1"/>
  <c r="BB12" i="3" s="1"/>
  <c r="AE45" i="3"/>
  <c r="AE40" i="3"/>
  <c r="AE32" i="3"/>
  <c r="AE13" i="3"/>
  <c r="AE20" i="3"/>
  <c r="O17" i="3"/>
  <c r="O18" i="3" s="1"/>
  <c r="O19" i="3" s="1"/>
  <c r="O8" i="3"/>
  <c r="O9" i="3" s="1"/>
  <c r="O10" i="3" s="1"/>
  <c r="O11" i="3" s="1"/>
  <c r="O12" i="3" s="1"/>
  <c r="AH29" i="2"/>
  <c r="AH31" i="2" s="1"/>
  <c r="T19" i="2"/>
  <c r="AA58" i="2"/>
  <c r="AH58" i="2"/>
  <c r="BR22" i="3" l="1"/>
  <c r="AA29" i="2"/>
  <c r="AA31" i="2" s="1"/>
  <c r="AE22" i="3"/>
  <c r="DE22" i="3"/>
  <c r="AE41" i="3"/>
  <c r="AE46" i="3" s="1"/>
  <c r="M28" i="2" s="1"/>
  <c r="AA60" i="2"/>
  <c r="AH60" i="2"/>
  <c r="AH64" i="2" s="1"/>
  <c r="AA64" i="2" l="1"/>
  <c r="M60" i="2"/>
  <c r="M64" i="2"/>
  <c r="M25" i="2"/>
  <c r="AA59" i="2"/>
  <c r="AH59" i="2"/>
  <c r="AA61" i="2"/>
  <c r="AH61" i="2"/>
  <c r="AH67" i="2" s="1"/>
  <c r="T29" i="2"/>
  <c r="M29" i="2" s="1"/>
  <c r="T72" i="2"/>
  <c r="AH34" i="2"/>
  <c r="AA34" i="2"/>
  <c r="AA67" i="2" l="1"/>
  <c r="AA72" i="2" s="1"/>
  <c r="M61" i="2"/>
  <c r="AH69" i="2"/>
  <c r="M67" i="2"/>
  <c r="M69" i="2" s="1"/>
  <c r="AH72" i="2"/>
  <c r="AA69" i="2"/>
  <c r="T31" i="2"/>
  <c r="M48" i="2"/>
  <c r="M72" i="2"/>
  <c r="T69" i="2"/>
  <c r="T32" i="2" l="1"/>
  <c r="T34" i="2" s="1"/>
  <c r="M31" i="2"/>
  <c r="X21" i="1"/>
  <c r="M32" i="2" l="1"/>
  <c r="M34" i="2"/>
  <c r="T59" i="2"/>
  <c r="N18" i="1" l="1"/>
  <c r="I18" i="1" s="1"/>
  <c r="N24" i="1"/>
  <c r="I24" i="1" s="1"/>
  <c r="AH24" i="1" l="1"/>
  <c r="AH35" i="1" s="1"/>
  <c r="AH37" i="1" s="1"/>
  <c r="N35" i="1"/>
  <c r="I35" i="1" s="1"/>
  <c r="S37" i="1" l="1"/>
  <c r="N37" i="1" l="1"/>
  <c r="I37" i="1" s="1"/>
  <c r="AR37" i="1" s="1"/>
  <c r="Y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23" authorId="0" shapeId="0" xr:uid="{F3616789-DF1A-4079-9990-67AA9FDD93E2}">
      <text>
        <r>
          <rPr>
            <b/>
            <sz val="9"/>
            <color indexed="81"/>
            <rFont val="돋움"/>
            <family val="3"/>
            <charset val="129"/>
          </rPr>
          <t>누진세율</t>
        </r>
        <r>
          <rPr>
            <b/>
            <sz val="9"/>
            <color indexed="81"/>
            <rFont val="Tahoma"/>
            <family val="2"/>
          </rPr>
          <t xml:space="preserve"> SHEET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</text>
    </comment>
    <comment ref="E32" authorId="0" shapeId="0" xr:uid="{EBD4366B-77CE-4FB7-83BD-027D2C57D36B}">
      <text>
        <r>
          <rPr>
            <b/>
            <sz val="9"/>
            <color indexed="81"/>
            <rFont val="돋움"/>
            <family val="3"/>
            <charset val="129"/>
          </rPr>
          <t>올해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신설된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조문으로서</t>
        </r>
        <r>
          <rPr>
            <b/>
            <sz val="9"/>
            <color indexed="81"/>
            <rFont val="Tahoma"/>
            <family val="2"/>
          </rPr>
          <t xml:space="preserve"> 2018.1.1.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114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2 </t>
        </r>
        <r>
          <rPr>
            <b/>
            <sz val="9"/>
            <color indexed="81"/>
            <rFont val="돋움"/>
            <family val="3"/>
            <charset val="129"/>
          </rPr>
          <t>①항에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의거하여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거주자가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신축하고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취득일부터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환산취득가액을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취득가액으로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환산취득가액의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산출세액이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없어도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유의하여야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2 [ </t>
        </r>
        <r>
          <rPr>
            <b/>
            <sz val="9"/>
            <color indexed="81"/>
            <rFont val="돋움"/>
            <family val="3"/>
            <charset val="129"/>
          </rPr>
          <t>환산가액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(2017.12.19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거주자가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신축하고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취득일부터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취득가액으로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.(2017.12.19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적용한다</t>
        </r>
        <r>
          <rPr>
            <b/>
            <sz val="9"/>
            <color indexed="81"/>
            <rFont val="Tahoma"/>
            <family val="2"/>
          </rPr>
          <t xml:space="preserve">.(2017.12.19.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신축건물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
○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가산세＝환산취득가액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건물분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5%(</t>
        </r>
        <r>
          <rPr>
            <b/>
            <sz val="9"/>
            <color indexed="81"/>
            <rFont val="돋움"/>
            <family val="3"/>
            <charset val="129"/>
          </rPr>
          <t>소세법</t>
        </r>
        <r>
          <rPr>
            <b/>
            <sz val="9"/>
            <color indexed="81"/>
            <rFont val="Tahoma"/>
            <family val="2"/>
          </rPr>
          <t xml:space="preserve"> 114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)
(2) </t>
        </r>
        <r>
          <rPr>
            <b/>
            <sz val="9"/>
            <color indexed="81"/>
            <rFont val="돋움"/>
            <family val="3"/>
            <charset val="129"/>
          </rPr>
          <t>증축의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취득원가를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소득법</t>
        </r>
        <r>
          <rPr>
            <b/>
            <sz val="9"/>
            <color indexed="81"/>
            <rFont val="Tahoma"/>
            <family val="2"/>
          </rPr>
          <t xml:space="preserve"> §114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>)
- (</t>
        </r>
        <r>
          <rPr>
            <b/>
            <sz val="9"/>
            <color indexed="81"/>
            <rFont val="돋움"/>
            <family val="3"/>
            <charset val="129"/>
          </rPr>
          <t>증축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증축일로부터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취득가액으로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시
</t>
        </r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개정이유</t>
        </r>
        <r>
          <rPr>
            <b/>
            <sz val="9"/>
            <color indexed="81"/>
            <rFont val="Tahoma"/>
            <family val="2"/>
          </rPr>
          <t xml:space="preserve">&gt; </t>
        </r>
        <r>
          <rPr>
            <b/>
            <sz val="9"/>
            <color indexed="81"/>
            <rFont val="돋움"/>
            <family val="3"/>
            <charset val="129"/>
          </rPr>
          <t>증축시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환산가액으로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신고함으로써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세부담을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방지
</t>
        </r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적용시기</t>
        </r>
        <r>
          <rPr>
            <b/>
            <sz val="9"/>
            <color indexed="81"/>
            <rFont val="Tahoma"/>
            <family val="2"/>
          </rPr>
          <t xml:space="preserve">&gt; </t>
        </r>
        <r>
          <rPr>
            <b/>
            <sz val="9"/>
            <color indexed="81"/>
            <rFont val="돋움"/>
            <family val="3"/>
            <charset val="129"/>
          </rPr>
          <t>’</t>
        </r>
        <r>
          <rPr>
            <b/>
            <sz val="9"/>
            <color indexed="81"/>
            <rFont val="Tahoma"/>
            <family val="2"/>
          </rPr>
          <t xml:space="preserve">20.1.1.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</commentList>
</comments>
</file>

<file path=xl/sharedStrings.xml><?xml version="1.0" encoding="utf-8"?>
<sst xmlns="http://schemas.openxmlformats.org/spreadsheetml/2006/main" count="753" uniqueCount="494">
  <si>
    <t>(앞쪽)</t>
    <phoneticPr fontId="2" type="noConversion"/>
  </si>
  <si>
    <t>양 도 소 득 금 액</t>
    <phoneticPr fontId="2" type="noConversion"/>
  </si>
  <si>
    <t>④</t>
    <phoneticPr fontId="2" type="noConversion"/>
  </si>
  <si>
    <t>⑤</t>
    <phoneticPr fontId="2" type="noConversion"/>
  </si>
  <si>
    <t>양 도 소 득 기 본 공 제</t>
    <phoneticPr fontId="2" type="noConversion"/>
  </si>
  <si>
    <t>⑧</t>
    <phoneticPr fontId="2" type="noConversion"/>
  </si>
  <si>
    <t>과   세   표   준
(④＋⑤－⑥-⑦)</t>
    <phoneticPr fontId="2" type="noConversion"/>
  </si>
  <si>
    <t>⑮</t>
    <phoneticPr fontId="2" type="noConversion"/>
  </si>
  <si>
    <t>가산세</t>
    <phoneticPr fontId="2" type="noConversion"/>
  </si>
  <si>
    <t>납부불성실</t>
    <phoneticPr fontId="2" type="noConversion"/>
  </si>
  <si>
    <t>계</t>
    <phoneticPr fontId="2" type="noConversion"/>
  </si>
  <si>
    <t>⑯</t>
    <phoneticPr fontId="2" type="noConversion"/>
  </si>
  <si>
    <t>⑰</t>
    <phoneticPr fontId="2" type="noConversion"/>
  </si>
  <si>
    <r>
      <t>납 부 할  세 액
(⑩-⑪-⑫-⑬-⑭+⑮-</t>
    </r>
    <r>
      <rPr>
        <sz val="9"/>
        <color theme="1"/>
        <rFont val="MS Gothic"/>
        <family val="3"/>
        <charset val="128"/>
      </rPr>
      <t>⑯</t>
    </r>
    <r>
      <rPr>
        <sz val="9"/>
        <color theme="1"/>
        <rFont val="돋움"/>
        <family val="3"/>
        <charset val="129"/>
      </rPr>
      <t>)</t>
    </r>
    <phoneticPr fontId="2" type="noConversion"/>
  </si>
  <si>
    <t>분납(물납)할 세액</t>
    <phoneticPr fontId="2" type="noConversion"/>
  </si>
  <si>
    <t>납 부 세 액</t>
    <phoneticPr fontId="2" type="noConversion"/>
  </si>
  <si>
    <t>⑥</t>
    <phoneticPr fontId="2" type="noConversion"/>
  </si>
  <si>
    <t>기신고ㆍ결정ㆍ경정된 
양도소득금액 합계</t>
    <phoneticPr fontId="2" type="noConversion"/>
  </si>
  <si>
    <t>⑦</t>
    <phoneticPr fontId="2" type="noConversion"/>
  </si>
  <si>
    <t>⑨</t>
    <phoneticPr fontId="2" type="noConversion"/>
  </si>
  <si>
    <t>세            율</t>
    <phoneticPr fontId="2" type="noConversion"/>
  </si>
  <si>
    <t>⑩</t>
    <phoneticPr fontId="2" type="noConversion"/>
  </si>
  <si>
    <t>산   출   세  액</t>
    <phoneticPr fontId="2" type="noConversion"/>
  </si>
  <si>
    <t>⑪</t>
    <phoneticPr fontId="2" type="noConversion"/>
  </si>
  <si>
    <t>감   면   세  액</t>
    <phoneticPr fontId="2" type="noConversion"/>
  </si>
  <si>
    <t>⑫</t>
    <phoneticPr fontId="2" type="noConversion"/>
  </si>
  <si>
    <t>외국납부세액공제</t>
    <phoneticPr fontId="2" type="noConversion"/>
  </si>
  <si>
    <t>⑬</t>
    <phoneticPr fontId="2" type="noConversion"/>
  </si>
  <si>
    <t>⑭</t>
    <phoneticPr fontId="2" type="noConversion"/>
  </si>
  <si>
    <t>원천징수세액공제</t>
    <phoneticPr fontId="2" type="noConversion"/>
  </si>
  <si>
    <t>소득감면대상 소득금액</t>
    <phoneticPr fontId="2" type="noConversion"/>
  </si>
  <si>
    <t>양 도 소 득 금 액</t>
    <phoneticPr fontId="2" type="noConversion"/>
  </si>
  <si>
    <t>기장불성실 등</t>
    <phoneticPr fontId="2" type="noConversion"/>
  </si>
  <si>
    <t>⑱</t>
    <phoneticPr fontId="2" type="noConversion"/>
  </si>
  <si>
    <t>⑲</t>
    <phoneticPr fontId="2" type="noConversion"/>
  </si>
  <si>
    <t>환   급   세   액</t>
    <phoneticPr fontId="2" type="noConversion"/>
  </si>
  <si>
    <t>농어촌특별세 납부계산서</t>
    <phoneticPr fontId="2" type="noConversion"/>
  </si>
  <si>
    <t>소득세 감면세액</t>
    <phoneticPr fontId="2" type="noConversion"/>
  </si>
  <si>
    <t>세          율</t>
    <phoneticPr fontId="2" type="noConversion"/>
  </si>
  <si>
    <t>산  출  세  액</t>
    <phoneticPr fontId="2" type="noConversion"/>
  </si>
  <si>
    <t>수정신고가산세등</t>
    <phoneticPr fontId="2" type="noConversion"/>
  </si>
  <si>
    <t>기신고ㆍ결정ㆍ경정세액</t>
    <phoneticPr fontId="2" type="noConversion"/>
  </si>
  <si>
    <t>납 부 할 세 액</t>
    <phoneticPr fontId="2" type="noConversion"/>
  </si>
  <si>
    <t>분 납 할 세 액</t>
    <phoneticPr fontId="2" type="noConversion"/>
  </si>
  <si>
    <t>납 부 세 액</t>
    <phoneticPr fontId="2" type="noConversion"/>
  </si>
  <si>
    <t>환  급  세  액</t>
    <phoneticPr fontId="2" type="noConversion"/>
  </si>
  <si>
    <t>신고인</t>
    <phoneticPr fontId="2" type="noConversion"/>
  </si>
  <si>
    <t>(서명 또는 인)</t>
    <phoneticPr fontId="2" type="noConversion"/>
  </si>
  <si>
    <t>(환급세액 2천만원 미만인 경우)</t>
    <phoneticPr fontId="2" type="noConversion"/>
  </si>
  <si>
    <t>금 융 기 관 명</t>
    <phoneticPr fontId="2" type="noConversion"/>
  </si>
  <si>
    <t>계  좌  번  호</t>
    <phoneticPr fontId="2" type="noConversion"/>
  </si>
  <si>
    <t>성실하고 공정하게 작성하였음을 확인합니다.</t>
    <phoneticPr fontId="2" type="noConversion"/>
  </si>
  <si>
    <t xml:space="preserve"> 세무대리인은 조세전문자격자로서 위 신고서를</t>
    <phoneticPr fontId="2" type="noConversion"/>
  </si>
  <si>
    <t>세무대리인</t>
    <phoneticPr fontId="2" type="noConversion"/>
  </si>
  <si>
    <t>세무서장</t>
    <phoneticPr fontId="2" type="noConversion"/>
  </si>
  <si>
    <t>귀하</t>
    <phoneticPr fontId="2" type="noConversion"/>
  </si>
  <si>
    <t>환급금 계좌신고</t>
    <phoneticPr fontId="2" type="noConversion"/>
  </si>
  <si>
    <t xml:space="preserve"> 1. 양도소득금액계산명세서(부표 1, 부표 2, 부표 2의2, 부표 2의3 중 해당하는 것) 1부</t>
    <phoneticPr fontId="2" type="noConversion"/>
  </si>
  <si>
    <t xml:space="preserve"> 2. 매매계약서(또는 증여계약서) 1부</t>
    <phoneticPr fontId="2" type="noConversion"/>
  </si>
  <si>
    <t xml:space="preserve"> 3. 필요경비에 관한 증빙서류 1부</t>
    <phoneticPr fontId="2" type="noConversion"/>
  </si>
  <si>
    <t xml:space="preserve"> 1. 토지 및 건물등기사항증명서</t>
    <phoneticPr fontId="2" type="noConversion"/>
  </si>
  <si>
    <t>접수일
인</t>
    <phoneticPr fontId="2" type="noConversion"/>
  </si>
  <si>
    <t>첨부서류</t>
    <phoneticPr fontId="2" type="noConversion"/>
  </si>
  <si>
    <t xml:space="preserve"> 4. 감면신청서 및 수용확인서 등 1부</t>
    <phoneticPr fontId="2" type="noConversion"/>
  </si>
  <si>
    <t xml:space="preserve"> 5. 그 밖에 양도소득세 계산에 필요한 서류 1부</t>
    <phoneticPr fontId="2" type="noConversion"/>
  </si>
  <si>
    <t xml:space="preserve"> 2. 토지 및 건축물대장 등본</t>
    <phoneticPr fontId="2" type="noConversion"/>
  </si>
  <si>
    <t>세무대리인</t>
    <phoneticPr fontId="2" type="noConversion"/>
  </si>
  <si>
    <t>성명(상호)</t>
    <phoneticPr fontId="2" type="noConversion"/>
  </si>
  <si>
    <t>사업자번호</t>
    <phoneticPr fontId="2" type="noConversion"/>
  </si>
  <si>
    <t>전화번호</t>
    <phoneticPr fontId="2" type="noConversion"/>
  </si>
  <si>
    <t>전화번호</t>
    <phoneticPr fontId="2" type="noConversion"/>
  </si>
  <si>
    <t>③ 세 율 구 분</t>
    <phoneticPr fontId="2" type="noConversion"/>
  </si>
  <si>
    <t>코   드</t>
    <phoneticPr fontId="2" type="noConversion"/>
  </si>
  <si>
    <t>① 신 고 인
(양도인)</t>
    <phoneticPr fontId="2" type="noConversion"/>
  </si>
  <si>
    <t>② 양 수 인</t>
    <phoneticPr fontId="2" type="noConversion"/>
  </si>
  <si>
    <t>성   명</t>
    <phoneticPr fontId="2" type="noConversion"/>
  </si>
  <si>
    <t>주소</t>
    <phoneticPr fontId="2" type="noConversion"/>
  </si>
  <si>
    <t>주민등록번호</t>
    <phoneticPr fontId="2" type="noConversion"/>
  </si>
  <si>
    <t>주민등록번호</t>
    <phoneticPr fontId="2" type="noConversion"/>
  </si>
  <si>
    <t>양도자산 소재지</t>
    <phoneticPr fontId="2" type="noConversion"/>
  </si>
  <si>
    <t>내ㆍ외국인</t>
    <phoneticPr fontId="2" type="noConversion"/>
  </si>
  <si>
    <t>거주구분</t>
    <phoneticPr fontId="2" type="noConversion"/>
  </si>
  <si>
    <t>거주지국</t>
    <phoneticPr fontId="2" type="noConversion"/>
  </si>
  <si>
    <t>[</t>
    <phoneticPr fontId="2" type="noConversion"/>
  </si>
  <si>
    <t>√</t>
    <phoneticPr fontId="2" type="noConversion"/>
  </si>
  <si>
    <t>√</t>
    <phoneticPr fontId="2" type="noConversion"/>
  </si>
  <si>
    <t>]내국인 ,</t>
    <phoneticPr fontId="2" type="noConversion"/>
  </si>
  <si>
    <t>]외국인</t>
    <phoneticPr fontId="2" type="noConversion"/>
  </si>
  <si>
    <t>]거주자 ,</t>
    <phoneticPr fontId="2" type="noConversion"/>
  </si>
  <si>
    <t>]비거주자</t>
    <phoneticPr fontId="2" type="noConversion"/>
  </si>
  <si>
    <t>대한민국</t>
    <phoneticPr fontId="2" type="noConversion"/>
  </si>
  <si>
    <t>거주지국코드</t>
    <phoneticPr fontId="2" type="noConversion"/>
  </si>
  <si>
    <t>KR</t>
    <phoneticPr fontId="2" type="noConversion"/>
  </si>
  <si>
    <t>양도인과의 관계</t>
    <phoneticPr fontId="2" type="noConversion"/>
  </si>
  <si>
    <t>양도소득과세표준 신고 및 납부계산서</t>
    <phoneticPr fontId="2" type="noConversion"/>
  </si>
  <si>
    <t>관리번호</t>
    <phoneticPr fontId="2" type="noConversion"/>
  </si>
  <si>
    <t>-</t>
    <phoneticPr fontId="2" type="noConversion"/>
  </si>
  <si>
    <t>전자우편주소</t>
    <phoneticPr fontId="2" type="noConversion"/>
  </si>
  <si>
    <t>(100/100)</t>
    <phoneticPr fontId="2" type="noConversion"/>
  </si>
  <si>
    <t>합    계</t>
    <phoneticPr fontId="2" type="noConversion"/>
  </si>
  <si>
    <t>①</t>
    <phoneticPr fontId="2" type="noConversion"/>
  </si>
  <si>
    <t>②</t>
    <phoneticPr fontId="2" type="noConversion"/>
  </si>
  <si>
    <t>소  재  지</t>
    <phoneticPr fontId="2" type="noConversion"/>
  </si>
  <si>
    <t>③</t>
    <phoneticPr fontId="2" type="noConversion"/>
  </si>
  <si>
    <t>자 산 종 류 (코드)</t>
    <phoneticPr fontId="2" type="noConversion"/>
  </si>
  <si>
    <t>양도일(원인)</t>
    <phoneticPr fontId="2" type="noConversion"/>
  </si>
  <si>
    <t>취득일(원인)</t>
    <phoneticPr fontId="2" type="noConversion"/>
  </si>
  <si>
    <t>⑧</t>
    <phoneticPr fontId="2" type="noConversion"/>
  </si>
  <si>
    <t>(양도지분)</t>
    <phoneticPr fontId="2" type="noConversion"/>
  </si>
  <si>
    <t>양도면적</t>
    <phoneticPr fontId="2" type="noConversion"/>
  </si>
  <si>
    <t xml:space="preserve"> □ 양도소득금액  계산</t>
    <phoneticPr fontId="2" type="noConversion"/>
  </si>
  <si>
    <t xml:space="preserve"> □ 양도자산 및 거래일</t>
    <phoneticPr fontId="2" type="noConversion"/>
  </si>
  <si>
    <t>거래금액</t>
    <phoneticPr fontId="2" type="noConversion"/>
  </si>
  <si>
    <t>기납부 토지초과이득세</t>
    <phoneticPr fontId="2" type="noConversion"/>
  </si>
  <si>
    <t>전체 양도차익</t>
    <phoneticPr fontId="2" type="noConversion"/>
  </si>
  <si>
    <t>비과세 양도차익</t>
    <phoneticPr fontId="2" type="noConversion"/>
  </si>
  <si>
    <t>양도차익</t>
    <phoneticPr fontId="2" type="noConversion"/>
  </si>
  <si>
    <t>세액감면대상</t>
    <phoneticPr fontId="2" type="noConversion"/>
  </si>
  <si>
    <t>소재지국</t>
    <phoneticPr fontId="2" type="noConversion"/>
  </si>
  <si>
    <t>거래일
(거래원인)</t>
    <phoneticPr fontId="2" type="noConversion"/>
  </si>
  <si>
    <t>거래자산
면적(㎡)</t>
    <phoneticPr fontId="2" type="noConversion"/>
  </si>
  <si>
    <t>토지</t>
    <phoneticPr fontId="2" type="noConversion"/>
  </si>
  <si>
    <t>건물</t>
    <phoneticPr fontId="2" type="noConversion"/>
  </si>
  <si>
    <t>취득면적</t>
    <phoneticPr fontId="2" type="noConversion"/>
  </si>
  <si>
    <t>양 도 가 액</t>
    <phoneticPr fontId="2" type="noConversion"/>
  </si>
  <si>
    <t>취 득 가 액</t>
    <phoneticPr fontId="2" type="noConversion"/>
  </si>
  <si>
    <t>취득가액 종류</t>
    <phoneticPr fontId="2" type="noConversion"/>
  </si>
  <si>
    <t>기타 필 요 경 비</t>
    <phoneticPr fontId="2" type="noConversion"/>
  </si>
  <si>
    <t xml:space="preserve">과세대상양도차익 </t>
    <phoneticPr fontId="2" type="noConversion"/>
  </si>
  <si>
    <t>소득금액감면대상</t>
    <phoneticPr fontId="2" type="noConversion"/>
  </si>
  <si>
    <r>
      <rPr>
        <sz val="10"/>
        <color theme="1"/>
        <rFont val="맑은 고딕"/>
        <family val="3"/>
        <charset val="128"/>
      </rPr>
      <t>⑯</t>
    </r>
    <phoneticPr fontId="2" type="noConversion"/>
  </si>
  <si>
    <r>
      <rPr>
        <sz val="10"/>
        <color theme="1"/>
        <rFont val="맑은 고딕"/>
        <family val="3"/>
        <charset val="128"/>
      </rPr>
      <t>⑰</t>
    </r>
    <phoneticPr fontId="2" type="noConversion"/>
  </si>
  <si>
    <t>감면종류</t>
    <phoneticPr fontId="2" type="noConversion"/>
  </si>
  <si>
    <t>감면율</t>
    <phoneticPr fontId="2" type="noConversion"/>
  </si>
  <si>
    <t>일반건물</t>
    <phoneticPr fontId="2" type="noConversion"/>
  </si>
  <si>
    <t>오피스텔ㆍ상업용</t>
    <phoneticPr fontId="2" type="noConversion"/>
  </si>
  <si>
    <t>개별ㆍ공동주택</t>
    <phoneticPr fontId="2" type="noConversion"/>
  </si>
  <si>
    <t xml:space="preserve">토     지 </t>
    <phoneticPr fontId="2" type="noConversion"/>
  </si>
  <si>
    <t>양도시
기준
시가</t>
    <phoneticPr fontId="2" type="noConversion"/>
  </si>
  <si>
    <t>※ 관리번호는 적지 마십시오.</t>
    <phoneticPr fontId="2" type="noConversion"/>
  </si>
  <si>
    <t>양도소득금액 계산명세서</t>
    <phoneticPr fontId="2" type="noConversion"/>
  </si>
  <si>
    <t>세 율 구 분 (코드)</t>
    <phoneticPr fontId="2" type="noConversion"/>
  </si>
  <si>
    <r>
      <t xml:space="preserve"> □ 기준시가 (기준시가 신고 </t>
    </r>
    <r>
      <rPr>
        <sz val="11"/>
        <color theme="1"/>
        <rFont val="돋움"/>
        <family val="3"/>
        <charset val="129"/>
      </rPr>
      <t>또는</t>
    </r>
    <r>
      <rPr>
        <b/>
        <sz val="11"/>
        <color theme="1"/>
        <rFont val="돋움"/>
        <family val="3"/>
        <charset val="129"/>
      </rPr>
      <t xml:space="preserve"> 취득가액을 환산가로 신고</t>
    </r>
    <r>
      <rPr>
        <sz val="11"/>
        <color theme="1"/>
        <rFont val="돋움"/>
        <family val="3"/>
        <charset val="129"/>
      </rPr>
      <t>하는 경우에만 적습니다)</t>
    </r>
    <phoneticPr fontId="2" type="noConversion"/>
  </si>
  <si>
    <t>취득시
기준
시가</t>
    <phoneticPr fontId="2" type="noConversion"/>
  </si>
  <si>
    <r>
      <rPr>
        <sz val="10"/>
        <color theme="1"/>
        <rFont val="맑은 고딕"/>
        <family val="3"/>
        <charset val="128"/>
      </rPr>
      <t>⑱</t>
    </r>
    <phoneticPr fontId="2" type="noConversion"/>
  </si>
  <si>
    <r>
      <rPr>
        <sz val="9"/>
        <color theme="1"/>
        <rFont val="맑은 고딕"/>
        <family val="3"/>
        <charset val="128"/>
      </rPr>
      <t>⑳</t>
    </r>
    <phoneticPr fontId="2" type="noConversion"/>
  </si>
  <si>
    <t>합    계</t>
    <phoneticPr fontId="2" type="noConversion"/>
  </si>
  <si>
    <t xml:space="preserve">토     지 </t>
    <phoneticPr fontId="2" type="noConversion"/>
  </si>
  <si>
    <t>사업자등록번호</t>
    <phoneticPr fontId="2" type="noConversion"/>
  </si>
  <si>
    <t>상호</t>
    <phoneticPr fontId="2" type="noConversion"/>
  </si>
  <si>
    <t>거래상대방</t>
    <phoneticPr fontId="2" type="noConversion"/>
  </si>
  <si>
    <t>지급일</t>
    <phoneticPr fontId="2" type="noConversion"/>
  </si>
  <si>
    <t>지급금액</t>
    <phoneticPr fontId="2" type="noConversion"/>
  </si>
  <si>
    <t>증빙종류</t>
    <phoneticPr fontId="2" type="noConversion"/>
  </si>
  <si>
    <t>(코드)</t>
    <phoneticPr fontId="2" type="noConversion"/>
  </si>
  <si>
    <t>구분
코드</t>
    <phoneticPr fontId="2" type="noConversion"/>
  </si>
  <si>
    <t>구          분</t>
    <phoneticPr fontId="2" type="noConversion"/>
  </si>
  <si>
    <t>매 입 가 액</t>
    <phoneticPr fontId="2" type="noConversion"/>
  </si>
  <si>
    <t>기타부대비용</t>
    <phoneticPr fontId="2" type="noConversion"/>
  </si>
  <si>
    <t>취득중개수수료</t>
    <phoneticPr fontId="2" type="noConversion"/>
  </si>
  <si>
    <t>기타</t>
    <phoneticPr fontId="2" type="noConversion"/>
  </si>
  <si>
    <t>법무사비용</t>
    <phoneticPr fontId="2" type="noConversion"/>
  </si>
  <si>
    <t>기 타</t>
    <phoneticPr fontId="2" type="noConversion"/>
  </si>
  <si>
    <t>자기가  제조 · 생산 · 건설한  자산</t>
    <phoneticPr fontId="2" type="noConversion"/>
  </si>
  <si>
    <t>취득시
쟁송비</t>
    <phoneticPr fontId="2" type="noConversion"/>
  </si>
  <si>
    <t>취 득 세</t>
    <phoneticPr fontId="2" type="noConversion"/>
  </si>
  <si>
    <t>등 록 세</t>
    <phoneticPr fontId="2" type="noConversion"/>
  </si>
  <si>
    <t>소계</t>
    <phoneticPr fontId="2" type="noConversion"/>
  </si>
  <si>
    <t>변 호 사 비 용</t>
    <phoneticPr fontId="2" type="noConversion"/>
  </si>
  <si>
    <t>기타</t>
    <phoneticPr fontId="2" type="noConversion"/>
  </si>
  <si>
    <t>가산항목</t>
    <phoneticPr fontId="2" type="noConversion"/>
  </si>
  <si>
    <t>차감항목</t>
    <phoneticPr fontId="2" type="noConversion"/>
  </si>
  <si>
    <t>취득
가액</t>
    <phoneticPr fontId="2" type="noConversion"/>
  </si>
  <si>
    <t>계 (①+③-④ 또는 ②+③-④)</t>
    <phoneticPr fontId="2" type="noConversion"/>
  </si>
  <si>
    <t>기
타
필
요
경
비</t>
    <phoneticPr fontId="2" type="noConversion"/>
  </si>
  <si>
    <t>자
본
적
지
출
액
등</t>
    <phoneticPr fontId="2" type="noConversion"/>
  </si>
  <si>
    <t>⑥ 자 본 적
   지 출 액</t>
    <phoneticPr fontId="2" type="noConversion"/>
  </si>
  <si>
    <t>⑦ 취 득  후
 쟁 송 비 용</t>
    <phoneticPr fontId="2" type="noConversion"/>
  </si>
  <si>
    <t>⑧ 기타비용</t>
    <phoneticPr fontId="2" type="noConversion"/>
  </si>
  <si>
    <t>용 도 변 경 · 개 량 · 이 용 
편 의 를 위 한 지 출</t>
    <phoneticPr fontId="2" type="noConversion"/>
  </si>
  <si>
    <t>피 난 시 설 등 설 치</t>
    <phoneticPr fontId="2" type="noConversion"/>
  </si>
  <si>
    <t>재해 등으로 인한 자산의 원상복구</t>
    <phoneticPr fontId="2" type="noConversion"/>
  </si>
  <si>
    <t>자 산 가 치 증 가 등
수 선 비</t>
    <phoneticPr fontId="2" type="noConversion"/>
  </si>
  <si>
    <t>기 타 소 송, 화 해 비 용</t>
    <phoneticPr fontId="2" type="noConversion"/>
  </si>
  <si>
    <t>수 익 자 부 담 금</t>
    <phoneticPr fontId="2" type="noConversion"/>
  </si>
  <si>
    <t>토 지  장 애  철 거 비</t>
    <phoneticPr fontId="2" type="noConversion"/>
  </si>
  <si>
    <t>도 로 시 설 비  등</t>
    <phoneticPr fontId="2" type="noConversion"/>
  </si>
  <si>
    <t>사 방 사 업 소 요 비 용</t>
    <phoneticPr fontId="2" type="noConversion"/>
  </si>
  <si>
    <t>계 (⑩+⑪)</t>
    <phoneticPr fontId="2" type="noConversion"/>
  </si>
  <si>
    <t xml:space="preserve">기타 필요경비 계 (⑨+⑫) </t>
    <phoneticPr fontId="2" type="noConversion"/>
  </si>
  <si>
    <t>매수자부담 양도소득세</t>
    <phoneticPr fontId="2" type="noConversion"/>
  </si>
  <si>
    <t>감 가 상 각 비</t>
    <phoneticPr fontId="2" type="noConversion"/>
  </si>
  <si>
    <t>엘리베이터, 냉난방설치</t>
    <phoneticPr fontId="2" type="noConversion"/>
  </si>
  <si>
    <t xml:space="preserve">⑨ 계 (⑥+⑦+⑧) </t>
    <phoneticPr fontId="2" type="noConversion"/>
  </si>
  <si>
    <t>양도시  중개수수료등  직접  지출비용</t>
    <phoneticPr fontId="2" type="noConversion"/>
  </si>
  <si>
    <t>국민주택채권 및 토지개발채권  
매각차손 등   기타경비</t>
    <phoneticPr fontId="2" type="noConversion"/>
  </si>
  <si>
    <t>개발부담금 재건축부담금</t>
    <phoneticPr fontId="2" type="noConversion"/>
  </si>
  <si>
    <t>기 타</t>
    <phoneticPr fontId="2" type="noConversion"/>
  </si>
  <si>
    <t>변호사비용</t>
    <phoneticPr fontId="2" type="noConversion"/>
  </si>
  <si>
    <t>기타비용</t>
    <phoneticPr fontId="2" type="noConversion"/>
  </si>
  <si>
    <t>취득가액 및 필요경비계산 상세 명세서</t>
    <phoneticPr fontId="2" type="noConversion"/>
  </si>
  <si>
    <t>보유기간</t>
    <phoneticPr fontId="2" type="noConversion"/>
  </si>
  <si>
    <t>양도시 개별공시지가</t>
    <phoneticPr fontId="2" type="noConversion"/>
  </si>
  <si>
    <t>양도시 기준시가</t>
    <phoneticPr fontId="2" type="noConversion"/>
  </si>
  <si>
    <t>취득시 개별공시지가</t>
    <phoneticPr fontId="2" type="noConversion"/>
  </si>
  <si>
    <t>취득시 기준시가</t>
    <phoneticPr fontId="2" type="noConversion"/>
  </si>
  <si>
    <t>환산취득비율</t>
    <phoneticPr fontId="2" type="noConversion"/>
  </si>
  <si>
    <t>선우회계법인천안</t>
    <phoneticPr fontId="2" type="noConversion"/>
  </si>
  <si>
    <t>지      분</t>
    <phoneticPr fontId="2" type="noConversion"/>
  </si>
  <si>
    <t>100/100</t>
    <phoneticPr fontId="2" type="noConversion"/>
  </si>
  <si>
    <t>ZA.무관계</t>
    <phoneticPr fontId="2" type="noConversion"/>
  </si>
  <si>
    <t>이하</t>
    <phoneticPr fontId="2" type="noConversion"/>
  </si>
  <si>
    <t>이상</t>
    <phoneticPr fontId="2" type="noConversion"/>
  </si>
  <si>
    <t>누진공제</t>
    <phoneticPr fontId="2" type="noConversion"/>
  </si>
  <si>
    <t>세율</t>
    <phoneticPr fontId="2" type="noConversion"/>
  </si>
  <si>
    <t>장기보유특별세액공제율</t>
    <phoneticPr fontId="2" type="noConversion"/>
  </si>
  <si>
    <t>양도소득세
합         계</t>
    <phoneticPr fontId="2" type="noConversion"/>
  </si>
  <si>
    <t>국내분 소계</t>
    <phoneticPr fontId="2" type="noConversion"/>
  </si>
  <si>
    <t>지번</t>
  </si>
  <si>
    <t>지목</t>
  </si>
  <si>
    <t>양도일자</t>
    <phoneticPr fontId="2" type="noConversion"/>
  </si>
  <si>
    <t>취득일자</t>
    <phoneticPr fontId="2" type="noConversion"/>
  </si>
  <si>
    <t>차액</t>
    <phoneticPr fontId="2" type="noConversion"/>
  </si>
  <si>
    <t>(02.보존)</t>
    <phoneticPr fontId="2" type="noConversion"/>
  </si>
  <si>
    <t>(03.상속)</t>
    <phoneticPr fontId="2" type="noConversion"/>
  </si>
  <si>
    <t>(05.가등기)</t>
    <phoneticPr fontId="2" type="noConversion"/>
  </si>
  <si>
    <t>(04.증여)</t>
    <phoneticPr fontId="2" type="noConversion"/>
  </si>
  <si>
    <t>(06.교환)</t>
    <phoneticPr fontId="2" type="noConversion"/>
  </si>
  <si>
    <t>(07.판결)</t>
    <phoneticPr fontId="2" type="noConversion"/>
  </si>
  <si>
    <t>(08.현물출자)</t>
    <phoneticPr fontId="2" type="noConversion"/>
  </si>
  <si>
    <t>(09.표시변경)</t>
    <phoneticPr fontId="2" type="noConversion"/>
  </si>
  <si>
    <t>(10.불하)</t>
    <phoneticPr fontId="2" type="noConversion"/>
  </si>
  <si>
    <t>(11.법률4502)</t>
    <phoneticPr fontId="2" type="noConversion"/>
  </si>
  <si>
    <t>(12.협의취득)</t>
    <phoneticPr fontId="2" type="noConversion"/>
  </si>
  <si>
    <t>(13.대물변제)</t>
    <phoneticPr fontId="2" type="noConversion"/>
  </si>
  <si>
    <t>(17.토지수용)</t>
    <phoneticPr fontId="2" type="noConversion"/>
  </si>
  <si>
    <t>(20.공유물분할)</t>
    <phoneticPr fontId="2" type="noConversion"/>
  </si>
  <si>
    <t>(21.촉탁)</t>
    <phoneticPr fontId="2" type="noConversion"/>
  </si>
  <si>
    <t>(22.신탁해지)</t>
    <phoneticPr fontId="2" type="noConversion"/>
  </si>
  <si>
    <t>(23.신탁등기)</t>
    <phoneticPr fontId="2" type="noConversion"/>
  </si>
  <si>
    <t>(01.매매)</t>
    <phoneticPr fontId="2" type="noConversion"/>
  </si>
  <si>
    <t>(24.경락)</t>
    <phoneticPr fontId="2" type="noConversion"/>
  </si>
  <si>
    <t>(25.신탁회사양도)</t>
    <phoneticPr fontId="2" type="noConversion"/>
  </si>
  <si>
    <t>(26.이혼)</t>
    <phoneticPr fontId="2" type="noConversion"/>
  </si>
  <si>
    <t>(27.유증)</t>
    <phoneticPr fontId="2" type="noConversion"/>
  </si>
  <si>
    <t>(28.종중(종친회)매매·기타)</t>
    <phoneticPr fontId="2" type="noConversion"/>
  </si>
  <si>
    <t>(29.종중(종친회)경락)</t>
    <phoneticPr fontId="2" type="noConversion"/>
  </si>
  <si>
    <t>(30.종중(종친회)수용,협의취득)</t>
    <phoneticPr fontId="2" type="noConversion"/>
  </si>
  <si>
    <t>(31.약정)</t>
    <phoneticPr fontId="2" type="noConversion"/>
  </si>
  <si>
    <t>(32.사업시행자에 양도)</t>
    <phoneticPr fontId="2" type="noConversion"/>
  </si>
  <si>
    <t>(33.조합원 입주권 양도)</t>
    <phoneticPr fontId="2" type="noConversion"/>
  </si>
  <si>
    <t>(80.가등기해지)</t>
    <phoneticPr fontId="2" type="noConversion"/>
  </si>
  <si>
    <t>(81.멸실)</t>
    <phoneticPr fontId="2" type="noConversion"/>
  </si>
  <si>
    <t>(82.계약해제)</t>
    <phoneticPr fontId="2" type="noConversion"/>
  </si>
  <si>
    <t>01.실지거래가액</t>
    <phoneticPr fontId="2" type="noConversion"/>
  </si>
  <si>
    <t>02.매매사례가액</t>
    <phoneticPr fontId="2" type="noConversion"/>
  </si>
  <si>
    <t>03.감정가액</t>
    <phoneticPr fontId="2" type="noConversion"/>
  </si>
  <si>
    <t>04.환산가액</t>
    <phoneticPr fontId="2" type="noConversion"/>
  </si>
  <si>
    <t>05.기준시가</t>
    <phoneticPr fontId="2" type="noConversion"/>
  </si>
  <si>
    <t>부담세액</t>
    <phoneticPr fontId="2" type="noConversion"/>
  </si>
  <si>
    <t>매매</t>
    <phoneticPr fontId="2" type="noConversion"/>
  </si>
  <si>
    <t>수용</t>
    <phoneticPr fontId="2" type="noConversion"/>
  </si>
  <si>
    <t>협의매수</t>
    <phoneticPr fontId="2" type="noConversion"/>
  </si>
  <si>
    <t>교환</t>
    <phoneticPr fontId="2" type="noConversion"/>
  </si>
  <si>
    <t>공매</t>
    <phoneticPr fontId="2" type="noConversion"/>
  </si>
  <si>
    <t>경매</t>
    <phoneticPr fontId="2" type="noConversion"/>
  </si>
  <si>
    <t>부담부증여</t>
    <phoneticPr fontId="2" type="noConversion"/>
  </si>
  <si>
    <t>상속</t>
    <phoneticPr fontId="2" type="noConversion"/>
  </si>
  <si>
    <t>증여</t>
    <phoneticPr fontId="2" type="noConversion"/>
  </si>
  <si>
    <t>신축</t>
    <phoneticPr fontId="2" type="noConversion"/>
  </si>
  <si>
    <t>분양</t>
    <phoneticPr fontId="2" type="noConversion"/>
  </si>
  <si>
    <t>기타</t>
    <phoneticPr fontId="2" type="noConversion"/>
  </si>
  <si>
    <t>양도면적</t>
    <phoneticPr fontId="2" type="noConversion"/>
  </si>
  <si>
    <t>취득면적</t>
    <phoneticPr fontId="2" type="noConversion"/>
  </si>
  <si>
    <t>21.</t>
    <phoneticPr fontId="2" type="noConversion"/>
  </si>
  <si>
    <t>22.</t>
    <phoneticPr fontId="2" type="noConversion"/>
  </si>
  <si>
    <t>23.</t>
    <phoneticPr fontId="2" type="noConversion"/>
  </si>
  <si>
    <t>24.</t>
    <phoneticPr fontId="2" type="noConversion"/>
  </si>
  <si>
    <t>25.</t>
    <phoneticPr fontId="2" type="noConversion"/>
  </si>
  <si>
    <t>26.</t>
    <phoneticPr fontId="2" type="noConversion"/>
  </si>
  <si>
    <t>27.</t>
    <phoneticPr fontId="2" type="noConversion"/>
  </si>
  <si>
    <t>28.</t>
    <phoneticPr fontId="2" type="noConversion"/>
  </si>
  <si>
    <t>29.</t>
    <phoneticPr fontId="2" type="noConversion"/>
  </si>
  <si>
    <t>30.</t>
    <phoneticPr fontId="2" type="noConversion"/>
  </si>
  <si>
    <t>31.</t>
    <phoneticPr fontId="2" type="noConversion"/>
  </si>
  <si>
    <t>담당공무원
확인사항</t>
    <phoneticPr fontId="2" type="noConversion"/>
  </si>
  <si>
    <t>부담세액</t>
    <phoneticPr fontId="2" type="noConversion"/>
  </si>
  <si>
    <t>041) 567-6764</t>
  </si>
  <si>
    <t>서식출처 조세실 : http://café.daum.net/transtax</t>
    <phoneticPr fontId="2" type="noConversion"/>
  </si>
  <si>
    <t>(</t>
    <phoneticPr fontId="2" type="noConversion"/>
  </si>
  <si>
    <t>)</t>
    <phoneticPr fontId="2" type="noConversion"/>
  </si>
  <si>
    <t>신고불성실</t>
    <phoneticPr fontId="2" type="noConversion"/>
  </si>
  <si>
    <t>감면소득
금      액</t>
    <phoneticPr fontId="2" type="noConversion"/>
  </si>
  <si>
    <t>환산취득가액</t>
    <phoneticPr fontId="2" type="noConversion"/>
  </si>
  <si>
    <t>취득거래원인/양도거래원인</t>
    <phoneticPr fontId="2" type="noConversion"/>
  </si>
  <si>
    <t>취득가액종류</t>
    <phoneticPr fontId="2" type="noConversion"/>
  </si>
  <si>
    <t>기신고ㆍ결정ㆍ경정세액,조정공제</t>
    <phoneticPr fontId="2" type="noConversion"/>
  </si>
  <si>
    <t>총 면 적</t>
    <phoneticPr fontId="2" type="noConversion"/>
  </si>
  <si>
    <t>2019.1.1.이후</t>
    <phoneticPr fontId="2" type="noConversion"/>
  </si>
  <si>
    <t>(01.매매)</t>
  </si>
  <si>
    <t>자산종류</t>
    <phoneticPr fontId="2" type="noConversion"/>
  </si>
  <si>
    <t>토지(1)</t>
    <phoneticPr fontId="2" type="noConversion"/>
  </si>
  <si>
    <t>고가주택(2)</t>
    <phoneticPr fontId="2" type="noConversion"/>
  </si>
  <si>
    <t>일반주택(3)</t>
    <phoneticPr fontId="2" type="noConversion"/>
  </si>
  <si>
    <t>기타건물(4)</t>
    <phoneticPr fontId="2" type="noConversion"/>
  </si>
  <si>
    <t>지상권(5)</t>
    <phoneticPr fontId="2" type="noConversion"/>
  </si>
  <si>
    <t>전세권(6)</t>
    <phoneticPr fontId="2" type="noConversion"/>
  </si>
  <si>
    <t>등기된 부동산 임차권(7)</t>
    <phoneticPr fontId="2" type="noConversion"/>
  </si>
  <si>
    <t>특정주식(14)</t>
    <phoneticPr fontId="2" type="noConversion"/>
  </si>
  <si>
    <t>영업권(15)</t>
    <phoneticPr fontId="2" type="noConversion"/>
  </si>
  <si>
    <t>시설물이용권(16)</t>
    <phoneticPr fontId="2" type="noConversion"/>
  </si>
  <si>
    <t>부동산과다보유법인주식(17)</t>
    <phoneticPr fontId="2" type="noConversion"/>
  </si>
  <si>
    <t>(1-10)</t>
    <phoneticPr fontId="2" type="noConversion"/>
  </si>
  <si>
    <t>(1-15)</t>
    <phoneticPr fontId="2" type="noConversion"/>
  </si>
  <si>
    <t>(1-20)</t>
    <phoneticPr fontId="2" type="noConversion"/>
  </si>
  <si>
    <t>(1-40)</t>
    <phoneticPr fontId="2" type="noConversion"/>
  </si>
  <si>
    <t>(1-30)</t>
    <phoneticPr fontId="2" type="noConversion"/>
  </si>
  <si>
    <t>(1-11)</t>
    <phoneticPr fontId="2" type="noConversion"/>
  </si>
  <si>
    <t>(1-35)</t>
    <phoneticPr fontId="2" type="noConversion"/>
  </si>
  <si>
    <t>(1-31)</t>
    <phoneticPr fontId="2" type="noConversion"/>
  </si>
  <si>
    <t>(1-37)</t>
    <phoneticPr fontId="2" type="noConversion"/>
  </si>
  <si>
    <t>(1-38)</t>
    <phoneticPr fontId="2" type="noConversion"/>
  </si>
  <si>
    <t>(1-71)</t>
    <phoneticPr fontId="2" type="noConversion"/>
  </si>
  <si>
    <t>(1-73)</t>
    <phoneticPr fontId="2" type="noConversion"/>
  </si>
  <si>
    <t>2년이상(누진세율)</t>
    <phoneticPr fontId="2" type="noConversion"/>
  </si>
  <si>
    <t>1~2년미만(40%)</t>
    <phoneticPr fontId="2" type="noConversion"/>
  </si>
  <si>
    <t>1~2년미만(누진세율)</t>
    <phoneticPr fontId="2" type="noConversion"/>
  </si>
  <si>
    <t>1년미만(50%)</t>
    <phoneticPr fontId="2" type="noConversion"/>
  </si>
  <si>
    <t>미등기(70%)</t>
    <phoneticPr fontId="2" type="noConversion"/>
  </si>
  <si>
    <t>비사토(40%)1~2년미만</t>
    <phoneticPr fontId="2" type="noConversion"/>
  </si>
  <si>
    <t>(1-51)</t>
    <phoneticPr fontId="2" type="noConversion"/>
  </si>
  <si>
    <t>(1-53)</t>
    <phoneticPr fontId="2" type="noConversion"/>
  </si>
  <si>
    <t>(1-52)</t>
    <phoneticPr fontId="2" type="noConversion"/>
  </si>
  <si>
    <t>(1-54)</t>
    <phoneticPr fontId="2" type="noConversion"/>
  </si>
  <si>
    <t>(1-55)</t>
    <phoneticPr fontId="2" type="noConversion"/>
  </si>
  <si>
    <t>(1-57)</t>
    <phoneticPr fontId="2" type="noConversion"/>
  </si>
  <si>
    <t>(1-56)</t>
    <phoneticPr fontId="2" type="noConversion"/>
  </si>
  <si>
    <t>(1-58)</t>
    <phoneticPr fontId="2" type="noConversion"/>
  </si>
  <si>
    <t>(1-21)</t>
    <phoneticPr fontId="2" type="noConversion"/>
  </si>
  <si>
    <t>1년미만주택조합원입주권(40%)</t>
    <phoneticPr fontId="2" type="noConversion"/>
  </si>
  <si>
    <t>1년미만주택조합원입주권(누진세율)</t>
    <phoneticPr fontId="2" type="noConversion"/>
  </si>
  <si>
    <t>비사토(50%)1년미만</t>
    <phoneticPr fontId="2" type="noConversion"/>
  </si>
  <si>
    <t>비사토(누진+10%)2년이상</t>
    <phoneticPr fontId="2" type="noConversion"/>
  </si>
  <si>
    <t>비사토(누진+10%)1년미만</t>
    <phoneticPr fontId="2" type="noConversion"/>
  </si>
  <si>
    <t>비사토(누진+10%)1~2년미만</t>
    <phoneticPr fontId="2" type="noConversion"/>
  </si>
  <si>
    <t>(1-36)</t>
    <phoneticPr fontId="2" type="noConversion"/>
  </si>
  <si>
    <t>비사토(누진+20%)2년이상</t>
    <phoneticPr fontId="2" type="noConversion"/>
  </si>
  <si>
    <t>비사토 지정지역(누진+20%)2년이상</t>
    <phoneticPr fontId="2" type="noConversion"/>
  </si>
  <si>
    <t>비사토(09.3.16~12.12.31.취득)2년이상</t>
    <phoneticPr fontId="2" type="noConversion"/>
  </si>
  <si>
    <t>지정3주택(누진+10%)1년이상</t>
    <phoneticPr fontId="2" type="noConversion"/>
  </si>
  <si>
    <t>지정3주택(40%)1년미만</t>
    <phoneticPr fontId="2" type="noConversion"/>
  </si>
  <si>
    <t>지정3주택(누진+10%)1년미만</t>
    <phoneticPr fontId="2" type="noConversion"/>
  </si>
  <si>
    <t>조정2주택(누진+10%)1년이상</t>
    <phoneticPr fontId="2" type="noConversion"/>
  </si>
  <si>
    <t>조정2주택(40%)1년미만</t>
    <phoneticPr fontId="2" type="noConversion"/>
  </si>
  <si>
    <t>조정2주택(누진+10%)1년미만</t>
    <phoneticPr fontId="2" type="noConversion"/>
  </si>
  <si>
    <t>조정2주택(조합원입주권) (누진+10%)1년이상</t>
    <phoneticPr fontId="2" type="noConversion"/>
  </si>
  <si>
    <t>조정2주택(조합원입주권) (40%)1년미만</t>
    <phoneticPr fontId="2" type="noConversion"/>
  </si>
  <si>
    <t>조정2주택(조합원입주권) (누진+10%)1년미만</t>
    <phoneticPr fontId="2" type="noConversion"/>
  </si>
  <si>
    <t>조정3주택(누진+20%)1년이상</t>
    <phoneticPr fontId="2" type="noConversion"/>
  </si>
  <si>
    <t>조정3주택(40%)1년미만</t>
    <phoneticPr fontId="2" type="noConversion"/>
  </si>
  <si>
    <t>조정3주택(누진+20%)1년미만</t>
    <phoneticPr fontId="2" type="noConversion"/>
  </si>
  <si>
    <t>조정3주택(조합원입주권) (누진+20%)1년이상</t>
    <phoneticPr fontId="2" type="noConversion"/>
  </si>
  <si>
    <t>조정3주택(조합원입주권) (40%)1년미만</t>
    <phoneticPr fontId="2" type="noConversion"/>
  </si>
  <si>
    <t>조정3주택(조합원입주권) (누진+20%)1년미만</t>
    <phoneticPr fontId="2" type="noConversion"/>
  </si>
  <si>
    <t>부동산권리 (누진세율)2년이상</t>
    <phoneticPr fontId="2" type="noConversion"/>
  </si>
  <si>
    <t>부동산권리 (40%)1년~2년미만</t>
    <phoneticPr fontId="2" type="noConversion"/>
  </si>
  <si>
    <t>부동산권리 (누진세율)1년~2년미만</t>
    <phoneticPr fontId="2" type="noConversion"/>
  </si>
  <si>
    <t>부동산권리 (50%)1년미만</t>
    <phoneticPr fontId="2" type="noConversion"/>
  </si>
  <si>
    <t>조정주택입주자지위(50%)</t>
    <phoneticPr fontId="2" type="noConversion"/>
  </si>
  <si>
    <t>기타자산주식외(누진세율)</t>
    <phoneticPr fontId="2" type="noConversion"/>
  </si>
  <si>
    <t>기타자산주식(누진세율)</t>
    <phoneticPr fontId="2" type="noConversion"/>
  </si>
  <si>
    <t>기타자산주식(누진세율+10%)비사토,과다보유법인주식</t>
    <phoneticPr fontId="2" type="noConversion"/>
  </si>
  <si>
    <t>1-15</t>
    <phoneticPr fontId="2" type="noConversion"/>
  </si>
  <si>
    <t>http://www.etaxkorea.net/sub/sub_page.php?sp=s010505&amp;md=show&amp;code=06&amp;m_code=1</t>
    <phoneticPr fontId="2" type="noConversion"/>
  </si>
  <si>
    <t>조정대상지역</t>
    <phoneticPr fontId="2" type="noConversion"/>
  </si>
  <si>
    <t>투기지역</t>
    <phoneticPr fontId="2" type="noConversion"/>
  </si>
  <si>
    <t>http://www.etaxkorea.net/sub/sub_page.php?sp=s010505&amp;md=show&amp;code=05&amp;m_code=1</t>
    <phoneticPr fontId="2" type="noConversion"/>
  </si>
  <si>
    <t>투기과열지구</t>
    <phoneticPr fontId="2" type="noConversion"/>
  </si>
  <si>
    <t>http://www.etaxkorea.net/sub/sub_page.php?sp=s010505&amp;md=show&amp;code=07&amp;m_code=1</t>
    <phoneticPr fontId="2" type="noConversion"/>
  </si>
  <si>
    <t>http://www.etaxkorea.net/sub/sub_page.php?sp=s010505&amp;md=show&amp;code=08&amp;m_code=1</t>
    <phoneticPr fontId="2" type="noConversion"/>
  </si>
  <si>
    <t>분양가상한제 적용지역</t>
    <phoneticPr fontId="2" type="noConversion"/>
  </si>
  <si>
    <t>나무부동산공인중개사사무소</t>
    <phoneticPr fontId="2" type="noConversion"/>
  </si>
  <si>
    <t>선우회계법인</t>
    <phoneticPr fontId="2" type="noConversion"/>
  </si>
  <si>
    <t>법무사 정미희사무소</t>
  </si>
  <si>
    <r>
      <t xml:space="preserve">■ 소득세법 시행규칙 [별지 제84호서식] </t>
    </r>
    <r>
      <rPr>
        <b/>
        <sz val="9"/>
        <color rgb="FF0070C0"/>
        <rFont val="돋움"/>
        <family val="3"/>
        <charset val="129"/>
      </rPr>
      <t>&lt;개정 2021. 03. 26. 개정&gt;</t>
    </r>
    <phoneticPr fontId="2" type="noConversion"/>
  </si>
  <si>
    <t>※ 2010. 1. 1. 이후 양도분부터는 양도소득세 예정신고를 하지 않으면 가산세가 부과됩니다.</t>
    <phoneticPr fontId="2" type="noConversion"/>
  </si>
  <si>
    <t>2021년 이후 양도소득세 기본세율</t>
    <phoneticPr fontId="2" type="noConversion"/>
  </si>
  <si>
    <t>2021년 이후 지방소득세 기본세율</t>
    <phoneticPr fontId="2" type="noConversion"/>
  </si>
  <si>
    <t>국외분 소계</t>
    <phoneticPr fontId="2" type="noConversion"/>
  </si>
  <si>
    <t>전자신고세액공제</t>
    <phoneticPr fontId="2" type="noConversion"/>
  </si>
  <si>
    <t>신고인은 「소득세법」 제105조(예정신고)ㆍ제110조(확정신고), 「국세기본</t>
    <phoneticPr fontId="2" type="noConversion"/>
  </si>
  <si>
    <t xml:space="preserve">법」 제45조(수정신고)ㆍ제45조의3(기한 후 신고), 「농어촌특별세법」 제7조에 </t>
    <phoneticPr fontId="2" type="noConversion"/>
  </si>
  <si>
    <t>따라 신고하며, 위 내용을 충분히 검토하였고 신고인이 알고 있는 사실 그대로</t>
    <phoneticPr fontId="2" type="noConversion"/>
  </si>
  <si>
    <t>를 정확하게 적었음을 확인합니다.</t>
    <phoneticPr fontId="2" type="noConversion"/>
  </si>
  <si>
    <t>210mm×297mm[백상지80g/㎡ 또는 중질지80g/㎡]</t>
    <phoneticPr fontId="2" type="noConversion"/>
  </si>
  <si>
    <r>
      <t xml:space="preserve">■ 소득세법 시행규칙 [별지 제84호서식 부표 1] </t>
    </r>
    <r>
      <rPr>
        <sz val="9"/>
        <color rgb="FF0070C0"/>
        <rFont val="돋움"/>
        <family val="3"/>
        <charset val="129"/>
      </rPr>
      <t>&lt;개정 2021. 3. 16.&gt;</t>
    </r>
    <phoneticPr fontId="2" type="noConversion"/>
  </si>
  <si>
    <t>1세대1주택
비과세대상</t>
    <phoneticPr fontId="2" type="noConversion"/>
  </si>
  <si>
    <t xml:space="preserve"> 년 이상   년 미만</t>
    <phoneticPr fontId="2" type="noConversion"/>
  </si>
  <si>
    <t>⑨</t>
    <phoneticPr fontId="2" type="noConversion"/>
  </si>
  <si>
    <t>⑩</t>
    <phoneticPr fontId="2" type="noConversion"/>
  </si>
  <si>
    <t>보유기간</t>
    <phoneticPr fontId="2" type="noConversion"/>
  </si>
  <si>
    <t>거주기간</t>
    <phoneticPr fontId="2" type="noConversion"/>
  </si>
  <si>
    <t>장기보유특별공제(코드)</t>
    <phoneticPr fontId="2" type="noConversion"/>
  </si>
  <si>
    <t>장기보유특별공제적용대상거주기간</t>
    <phoneticPr fontId="2" type="noConversion"/>
  </si>
  <si>
    <t>⑳</t>
    <phoneticPr fontId="2" type="noConversion"/>
  </si>
  <si>
    <t>22.
건물</t>
    <phoneticPr fontId="2" type="noConversion"/>
  </si>
  <si>
    <t>24. 
건물</t>
    <phoneticPr fontId="2" type="noConversion"/>
  </si>
  <si>
    <r>
      <t>■ 소득세법 시행규칙 [별지 제84호서식 부표 3]</t>
    </r>
    <r>
      <rPr>
        <sz val="8"/>
        <color rgb="FF0070C0"/>
        <rFont val="돋움"/>
        <family val="3"/>
        <charset val="129"/>
      </rPr>
      <t xml:space="preserve"> &lt;개정 2021. 3. 16.&gt;</t>
    </r>
    <phoneticPr fontId="2" type="noConversion"/>
  </si>
  <si>
    <t>① 타인으로 부터
   매입한  
자산</t>
    <phoneticPr fontId="2" type="noConversion"/>
  </si>
  <si>
    <t>210mm×297mm[백상지 80g/㎡ 또는 중질지 80g/㎡]</t>
    <phoneticPr fontId="2" type="noConversion"/>
  </si>
  <si>
    <r>
      <t xml:space="preserve">소득세법 제89조 [ 비과세양도소득 ] · 소득세법시행령 제154조 [ 1세대1주택의 범위 ]
</t>
    </r>
    <r>
      <rPr>
        <b/>
        <sz val="10"/>
        <color rgb="FF0070C0"/>
        <rFont val="맑은 고딕"/>
        <family val="3"/>
        <charset val="129"/>
        <scheme val="minor"/>
      </rPr>
      <t>소득세법시행령 제155조 [ 1세대1주택의 특례 ]에 의한
일시적 1세대 2주택 비과세 특례 적용 대상 주택입니다. (</t>
    </r>
    <r>
      <rPr>
        <b/>
        <sz val="10"/>
        <color rgb="FFFF0000"/>
        <rFont val="맑은 고딕"/>
        <family val="3"/>
        <charset val="129"/>
        <scheme val="minor"/>
      </rPr>
      <t>1년 이내</t>
    </r>
    <r>
      <rPr>
        <b/>
        <sz val="10"/>
        <color rgb="FF0070C0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양도</t>
    </r>
    <r>
      <rPr>
        <b/>
        <sz val="10"/>
        <color rgb="FF0070C0"/>
        <rFont val="맑은 고딕"/>
        <family val="3"/>
        <charset val="129"/>
        <scheme val="minor"/>
      </rPr>
      <t>·</t>
    </r>
    <r>
      <rPr>
        <b/>
        <sz val="10"/>
        <color rgb="FFFF0000"/>
        <rFont val="맑은 고딕"/>
        <family val="3"/>
        <charset val="129"/>
        <scheme val="minor"/>
      </rPr>
      <t>전입</t>
    </r>
    <r>
      <rPr>
        <b/>
        <sz val="10"/>
        <color rgb="FF0070C0"/>
        <rFont val="맑은 고딕"/>
        <family val="3"/>
        <charset val="129"/>
        <scheme val="minor"/>
      </rPr>
      <t>요건)</t>
    </r>
    <phoneticPr fontId="2" type="noConversion"/>
  </si>
  <si>
    <t>조정2주택(누진+20%)</t>
    <phoneticPr fontId="2" type="noConversion"/>
  </si>
  <si>
    <t>동청주</t>
    <phoneticPr fontId="2" type="noConversion"/>
  </si>
  <si>
    <r>
      <t xml:space="preserve">소득세법 제89조 [ 비과세양도소득 ] · 소득세법시행령 제154조 [ 1세대1주택의 범위 ]
</t>
    </r>
    <r>
      <rPr>
        <b/>
        <sz val="10"/>
        <color rgb="FF0070C0"/>
        <rFont val="맑은 고딕"/>
        <family val="3"/>
        <charset val="129"/>
        <scheme val="minor"/>
      </rPr>
      <t>소득세법시행령 제155조 [ 1세대1주택의 특례 ]에 의한 일시적 1세대 2주택 
비과세 특례 적용 대상 주택입니다. (</t>
    </r>
    <r>
      <rPr>
        <b/>
        <sz val="10"/>
        <color rgb="FFFF0000"/>
        <rFont val="맑은 고딕"/>
        <family val="3"/>
        <charset val="129"/>
        <scheme val="minor"/>
      </rPr>
      <t>1년 이내</t>
    </r>
    <r>
      <rPr>
        <b/>
        <sz val="10"/>
        <color rgb="FF0070C0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양도</t>
    </r>
    <r>
      <rPr>
        <b/>
        <sz val="10"/>
        <color rgb="FF0070C0"/>
        <rFont val="맑은 고딕"/>
        <family val="3"/>
        <charset val="129"/>
        <scheme val="minor"/>
      </rPr>
      <t>·</t>
    </r>
    <r>
      <rPr>
        <b/>
        <sz val="10"/>
        <color rgb="FFFF0000"/>
        <rFont val="맑은 고딕"/>
        <family val="3"/>
        <charset val="129"/>
        <scheme val="minor"/>
      </rPr>
      <t>전입</t>
    </r>
    <r>
      <rPr>
        <b/>
        <sz val="10"/>
        <color rgb="FF0070C0"/>
        <rFont val="맑은 고딕"/>
        <family val="3"/>
        <charset val="129"/>
        <scheme val="minor"/>
      </rPr>
      <t xml:space="preserve">요건 </t>
    </r>
    <r>
      <rPr>
        <b/>
        <sz val="10"/>
        <color rgb="FFFF0000"/>
        <rFont val="맑은 고딕"/>
        <family val="3"/>
        <charset val="129"/>
        <scheme val="minor"/>
      </rPr>
      <t>충족</t>
    </r>
    <r>
      <rPr>
        <b/>
        <sz val="10"/>
        <color rgb="FF0070C0"/>
        <rFont val="맑은 고딕"/>
        <family val="3"/>
        <charset val="129"/>
        <scheme val="minor"/>
      </rPr>
      <t>)</t>
    </r>
    <phoneticPr fontId="2" type="noConversion"/>
  </si>
  <si>
    <t>비사토 지정지역(50%)1년미만</t>
    <phoneticPr fontId="2" type="noConversion"/>
  </si>
  <si>
    <t>비사토 지정지역(누진+20%)1미만</t>
    <phoneticPr fontId="2" type="noConversion"/>
  </si>
  <si>
    <t>(~'21.5.31.양도분)</t>
    <phoneticPr fontId="2" type="noConversion"/>
  </si>
  <si>
    <t>(~'18.3.31. 양도분)</t>
    <phoneticPr fontId="2" type="noConversion"/>
  </si>
  <si>
    <t>다주택('18.4.1.~'21.5.31.양도분)</t>
    <phoneticPr fontId="2" type="noConversion"/>
  </si>
  <si>
    <t>조정대상지역내 분양권(~'21.5.31.양도분)</t>
    <phoneticPr fontId="2" type="noConversion"/>
  </si>
  <si>
    <t>(1-47)</t>
  </si>
  <si>
    <t>(1-47)</t>
    <phoneticPr fontId="2" type="noConversion"/>
  </si>
  <si>
    <t>조정2주택(누진+20%) 2년이상</t>
  </si>
  <si>
    <t>조정2주택(누진+20%) 2년이상</t>
    <phoneticPr fontId="2" type="noConversion"/>
  </si>
  <si>
    <t>('21.6.1.이후 양도분)</t>
    <phoneticPr fontId="2" type="noConversion"/>
  </si>
  <si>
    <t>(1-82)</t>
    <phoneticPr fontId="2" type="noConversion"/>
  </si>
  <si>
    <t>조정2주택(60%) 2년미만</t>
    <phoneticPr fontId="2" type="noConversion"/>
  </si>
  <si>
    <t>조정2주택(누진+20%) 2년미만</t>
    <phoneticPr fontId="2" type="noConversion"/>
  </si>
  <si>
    <t>(1-84)</t>
    <phoneticPr fontId="2" type="noConversion"/>
  </si>
  <si>
    <t>조정2주택(70%) 1년미만</t>
    <phoneticPr fontId="2" type="noConversion"/>
  </si>
  <si>
    <t>신민아</t>
    <phoneticPr fontId="2" type="noConversion"/>
  </si>
  <si>
    <t>070-7836-1641</t>
    <phoneticPr fontId="2" type="noConversion"/>
  </si>
  <si>
    <t>충청북도 청주시 상당구 금천동 477 금천센트럴파크스타힐스 ○○○동 ○○○○호</t>
    <phoneticPr fontId="2" type="noConversion"/>
  </si>
  <si>
    <t>이정재</t>
    <phoneticPr fontId="2" type="noConversion"/>
  </si>
  <si>
    <t>충청남도 천안시 동남구 청당동 606
중흥에스클래스산운마을 ○○○동 ○○○호</t>
    <phoneticPr fontId="2" type="noConversion"/>
  </si>
  <si>
    <t>01.실지거래가액</t>
  </si>
  <si>
    <t>(14.공매)</t>
    <phoneticPr fontId="2" type="noConversion"/>
  </si>
  <si>
    <t>(15.부담부증여)</t>
    <phoneticPr fontId="2" type="noConversion"/>
  </si>
  <si>
    <t>(16.신축)</t>
    <phoneticPr fontId="2" type="noConversion"/>
  </si>
  <si>
    <t>(18.분양)</t>
  </si>
  <si>
    <t>(18.분양)</t>
    <phoneticPr fontId="2" type="noConversion"/>
  </si>
  <si>
    <t>(19.협의매수)</t>
    <phoneticPr fontId="2" type="noConversion"/>
  </si>
  <si>
    <t>(34.경매)</t>
    <phoneticPr fontId="2" type="noConversion"/>
  </si>
  <si>
    <t>취득원인/취득가액 종류</t>
    <phoneticPr fontId="2" type="noConversion"/>
  </si>
  <si>
    <t>1단계 : 취득원인 선택</t>
    <phoneticPr fontId="2" type="noConversion"/>
  </si>
  <si>
    <t>○</t>
    <phoneticPr fontId="2" type="noConversion"/>
  </si>
  <si>
    <t>일반취득(매매, 교환, 현물출자 등)</t>
    <phoneticPr fontId="2" type="noConversion"/>
  </si>
  <si>
    <t>2년이내 상속취득</t>
    <phoneticPr fontId="2" type="noConversion"/>
  </si>
  <si>
    <t>상속</t>
    <phoneticPr fontId="2" type="noConversion"/>
  </si>
  <si>
    <t>증여</t>
    <phoneticPr fontId="2" type="noConversion"/>
  </si>
  <si>
    <t>이월과세(5년이내 배우자 또는 직계존비속으로부터 증여받은 자산)</t>
    <phoneticPr fontId="2" type="noConversion"/>
  </si>
  <si>
    <t>2단계 : 취득가액 종류</t>
    <phoneticPr fontId="2" type="noConversion"/>
  </si>
  <si>
    <t>조합원입주권(24)</t>
    <phoneticPr fontId="2" type="noConversion"/>
  </si>
  <si>
    <t>분양권(25)</t>
    <phoneticPr fontId="2" type="noConversion"/>
  </si>
  <si>
    <t>부동산을 취득 할 수 있는 권리(기타)(8)</t>
    <phoneticPr fontId="2" type="noConversion"/>
  </si>
  <si>
    <t>이축권(23)</t>
    <phoneticPr fontId="2" type="noConversion"/>
  </si>
  <si>
    <t>신탁수익권(26)</t>
    <phoneticPr fontId="2" type="noConversion"/>
  </si>
  <si>
    <t xml:space="preserve">(1-48) </t>
    <phoneticPr fontId="2" type="noConversion"/>
  </si>
  <si>
    <t>조정1주택과조합원입주권·분양권(누진+20%) 2년이상</t>
    <phoneticPr fontId="2" type="noConversion"/>
  </si>
  <si>
    <t>(1-83)</t>
    <phoneticPr fontId="2" type="noConversion"/>
  </si>
  <si>
    <t>조정1주택과조합원입주권·분양권(60%) 2년미만</t>
    <phoneticPr fontId="2" type="noConversion"/>
  </si>
  <si>
    <t>(1-48)</t>
    <phoneticPr fontId="2" type="noConversion"/>
  </si>
  <si>
    <t>조정1주택과조합원입주권·분양권(누진+20%) 2년미만</t>
    <phoneticPr fontId="2" type="noConversion"/>
  </si>
  <si>
    <t>(1-85)</t>
    <phoneticPr fontId="2" type="noConversion"/>
  </si>
  <si>
    <t>조정1주택과조합원입주권·분양권(70%) 1년미만</t>
    <phoneticPr fontId="2" type="noConversion"/>
  </si>
  <si>
    <t xml:space="preserve">(1-49) </t>
    <phoneticPr fontId="2" type="noConversion"/>
  </si>
  <si>
    <t>조정3주택(누진+30%) 2년이상</t>
    <phoneticPr fontId="2" type="noConversion"/>
  </si>
  <si>
    <t xml:space="preserve">(1-86) </t>
    <phoneticPr fontId="2" type="noConversion"/>
  </si>
  <si>
    <t>조정3주택(60%) 2년미만</t>
    <phoneticPr fontId="2" type="noConversion"/>
  </si>
  <si>
    <t>조정3주택(누진+30%) 2년미만</t>
    <phoneticPr fontId="2" type="noConversion"/>
  </si>
  <si>
    <t xml:space="preserve">(1-88) </t>
    <phoneticPr fontId="2" type="noConversion"/>
  </si>
  <si>
    <t>조정3주택(70%) 1년미만</t>
    <phoneticPr fontId="2" type="noConversion"/>
  </si>
  <si>
    <t>조정3주택(누진+30%) 1년미만</t>
    <phoneticPr fontId="2" type="noConversion"/>
  </si>
  <si>
    <t xml:space="preserve">(1-50) </t>
    <phoneticPr fontId="2" type="noConversion"/>
  </si>
  <si>
    <t>조정3주택(조합원입주권.분양권) (누진+30%) 2년이상</t>
    <phoneticPr fontId="2" type="noConversion"/>
  </si>
  <si>
    <t xml:space="preserve">(1-87) </t>
    <phoneticPr fontId="2" type="noConversion"/>
  </si>
  <si>
    <t>조정3주택(조합원입주권.분양권) (60%) 2년미만</t>
    <phoneticPr fontId="2" type="noConversion"/>
  </si>
  <si>
    <t>조정3주택(조합원입주권.분양권) (누진+30%) 2년미만</t>
    <phoneticPr fontId="2" type="noConversion"/>
  </si>
  <si>
    <t xml:space="preserve">(1-89) </t>
    <phoneticPr fontId="2" type="noConversion"/>
  </si>
  <si>
    <t>조정3주택(조합원입주권.분양권) (70%) 1년미만</t>
    <phoneticPr fontId="2" type="noConversion"/>
  </si>
  <si>
    <t>조정3주택(조합원입주권.분양권) (누진+30%) 1년미만</t>
    <phoneticPr fontId="2" type="noConversion"/>
  </si>
  <si>
    <t xml:space="preserve">(1-39) </t>
    <phoneticPr fontId="2" type="noConversion"/>
  </si>
  <si>
    <t>2년미만~1년이상보유주택및 조합원입주권 (60%)</t>
    <phoneticPr fontId="2" type="noConversion"/>
  </si>
  <si>
    <t xml:space="preserve">(1-46) </t>
    <phoneticPr fontId="2" type="noConversion"/>
  </si>
  <si>
    <t>1년미만 보유주택및 조합원입주권,분양권 (70%)</t>
    <phoneticPr fontId="2" type="noConversion"/>
  </si>
  <si>
    <t xml:space="preserve">(1-23) </t>
    <phoneticPr fontId="2" type="noConversion"/>
  </si>
  <si>
    <t>1년 이상 보유 분양권 (60%)</t>
    <phoneticPr fontId="2" type="noConversion"/>
  </si>
  <si>
    <t xml:space="preserve">(1-95) </t>
    <phoneticPr fontId="2" type="noConversion"/>
  </si>
  <si>
    <t>신탁수익권 (20%,25%)</t>
    <phoneticPr fontId="2" type="noConversion"/>
  </si>
  <si>
    <t>일반주택(3)</t>
  </si>
  <si>
    <t>해당사항없음.(조정지역 지정일 전 취득)</t>
    <phoneticPr fontId="2" type="noConversion"/>
  </si>
  <si>
    <t>(03)</t>
    <phoneticPr fontId="2" type="noConversion"/>
  </si>
  <si>
    <t>충청남도 천안시 동남구 청당동 606번지 중흥에스클래스산운마을 ○○○동 ○○○호</t>
    <phoneticPr fontId="2" type="noConversion"/>
  </si>
  <si>
    <t>www.tax4041.co.kr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</si>
</sst>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yyyy&quot;년&quot;\ m&quot;월&quot;\ d&quot;일&quot;;@"/>
    <numFmt numFmtId="177" formatCode="###\-##\-#####"/>
    <numFmt numFmtId="178" formatCode="\(#,##0\)"/>
    <numFmt numFmtId="179" formatCode="000000\-0000000"/>
    <numFmt numFmtId="180" formatCode="0.0%"/>
    <numFmt numFmtId="181" formatCode="_-* #,##0.00_-&quot;㎡&quot;;\-* #,##0.00_-;_-* &quot;-&quot;_-;_-@_-"/>
    <numFmt numFmtId="182" formatCode="0.0000%"/>
    <numFmt numFmtId="183" formatCode="_-* #,##0.000_-;\-* #,##0.000_-;_-* &quot;-&quot;_-;_-@_-"/>
    <numFmt numFmtId="184" formatCode="&quot;(&quot;####&quot;년 귀속)&quot;"/>
    <numFmt numFmtId="189" formatCode="0.0000_ "/>
    <numFmt numFmtId="195" formatCode="#,##0.0000"/>
  </numFmts>
  <fonts count="5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9"/>
      <color rgb="FF0070C0"/>
      <name val="돋움"/>
      <family val="3"/>
      <charset val="129"/>
    </font>
    <font>
      <sz val="8"/>
      <color theme="1"/>
      <name val="돋움"/>
      <family val="3"/>
      <charset val="129"/>
    </font>
    <font>
      <sz val="9"/>
      <color theme="1"/>
      <name val="MS Gothic"/>
      <family val="3"/>
      <charset val="128"/>
    </font>
    <font>
      <b/>
      <sz val="9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color theme="1"/>
      <name val="돋움체"/>
      <family val="3"/>
      <charset val="129"/>
    </font>
    <font>
      <sz val="8"/>
      <color rgb="FF7030A0"/>
      <name val="돋움"/>
      <family val="3"/>
      <charset val="129"/>
    </font>
    <font>
      <b/>
      <sz val="8"/>
      <color rgb="FF7030A0"/>
      <name val="돋움"/>
      <family val="3"/>
      <charset val="129"/>
    </font>
    <font>
      <b/>
      <sz val="16"/>
      <color theme="1"/>
      <name val="견고딕"/>
      <family val="3"/>
      <charset val="129"/>
    </font>
    <font>
      <sz val="9"/>
      <color rgb="FF7030A0"/>
      <name val="돋움"/>
      <family val="3"/>
      <charset val="129"/>
    </font>
    <font>
      <b/>
      <sz val="11"/>
      <color rgb="FF7030A0"/>
      <name val="돋움"/>
      <family val="3"/>
      <charset val="129"/>
    </font>
    <font>
      <sz val="10"/>
      <color theme="1"/>
      <name val="맑은 고딕"/>
      <family val="3"/>
      <charset val="128"/>
    </font>
    <font>
      <sz val="11"/>
      <color rgb="FF7030A0"/>
      <name val="돋움"/>
      <family val="3"/>
      <charset val="129"/>
    </font>
    <font>
      <b/>
      <sz val="16"/>
      <color theme="1"/>
      <name val="고딕"/>
      <family val="3"/>
      <charset val="129"/>
    </font>
    <font>
      <sz val="10"/>
      <color rgb="FF7030A0"/>
      <name val="돋움"/>
      <family val="3"/>
      <charset val="129"/>
    </font>
    <font>
      <sz val="9"/>
      <color theme="1"/>
      <name val="맑은 고딕"/>
      <family val="3"/>
      <charset val="128"/>
    </font>
    <font>
      <sz val="11"/>
      <color rgb="FF002060"/>
      <name val="돋움"/>
      <family val="3"/>
      <charset val="129"/>
    </font>
    <font>
      <sz val="10"/>
      <color rgb="FF002060"/>
      <name val="돋움"/>
      <family val="3"/>
      <charset val="129"/>
    </font>
    <font>
      <b/>
      <sz val="10"/>
      <color rgb="FF002060"/>
      <name val="돋움"/>
      <family val="3"/>
      <charset val="129"/>
    </font>
    <font>
      <sz val="7"/>
      <color rgb="FF7030A0"/>
      <name val="돋움"/>
      <family val="3"/>
      <charset val="129"/>
    </font>
    <font>
      <sz val="9"/>
      <color rgb="FF002060"/>
      <name val="돋움"/>
      <family val="3"/>
      <charset val="129"/>
    </font>
    <font>
      <sz val="8"/>
      <color rgb="FF002060"/>
      <name val="돋움"/>
      <family val="3"/>
      <charset val="129"/>
    </font>
    <font>
      <sz val="10"/>
      <color rgb="FFC00000"/>
      <name val="돋움"/>
      <family val="3"/>
      <charset val="129"/>
    </font>
    <font>
      <sz val="8"/>
      <color rgb="FF0070C0"/>
      <name val="돋움"/>
      <family val="3"/>
      <charset val="129"/>
    </font>
    <font>
      <sz val="6.5"/>
      <color theme="1"/>
      <name val="돋움"/>
      <family val="3"/>
      <charset val="129"/>
    </font>
    <font>
      <b/>
      <sz val="8"/>
      <color theme="1"/>
      <name val="돋움체"/>
      <family val="3"/>
      <charset val="129"/>
    </font>
    <font>
      <sz val="8"/>
      <color rgb="FFC00000"/>
      <name val="돋움체"/>
      <family val="3"/>
      <charset val="129"/>
    </font>
    <font>
      <b/>
      <sz val="14"/>
      <color theme="1"/>
      <name val="견고딕"/>
      <family val="3"/>
      <charset val="129"/>
    </font>
    <font>
      <sz val="9"/>
      <color rgb="FF000000"/>
      <name val="Malgun Gothic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rgb="FFC00000"/>
      <name val="돋움"/>
      <family val="3"/>
      <charset val="129"/>
    </font>
    <font>
      <sz val="9"/>
      <color theme="3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rgb="FFFF0000"/>
      <name val="돋움"/>
      <family val="3"/>
      <charset val="129"/>
    </font>
    <font>
      <sz val="5"/>
      <color rgb="FF7030A0"/>
      <name val="돋움"/>
      <family val="3"/>
      <charset val="129"/>
    </font>
    <font>
      <b/>
      <sz val="8"/>
      <color theme="1"/>
      <name val="견고딕"/>
      <family val="3"/>
      <charset val="129"/>
    </font>
    <font>
      <sz val="11"/>
      <color theme="1"/>
      <name val="굴림"/>
      <family val="3"/>
      <charset val="129"/>
    </font>
    <font>
      <sz val="11"/>
      <name val="굴림체"/>
      <family val="3"/>
      <charset val="129"/>
    </font>
    <font>
      <b/>
      <sz val="14"/>
      <color rgb="FF7030A0"/>
      <name val="견고딕"/>
      <family val="3"/>
      <charset val="129"/>
    </font>
    <font>
      <sz val="9"/>
      <color rgb="FF0070C0"/>
      <name val="돋움"/>
      <family val="3"/>
      <charset val="129"/>
    </font>
    <font>
      <sz val="10"/>
      <color theme="1"/>
      <name val="MS Gothic"/>
      <family val="3"/>
      <charset val="128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6.5"/>
      <color rgb="FF7030A0"/>
      <name val="돋움"/>
      <family val="3"/>
      <charset val="129"/>
    </font>
    <font>
      <u/>
      <sz val="9"/>
      <color theme="1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indexed="64"/>
      </right>
      <top style="thick">
        <color theme="0" tint="-0.49998474074526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41" fontId="44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</cellStyleXfs>
  <cellXfs count="6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3" xfId="0" applyFont="1" applyBorder="1" applyAlignment="1">
      <alignment horizontal="right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19" fillId="0" borderId="0" xfId="0" applyFont="1" applyBorder="1">
      <alignment vertical="center"/>
    </xf>
    <xf numFmtId="3" fontId="3" fillId="0" borderId="0" xfId="1" applyNumberFormat="1" applyFont="1" applyBorder="1" applyAlignment="1">
      <alignment horizontal="center" vertical="center"/>
    </xf>
    <xf numFmtId="3" fontId="19" fillId="0" borderId="0" xfId="1" applyNumberFormat="1" applyFont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0" xfId="0" applyFont="1" applyBorder="1" applyAlignment="1"/>
    <xf numFmtId="0" fontId="10" fillId="0" borderId="4" xfId="0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41" fontId="21" fillId="0" borderId="3" xfId="1" applyFont="1" applyBorder="1" applyAlignment="1">
      <alignment horizontal="center" vertical="center"/>
    </xf>
    <xf numFmtId="41" fontId="21" fillId="0" borderId="4" xfId="1" applyFont="1" applyBorder="1" applyAlignment="1">
      <alignment horizontal="center" vertical="center"/>
    </xf>
    <xf numFmtId="41" fontId="21" fillId="0" borderId="5" xfId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4" fillId="0" borderId="22" xfId="0" applyFont="1" applyBorder="1">
      <alignment vertical="center"/>
    </xf>
    <xf numFmtId="0" fontId="10" fillId="0" borderId="2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" fontId="4" fillId="0" borderId="1" xfId="0" applyNumberFormat="1" applyFont="1" applyBorder="1">
      <alignment vertical="center"/>
    </xf>
    <xf numFmtId="9" fontId="4" fillId="0" borderId="1" xfId="2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180" fontId="4" fillId="0" borderId="1" xfId="2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41" fontId="19" fillId="0" borderId="0" xfId="1" applyFont="1">
      <alignment vertical="center"/>
    </xf>
    <xf numFmtId="0" fontId="3" fillId="6" borderId="0" xfId="0" applyFont="1" applyFill="1">
      <alignment vertical="center"/>
    </xf>
    <xf numFmtId="0" fontId="3" fillId="6" borderId="6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0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2" xfId="0" applyFont="1" applyFill="1" applyBorder="1">
      <alignment vertical="center"/>
    </xf>
    <xf numFmtId="41" fontId="3" fillId="6" borderId="3" xfId="1" applyFont="1" applyFill="1" applyBorder="1" applyAlignment="1">
      <alignment vertical="center"/>
    </xf>
    <xf numFmtId="9" fontId="3" fillId="6" borderId="1" xfId="0" applyNumberFormat="1" applyFont="1" applyFill="1" applyBorder="1" applyAlignment="1">
      <alignment vertical="center"/>
    </xf>
    <xf numFmtId="41" fontId="8" fillId="5" borderId="1" xfId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22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4" fillId="0" borderId="4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21" fillId="0" borderId="4" xfId="1" applyFont="1" applyBorder="1" applyAlignment="1">
      <alignment horizontal="center" vertical="center"/>
    </xf>
    <xf numFmtId="41" fontId="21" fillId="0" borderId="5" xfId="1" applyFont="1" applyBorder="1" applyAlignment="1">
      <alignment horizontal="center" vertical="center"/>
    </xf>
    <xf numFmtId="41" fontId="21" fillId="0" borderId="3" xfId="1" applyFont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0" fillId="0" borderId="41" xfId="0" quotePrefix="1" applyFont="1" applyBorder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7" borderId="3" xfId="0" applyFont="1" applyFill="1" applyBorder="1" applyAlignment="1">
      <alignment vertical="center"/>
    </xf>
    <xf numFmtId="0" fontId="16" fillId="7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0" fontId="3" fillId="7" borderId="0" xfId="0" quotePrefix="1" applyFont="1" applyFill="1">
      <alignment vertical="center"/>
    </xf>
    <xf numFmtId="0" fontId="3" fillId="7" borderId="10" xfId="0" quotePrefix="1" applyFont="1" applyFill="1" applyBorder="1">
      <alignment vertical="center"/>
    </xf>
    <xf numFmtId="0" fontId="3" fillId="0" borderId="10" xfId="0" applyFont="1" applyBorder="1">
      <alignment vertical="center"/>
    </xf>
    <xf numFmtId="0" fontId="40" fillId="0" borderId="0" xfId="3">
      <alignment vertical="center"/>
    </xf>
    <xf numFmtId="0" fontId="43" fillId="0" borderId="22" xfId="0" applyFont="1" applyBorder="1" applyAlignment="1">
      <alignment vertical="center"/>
    </xf>
    <xf numFmtId="0" fontId="43" fillId="0" borderId="19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18" fillId="0" borderId="4" xfId="0" quotePrefix="1" applyFont="1" applyFill="1" applyBorder="1">
      <alignment vertical="center"/>
    </xf>
    <xf numFmtId="0" fontId="18" fillId="0" borderId="41" xfId="0" quotePrefix="1" applyFont="1" applyBorder="1">
      <alignment vertical="center"/>
    </xf>
    <xf numFmtId="0" fontId="50" fillId="0" borderId="71" xfId="0" applyFont="1" applyBorder="1" applyAlignment="1">
      <alignment horizontal="left" vertical="center" wrapText="1" indent="1"/>
    </xf>
    <xf numFmtId="3" fontId="27" fillId="0" borderId="4" xfId="1" applyNumberFormat="1" applyFont="1" applyBorder="1" applyAlignment="1">
      <alignment horizontal="center" vertical="center"/>
    </xf>
    <xf numFmtId="3" fontId="27" fillId="0" borderId="5" xfId="1" applyNumberFormat="1" applyFont="1" applyBorder="1" applyAlignment="1">
      <alignment horizontal="center" vertical="center"/>
    </xf>
    <xf numFmtId="184" fontId="46" fillId="0" borderId="19" xfId="0" applyNumberFormat="1" applyFont="1" applyBorder="1" applyAlignment="1">
      <alignment horizontal="center" vertical="center"/>
    </xf>
    <xf numFmtId="184" fontId="46" fillId="0" borderId="0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6" fillId="0" borderId="62" xfId="0" applyFont="1" applyBorder="1" applyAlignment="1">
      <alignment horizontal="distributed" vertical="center"/>
    </xf>
    <xf numFmtId="0" fontId="6" fillId="0" borderId="63" xfId="0" applyFont="1" applyBorder="1" applyAlignment="1">
      <alignment horizontal="distributed" vertical="center"/>
    </xf>
    <xf numFmtId="41" fontId="28" fillId="0" borderId="64" xfId="0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41" fontId="13" fillId="0" borderId="64" xfId="1" applyFont="1" applyBorder="1" applyAlignment="1">
      <alignment horizontal="center" vertical="center"/>
    </xf>
    <xf numFmtId="41" fontId="13" fillId="0" borderId="69" xfId="1" applyFont="1" applyBorder="1" applyAlignment="1">
      <alignment horizontal="center" vertical="center"/>
    </xf>
    <xf numFmtId="41" fontId="13" fillId="0" borderId="70" xfId="1" applyFont="1" applyBorder="1" applyAlignment="1">
      <alignment horizontal="center" vertical="center"/>
    </xf>
    <xf numFmtId="41" fontId="13" fillId="0" borderId="62" xfId="1" applyFont="1" applyBorder="1" applyAlignment="1">
      <alignment horizontal="center" vertical="center"/>
    </xf>
    <xf numFmtId="41" fontId="28" fillId="0" borderId="49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41" fontId="13" fillId="0" borderId="49" xfId="1" applyFont="1" applyBorder="1" applyAlignment="1">
      <alignment horizontal="center" vertical="center"/>
    </xf>
    <xf numFmtId="41" fontId="13" fillId="0" borderId="66" xfId="1" applyFont="1" applyBorder="1" applyAlignment="1">
      <alignment horizontal="center" vertical="center"/>
    </xf>
    <xf numFmtId="41" fontId="16" fillId="0" borderId="13" xfId="1" applyFont="1" applyFill="1" applyBorder="1" applyAlignment="1">
      <alignment horizontal="center" vertical="center"/>
    </xf>
    <xf numFmtId="41" fontId="16" fillId="0" borderId="49" xfId="1" applyFont="1" applyFill="1" applyBorder="1" applyAlignment="1">
      <alignment horizontal="center" vertical="center"/>
    </xf>
    <xf numFmtId="41" fontId="16" fillId="0" borderId="6" xfId="1" applyFont="1" applyFill="1" applyBorder="1" applyAlignment="1">
      <alignment horizontal="center" vertical="center"/>
    </xf>
    <xf numFmtId="9" fontId="53" fillId="0" borderId="11" xfId="0" applyNumberFormat="1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9" fontId="13" fillId="0" borderId="1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41" fontId="28" fillId="0" borderId="1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41" fontId="13" fillId="0" borderId="11" xfId="1" applyFont="1" applyBorder="1" applyAlignment="1">
      <alignment horizontal="center" vertical="center"/>
    </xf>
    <xf numFmtId="41" fontId="13" fillId="0" borderId="68" xfId="1" applyFont="1" applyBorder="1" applyAlignment="1">
      <alignment horizontal="center" vertical="center"/>
    </xf>
    <xf numFmtId="41" fontId="16" fillId="0" borderId="12" xfId="1" applyFont="1" applyFill="1" applyBorder="1" applyAlignment="1">
      <alignment horizontal="center" vertical="center"/>
    </xf>
    <xf numFmtId="41" fontId="16" fillId="0" borderId="11" xfId="1" applyFont="1" applyFill="1" applyBorder="1" applyAlignment="1">
      <alignment horizontal="center" vertical="center"/>
    </xf>
    <xf numFmtId="41" fontId="16" fillId="0" borderId="9" xfId="1" applyFont="1" applyFill="1" applyBorder="1" applyAlignment="1">
      <alignment horizontal="center" vertical="center"/>
    </xf>
    <xf numFmtId="41" fontId="28" fillId="0" borderId="51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41" fontId="13" fillId="0" borderId="51" xfId="1" applyFont="1" applyBorder="1" applyAlignment="1">
      <alignment horizontal="center" vertical="center"/>
    </xf>
    <xf numFmtId="41" fontId="13" fillId="0" borderId="67" xfId="1" applyFont="1" applyBorder="1" applyAlignment="1">
      <alignment horizontal="center" vertical="center"/>
    </xf>
    <xf numFmtId="41" fontId="16" fillId="0" borderId="50" xfId="1" applyFont="1" applyFill="1" applyBorder="1" applyAlignment="1">
      <alignment horizontal="center" vertical="center"/>
    </xf>
    <xf numFmtId="41" fontId="16" fillId="0" borderId="51" xfId="1" applyFont="1" applyFill="1" applyBorder="1" applyAlignment="1">
      <alignment horizontal="center" vertical="center"/>
    </xf>
    <xf numFmtId="41" fontId="16" fillId="0" borderId="52" xfId="1" applyFont="1" applyFill="1" applyBorder="1" applyAlignment="1">
      <alignment horizontal="center" vertical="center"/>
    </xf>
    <xf numFmtId="41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/>
    </xf>
    <xf numFmtId="41" fontId="13" fillId="0" borderId="65" xfId="1" applyFont="1" applyBorder="1" applyAlignment="1">
      <alignment horizontal="center" vertical="center"/>
    </xf>
    <xf numFmtId="41" fontId="13" fillId="0" borderId="5" xfId="1" applyFont="1" applyBorder="1" applyAlignment="1">
      <alignment horizontal="center" vertical="center"/>
    </xf>
    <xf numFmtId="41" fontId="13" fillId="0" borderId="3" xfId="1" applyFont="1" applyBorder="1" applyAlignment="1">
      <alignment horizontal="center" vertical="center"/>
    </xf>
    <xf numFmtId="41" fontId="16" fillId="0" borderId="5" xfId="1" applyFont="1" applyFill="1" applyBorder="1" applyAlignment="1">
      <alignment horizontal="center" vertical="center"/>
    </xf>
    <xf numFmtId="41" fontId="16" fillId="0" borderId="1" xfId="1" applyFont="1" applyFill="1" applyBorder="1" applyAlignment="1">
      <alignment horizontal="center" vertical="center"/>
    </xf>
    <xf numFmtId="41" fontId="16" fillId="0" borderId="3" xfId="1" applyFont="1" applyFill="1" applyBorder="1" applyAlignment="1">
      <alignment horizontal="center" vertical="center"/>
    </xf>
    <xf numFmtId="41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9" fontId="13" fillId="0" borderId="1" xfId="2" applyFont="1" applyBorder="1" applyAlignment="1">
      <alignment horizontal="center" vertical="center"/>
    </xf>
    <xf numFmtId="9" fontId="13" fillId="0" borderId="1" xfId="1" applyNumberFormat="1" applyFont="1" applyBorder="1" applyAlignment="1">
      <alignment horizontal="center" vertical="center"/>
    </xf>
    <xf numFmtId="180" fontId="13" fillId="0" borderId="5" xfId="2" applyNumberFormat="1" applyFont="1" applyBorder="1" applyAlignment="1">
      <alignment horizontal="center" vertical="center"/>
    </xf>
    <xf numFmtId="180" fontId="13" fillId="0" borderId="1" xfId="2" applyNumberFormat="1" applyFont="1" applyBorder="1" applyAlignment="1">
      <alignment horizontal="center" vertical="center"/>
    </xf>
    <xf numFmtId="180" fontId="13" fillId="0" borderId="3" xfId="2" applyNumberFormat="1" applyFont="1" applyBorder="1" applyAlignment="1">
      <alignment horizontal="center" vertical="center"/>
    </xf>
    <xf numFmtId="41" fontId="13" fillId="3" borderId="1" xfId="1" applyFont="1" applyFill="1" applyBorder="1" applyAlignment="1">
      <alignment horizontal="center" vertical="center"/>
    </xf>
    <xf numFmtId="41" fontId="13" fillId="3" borderId="65" xfId="1" applyFont="1" applyFill="1" applyBorder="1" applyAlignment="1">
      <alignment horizontal="center" vertical="center"/>
    </xf>
    <xf numFmtId="41" fontId="13" fillId="3" borderId="5" xfId="1" applyFont="1" applyFill="1" applyBorder="1" applyAlignment="1">
      <alignment horizontal="center" vertical="center"/>
    </xf>
    <xf numFmtId="41" fontId="13" fillId="3" borderId="3" xfId="1" applyFont="1" applyFill="1" applyBorder="1" applyAlignment="1">
      <alignment horizontal="center" vertical="center"/>
    </xf>
    <xf numFmtId="41" fontId="28" fillId="3" borderId="11" xfId="0" applyNumberFormat="1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41" fontId="13" fillId="3" borderId="11" xfId="1" applyFont="1" applyFill="1" applyBorder="1" applyAlignment="1">
      <alignment horizontal="center" vertical="center"/>
    </xf>
    <xf numFmtId="41" fontId="13" fillId="3" borderId="68" xfId="1" applyFont="1" applyFill="1" applyBorder="1" applyAlignment="1">
      <alignment horizontal="center" vertical="center"/>
    </xf>
    <xf numFmtId="41" fontId="13" fillId="3" borderId="12" xfId="1" applyFont="1" applyFill="1" applyBorder="1" applyAlignment="1">
      <alignment horizontal="center" vertical="center"/>
    </xf>
    <xf numFmtId="41" fontId="13" fillId="3" borderId="9" xfId="1" applyFont="1" applyFill="1" applyBorder="1" applyAlignment="1">
      <alignment horizontal="center" vertical="center"/>
    </xf>
    <xf numFmtId="41" fontId="28" fillId="0" borderId="1" xfId="1" applyFont="1" applyBorder="1" applyAlignment="1">
      <alignment horizontal="center" vertical="center"/>
    </xf>
    <xf numFmtId="41" fontId="28" fillId="0" borderId="5" xfId="1" applyFont="1" applyBorder="1" applyAlignment="1">
      <alignment horizontal="center" vertical="center"/>
    </xf>
    <xf numFmtId="41" fontId="28" fillId="0" borderId="3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right" vertical="center" indent="2"/>
    </xf>
    <xf numFmtId="176" fontId="13" fillId="0" borderId="0" xfId="0" applyNumberFormat="1" applyFont="1" applyBorder="1" applyAlignment="1">
      <alignment horizontal="right" vertical="center" indent="2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1" fontId="16" fillId="0" borderId="1" xfId="1" applyFont="1" applyBorder="1" applyAlignment="1">
      <alignment horizontal="center" vertical="center"/>
    </xf>
    <xf numFmtId="41" fontId="16" fillId="0" borderId="65" xfId="1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1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9" fontId="13" fillId="0" borderId="9" xfId="0" applyNumberFormat="1" applyFont="1" applyBorder="1" applyAlignment="1">
      <alignment horizontal="center" vertical="center"/>
    </xf>
    <xf numFmtId="179" fontId="13" fillId="0" borderId="10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9" fontId="16" fillId="0" borderId="3" xfId="0" applyNumberFormat="1" applyFont="1" applyBorder="1" applyAlignment="1">
      <alignment horizontal="center" vertical="center"/>
    </xf>
    <xf numFmtId="179" fontId="16" fillId="0" borderId="4" xfId="0" applyNumberFormat="1" applyFont="1" applyBorder="1" applyAlignment="1">
      <alignment horizontal="center" vertical="center"/>
    </xf>
    <xf numFmtId="179" fontId="1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shrinkToFit="1"/>
    </xf>
    <xf numFmtId="41" fontId="24" fillId="0" borderId="31" xfId="1" applyFont="1" applyBorder="1" applyAlignment="1">
      <alignment horizontal="center" vertical="center"/>
    </xf>
    <xf numFmtId="41" fontId="24" fillId="0" borderId="4" xfId="1" applyFont="1" applyBorder="1" applyAlignment="1">
      <alignment horizontal="center" vertical="center"/>
    </xf>
    <xf numFmtId="41" fontId="24" fillId="0" borderId="32" xfId="1" applyFont="1" applyBorder="1" applyAlignment="1">
      <alignment horizontal="center" vertical="center"/>
    </xf>
    <xf numFmtId="41" fontId="24" fillId="0" borderId="5" xfId="1" applyFont="1" applyBorder="1" applyAlignment="1">
      <alignment horizontal="center" vertical="center"/>
    </xf>
    <xf numFmtId="41" fontId="24" fillId="0" borderId="3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3" fontId="27" fillId="0" borderId="3" xfId="1" applyNumberFormat="1" applyFont="1" applyBorder="1" applyAlignment="1">
      <alignment horizontal="center" vertical="center"/>
    </xf>
    <xf numFmtId="3" fontId="27" fillId="0" borderId="4" xfId="1" applyNumberFormat="1" applyFont="1" applyBorder="1" applyAlignment="1">
      <alignment horizontal="center" vertical="center"/>
    </xf>
    <xf numFmtId="3" fontId="27" fillId="0" borderId="5" xfId="1" applyNumberFormat="1" applyFont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1" fontId="19" fillId="0" borderId="1" xfId="1" applyFont="1" applyBorder="1" applyAlignment="1">
      <alignment horizontal="center" vertical="center"/>
    </xf>
    <xf numFmtId="41" fontId="2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2" fontId="3" fillId="0" borderId="1" xfId="2" applyNumberFormat="1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/>
    </xf>
    <xf numFmtId="41" fontId="24" fillId="6" borderId="3" xfId="1" applyFont="1" applyFill="1" applyBorder="1" applyAlignment="1">
      <alignment horizontal="center" vertical="center"/>
    </xf>
    <xf numFmtId="41" fontId="24" fillId="6" borderId="4" xfId="1" applyFont="1" applyFill="1" applyBorder="1" applyAlignment="1">
      <alignment horizontal="center" vertical="center"/>
    </xf>
    <xf numFmtId="41" fontId="24" fillId="6" borderId="5" xfId="1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1" fontId="21" fillId="0" borderId="4" xfId="1" applyFont="1" applyBorder="1" applyAlignment="1">
      <alignment horizontal="center" vertical="center"/>
    </xf>
    <xf numFmtId="41" fontId="21" fillId="0" borderId="5" xfId="1" applyFont="1" applyBorder="1" applyAlignment="1">
      <alignment horizontal="center" vertical="center"/>
    </xf>
    <xf numFmtId="41" fontId="21" fillId="0" borderId="3" xfId="1" applyFont="1" applyBorder="1" applyAlignment="1">
      <alignment horizontal="center" vertical="center"/>
    </xf>
    <xf numFmtId="41" fontId="24" fillId="0" borderId="31" xfId="1" applyFont="1" applyFill="1" applyBorder="1" applyAlignment="1">
      <alignment horizontal="center" vertical="center"/>
    </xf>
    <xf numFmtId="41" fontId="24" fillId="0" borderId="4" xfId="1" applyFont="1" applyFill="1" applyBorder="1" applyAlignment="1">
      <alignment horizontal="center" vertical="center"/>
    </xf>
    <xf numFmtId="41" fontId="24" fillId="0" borderId="32" xfId="1" applyFont="1" applyFill="1" applyBorder="1" applyAlignment="1">
      <alignment horizontal="center" vertical="center"/>
    </xf>
    <xf numFmtId="41" fontId="29" fillId="0" borderId="4" xfId="1" applyFont="1" applyBorder="1" applyAlignment="1">
      <alignment horizontal="center" vertical="center"/>
    </xf>
    <xf numFmtId="41" fontId="29" fillId="0" borderId="5" xfId="1" applyFont="1" applyBorder="1" applyAlignment="1">
      <alignment horizontal="center" vertical="center"/>
    </xf>
    <xf numFmtId="41" fontId="29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 indent="1"/>
    </xf>
    <xf numFmtId="3" fontId="21" fillId="0" borderId="37" xfId="1" applyNumberFormat="1" applyFont="1" applyBorder="1" applyAlignment="1">
      <alignment horizontal="right" vertical="center"/>
    </xf>
    <xf numFmtId="3" fontId="21" fillId="0" borderId="38" xfId="1" applyNumberFormat="1" applyFont="1" applyBorder="1" applyAlignment="1">
      <alignment horizontal="right" vertical="center"/>
    </xf>
    <xf numFmtId="41" fontId="24" fillId="0" borderId="59" xfId="1" applyFont="1" applyBorder="1" applyAlignment="1">
      <alignment horizontal="center" vertical="center"/>
    </xf>
    <xf numFmtId="41" fontId="24" fillId="0" borderId="60" xfId="1" applyFont="1" applyBorder="1" applyAlignment="1">
      <alignment horizontal="center" vertical="center"/>
    </xf>
    <xf numFmtId="41" fontId="24" fillId="0" borderId="61" xfId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right" vertical="center"/>
    </xf>
    <xf numFmtId="3" fontId="21" fillId="0" borderId="40" xfId="1" applyNumberFormat="1" applyFont="1" applyBorder="1" applyAlignment="1">
      <alignment horizontal="right" vertical="center"/>
    </xf>
    <xf numFmtId="3" fontId="21" fillId="0" borderId="41" xfId="1" applyNumberFormat="1" applyFont="1" applyBorder="1" applyAlignment="1">
      <alignment horizontal="right" vertical="center"/>
    </xf>
    <xf numFmtId="41" fontId="24" fillId="0" borderId="53" xfId="1" applyFont="1" applyBorder="1" applyAlignment="1">
      <alignment horizontal="center" vertical="center"/>
    </xf>
    <xf numFmtId="41" fontId="24" fillId="0" borderId="54" xfId="1" applyFont="1" applyBorder="1" applyAlignment="1">
      <alignment horizontal="center" vertical="center"/>
    </xf>
    <xf numFmtId="41" fontId="24" fillId="0" borderId="55" xfId="1" applyFont="1" applyBorder="1" applyAlignment="1">
      <alignment horizontal="center" vertical="center"/>
    </xf>
    <xf numFmtId="183" fontId="21" fillId="0" borderId="33" xfId="1" applyNumberFormat="1" applyFont="1" applyBorder="1" applyAlignment="1">
      <alignment horizontal="right" vertical="center"/>
    </xf>
    <xf numFmtId="183" fontId="21" fillId="0" borderId="34" xfId="1" applyNumberFormat="1" applyFont="1" applyBorder="1" applyAlignment="1">
      <alignment horizontal="right" vertical="center"/>
    </xf>
    <xf numFmtId="3" fontId="21" fillId="0" borderId="34" xfId="1" applyNumberFormat="1" applyFont="1" applyBorder="1" applyAlignment="1">
      <alignment horizontal="right" vertical="center"/>
    </xf>
    <xf numFmtId="3" fontId="21" fillId="0" borderId="35" xfId="1" applyNumberFormat="1" applyFont="1" applyBorder="1" applyAlignment="1">
      <alignment horizontal="right" vertical="center"/>
    </xf>
    <xf numFmtId="41" fontId="24" fillId="0" borderId="56" xfId="1" applyFont="1" applyBorder="1" applyAlignment="1">
      <alignment horizontal="center" vertical="center"/>
    </xf>
    <xf numFmtId="41" fontId="24" fillId="0" borderId="57" xfId="1" applyFont="1" applyBorder="1" applyAlignment="1">
      <alignment horizontal="center" vertical="center"/>
    </xf>
    <xf numFmtId="41" fontId="24" fillId="0" borderId="58" xfId="1" applyFont="1" applyBorder="1" applyAlignment="1">
      <alignment horizontal="center" vertical="center"/>
    </xf>
    <xf numFmtId="3" fontId="21" fillId="0" borderId="36" xfId="1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3" fontId="21" fillId="0" borderId="46" xfId="1" applyNumberFormat="1" applyFont="1" applyBorder="1" applyAlignment="1">
      <alignment horizontal="right" vertical="center"/>
    </xf>
    <xf numFmtId="3" fontId="21" fillId="0" borderId="47" xfId="1" applyNumberFormat="1" applyFont="1" applyBorder="1" applyAlignment="1">
      <alignment horizontal="right" vertical="center"/>
    </xf>
    <xf numFmtId="3" fontId="21" fillId="0" borderId="33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distributed" vertical="center" indent="1"/>
    </xf>
    <xf numFmtId="0" fontId="10" fillId="0" borderId="44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 indent="1"/>
    </xf>
    <xf numFmtId="0" fontId="3" fillId="0" borderId="40" xfId="0" applyFont="1" applyBorder="1" applyAlignment="1">
      <alignment horizontal="distributed" vertical="center" indent="1"/>
    </xf>
    <xf numFmtId="0" fontId="3" fillId="0" borderId="41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distributed" vertical="center" indent="1"/>
    </xf>
    <xf numFmtId="41" fontId="24" fillId="0" borderId="20" xfId="1" applyFont="1" applyBorder="1" applyAlignment="1">
      <alignment horizontal="center" vertical="center"/>
    </xf>
    <xf numFmtId="41" fontId="24" fillId="0" borderId="10" xfId="1" applyFont="1" applyBorder="1" applyAlignment="1">
      <alignment horizontal="center" vertical="center"/>
    </xf>
    <xf numFmtId="41" fontId="24" fillId="0" borderId="28" xfId="1" applyFont="1" applyBorder="1" applyAlignment="1">
      <alignment horizontal="center" vertical="center"/>
    </xf>
    <xf numFmtId="3" fontId="21" fillId="0" borderId="45" xfId="1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3" fontId="19" fillId="0" borderId="3" xfId="1" applyNumberFormat="1" applyFont="1" applyBorder="1" applyAlignment="1">
      <alignment horizontal="center" vertical="center"/>
    </xf>
    <xf numFmtId="3" fontId="19" fillId="0" borderId="4" xfId="1" applyNumberFormat="1" applyFont="1" applyBorder="1" applyAlignment="1">
      <alignment horizontal="center" vertical="center"/>
    </xf>
    <xf numFmtId="3" fontId="19" fillId="0" borderId="5" xfId="1" applyNumberFormat="1" applyFont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23" fillId="0" borderId="3" xfId="1" applyNumberFormat="1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14" fontId="23" fillId="0" borderId="5" xfId="1" applyNumberFormat="1" applyFont="1" applyBorder="1" applyAlignment="1">
      <alignment horizontal="center" vertical="center"/>
    </xf>
    <xf numFmtId="41" fontId="25" fillId="4" borderId="3" xfId="1" applyFont="1" applyFill="1" applyBorder="1" applyAlignment="1">
      <alignment horizontal="center" vertical="center"/>
    </xf>
    <xf numFmtId="41" fontId="25" fillId="4" borderId="4" xfId="1" applyFont="1" applyFill="1" applyBorder="1" applyAlignment="1">
      <alignment horizontal="center" vertical="center"/>
    </xf>
    <xf numFmtId="41" fontId="25" fillId="4" borderId="5" xfId="1" applyFont="1" applyFill="1" applyBorder="1" applyAlignment="1">
      <alignment horizontal="center" vertical="center"/>
    </xf>
    <xf numFmtId="41" fontId="25" fillId="4" borderId="21" xfId="1" applyFont="1" applyFill="1" applyBorder="1" applyAlignment="1">
      <alignment horizontal="center" vertical="center"/>
    </xf>
    <xf numFmtId="41" fontId="25" fillId="4" borderId="25" xfId="1" applyFont="1" applyFill="1" applyBorder="1" applyAlignment="1">
      <alignment horizontal="center" vertical="center"/>
    </xf>
    <xf numFmtId="41" fontId="25" fillId="4" borderId="26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1" fontId="25" fillId="0" borderId="3" xfId="1" applyFont="1" applyBorder="1" applyAlignment="1">
      <alignment horizontal="center" vertical="center"/>
    </xf>
    <xf numFmtId="41" fontId="25" fillId="0" borderId="4" xfId="1" applyFont="1" applyBorder="1" applyAlignment="1">
      <alignment horizontal="center" vertical="center"/>
    </xf>
    <xf numFmtId="41" fontId="25" fillId="0" borderId="5" xfId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15" fillId="0" borderId="19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178" fontId="15" fillId="0" borderId="19" xfId="1" applyNumberFormat="1" applyFont="1" applyBorder="1" applyAlignment="1">
      <alignment horizontal="left" vertical="center"/>
    </xf>
    <xf numFmtId="178" fontId="15" fillId="0" borderId="22" xfId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/>
    </xf>
    <xf numFmtId="0" fontId="3" fillId="7" borderId="0" xfId="0" quotePrefix="1" applyFont="1" applyFill="1" applyBorder="1">
      <alignment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189" fontId="13" fillId="0" borderId="3" xfId="0" applyNumberFormat="1" applyFont="1" applyBorder="1" applyAlignment="1">
      <alignment horizontal="center" vertical="center"/>
    </xf>
    <xf numFmtId="189" fontId="13" fillId="0" borderId="4" xfId="0" applyNumberFormat="1" applyFont="1" applyBorder="1" applyAlignment="1">
      <alignment horizontal="center" vertical="center"/>
    </xf>
    <xf numFmtId="195" fontId="27" fillId="0" borderId="3" xfId="1" applyNumberFormat="1" applyFont="1" applyBorder="1" applyAlignment="1">
      <alignment horizontal="center" vertical="center"/>
    </xf>
    <xf numFmtId="195" fontId="27" fillId="0" borderId="4" xfId="1" applyNumberFormat="1" applyFont="1" applyBorder="1" applyAlignment="1">
      <alignment horizontal="center" vertical="center"/>
    </xf>
    <xf numFmtId="195" fontId="27" fillId="0" borderId="5" xfId="1" applyNumberFormat="1" applyFont="1" applyBorder="1" applyAlignment="1">
      <alignment horizontal="center" vertical="center"/>
    </xf>
    <xf numFmtId="3" fontId="27" fillId="0" borderId="3" xfId="1" applyNumberFormat="1" applyFont="1" applyBorder="1" applyAlignment="1">
      <alignment horizontal="left" vertical="center"/>
    </xf>
    <xf numFmtId="3" fontId="27" fillId="0" borderId="3" xfId="1" applyNumberFormat="1" applyFont="1" applyBorder="1" applyAlignment="1">
      <alignment vertical="center"/>
    </xf>
    <xf numFmtId="3" fontId="27" fillId="0" borderId="4" xfId="1" applyNumberFormat="1" applyFont="1" applyBorder="1" applyAlignment="1">
      <alignment vertical="center"/>
    </xf>
    <xf numFmtId="3" fontId="27" fillId="0" borderId="5" xfId="1" applyNumberFormat="1" applyFont="1" applyBorder="1" applyAlignment="1">
      <alignment vertical="center"/>
    </xf>
    <xf numFmtId="0" fontId="3" fillId="0" borderId="19" xfId="0" applyFont="1" applyBorder="1">
      <alignment vertical="center"/>
    </xf>
    <xf numFmtId="0" fontId="10" fillId="0" borderId="4" xfId="0" applyFont="1" applyBorder="1" applyAlignment="1">
      <alignment vertical="center"/>
    </xf>
    <xf numFmtId="41" fontId="24" fillId="0" borderId="4" xfId="1" quotePrefix="1" applyFont="1" applyBorder="1" applyAlignment="1">
      <alignment horizontal="center" vertical="center"/>
    </xf>
    <xf numFmtId="0" fontId="54" fillId="0" borderId="3" xfId="3" applyFont="1" applyBorder="1" applyAlignment="1">
      <alignment horizontal="center" vertical="center"/>
    </xf>
  </cellXfs>
  <cellStyles count="8">
    <cellStyle name="백분율" xfId="2" builtinId="5"/>
    <cellStyle name="백분율 2" xfId="7" xr:uid="{610C4472-38F0-416A-99CD-5CE2234CAC46}"/>
    <cellStyle name="쉼표 [0]" xfId="1" builtinId="6"/>
    <cellStyle name="쉼표 [0] 2" xfId="6" xr:uid="{B93BBF15-4548-4A20-B03B-5941A6A8FBAE}"/>
    <cellStyle name="쉼표 [0] 2 2" xfId="5" xr:uid="{B5013687-76CB-4499-9E5E-D45118472792}"/>
    <cellStyle name="표준" xfId="0" builtinId="0"/>
    <cellStyle name="표준 2 2" xfId="4" xr:uid="{3476AE48-685F-44B9-BB0E-25667FD14268}"/>
    <cellStyle name="하이퍼링크" xfId="3" builtinId="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</xdr:row>
          <xdr:rowOff>19050</xdr:rowOff>
        </xdr:from>
        <xdr:to>
          <xdr:col>17</xdr:col>
          <xdr:colOff>114300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예정신고 ,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6</xdr:row>
          <xdr:rowOff>19050</xdr:rowOff>
        </xdr:from>
        <xdr:to>
          <xdr:col>23</xdr:col>
          <xdr:colOff>47625</xdr:colOff>
          <xdr:row>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확정신고 ,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6</xdr:row>
          <xdr:rowOff>19050</xdr:rowOff>
        </xdr:from>
        <xdr:to>
          <xdr:col>28</xdr:col>
          <xdr:colOff>123825</xdr:colOff>
          <xdr:row>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수정신고 ,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6</xdr:row>
          <xdr:rowOff>19050</xdr:rowOff>
        </xdr:from>
        <xdr:to>
          <xdr:col>34</xdr:col>
          <xdr:colOff>123825</xdr:colOff>
          <xdr:row>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기한 후 신고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23</xdr:row>
          <xdr:rowOff>60325</xdr:rowOff>
        </xdr:from>
        <xdr:to>
          <xdr:col>37</xdr:col>
          <xdr:colOff>38100</xdr:colOff>
          <xdr:row>26</xdr:row>
          <xdr:rowOff>117475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08DABF0F-E83E-4502-84E6-A0C9DB8CF18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일시적2주택특례 라벨'!$D$13" spid="_x0000_s10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82750" y="3768725"/>
              <a:ext cx="5219700" cy="628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60</xdr:row>
      <xdr:rowOff>0</xdr:rowOff>
    </xdr:from>
    <xdr:to>
      <xdr:col>39</xdr:col>
      <xdr:colOff>63500</xdr:colOff>
      <xdr:row>198</xdr:row>
      <xdr:rowOff>84860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A33DA38-A8F1-4948-8555-058831BE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4450"/>
          <a:ext cx="7302500" cy="20239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182</xdr:row>
      <xdr:rowOff>85725</xdr:rowOff>
    </xdr:from>
    <xdr:to>
      <xdr:col>44</xdr:col>
      <xdr:colOff>101484</xdr:colOff>
      <xdr:row>246</xdr:row>
      <xdr:rowOff>142875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A51222B-872C-4744-82D5-D6B83063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61600"/>
          <a:ext cx="7797684" cy="11029950"/>
        </a:xfrm>
        <a:prstGeom prst="rect">
          <a:avLst/>
        </a:prstGeom>
      </xdr:spPr>
    </xdr:pic>
    <xdr:clientData/>
  </xdr:twoCellAnchor>
  <xdr:twoCellAnchor editAs="oneCell">
    <xdr:from>
      <xdr:col>1</xdr:col>
      <xdr:colOff>73800</xdr:colOff>
      <xdr:row>218</xdr:row>
      <xdr:rowOff>16649</xdr:rowOff>
    </xdr:from>
    <xdr:to>
      <xdr:col>45</xdr:col>
      <xdr:colOff>76200</xdr:colOff>
      <xdr:row>281</xdr:row>
      <xdr:rowOff>105094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9D9793C-DB21-408E-851E-79721D95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75" y="42450524"/>
          <a:ext cx="7698600" cy="108897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0</xdr:rowOff>
        </xdr:from>
        <xdr:to>
          <xdr:col>35</xdr:col>
          <xdr:colOff>152400</xdr:colOff>
          <xdr:row>43</xdr:row>
          <xdr:rowOff>28575</xdr:rowOff>
        </xdr:to>
        <xdr:pic>
          <xdr:nvPicPr>
            <xdr:cNvPr id="7" name="그림 6">
              <a:extLst>
                <a:ext uri="{FF2B5EF4-FFF2-40B4-BE49-F238E27FC236}">
                  <a16:creationId xmlns:a16="http://schemas.microsoft.com/office/drawing/2014/main" id="{93B6A303-968B-4583-AD8F-B4B51C3ED9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일시적2주택특례 라벨'!$D$13" spid="_x0000_s20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76325" y="8315325"/>
              <a:ext cx="5143500" cy="628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114300</xdr:rowOff>
    </xdr:from>
    <xdr:to>
      <xdr:col>41</xdr:col>
      <xdr:colOff>64516</xdr:colOff>
      <xdr:row>130</xdr:row>
      <xdr:rowOff>131064</xdr:rowOff>
    </xdr:to>
    <xdr:pic>
      <xdr:nvPicPr>
        <xdr:cNvPr id="2" name="그림 1" descr="양도소득과세표준 신고 및 납부계산서_Page_1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322050"/>
          <a:ext cx="7557516" cy="106847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38578</xdr:colOff>
      <xdr:row>6</xdr:row>
      <xdr:rowOff>14289</xdr:rowOff>
    </xdr:from>
    <xdr:to>
      <xdr:col>19</xdr:col>
      <xdr:colOff>237648</xdr:colOff>
      <xdr:row>6</xdr:row>
      <xdr:rowOff>195263</xdr:rowOff>
    </xdr:to>
    <xdr:sp macro="" textlink="">
      <xdr:nvSpPr>
        <xdr:cNvPr id="3" name="타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58078" y="1214439"/>
          <a:ext cx="199070" cy="180974"/>
        </a:xfrm>
        <a:prstGeom prst="ellipse">
          <a:avLst/>
        </a:prstGeom>
        <a:noFill/>
        <a:ln w="127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7</xdr:row>
      <xdr:rowOff>161923</xdr:rowOff>
    </xdr:from>
    <xdr:to>
      <xdr:col>19</xdr:col>
      <xdr:colOff>252412</xdr:colOff>
      <xdr:row>9</xdr:row>
      <xdr:rowOff>19048</xdr:rowOff>
    </xdr:to>
    <xdr:sp macro="" textlink="">
      <xdr:nvSpPr>
        <xdr:cNvPr id="4" name="타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633787" y="1495423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9</xdr:row>
      <xdr:rowOff>161923</xdr:rowOff>
    </xdr:from>
    <xdr:to>
      <xdr:col>19</xdr:col>
      <xdr:colOff>252412</xdr:colOff>
      <xdr:row>11</xdr:row>
      <xdr:rowOff>19048</xdr:rowOff>
    </xdr:to>
    <xdr:sp macro="" textlink="">
      <xdr:nvSpPr>
        <xdr:cNvPr id="5" name="타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633787" y="1876423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11</xdr:row>
      <xdr:rowOff>152398</xdr:rowOff>
    </xdr:from>
    <xdr:to>
      <xdr:col>19</xdr:col>
      <xdr:colOff>252412</xdr:colOff>
      <xdr:row>13</xdr:row>
      <xdr:rowOff>9523</xdr:rowOff>
    </xdr:to>
    <xdr:sp macro="" textlink="">
      <xdr:nvSpPr>
        <xdr:cNvPr id="6" name="타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633787" y="2247898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13</xdr:row>
      <xdr:rowOff>166685</xdr:rowOff>
    </xdr:from>
    <xdr:to>
      <xdr:col>19</xdr:col>
      <xdr:colOff>252412</xdr:colOff>
      <xdr:row>15</xdr:row>
      <xdr:rowOff>23810</xdr:rowOff>
    </xdr:to>
    <xdr:sp macro="" textlink="">
      <xdr:nvSpPr>
        <xdr:cNvPr id="7" name="타원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633787" y="2643185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15</xdr:row>
      <xdr:rowOff>161923</xdr:rowOff>
    </xdr:from>
    <xdr:to>
      <xdr:col>19</xdr:col>
      <xdr:colOff>252412</xdr:colOff>
      <xdr:row>17</xdr:row>
      <xdr:rowOff>19048</xdr:rowOff>
    </xdr:to>
    <xdr:sp macro="" textlink="">
      <xdr:nvSpPr>
        <xdr:cNvPr id="8" name="타원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633787" y="3019423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17</xdr:row>
      <xdr:rowOff>161923</xdr:rowOff>
    </xdr:from>
    <xdr:to>
      <xdr:col>19</xdr:col>
      <xdr:colOff>252412</xdr:colOff>
      <xdr:row>19</xdr:row>
      <xdr:rowOff>19048</xdr:rowOff>
    </xdr:to>
    <xdr:sp macro="" textlink="">
      <xdr:nvSpPr>
        <xdr:cNvPr id="9" name="타원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633787" y="3400423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19</xdr:row>
      <xdr:rowOff>161923</xdr:rowOff>
    </xdr:from>
    <xdr:to>
      <xdr:col>19</xdr:col>
      <xdr:colOff>252412</xdr:colOff>
      <xdr:row>21</xdr:row>
      <xdr:rowOff>19048</xdr:rowOff>
    </xdr:to>
    <xdr:sp macro="" textlink="">
      <xdr:nvSpPr>
        <xdr:cNvPr id="10" name="타원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633787" y="3781423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21</xdr:row>
      <xdr:rowOff>166685</xdr:rowOff>
    </xdr:from>
    <xdr:to>
      <xdr:col>19</xdr:col>
      <xdr:colOff>252412</xdr:colOff>
      <xdr:row>23</xdr:row>
      <xdr:rowOff>23810</xdr:rowOff>
    </xdr:to>
    <xdr:sp macro="" textlink="">
      <xdr:nvSpPr>
        <xdr:cNvPr id="11" name="타원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633787" y="4167185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23</xdr:row>
      <xdr:rowOff>166685</xdr:rowOff>
    </xdr:from>
    <xdr:to>
      <xdr:col>19</xdr:col>
      <xdr:colOff>252412</xdr:colOff>
      <xdr:row>25</xdr:row>
      <xdr:rowOff>23810</xdr:rowOff>
    </xdr:to>
    <xdr:sp macro="" textlink="">
      <xdr:nvSpPr>
        <xdr:cNvPr id="12" name="타원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633787" y="4548185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25</xdr:row>
      <xdr:rowOff>161922</xdr:rowOff>
    </xdr:from>
    <xdr:to>
      <xdr:col>19</xdr:col>
      <xdr:colOff>252412</xdr:colOff>
      <xdr:row>27</xdr:row>
      <xdr:rowOff>19047</xdr:rowOff>
    </xdr:to>
    <xdr:sp macro="" textlink="">
      <xdr:nvSpPr>
        <xdr:cNvPr id="13" name="타원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633787" y="4924422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</xdr:col>
      <xdr:colOff>14287</xdr:colOff>
      <xdr:row>27</xdr:row>
      <xdr:rowOff>166685</xdr:rowOff>
    </xdr:from>
    <xdr:to>
      <xdr:col>19</xdr:col>
      <xdr:colOff>252412</xdr:colOff>
      <xdr:row>29</xdr:row>
      <xdr:rowOff>23810</xdr:rowOff>
    </xdr:to>
    <xdr:sp macro="" textlink="">
      <xdr:nvSpPr>
        <xdr:cNvPr id="14" name="타원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633787" y="5310185"/>
          <a:ext cx="238125" cy="2381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&#49464;&#50984;%20-%20&#51452;&#54889;&#44508;&#54016;&#51109;(2020-01-11)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0Internet%20Files\Content.IE5\NMWD89BJ\&#49464;&#50984;&#46321;2011&#45380;&#44540;&#47196;&#49548;&#46301;&#50896;&#52380;&#51669;&#49688;&#50689;&#49688;&#51613;-&#51452;&#54889;&#445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My%20Documents\backup\GFC\&#52968;&#49444;&#54021;&#44288;&#47144;&#49464;&#47924;&#51088;&#47308;\&#53748;&#51649;&#44552;\2011&#45380;&#44480;&#49549;%20&#53748;&#51649;&#44552;%20&#49328;&#51221;-&#50641;&#49472;%20&#51452;&#54889;&#44508;%20&#51089;&#49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0Internet%20Files\Content.IE5\NMWD89BJ\&#48277;&#51064;&#51088;&#44552;&#50868;&#50868;&#50689;&#51204;&#47029;(CEO%20PLAN)\&#48277;&#51064;&#47749;&#51032;(CEO%20PLA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율(배포용)"/>
      <sheetName val="세율(배포용) (2017-12-07)"/>
      <sheetName val="세율(배포용) (2019-01-11)"/>
      <sheetName val="세율(배포용) (2020-01-11)"/>
      <sheetName val="누진공제구하는 식"/>
      <sheetName val="단순세율비교"/>
    </sheetNames>
    <sheetDataSet>
      <sheetData sheetId="0"/>
      <sheetData sheetId="1"/>
      <sheetData sheetId="2"/>
      <sheetData sheetId="3"/>
      <sheetData sheetId="4"/>
      <sheetData sheetId="5">
        <row r="2">
          <cell r="M2">
            <v>0</v>
          </cell>
          <cell r="N2">
            <v>200000000</v>
          </cell>
          <cell r="O2">
            <v>0.1</v>
          </cell>
          <cell r="P2">
            <v>0</v>
          </cell>
        </row>
        <row r="3">
          <cell r="M3">
            <v>200000001</v>
          </cell>
          <cell r="N3">
            <v>20000000000</v>
          </cell>
          <cell r="O3">
            <v>0.2</v>
          </cell>
          <cell r="P3">
            <v>-20000000</v>
          </cell>
        </row>
        <row r="4">
          <cell r="M4">
            <v>20000000001</v>
          </cell>
          <cell r="N4">
            <v>300000000000</v>
          </cell>
          <cell r="O4">
            <v>0.22</v>
          </cell>
          <cell r="P4">
            <v>-420000000</v>
          </cell>
        </row>
        <row r="5">
          <cell r="M5">
            <v>300000000001</v>
          </cell>
          <cell r="N5">
            <v>1E+17</v>
          </cell>
          <cell r="O5">
            <v>0.25</v>
          </cell>
          <cell r="P5">
            <v>-9420000000</v>
          </cell>
        </row>
        <row r="7">
          <cell r="M7">
            <v>0</v>
          </cell>
          <cell r="N7">
            <v>12000000</v>
          </cell>
          <cell r="O7">
            <v>0.06</v>
          </cell>
          <cell r="P7">
            <v>0</v>
          </cell>
        </row>
        <row r="8">
          <cell r="M8">
            <v>12000001</v>
          </cell>
          <cell r="N8">
            <v>46000000</v>
          </cell>
          <cell r="O8">
            <v>0.15</v>
          </cell>
          <cell r="P8">
            <v>-1080000</v>
          </cell>
        </row>
        <row r="9">
          <cell r="M9">
            <v>46000001</v>
          </cell>
          <cell r="N9">
            <v>88000000</v>
          </cell>
          <cell r="O9">
            <v>0.24</v>
          </cell>
          <cell r="P9">
            <v>-5220000</v>
          </cell>
        </row>
        <row r="10">
          <cell r="M10">
            <v>88000001</v>
          </cell>
          <cell r="N10">
            <v>150000000</v>
          </cell>
          <cell r="O10">
            <v>0.35</v>
          </cell>
          <cell r="P10">
            <v>-14900000</v>
          </cell>
        </row>
        <row r="11">
          <cell r="M11">
            <v>150000001</v>
          </cell>
          <cell r="N11">
            <v>300000000</v>
          </cell>
          <cell r="O11">
            <v>0.38</v>
          </cell>
          <cell r="P11">
            <v>-19400000</v>
          </cell>
        </row>
        <row r="12">
          <cell r="M12">
            <v>300000001</v>
          </cell>
          <cell r="N12">
            <v>500000000</v>
          </cell>
          <cell r="O12">
            <v>0.4</v>
          </cell>
          <cell r="P12">
            <v>-25400000</v>
          </cell>
        </row>
        <row r="13">
          <cell r="M13">
            <v>500000001</v>
          </cell>
          <cell r="N13">
            <v>1E+17</v>
          </cell>
          <cell r="O13">
            <v>0.42</v>
          </cell>
          <cell r="P13">
            <v>-35400000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년귀속 근로소득원천징수영수증 (1-3page)"/>
      <sheetName val="비과세코드(4page)"/>
      <sheetName val="회계사제출용"/>
      <sheetName val="근로소득공제"/>
      <sheetName val="4대보험"/>
      <sheetName val="Sheet1"/>
      <sheetName val="연금소득공제"/>
      <sheetName val="산재보험요율"/>
      <sheetName val="퇴직소득공제"/>
      <sheetName val="세율(배포용)"/>
      <sheetName val="누진공제구하는 식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K6">
            <v>0</v>
          </cell>
          <cell r="L6">
            <v>3500000</v>
          </cell>
          <cell r="M6">
            <v>0</v>
          </cell>
          <cell r="N6">
            <v>0</v>
          </cell>
          <cell r="O6">
            <v>1</v>
          </cell>
        </row>
        <row r="7">
          <cell r="K7">
            <v>3500001</v>
          </cell>
          <cell r="L7">
            <v>7000000</v>
          </cell>
          <cell r="M7">
            <v>3500000</v>
          </cell>
          <cell r="N7">
            <v>3500000</v>
          </cell>
          <cell r="O7">
            <v>0.4</v>
          </cell>
        </row>
        <row r="8">
          <cell r="K8">
            <v>7000001</v>
          </cell>
          <cell r="L8">
            <v>14000000</v>
          </cell>
          <cell r="M8">
            <v>4900000</v>
          </cell>
          <cell r="N8">
            <v>7000000</v>
          </cell>
          <cell r="O8">
            <v>0.2</v>
          </cell>
        </row>
        <row r="9">
          <cell r="K9">
            <v>14000001</v>
          </cell>
          <cell r="L9">
            <v>1000000000</v>
          </cell>
          <cell r="M9">
            <v>6300000</v>
          </cell>
          <cell r="N9">
            <v>14000000</v>
          </cell>
          <cell r="O9">
            <v>0.1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계산방법"/>
      <sheetName val="세율(배포용)"/>
      <sheetName val="세율"/>
      <sheetName val="퇴직금산정내역(2009)"/>
      <sheetName val="퇴직금산정내역 (2010)"/>
      <sheetName val="퇴직금산정내역 (2011)"/>
      <sheetName val="퇴직금계산산식"/>
    </sheetNames>
    <sheetDataSet>
      <sheetData sheetId="0"/>
      <sheetData sheetId="1"/>
      <sheetData sheetId="2">
        <row r="9">
          <cell r="F9">
            <v>0</v>
          </cell>
          <cell r="G9">
            <v>12000000</v>
          </cell>
          <cell r="H9">
            <v>0.06</v>
          </cell>
          <cell r="I9">
            <v>0</v>
          </cell>
          <cell r="K9">
            <v>0</v>
          </cell>
          <cell r="L9">
            <v>12000000</v>
          </cell>
          <cell r="M9">
            <v>0.06</v>
          </cell>
          <cell r="N9">
            <v>0</v>
          </cell>
        </row>
        <row r="10">
          <cell r="F10">
            <v>12000001</v>
          </cell>
          <cell r="G10">
            <v>46000000</v>
          </cell>
          <cell r="H10">
            <v>0.16</v>
          </cell>
          <cell r="I10">
            <v>-1200000</v>
          </cell>
          <cell r="K10">
            <v>12000001</v>
          </cell>
          <cell r="L10">
            <v>46000000</v>
          </cell>
          <cell r="M10">
            <v>0.15</v>
          </cell>
          <cell r="N10">
            <v>-1080000</v>
          </cell>
        </row>
        <row r="11">
          <cell r="F11">
            <v>46000001</v>
          </cell>
          <cell r="G11">
            <v>88000000</v>
          </cell>
          <cell r="H11">
            <v>0.25</v>
          </cell>
          <cell r="I11">
            <v>-5340000</v>
          </cell>
          <cell r="K11">
            <v>46000001</v>
          </cell>
          <cell r="L11">
            <v>88000000</v>
          </cell>
          <cell r="M11">
            <v>0.24</v>
          </cell>
          <cell r="N11">
            <v>-5220000</v>
          </cell>
        </row>
        <row r="12">
          <cell r="F12">
            <v>88000001</v>
          </cell>
          <cell r="G12">
            <v>1E+26</v>
          </cell>
          <cell r="H12">
            <v>0.35</v>
          </cell>
          <cell r="I12">
            <v>-14140000</v>
          </cell>
          <cell r="K12">
            <v>88000001</v>
          </cell>
          <cell r="L12">
            <v>1E+26</v>
          </cell>
          <cell r="M12">
            <v>0.35</v>
          </cell>
          <cell r="N12">
            <v>-14900000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금산정내역 (2011)"/>
      <sheetName val="퇴직급여계산방법"/>
      <sheetName val="퇴직금계산산식"/>
      <sheetName val="세율연혁(자동)"/>
      <sheetName val="세율(자동)"/>
      <sheetName val="누진공제구하는 식"/>
      <sheetName val="세율(배포용)"/>
      <sheetName val="Sheet1"/>
      <sheetName val="근로소득공제"/>
      <sheetName val="퇴직소득공제"/>
      <sheetName val="연금소득공제"/>
      <sheetName val="법인명의(CEO PLAN)"/>
      <sheetName val="산재보험요율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/>
      <sheetData sheetId="1"/>
      <sheetData sheetId="2"/>
      <sheetData sheetId="3"/>
      <sheetData sheetId="4">
        <row r="11">
          <cell r="K11">
            <v>0</v>
          </cell>
          <cell r="L11">
            <v>12000000</v>
          </cell>
          <cell r="M11">
            <v>0.06</v>
          </cell>
          <cell r="N11">
            <v>0</v>
          </cell>
          <cell r="P11">
            <v>0</v>
          </cell>
          <cell r="Q11">
            <v>12000000</v>
          </cell>
          <cell r="R11">
            <v>0.06</v>
          </cell>
          <cell r="S11">
            <v>0</v>
          </cell>
        </row>
        <row r="12">
          <cell r="K12">
            <v>12000001</v>
          </cell>
          <cell r="L12">
            <v>46000000</v>
          </cell>
          <cell r="M12">
            <v>0.15</v>
          </cell>
          <cell r="N12">
            <v>-1080000</v>
          </cell>
          <cell r="P12">
            <v>12000001</v>
          </cell>
          <cell r="Q12">
            <v>46000000</v>
          </cell>
          <cell r="R12">
            <v>0.15</v>
          </cell>
          <cell r="S12">
            <v>-1080000</v>
          </cell>
        </row>
        <row r="13">
          <cell r="K13">
            <v>46000001</v>
          </cell>
          <cell r="L13">
            <v>88000000</v>
          </cell>
          <cell r="M13">
            <v>0.24</v>
          </cell>
          <cell r="N13">
            <v>-5220000</v>
          </cell>
          <cell r="P13">
            <v>46000001</v>
          </cell>
          <cell r="Q13">
            <v>88000000</v>
          </cell>
          <cell r="R13">
            <v>0.24</v>
          </cell>
          <cell r="S13">
            <v>-5220000</v>
          </cell>
        </row>
        <row r="14">
          <cell r="K14">
            <v>88000001</v>
          </cell>
          <cell r="L14">
            <v>1000000000000</v>
          </cell>
          <cell r="M14">
            <v>0.35</v>
          </cell>
          <cell r="N14">
            <v>-14900000</v>
          </cell>
          <cell r="P14">
            <v>88000001</v>
          </cell>
          <cell r="Q14">
            <v>1000000000000</v>
          </cell>
          <cell r="R14">
            <v>0.33</v>
          </cell>
          <cell r="S14">
            <v>-13140000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x4041.co.kr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taxkorea.net/sub/sub_page.php?sp=s010505&amp;md=show&amp;code=07&amp;m_code=1" TargetMode="External"/><Relationship Id="rId2" Type="http://schemas.openxmlformats.org/officeDocument/2006/relationships/hyperlink" Target="http://www.etaxkorea.net/sub/sub_page.php?sp=s010505&amp;md=show&amp;code=05&amp;m_code=1" TargetMode="External"/><Relationship Id="rId1" Type="http://schemas.openxmlformats.org/officeDocument/2006/relationships/hyperlink" Target="http://www.etaxkorea.net/sub/sub_page.php?sp=s010505&amp;md=show&amp;code=06&amp;m_code=1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etaxkorea.net/sub/sub_page.php?sp=s010505&amp;md=show&amp;code=08&amp;m_cod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showGridLines="0" tabSelected="1" zoomScale="150" zoomScaleNormal="150" workbookViewId="0">
      <selection activeCell="I11" sqref="I11:N11"/>
    </sheetView>
  </sheetViews>
  <sheetFormatPr defaultColWidth="2.5" defaultRowHeight="11.25" outlineLevelRow="1"/>
  <cols>
    <col min="1" max="8" width="2.5" style="2"/>
    <col min="9" max="38" width="2.375" style="2" customWidth="1"/>
    <col min="39" max="42" width="2.5" style="2"/>
    <col min="43" max="43" width="11.75" style="91" customWidth="1"/>
    <col min="44" max="44" width="19.375" style="91" bestFit="1" customWidth="1"/>
    <col min="45" max="45" width="7.375" style="2" customWidth="1"/>
    <col min="46" max="46" width="10.625" style="2" bestFit="1" customWidth="1"/>
    <col min="47" max="48" width="7.375" style="2" customWidth="1"/>
    <col min="49" max="16384" width="2.5" style="2"/>
  </cols>
  <sheetData>
    <row r="1" spans="1:46">
      <c r="A1" s="2" t="s">
        <v>384</v>
      </c>
      <c r="AQ1" s="2"/>
      <c r="AR1" s="2"/>
    </row>
    <row r="2" spans="1:46">
      <c r="AQ2" s="2"/>
      <c r="AR2" s="2"/>
    </row>
    <row r="3" spans="1:46" s="3" customFormat="1" ht="10.5">
      <c r="A3" s="3" t="s">
        <v>385</v>
      </c>
      <c r="AL3" s="4" t="s">
        <v>0</v>
      </c>
    </row>
    <row r="4" spans="1:46" s="3" customFormat="1" ht="3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6"/>
    </row>
    <row r="5" spans="1:46" s="3" customFormat="1" ht="10.5" customHeight="1">
      <c r="A5" s="33"/>
      <c r="B5" s="33"/>
      <c r="C5" s="33"/>
      <c r="D5" s="33"/>
      <c r="E5" s="33"/>
      <c r="F5" s="33"/>
      <c r="G5" s="33"/>
      <c r="H5" s="33"/>
      <c r="I5" s="33"/>
      <c r="K5" s="187">
        <v>2021</v>
      </c>
      <c r="L5" s="187"/>
      <c r="M5" s="187"/>
      <c r="N5" s="187"/>
      <c r="O5" s="187"/>
      <c r="P5" s="187"/>
      <c r="Q5" s="187"/>
      <c r="R5" s="187"/>
      <c r="S5" s="189" t="s">
        <v>94</v>
      </c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24"/>
      <c r="AL5" s="124"/>
    </row>
    <row r="6" spans="1:46" s="3" customFormat="1" ht="10.5" customHeight="1">
      <c r="A6" s="35"/>
      <c r="B6" s="360" t="s">
        <v>95</v>
      </c>
      <c r="C6" s="342"/>
      <c r="D6" s="343"/>
      <c r="E6" s="360"/>
      <c r="F6" s="342"/>
      <c r="G6" s="32" t="s">
        <v>96</v>
      </c>
      <c r="H6" s="342"/>
      <c r="I6" s="343"/>
      <c r="J6" s="123"/>
      <c r="K6" s="188"/>
      <c r="L6" s="188"/>
      <c r="M6" s="188"/>
      <c r="N6" s="188"/>
      <c r="O6" s="188"/>
      <c r="P6" s="188"/>
      <c r="Q6" s="188"/>
      <c r="R6" s="188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25"/>
      <c r="AL6" s="125"/>
    </row>
    <row r="7" spans="1:46" s="3" customFormat="1" ht="3.7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14"/>
    </row>
    <row r="8" spans="1:46" s="3" customFormat="1" ht="1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126" t="s">
        <v>289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66" t="s">
        <v>290</v>
      </c>
      <c r="AK8" s="35"/>
      <c r="AL8" s="14"/>
    </row>
    <row r="9" spans="1:46" s="3" customFormat="1" ht="3.75" customHeight="1" thickBo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14"/>
    </row>
    <row r="10" spans="1:46" s="3" customFormat="1" ht="3" customHeight="1" thickBo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1"/>
    </row>
    <row r="11" spans="1:46" s="3" customFormat="1" ht="15" customHeight="1">
      <c r="A11" s="344" t="s">
        <v>73</v>
      </c>
      <c r="B11" s="345"/>
      <c r="C11" s="345"/>
      <c r="D11" s="346"/>
      <c r="E11" s="338" t="s">
        <v>75</v>
      </c>
      <c r="F11" s="339"/>
      <c r="G11" s="339"/>
      <c r="H11" s="340"/>
      <c r="I11" s="373" t="s">
        <v>430</v>
      </c>
      <c r="J11" s="374"/>
      <c r="K11" s="374"/>
      <c r="L11" s="374"/>
      <c r="M11" s="374"/>
      <c r="N11" s="375"/>
      <c r="O11" s="379" t="s">
        <v>78</v>
      </c>
      <c r="P11" s="380"/>
      <c r="Q11" s="380"/>
      <c r="R11" s="381"/>
      <c r="S11" s="367">
        <v>8404052123453</v>
      </c>
      <c r="T11" s="368"/>
      <c r="U11" s="368"/>
      <c r="V11" s="368"/>
      <c r="W11" s="368"/>
      <c r="X11" s="369"/>
      <c r="Y11" s="228" t="s">
        <v>80</v>
      </c>
      <c r="Z11" s="229"/>
      <c r="AA11" s="229"/>
      <c r="AB11" s="230"/>
      <c r="AC11" s="27" t="s">
        <v>83</v>
      </c>
      <c r="AD11" s="28" t="s">
        <v>84</v>
      </c>
      <c r="AE11" s="29" t="s">
        <v>86</v>
      </c>
      <c r="AF11" s="29"/>
      <c r="AG11" s="29"/>
      <c r="AH11" s="27" t="s">
        <v>83</v>
      </c>
      <c r="AI11" s="28"/>
      <c r="AJ11" s="29" t="s">
        <v>87</v>
      </c>
      <c r="AK11" s="29"/>
      <c r="AL11" s="27"/>
      <c r="AO11" s="21" t="s">
        <v>84</v>
      </c>
    </row>
    <row r="12" spans="1:46" s="3" customFormat="1" ht="15" customHeight="1">
      <c r="A12" s="345"/>
      <c r="B12" s="345"/>
      <c r="C12" s="345"/>
      <c r="D12" s="346"/>
      <c r="E12" s="341" t="s">
        <v>97</v>
      </c>
      <c r="F12" s="342"/>
      <c r="G12" s="342"/>
      <c r="H12" s="343"/>
      <c r="I12" s="636" t="s">
        <v>493</v>
      </c>
      <c r="J12" s="282"/>
      <c r="K12" s="282"/>
      <c r="L12" s="282"/>
      <c r="M12" s="282"/>
      <c r="N12" s="315"/>
      <c r="O12" s="332" t="s">
        <v>69</v>
      </c>
      <c r="P12" s="333"/>
      <c r="Q12" s="333"/>
      <c r="R12" s="334"/>
      <c r="S12" s="361" t="s">
        <v>431</v>
      </c>
      <c r="T12" s="362"/>
      <c r="U12" s="362"/>
      <c r="V12" s="362"/>
      <c r="W12" s="362"/>
      <c r="X12" s="363"/>
      <c r="Y12" s="360" t="s">
        <v>81</v>
      </c>
      <c r="Z12" s="342"/>
      <c r="AA12" s="342"/>
      <c r="AB12" s="343"/>
      <c r="AC12" s="22" t="s">
        <v>83</v>
      </c>
      <c r="AD12" s="23" t="s">
        <v>85</v>
      </c>
      <c r="AE12" s="24" t="s">
        <v>88</v>
      </c>
      <c r="AF12" s="24"/>
      <c r="AG12" s="24"/>
      <c r="AH12" s="22" t="s">
        <v>83</v>
      </c>
      <c r="AI12" s="23"/>
      <c r="AJ12" s="24" t="s">
        <v>89</v>
      </c>
      <c r="AK12" s="24"/>
      <c r="AL12" s="22"/>
      <c r="AQ12" s="91" t="s">
        <v>386</v>
      </c>
    </row>
    <row r="13" spans="1:46" s="3" customFormat="1" ht="18.75" customHeight="1">
      <c r="A13" s="229"/>
      <c r="B13" s="229"/>
      <c r="C13" s="229"/>
      <c r="D13" s="230"/>
      <c r="E13" s="332" t="s">
        <v>76</v>
      </c>
      <c r="F13" s="333"/>
      <c r="G13" s="333"/>
      <c r="H13" s="334"/>
      <c r="I13" s="370" t="s">
        <v>432</v>
      </c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2"/>
      <c r="Y13" s="360" t="s">
        <v>82</v>
      </c>
      <c r="Z13" s="342"/>
      <c r="AA13" s="342"/>
      <c r="AB13" s="343"/>
      <c r="AC13" s="361" t="s">
        <v>90</v>
      </c>
      <c r="AD13" s="362"/>
      <c r="AE13" s="362"/>
      <c r="AF13" s="363"/>
      <c r="AG13" s="360" t="s">
        <v>91</v>
      </c>
      <c r="AH13" s="342"/>
      <c r="AI13" s="342"/>
      <c r="AJ13" s="343"/>
      <c r="AK13" s="364" t="s">
        <v>92</v>
      </c>
      <c r="AL13" s="365"/>
      <c r="AQ13" s="82" t="s">
        <v>212</v>
      </c>
      <c r="AR13" s="82" t="s">
        <v>211</v>
      </c>
      <c r="AS13" s="82" t="s">
        <v>214</v>
      </c>
      <c r="AT13" s="82" t="s">
        <v>213</v>
      </c>
    </row>
    <row r="14" spans="1:46" ht="15" customHeight="1">
      <c r="A14" s="347" t="s">
        <v>74</v>
      </c>
      <c r="B14" s="347"/>
      <c r="C14" s="347"/>
      <c r="D14" s="348"/>
      <c r="E14" s="338" t="s">
        <v>75</v>
      </c>
      <c r="F14" s="339"/>
      <c r="G14" s="339"/>
      <c r="H14" s="340"/>
      <c r="I14" s="360" t="s">
        <v>77</v>
      </c>
      <c r="J14" s="342"/>
      <c r="K14" s="342"/>
      <c r="L14" s="342"/>
      <c r="M14" s="342"/>
      <c r="N14" s="343"/>
      <c r="O14" s="360" t="s">
        <v>79</v>
      </c>
      <c r="P14" s="342"/>
      <c r="Q14" s="342"/>
      <c r="R14" s="342"/>
      <c r="S14" s="342"/>
      <c r="T14" s="342"/>
      <c r="U14" s="342"/>
      <c r="V14" s="342"/>
      <c r="W14" s="342"/>
      <c r="X14" s="343"/>
      <c r="Y14" s="360" t="s">
        <v>208</v>
      </c>
      <c r="Z14" s="342"/>
      <c r="AA14" s="342"/>
      <c r="AB14" s="343"/>
      <c r="AC14" s="360" t="s">
        <v>93</v>
      </c>
      <c r="AD14" s="342"/>
      <c r="AE14" s="342"/>
      <c r="AF14" s="342"/>
      <c r="AG14" s="342"/>
      <c r="AH14" s="342"/>
      <c r="AI14" s="342"/>
      <c r="AJ14" s="342"/>
      <c r="AK14" s="342"/>
      <c r="AL14" s="342"/>
      <c r="AQ14" s="92">
        <v>0</v>
      </c>
      <c r="AR14" s="92">
        <v>12000000</v>
      </c>
      <c r="AS14" s="93">
        <v>0.06</v>
      </c>
      <c r="AT14" s="94">
        <v>0</v>
      </c>
    </row>
    <row r="15" spans="1:46" ht="20.25" customHeight="1" thickBot="1">
      <c r="A15" s="349"/>
      <c r="B15" s="349"/>
      <c r="C15" s="349"/>
      <c r="D15" s="350"/>
      <c r="E15" s="335" t="s">
        <v>433</v>
      </c>
      <c r="F15" s="336"/>
      <c r="G15" s="336"/>
      <c r="H15" s="337"/>
      <c r="I15" s="376">
        <v>7212151234567</v>
      </c>
      <c r="J15" s="377"/>
      <c r="K15" s="377"/>
      <c r="L15" s="377"/>
      <c r="M15" s="377"/>
      <c r="N15" s="378"/>
      <c r="O15" s="370" t="s">
        <v>434</v>
      </c>
      <c r="P15" s="371"/>
      <c r="Q15" s="371"/>
      <c r="R15" s="371"/>
      <c r="S15" s="371"/>
      <c r="T15" s="371"/>
      <c r="U15" s="371"/>
      <c r="V15" s="371"/>
      <c r="W15" s="371"/>
      <c r="X15" s="372"/>
      <c r="Y15" s="281" t="s">
        <v>209</v>
      </c>
      <c r="Z15" s="282"/>
      <c r="AA15" s="282"/>
      <c r="AB15" s="315"/>
      <c r="AC15" s="281" t="s">
        <v>210</v>
      </c>
      <c r="AD15" s="282"/>
      <c r="AE15" s="282"/>
      <c r="AF15" s="282"/>
      <c r="AG15" s="282"/>
      <c r="AH15" s="366"/>
      <c r="AI15" s="366"/>
      <c r="AJ15" s="366"/>
      <c r="AK15" s="366"/>
      <c r="AL15" s="366"/>
      <c r="AQ15" s="92">
        <f t="shared" ref="AQ15:AQ20" si="0">AR14+1</f>
        <v>12000001</v>
      </c>
      <c r="AR15" s="92">
        <v>46000000</v>
      </c>
      <c r="AS15" s="93">
        <v>0.15</v>
      </c>
      <c r="AT15" s="94">
        <v>-1080000</v>
      </c>
    </row>
    <row r="16" spans="1:46" ht="11.25" customHeight="1">
      <c r="A16" s="277" t="s">
        <v>71</v>
      </c>
      <c r="B16" s="278"/>
      <c r="C16" s="278"/>
      <c r="D16" s="278"/>
      <c r="E16" s="278" t="s">
        <v>72</v>
      </c>
      <c r="F16" s="278"/>
      <c r="G16" s="278"/>
      <c r="H16" s="278"/>
      <c r="I16" s="219" t="s">
        <v>216</v>
      </c>
      <c r="J16" s="220"/>
      <c r="K16" s="220"/>
      <c r="L16" s="220"/>
      <c r="M16" s="221"/>
      <c r="N16" s="225" t="s">
        <v>217</v>
      </c>
      <c r="O16" s="226"/>
      <c r="P16" s="226"/>
      <c r="Q16" s="226"/>
      <c r="R16" s="227"/>
      <c r="S16" s="18"/>
      <c r="T16" s="19"/>
      <c r="U16" s="191" t="s">
        <v>372</v>
      </c>
      <c r="V16" s="192"/>
      <c r="W16" s="231"/>
      <c r="X16" s="96"/>
      <c r="Y16" s="97"/>
      <c r="Z16" s="191"/>
      <c r="AA16" s="192"/>
      <c r="AB16" s="231"/>
      <c r="AC16" s="96"/>
      <c r="AD16" s="97"/>
      <c r="AE16" s="191"/>
      <c r="AF16" s="192"/>
      <c r="AG16" s="193"/>
      <c r="AH16" s="232" t="s">
        <v>388</v>
      </c>
      <c r="AI16" s="232"/>
      <c r="AJ16" s="232"/>
      <c r="AK16" s="232"/>
      <c r="AL16" s="232"/>
      <c r="AQ16" s="92">
        <f t="shared" si="0"/>
        <v>46000001</v>
      </c>
      <c r="AR16" s="92">
        <v>88000000</v>
      </c>
      <c r="AS16" s="93">
        <v>0.24</v>
      </c>
      <c r="AT16" s="94">
        <v>-5220000</v>
      </c>
    </row>
    <row r="17" spans="1:46" ht="10.5" customHeight="1">
      <c r="A17" s="277"/>
      <c r="B17" s="278"/>
      <c r="C17" s="278"/>
      <c r="D17" s="279"/>
      <c r="E17" s="280"/>
      <c r="F17" s="280"/>
      <c r="G17" s="280"/>
      <c r="H17" s="277"/>
      <c r="I17" s="222"/>
      <c r="J17" s="223"/>
      <c r="K17" s="223"/>
      <c r="L17" s="223"/>
      <c r="M17" s="224"/>
      <c r="N17" s="228"/>
      <c r="O17" s="229"/>
      <c r="P17" s="229"/>
      <c r="Q17" s="229"/>
      <c r="R17" s="230"/>
      <c r="S17" s="215" t="s">
        <v>411</v>
      </c>
      <c r="T17" s="216"/>
      <c r="U17" s="217"/>
      <c r="V17" s="217"/>
      <c r="W17" s="217"/>
      <c r="X17" s="218"/>
      <c r="Y17" s="194"/>
      <c r="Z17" s="195"/>
      <c r="AA17" s="195"/>
      <c r="AB17" s="195"/>
      <c r="AC17" s="194"/>
      <c r="AD17" s="194"/>
      <c r="AE17" s="195"/>
      <c r="AF17" s="195"/>
      <c r="AG17" s="196"/>
      <c r="AH17" s="233"/>
      <c r="AI17" s="233"/>
      <c r="AJ17" s="233"/>
      <c r="AK17" s="233"/>
      <c r="AL17" s="233"/>
      <c r="AQ17" s="92">
        <f t="shared" si="0"/>
        <v>88000001</v>
      </c>
      <c r="AR17" s="92">
        <v>150000000</v>
      </c>
      <c r="AS17" s="93">
        <v>0.35</v>
      </c>
      <c r="AT17" s="94">
        <v>-14900000</v>
      </c>
    </row>
    <row r="18" spans="1:46" ht="15" customHeight="1">
      <c r="A18" s="20" t="s">
        <v>2</v>
      </c>
      <c r="B18" s="295" t="s">
        <v>31</v>
      </c>
      <c r="C18" s="295"/>
      <c r="D18" s="295"/>
      <c r="E18" s="295"/>
      <c r="F18" s="295"/>
      <c r="G18" s="295"/>
      <c r="H18" s="296"/>
      <c r="I18" s="208">
        <f>SUM(N18,AC18)</f>
        <v>0</v>
      </c>
      <c r="J18" s="209"/>
      <c r="K18" s="209"/>
      <c r="L18" s="209"/>
      <c r="M18" s="209"/>
      <c r="N18" s="208">
        <f>SUM(S18:AB18)</f>
        <v>0</v>
      </c>
      <c r="O18" s="209"/>
      <c r="P18" s="209"/>
      <c r="Q18" s="209"/>
      <c r="R18" s="209"/>
      <c r="S18" s="210">
        <v>0</v>
      </c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1"/>
      <c r="AH18" s="212"/>
      <c r="AI18" s="213"/>
      <c r="AJ18" s="213"/>
      <c r="AK18" s="213"/>
      <c r="AL18" s="214"/>
      <c r="AQ18" s="92">
        <f t="shared" si="0"/>
        <v>150000001</v>
      </c>
      <c r="AR18" s="92">
        <v>300000000</v>
      </c>
      <c r="AS18" s="93">
        <v>0.38</v>
      </c>
      <c r="AT18" s="94">
        <v>-19400000</v>
      </c>
    </row>
    <row r="19" spans="1:46" ht="22.5" customHeight="1">
      <c r="A19" s="130" t="s">
        <v>3</v>
      </c>
      <c r="B19" s="297" t="s">
        <v>17</v>
      </c>
      <c r="C19" s="298"/>
      <c r="D19" s="298"/>
      <c r="E19" s="298"/>
      <c r="F19" s="298"/>
      <c r="G19" s="298"/>
      <c r="H19" s="299"/>
      <c r="I19" s="241">
        <f t="shared" ref="I19:I35" si="1">SUM(N19,AC19)</f>
        <v>0</v>
      </c>
      <c r="J19" s="242"/>
      <c r="K19" s="242"/>
      <c r="L19" s="242"/>
      <c r="M19" s="242"/>
      <c r="N19" s="241">
        <f t="shared" ref="N19:N38" si="2">SUM(S19:AB19)</f>
        <v>0</v>
      </c>
      <c r="O19" s="242"/>
      <c r="P19" s="242"/>
      <c r="Q19" s="242"/>
      <c r="R19" s="242"/>
      <c r="S19" s="243">
        <v>0</v>
      </c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4"/>
      <c r="AH19" s="245"/>
      <c r="AI19" s="246"/>
      <c r="AJ19" s="246"/>
      <c r="AK19" s="246"/>
      <c r="AL19" s="247"/>
      <c r="AQ19" s="92">
        <f t="shared" si="0"/>
        <v>300000001</v>
      </c>
      <c r="AR19" s="92">
        <v>500000000</v>
      </c>
      <c r="AS19" s="93">
        <v>0.4</v>
      </c>
      <c r="AT19" s="94">
        <v>-25400000</v>
      </c>
    </row>
    <row r="20" spans="1:46" ht="15" customHeight="1">
      <c r="A20" s="17" t="s">
        <v>16</v>
      </c>
      <c r="B20" s="300" t="s">
        <v>30</v>
      </c>
      <c r="C20" s="300"/>
      <c r="D20" s="300"/>
      <c r="E20" s="300"/>
      <c r="F20" s="300"/>
      <c r="G20" s="300"/>
      <c r="H20" s="301"/>
      <c r="I20" s="234">
        <f t="shared" si="1"/>
        <v>0</v>
      </c>
      <c r="J20" s="235"/>
      <c r="K20" s="235"/>
      <c r="L20" s="235"/>
      <c r="M20" s="235"/>
      <c r="N20" s="234">
        <f t="shared" si="2"/>
        <v>0</v>
      </c>
      <c r="O20" s="235"/>
      <c r="P20" s="235"/>
      <c r="Q20" s="235"/>
      <c r="R20" s="235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7"/>
      <c r="AH20" s="238"/>
      <c r="AI20" s="239"/>
      <c r="AJ20" s="239"/>
      <c r="AK20" s="239"/>
      <c r="AL20" s="240"/>
      <c r="AQ20" s="92">
        <f t="shared" si="0"/>
        <v>500000001</v>
      </c>
      <c r="AR20" s="92">
        <v>1000000000</v>
      </c>
      <c r="AS20" s="93">
        <v>0.42</v>
      </c>
      <c r="AT20" s="94">
        <v>-35400000</v>
      </c>
    </row>
    <row r="21" spans="1:46" ht="15" customHeight="1">
      <c r="A21" s="7" t="s">
        <v>18</v>
      </c>
      <c r="B21" s="293" t="s">
        <v>4</v>
      </c>
      <c r="C21" s="293"/>
      <c r="D21" s="293"/>
      <c r="E21" s="293"/>
      <c r="F21" s="293"/>
      <c r="G21" s="293"/>
      <c r="H21" s="294"/>
      <c r="I21" s="248"/>
      <c r="J21" s="249"/>
      <c r="K21" s="249"/>
      <c r="L21" s="249"/>
      <c r="M21" s="249"/>
      <c r="N21" s="248"/>
      <c r="O21" s="249"/>
      <c r="P21" s="249"/>
      <c r="Q21" s="249"/>
      <c r="R21" s="249"/>
      <c r="S21" s="250"/>
      <c r="T21" s="250"/>
      <c r="U21" s="250"/>
      <c r="V21" s="250"/>
      <c r="W21" s="250"/>
      <c r="X21" s="250">
        <f>X18</f>
        <v>0</v>
      </c>
      <c r="Y21" s="250"/>
      <c r="Z21" s="250"/>
      <c r="AA21" s="250"/>
      <c r="AB21" s="250"/>
      <c r="AC21" s="250"/>
      <c r="AD21" s="250"/>
      <c r="AE21" s="250"/>
      <c r="AF21" s="250"/>
      <c r="AG21" s="251"/>
      <c r="AH21" s="254"/>
      <c r="AI21" s="255"/>
      <c r="AJ21" s="255"/>
      <c r="AK21" s="255"/>
      <c r="AL21" s="256"/>
      <c r="AQ21" s="92">
        <f t="shared" ref="AQ21" si="3">AR20+1</f>
        <v>1000000001</v>
      </c>
      <c r="AR21" s="92">
        <v>1E+17</v>
      </c>
      <c r="AS21" s="93">
        <v>0.45</v>
      </c>
      <c r="AT21" s="94">
        <v>-65400000</v>
      </c>
    </row>
    <row r="22" spans="1:46" ht="22.5" customHeight="1">
      <c r="A22" s="7" t="s">
        <v>5</v>
      </c>
      <c r="B22" s="302" t="s">
        <v>6</v>
      </c>
      <c r="C22" s="278"/>
      <c r="D22" s="278"/>
      <c r="E22" s="278"/>
      <c r="F22" s="278"/>
      <c r="G22" s="278"/>
      <c r="H22" s="278"/>
      <c r="I22" s="248"/>
      <c r="J22" s="249"/>
      <c r="K22" s="249"/>
      <c r="L22" s="249"/>
      <c r="M22" s="249"/>
      <c r="N22" s="248"/>
      <c r="O22" s="249"/>
      <c r="P22" s="249"/>
      <c r="Q22" s="249"/>
      <c r="R22" s="249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1"/>
      <c r="AH22" s="252">
        <v>0</v>
      </c>
      <c r="AI22" s="250"/>
      <c r="AJ22" s="250"/>
      <c r="AK22" s="250"/>
      <c r="AL22" s="253"/>
    </row>
    <row r="23" spans="1:46" ht="15" customHeight="1">
      <c r="A23" s="7" t="s">
        <v>19</v>
      </c>
      <c r="B23" s="293" t="s">
        <v>20</v>
      </c>
      <c r="C23" s="293"/>
      <c r="D23" s="293"/>
      <c r="E23" s="293"/>
      <c r="F23" s="293"/>
      <c r="G23" s="293"/>
      <c r="H23" s="294"/>
      <c r="I23" s="257"/>
      <c r="J23" s="258"/>
      <c r="K23" s="258"/>
      <c r="L23" s="258"/>
      <c r="M23" s="258"/>
      <c r="N23" s="257"/>
      <c r="O23" s="258"/>
      <c r="P23" s="258"/>
      <c r="Q23" s="258"/>
      <c r="R23" s="258"/>
      <c r="S23" s="259">
        <v>0.35</v>
      </c>
      <c r="T23" s="259"/>
      <c r="U23" s="259"/>
      <c r="V23" s="259"/>
      <c r="W23" s="259"/>
      <c r="X23" s="260"/>
      <c r="Y23" s="250"/>
      <c r="Z23" s="250"/>
      <c r="AA23" s="250"/>
      <c r="AB23" s="250"/>
      <c r="AC23" s="250"/>
      <c r="AD23" s="250"/>
      <c r="AE23" s="250"/>
      <c r="AF23" s="250"/>
      <c r="AG23" s="251"/>
      <c r="AH23" s="261"/>
      <c r="AI23" s="262"/>
      <c r="AJ23" s="262"/>
      <c r="AK23" s="262"/>
      <c r="AL23" s="263"/>
      <c r="AQ23" s="91" t="s">
        <v>387</v>
      </c>
    </row>
    <row r="24" spans="1:46" ht="15" customHeight="1">
      <c r="A24" s="7" t="s">
        <v>21</v>
      </c>
      <c r="B24" s="293" t="s">
        <v>22</v>
      </c>
      <c r="C24" s="293"/>
      <c r="D24" s="293"/>
      <c r="E24" s="293"/>
      <c r="F24" s="293"/>
      <c r="G24" s="293"/>
      <c r="H24" s="294"/>
      <c r="I24" s="248">
        <f t="shared" si="1"/>
        <v>0</v>
      </c>
      <c r="J24" s="249"/>
      <c r="K24" s="249"/>
      <c r="L24" s="249"/>
      <c r="M24" s="249"/>
      <c r="N24" s="248">
        <f t="shared" si="2"/>
        <v>0</v>
      </c>
      <c r="O24" s="249"/>
      <c r="P24" s="249"/>
      <c r="Q24" s="249"/>
      <c r="R24" s="249"/>
      <c r="S24" s="250">
        <f>TRUNC(S22*S23,0)+VLOOKUP(S22,TAX,4)</f>
        <v>0</v>
      </c>
      <c r="T24" s="250"/>
      <c r="U24" s="250"/>
      <c r="V24" s="250"/>
      <c r="W24" s="250"/>
      <c r="X24" s="250">
        <f>TRUNC(X22*X23,0)</f>
        <v>0</v>
      </c>
      <c r="Y24" s="250"/>
      <c r="Z24" s="250"/>
      <c r="AA24" s="250"/>
      <c r="AB24" s="250"/>
      <c r="AC24" s="250"/>
      <c r="AD24" s="250"/>
      <c r="AE24" s="250"/>
      <c r="AF24" s="250"/>
      <c r="AG24" s="251"/>
      <c r="AH24" s="252">
        <f>TRUNC(AH22*AH23,0)</f>
        <v>0</v>
      </c>
      <c r="AI24" s="250"/>
      <c r="AJ24" s="250"/>
      <c r="AK24" s="250"/>
      <c r="AL24" s="253"/>
      <c r="AQ24" s="82" t="s">
        <v>212</v>
      </c>
      <c r="AR24" s="82" t="s">
        <v>211</v>
      </c>
      <c r="AS24" s="82" t="s">
        <v>214</v>
      </c>
      <c r="AT24" s="82" t="s">
        <v>213</v>
      </c>
    </row>
    <row r="25" spans="1:46" ht="15" customHeight="1">
      <c r="A25" s="7" t="s">
        <v>23</v>
      </c>
      <c r="B25" s="293" t="s">
        <v>24</v>
      </c>
      <c r="C25" s="293"/>
      <c r="D25" s="293"/>
      <c r="E25" s="293"/>
      <c r="F25" s="293"/>
      <c r="G25" s="293"/>
      <c r="H25" s="294"/>
      <c r="I25" s="248">
        <f t="shared" si="1"/>
        <v>0</v>
      </c>
      <c r="J25" s="249"/>
      <c r="K25" s="249"/>
      <c r="L25" s="249"/>
      <c r="M25" s="249"/>
      <c r="N25" s="248">
        <f t="shared" si="2"/>
        <v>0</v>
      </c>
      <c r="O25" s="249"/>
      <c r="P25" s="249"/>
      <c r="Q25" s="249"/>
      <c r="R25" s="249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1"/>
      <c r="AH25" s="252"/>
      <c r="AI25" s="250"/>
      <c r="AJ25" s="250"/>
      <c r="AK25" s="250"/>
      <c r="AL25" s="253"/>
      <c r="AQ25" s="92">
        <v>0</v>
      </c>
      <c r="AR25" s="92">
        <v>12000000</v>
      </c>
      <c r="AS25" s="95">
        <v>6.0000000000000001E-3</v>
      </c>
      <c r="AT25" s="94">
        <v>0</v>
      </c>
    </row>
    <row r="26" spans="1:46" ht="15" customHeight="1">
      <c r="A26" s="7" t="s">
        <v>25</v>
      </c>
      <c r="B26" s="293" t="s">
        <v>26</v>
      </c>
      <c r="C26" s="293"/>
      <c r="D26" s="293"/>
      <c r="E26" s="293"/>
      <c r="F26" s="293"/>
      <c r="G26" s="293"/>
      <c r="H26" s="294"/>
      <c r="I26" s="248">
        <f t="shared" si="1"/>
        <v>0</v>
      </c>
      <c r="J26" s="249"/>
      <c r="K26" s="249"/>
      <c r="L26" s="249"/>
      <c r="M26" s="249"/>
      <c r="N26" s="248">
        <f t="shared" si="2"/>
        <v>0</v>
      </c>
      <c r="O26" s="249"/>
      <c r="P26" s="249"/>
      <c r="Q26" s="249"/>
      <c r="R26" s="249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1"/>
      <c r="AH26" s="252"/>
      <c r="AI26" s="250"/>
      <c r="AJ26" s="250"/>
      <c r="AK26" s="250"/>
      <c r="AL26" s="253"/>
      <c r="AQ26" s="92">
        <f t="shared" ref="AQ26:AQ31" si="4">AR25+1</f>
        <v>12000001</v>
      </c>
      <c r="AR26" s="92">
        <v>46000000</v>
      </c>
      <c r="AS26" s="95">
        <v>1.4999999999999999E-2</v>
      </c>
      <c r="AT26" s="94">
        <v>-108000</v>
      </c>
    </row>
    <row r="27" spans="1:46" ht="15" customHeight="1">
      <c r="A27" s="7" t="s">
        <v>27</v>
      </c>
      <c r="B27" s="293" t="s">
        <v>29</v>
      </c>
      <c r="C27" s="293"/>
      <c r="D27" s="293"/>
      <c r="E27" s="293"/>
      <c r="F27" s="293"/>
      <c r="G27" s="293"/>
      <c r="H27" s="294"/>
      <c r="I27" s="257">
        <f t="shared" si="1"/>
        <v>0</v>
      </c>
      <c r="J27" s="258"/>
      <c r="K27" s="258"/>
      <c r="L27" s="258"/>
      <c r="M27" s="258"/>
      <c r="N27" s="257">
        <f t="shared" si="2"/>
        <v>0</v>
      </c>
      <c r="O27" s="258"/>
      <c r="P27" s="258"/>
      <c r="Q27" s="258"/>
      <c r="R27" s="258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5"/>
      <c r="AH27" s="266"/>
      <c r="AI27" s="264"/>
      <c r="AJ27" s="264"/>
      <c r="AK27" s="264"/>
      <c r="AL27" s="267"/>
      <c r="AQ27" s="92">
        <f t="shared" si="4"/>
        <v>46000001</v>
      </c>
      <c r="AR27" s="92">
        <v>88000000</v>
      </c>
      <c r="AS27" s="95">
        <v>2.4E-2</v>
      </c>
      <c r="AT27" s="94">
        <v>-522000</v>
      </c>
    </row>
    <row r="28" spans="1:46" ht="15" customHeight="1">
      <c r="A28" s="7" t="s">
        <v>28</v>
      </c>
      <c r="B28" s="293" t="s">
        <v>389</v>
      </c>
      <c r="C28" s="293"/>
      <c r="D28" s="293"/>
      <c r="E28" s="293"/>
      <c r="F28" s="293"/>
      <c r="G28" s="293"/>
      <c r="H28" s="294"/>
      <c r="I28" s="248">
        <f t="shared" si="1"/>
        <v>0</v>
      </c>
      <c r="J28" s="249"/>
      <c r="K28" s="249"/>
      <c r="L28" s="249"/>
      <c r="M28" s="249"/>
      <c r="N28" s="248">
        <f t="shared" si="2"/>
        <v>0</v>
      </c>
      <c r="O28" s="249"/>
      <c r="P28" s="249"/>
      <c r="Q28" s="249"/>
      <c r="R28" s="249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1"/>
      <c r="AH28" s="252"/>
      <c r="AI28" s="250"/>
      <c r="AJ28" s="250"/>
      <c r="AK28" s="250"/>
      <c r="AL28" s="253"/>
      <c r="AQ28" s="92">
        <f t="shared" si="4"/>
        <v>88000001</v>
      </c>
      <c r="AR28" s="92">
        <v>150000000</v>
      </c>
      <c r="AS28" s="95">
        <v>3.5000000000000003E-2</v>
      </c>
      <c r="AT28" s="94">
        <v>-1490000</v>
      </c>
    </row>
    <row r="29" spans="1:46" ht="15" customHeight="1">
      <c r="A29" s="280" t="s">
        <v>7</v>
      </c>
      <c r="B29" s="277" t="s">
        <v>8</v>
      </c>
      <c r="C29" s="278"/>
      <c r="D29" s="278"/>
      <c r="E29" s="293" t="s">
        <v>291</v>
      </c>
      <c r="F29" s="293"/>
      <c r="G29" s="293"/>
      <c r="H29" s="293"/>
      <c r="I29" s="248">
        <f t="shared" si="1"/>
        <v>0</v>
      </c>
      <c r="J29" s="249"/>
      <c r="K29" s="249"/>
      <c r="L29" s="249"/>
      <c r="M29" s="249"/>
      <c r="N29" s="248">
        <f t="shared" si="2"/>
        <v>0</v>
      </c>
      <c r="O29" s="249"/>
      <c r="P29" s="249"/>
      <c r="Q29" s="249"/>
      <c r="R29" s="249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1"/>
      <c r="AH29" s="252"/>
      <c r="AI29" s="250"/>
      <c r="AJ29" s="250"/>
      <c r="AK29" s="250"/>
      <c r="AL29" s="253"/>
      <c r="AQ29" s="92">
        <f t="shared" si="4"/>
        <v>150000001</v>
      </c>
      <c r="AR29" s="92">
        <v>300000000</v>
      </c>
      <c r="AS29" s="95">
        <v>3.7999999999999999E-2</v>
      </c>
      <c r="AT29" s="94">
        <v>-1940000</v>
      </c>
    </row>
    <row r="30" spans="1:46" ht="15" customHeight="1">
      <c r="A30" s="280"/>
      <c r="B30" s="277"/>
      <c r="C30" s="278"/>
      <c r="D30" s="278"/>
      <c r="E30" s="293" t="s">
        <v>9</v>
      </c>
      <c r="F30" s="293"/>
      <c r="G30" s="293"/>
      <c r="H30" s="293"/>
      <c r="I30" s="248">
        <f t="shared" si="1"/>
        <v>0</v>
      </c>
      <c r="J30" s="249"/>
      <c r="K30" s="249"/>
      <c r="L30" s="249"/>
      <c r="M30" s="249"/>
      <c r="N30" s="248">
        <f t="shared" si="2"/>
        <v>0</v>
      </c>
      <c r="O30" s="249"/>
      <c r="P30" s="249"/>
      <c r="Q30" s="249"/>
      <c r="R30" s="249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1"/>
      <c r="AH30" s="252"/>
      <c r="AI30" s="250"/>
      <c r="AJ30" s="250"/>
      <c r="AK30" s="250"/>
      <c r="AL30" s="253"/>
      <c r="AQ30" s="92">
        <f t="shared" si="4"/>
        <v>300000001</v>
      </c>
      <c r="AR30" s="92">
        <v>500000000</v>
      </c>
      <c r="AS30" s="95">
        <v>0.04</v>
      </c>
      <c r="AT30" s="94">
        <v>-2540000</v>
      </c>
    </row>
    <row r="31" spans="1:46" ht="15" customHeight="1">
      <c r="A31" s="280"/>
      <c r="B31" s="277"/>
      <c r="C31" s="278"/>
      <c r="D31" s="278"/>
      <c r="E31" s="332" t="s">
        <v>32</v>
      </c>
      <c r="F31" s="333"/>
      <c r="G31" s="333"/>
      <c r="H31" s="333"/>
      <c r="I31" s="248">
        <f t="shared" si="1"/>
        <v>0</v>
      </c>
      <c r="J31" s="249"/>
      <c r="K31" s="249"/>
      <c r="L31" s="249"/>
      <c r="M31" s="249"/>
      <c r="N31" s="248">
        <f t="shared" si="2"/>
        <v>0</v>
      </c>
      <c r="O31" s="249"/>
      <c r="P31" s="249"/>
      <c r="Q31" s="249"/>
      <c r="R31" s="249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1"/>
      <c r="AH31" s="252"/>
      <c r="AI31" s="250"/>
      <c r="AJ31" s="250"/>
      <c r="AK31" s="250"/>
      <c r="AL31" s="253"/>
      <c r="AQ31" s="92">
        <f t="shared" si="4"/>
        <v>500000001</v>
      </c>
      <c r="AR31" s="92">
        <v>1000000000</v>
      </c>
      <c r="AS31" s="95">
        <v>4.2000000000000003E-2</v>
      </c>
      <c r="AT31" s="94">
        <v>-3540000</v>
      </c>
    </row>
    <row r="32" spans="1:46" ht="15" customHeight="1" outlineLevel="1">
      <c r="A32" s="280"/>
      <c r="B32" s="277"/>
      <c r="C32" s="278"/>
      <c r="D32" s="278"/>
      <c r="E32" s="200" t="s">
        <v>293</v>
      </c>
      <c r="F32" s="201"/>
      <c r="G32" s="201"/>
      <c r="H32" s="201"/>
      <c r="I32" s="202">
        <f t="shared" ref="I32" si="5">SUM(N32,AC32)</f>
        <v>0</v>
      </c>
      <c r="J32" s="203"/>
      <c r="K32" s="203"/>
      <c r="L32" s="203"/>
      <c r="M32" s="203"/>
      <c r="N32" s="202">
        <f t="shared" ref="N32" si="6">SUM(S32:AB32)</f>
        <v>0</v>
      </c>
      <c r="O32" s="203"/>
      <c r="P32" s="203"/>
      <c r="Q32" s="203"/>
      <c r="R32" s="203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5"/>
      <c r="AH32" s="206"/>
      <c r="AI32" s="204"/>
      <c r="AJ32" s="204"/>
      <c r="AK32" s="204"/>
      <c r="AL32" s="207"/>
    </row>
    <row r="33" spans="1:46" ht="15" customHeight="1">
      <c r="A33" s="280"/>
      <c r="B33" s="277"/>
      <c r="C33" s="278"/>
      <c r="D33" s="278"/>
      <c r="E33" s="300" t="s">
        <v>10</v>
      </c>
      <c r="F33" s="300"/>
      <c r="G33" s="300"/>
      <c r="H33" s="300"/>
      <c r="I33" s="268">
        <f t="shared" si="1"/>
        <v>0</v>
      </c>
      <c r="J33" s="269"/>
      <c r="K33" s="269"/>
      <c r="L33" s="269"/>
      <c r="M33" s="269"/>
      <c r="N33" s="268">
        <f t="shared" si="2"/>
        <v>0</v>
      </c>
      <c r="O33" s="269"/>
      <c r="P33" s="269"/>
      <c r="Q33" s="269"/>
      <c r="R33" s="269"/>
      <c r="S33" s="270">
        <f>SUM(S29:W32)</f>
        <v>0</v>
      </c>
      <c r="T33" s="270"/>
      <c r="U33" s="270"/>
      <c r="V33" s="270"/>
      <c r="W33" s="270"/>
      <c r="X33" s="270">
        <f>SUM(X29:AB32)</f>
        <v>0</v>
      </c>
      <c r="Y33" s="270"/>
      <c r="Z33" s="270"/>
      <c r="AA33" s="270"/>
      <c r="AB33" s="270"/>
      <c r="AC33" s="270">
        <f>SUM(AC29:AG32)</f>
        <v>0</v>
      </c>
      <c r="AD33" s="270"/>
      <c r="AE33" s="270"/>
      <c r="AF33" s="270"/>
      <c r="AG33" s="271"/>
      <c r="AH33" s="272">
        <f>SUM(AH29:AL32)</f>
        <v>0</v>
      </c>
      <c r="AI33" s="270"/>
      <c r="AJ33" s="270"/>
      <c r="AK33" s="270"/>
      <c r="AL33" s="273"/>
      <c r="AQ33" s="92">
        <f>AR31+1</f>
        <v>1000000001</v>
      </c>
      <c r="AR33" s="92">
        <f>AR21</f>
        <v>1E+17</v>
      </c>
      <c r="AS33" s="95">
        <v>4.4999999999999998E-2</v>
      </c>
      <c r="AT33" s="94">
        <v>-6540000</v>
      </c>
    </row>
    <row r="34" spans="1:46" ht="15" customHeight="1">
      <c r="A34" s="7" t="s">
        <v>11</v>
      </c>
      <c r="B34" s="305" t="s">
        <v>296</v>
      </c>
      <c r="C34" s="305"/>
      <c r="D34" s="305"/>
      <c r="E34" s="305"/>
      <c r="F34" s="305"/>
      <c r="G34" s="305"/>
      <c r="H34" s="306"/>
      <c r="I34" s="248">
        <f t="shared" si="1"/>
        <v>0</v>
      </c>
      <c r="J34" s="249"/>
      <c r="K34" s="249"/>
      <c r="L34" s="249"/>
      <c r="M34" s="249"/>
      <c r="N34" s="248">
        <f t="shared" si="2"/>
        <v>0</v>
      </c>
      <c r="O34" s="249"/>
      <c r="P34" s="249"/>
      <c r="Q34" s="249"/>
      <c r="R34" s="249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1"/>
      <c r="AH34" s="252"/>
      <c r="AI34" s="250"/>
      <c r="AJ34" s="250"/>
      <c r="AK34" s="250"/>
      <c r="AL34" s="253"/>
    </row>
    <row r="35" spans="1:46" ht="22.5" customHeight="1">
      <c r="A35" s="7" t="s">
        <v>12</v>
      </c>
      <c r="B35" s="302" t="s">
        <v>13</v>
      </c>
      <c r="C35" s="278"/>
      <c r="D35" s="278"/>
      <c r="E35" s="278"/>
      <c r="F35" s="278"/>
      <c r="G35" s="278"/>
      <c r="H35" s="278"/>
      <c r="I35" s="248">
        <f t="shared" si="1"/>
        <v>0</v>
      </c>
      <c r="J35" s="249"/>
      <c r="K35" s="249"/>
      <c r="L35" s="249"/>
      <c r="M35" s="249"/>
      <c r="N35" s="248">
        <f t="shared" si="2"/>
        <v>0</v>
      </c>
      <c r="O35" s="249"/>
      <c r="P35" s="249"/>
      <c r="Q35" s="249"/>
      <c r="R35" s="249"/>
      <c r="S35" s="274"/>
      <c r="T35" s="274"/>
      <c r="U35" s="274"/>
      <c r="V35" s="274"/>
      <c r="W35" s="274"/>
      <c r="X35" s="250"/>
      <c r="Y35" s="250"/>
      <c r="Z35" s="250"/>
      <c r="AA35" s="250"/>
      <c r="AB35" s="250"/>
      <c r="AC35" s="250"/>
      <c r="AD35" s="250"/>
      <c r="AE35" s="250"/>
      <c r="AF35" s="250"/>
      <c r="AG35" s="251"/>
      <c r="AH35" s="275">
        <f>AH24-AH25-AH26-AH27-AH28+AH33-AH34</f>
        <v>0</v>
      </c>
      <c r="AI35" s="274"/>
      <c r="AJ35" s="274"/>
      <c r="AK35" s="274"/>
      <c r="AL35" s="276"/>
    </row>
    <row r="36" spans="1:46" ht="15.75" customHeight="1">
      <c r="A36" s="7" t="s">
        <v>33</v>
      </c>
      <c r="B36" s="293" t="s">
        <v>14</v>
      </c>
      <c r="C36" s="293"/>
      <c r="D36" s="293"/>
      <c r="E36" s="293"/>
      <c r="F36" s="293"/>
      <c r="G36" s="293"/>
      <c r="H36" s="294"/>
      <c r="I36" s="248">
        <f t="shared" ref="I36:I38" si="7">SUM(N36,AC36)</f>
        <v>0</v>
      </c>
      <c r="J36" s="249"/>
      <c r="K36" s="249"/>
      <c r="L36" s="249"/>
      <c r="M36" s="249"/>
      <c r="N36" s="248">
        <f t="shared" si="2"/>
        <v>0</v>
      </c>
      <c r="O36" s="249"/>
      <c r="P36" s="249"/>
      <c r="Q36" s="249"/>
      <c r="R36" s="249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1"/>
      <c r="AH36" s="252"/>
      <c r="AI36" s="250"/>
      <c r="AJ36" s="250"/>
      <c r="AK36" s="250"/>
      <c r="AL36" s="253"/>
    </row>
    <row r="37" spans="1:46" ht="15.75" customHeight="1">
      <c r="A37" s="7" t="s">
        <v>34</v>
      </c>
      <c r="B37" s="293" t="s">
        <v>15</v>
      </c>
      <c r="C37" s="293"/>
      <c r="D37" s="293"/>
      <c r="E37" s="293"/>
      <c r="F37" s="293"/>
      <c r="G37" s="293"/>
      <c r="H37" s="294"/>
      <c r="I37" s="248">
        <f t="shared" si="7"/>
        <v>0</v>
      </c>
      <c r="J37" s="249"/>
      <c r="K37" s="249"/>
      <c r="L37" s="249"/>
      <c r="M37" s="249"/>
      <c r="N37" s="248">
        <f t="shared" si="2"/>
        <v>0</v>
      </c>
      <c r="O37" s="249"/>
      <c r="P37" s="249"/>
      <c r="Q37" s="249"/>
      <c r="R37" s="249"/>
      <c r="S37" s="250">
        <f>S35-S36</f>
        <v>0</v>
      </c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1"/>
      <c r="AH37" s="275">
        <f>AH35-AH36</f>
        <v>0</v>
      </c>
      <c r="AI37" s="274"/>
      <c r="AJ37" s="274"/>
      <c r="AK37" s="274"/>
      <c r="AL37" s="276"/>
      <c r="AP37" s="278" t="s">
        <v>259</v>
      </c>
      <c r="AQ37" s="278"/>
      <c r="AR37" s="111">
        <f>SUM(I37,AH37,I45)</f>
        <v>0</v>
      </c>
    </row>
    <row r="38" spans="1:46" ht="15.75" customHeight="1">
      <c r="A38" s="7" t="s">
        <v>145</v>
      </c>
      <c r="B38" s="293" t="s">
        <v>35</v>
      </c>
      <c r="C38" s="293"/>
      <c r="D38" s="293"/>
      <c r="E38" s="293"/>
      <c r="F38" s="293"/>
      <c r="G38" s="293"/>
      <c r="H38" s="294"/>
      <c r="I38" s="248">
        <f t="shared" si="7"/>
        <v>0</v>
      </c>
      <c r="J38" s="249"/>
      <c r="K38" s="249"/>
      <c r="L38" s="249"/>
      <c r="M38" s="249"/>
      <c r="N38" s="248">
        <f t="shared" si="2"/>
        <v>0</v>
      </c>
      <c r="O38" s="249"/>
      <c r="P38" s="249"/>
      <c r="Q38" s="249"/>
      <c r="R38" s="249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2"/>
      <c r="AH38" s="252"/>
      <c r="AI38" s="250"/>
      <c r="AJ38" s="250"/>
      <c r="AK38" s="250"/>
      <c r="AL38" s="253"/>
    </row>
    <row r="39" spans="1:46" ht="15.75" customHeight="1">
      <c r="A39" s="303" t="s">
        <v>36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4"/>
      <c r="N39" s="289" t="s">
        <v>390</v>
      </c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86"/>
      <c r="AI39" s="286"/>
      <c r="AJ39" s="286"/>
      <c r="AK39" s="286"/>
      <c r="AL39" s="286"/>
    </row>
    <row r="40" spans="1:46" ht="15" customHeight="1">
      <c r="A40" s="113" t="s">
        <v>274</v>
      </c>
      <c r="B40" s="293" t="s">
        <v>37</v>
      </c>
      <c r="C40" s="293"/>
      <c r="D40" s="293"/>
      <c r="E40" s="293"/>
      <c r="F40" s="293"/>
      <c r="G40" s="293"/>
      <c r="H40" s="294"/>
      <c r="I40" s="195"/>
      <c r="J40" s="195"/>
      <c r="K40" s="195"/>
      <c r="L40" s="195"/>
      <c r="M40" s="195"/>
      <c r="N40" s="285" t="s">
        <v>391</v>
      </c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Q40" s="91">
        <v>7538215</v>
      </c>
    </row>
    <row r="41" spans="1:46" ht="15" customHeight="1">
      <c r="A41" s="113" t="s">
        <v>275</v>
      </c>
      <c r="B41" s="293" t="s">
        <v>38</v>
      </c>
      <c r="C41" s="293"/>
      <c r="D41" s="293"/>
      <c r="E41" s="293"/>
      <c r="F41" s="293"/>
      <c r="G41" s="293"/>
      <c r="H41" s="294"/>
      <c r="I41" s="287">
        <v>0.2</v>
      </c>
      <c r="J41" s="288"/>
      <c r="K41" s="288"/>
      <c r="L41" s="288"/>
      <c r="M41" s="288"/>
      <c r="N41" s="285" t="s">
        <v>392</v>
      </c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</row>
    <row r="42" spans="1:46" ht="15" customHeight="1">
      <c r="A42" s="113" t="s">
        <v>276</v>
      </c>
      <c r="B42" s="293" t="s">
        <v>39</v>
      </c>
      <c r="C42" s="293"/>
      <c r="D42" s="293"/>
      <c r="E42" s="293"/>
      <c r="F42" s="293"/>
      <c r="G42" s="293"/>
      <c r="H42" s="294"/>
      <c r="I42" s="274">
        <f>IF(I40&gt;0,TRUNC(I40*I41,0),0)</f>
        <v>0</v>
      </c>
      <c r="J42" s="274"/>
      <c r="K42" s="274"/>
      <c r="L42" s="274"/>
      <c r="M42" s="274"/>
      <c r="N42" s="285" t="s">
        <v>393</v>
      </c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</row>
    <row r="43" spans="1:46" ht="15" customHeight="1">
      <c r="A43" s="113" t="s">
        <v>277</v>
      </c>
      <c r="B43" s="293" t="s">
        <v>40</v>
      </c>
      <c r="C43" s="293"/>
      <c r="D43" s="293"/>
      <c r="E43" s="293"/>
      <c r="F43" s="293"/>
      <c r="G43" s="293"/>
      <c r="H43" s="294"/>
      <c r="I43" s="250"/>
      <c r="J43" s="250"/>
      <c r="K43" s="250"/>
      <c r="L43" s="250"/>
      <c r="M43" s="250"/>
      <c r="N43" s="283">
        <v>44500</v>
      </c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</row>
    <row r="44" spans="1:46" ht="15" customHeight="1" thickBot="1">
      <c r="A44" s="113" t="s">
        <v>278</v>
      </c>
      <c r="B44" s="293" t="s">
        <v>41</v>
      </c>
      <c r="C44" s="293"/>
      <c r="D44" s="293"/>
      <c r="E44" s="293"/>
      <c r="F44" s="293"/>
      <c r="G44" s="293"/>
      <c r="H44" s="294"/>
      <c r="I44" s="250"/>
      <c r="J44" s="250"/>
      <c r="K44" s="250"/>
      <c r="L44" s="250"/>
      <c r="M44" s="250"/>
      <c r="N44" s="10"/>
      <c r="O44" s="11"/>
      <c r="P44" s="11"/>
      <c r="Q44" s="11"/>
      <c r="R44" s="11"/>
      <c r="S44" s="11"/>
      <c r="T44" s="11"/>
      <c r="U44" s="11"/>
      <c r="V44" s="11"/>
      <c r="W44" s="12" t="s">
        <v>46</v>
      </c>
      <c r="X44" s="354" t="str">
        <f>I11</f>
        <v>신민아</v>
      </c>
      <c r="Y44" s="354"/>
      <c r="Z44" s="354"/>
      <c r="AA44" s="354"/>
      <c r="AB44" s="354"/>
      <c r="AC44" s="354"/>
      <c r="AD44" s="354"/>
      <c r="AE44" s="354"/>
      <c r="AF44" s="354"/>
      <c r="AG44" s="354"/>
      <c r="AH44" s="11"/>
      <c r="AI44" s="11"/>
      <c r="AJ44" s="11"/>
      <c r="AK44" s="11"/>
      <c r="AL44" s="12" t="s">
        <v>47</v>
      </c>
    </row>
    <row r="45" spans="1:46" ht="15" customHeight="1" thickTop="1">
      <c r="A45" s="113" t="s">
        <v>279</v>
      </c>
      <c r="B45" s="293" t="s">
        <v>42</v>
      </c>
      <c r="C45" s="293"/>
      <c r="D45" s="293"/>
      <c r="E45" s="293"/>
      <c r="F45" s="293"/>
      <c r="G45" s="293"/>
      <c r="H45" s="294"/>
      <c r="I45" s="274">
        <f>I42+I43-I44</f>
        <v>0</v>
      </c>
      <c r="J45" s="274"/>
      <c r="K45" s="274"/>
      <c r="L45" s="274"/>
      <c r="M45" s="274"/>
      <c r="N45" s="357" t="s">
        <v>56</v>
      </c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9"/>
      <c r="Z45" s="355" t="s">
        <v>52</v>
      </c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</row>
    <row r="46" spans="1:46" ht="15" customHeight="1">
      <c r="A46" s="113" t="s">
        <v>280</v>
      </c>
      <c r="B46" s="293" t="s">
        <v>43</v>
      </c>
      <c r="C46" s="293"/>
      <c r="D46" s="293"/>
      <c r="E46" s="293"/>
      <c r="F46" s="293"/>
      <c r="G46" s="293"/>
      <c r="H46" s="294"/>
      <c r="I46" s="195"/>
      <c r="J46" s="195"/>
      <c r="K46" s="195"/>
      <c r="L46" s="195"/>
      <c r="M46" s="195"/>
      <c r="N46" s="319" t="s">
        <v>48</v>
      </c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1"/>
      <c r="Z46" s="328" t="s">
        <v>51</v>
      </c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</row>
    <row r="47" spans="1:46" ht="15" customHeight="1">
      <c r="A47" s="113" t="s">
        <v>281</v>
      </c>
      <c r="B47" s="293" t="s">
        <v>44</v>
      </c>
      <c r="C47" s="293"/>
      <c r="D47" s="293"/>
      <c r="E47" s="293"/>
      <c r="F47" s="293"/>
      <c r="G47" s="293"/>
      <c r="H47" s="294"/>
      <c r="I47" s="248">
        <f>I45-I46</f>
        <v>0</v>
      </c>
      <c r="J47" s="249"/>
      <c r="K47" s="249"/>
      <c r="L47" s="249"/>
      <c r="M47" s="249"/>
      <c r="N47" s="113" t="s">
        <v>283</v>
      </c>
      <c r="O47" s="280" t="s">
        <v>49</v>
      </c>
      <c r="P47" s="280"/>
      <c r="Q47" s="280"/>
      <c r="R47" s="280"/>
      <c r="S47" s="277"/>
      <c r="T47" s="282"/>
      <c r="U47" s="282"/>
      <c r="V47" s="282"/>
      <c r="W47" s="282"/>
      <c r="X47" s="282"/>
      <c r="Y47" s="315"/>
      <c r="Z47" s="20"/>
      <c r="AA47" s="8"/>
      <c r="AB47" s="8"/>
      <c r="AC47" s="9" t="s">
        <v>53</v>
      </c>
      <c r="AD47" s="330" t="s">
        <v>207</v>
      </c>
      <c r="AE47" s="330"/>
      <c r="AF47" s="330"/>
      <c r="AG47" s="330"/>
      <c r="AH47" s="330"/>
      <c r="AI47" s="8"/>
      <c r="AJ47" s="8"/>
      <c r="AK47" s="8"/>
      <c r="AL47" s="14" t="s">
        <v>47</v>
      </c>
    </row>
    <row r="48" spans="1:46" ht="15" customHeight="1">
      <c r="A48" s="113" t="s">
        <v>282</v>
      </c>
      <c r="B48" s="293" t="s">
        <v>45</v>
      </c>
      <c r="C48" s="293"/>
      <c r="D48" s="293"/>
      <c r="E48" s="293"/>
      <c r="F48" s="293"/>
      <c r="G48" s="293"/>
      <c r="H48" s="294"/>
      <c r="I48" s="195"/>
      <c r="J48" s="195"/>
      <c r="K48" s="195"/>
      <c r="L48" s="195"/>
      <c r="M48" s="195"/>
      <c r="N48" s="113" t="s">
        <v>284</v>
      </c>
      <c r="O48" s="280" t="s">
        <v>50</v>
      </c>
      <c r="P48" s="280"/>
      <c r="Q48" s="280"/>
      <c r="R48" s="280"/>
      <c r="S48" s="277"/>
      <c r="T48" s="282"/>
      <c r="U48" s="282"/>
      <c r="V48" s="282"/>
      <c r="W48" s="282"/>
      <c r="X48" s="282"/>
      <c r="Y48" s="315"/>
      <c r="Z48" s="13"/>
      <c r="AA48" s="331" t="s">
        <v>412</v>
      </c>
      <c r="AB48" s="331"/>
      <c r="AC48" s="331"/>
      <c r="AD48" s="331"/>
      <c r="AE48" s="331"/>
      <c r="AF48" s="331"/>
      <c r="AG48" s="15" t="s">
        <v>54</v>
      </c>
      <c r="AH48" s="13"/>
      <c r="AI48" s="13"/>
      <c r="AJ48" s="13"/>
      <c r="AK48" s="13" t="s">
        <v>55</v>
      </c>
      <c r="AL48" s="13"/>
    </row>
    <row r="49" spans="1:38" ht="3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9.75" customHeight="1">
      <c r="A50" s="308" t="s">
        <v>62</v>
      </c>
      <c r="B50" s="308"/>
      <c r="C50" s="308"/>
      <c r="D50" s="308"/>
      <c r="E50" s="322"/>
      <c r="F50" s="325" t="s">
        <v>57</v>
      </c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7"/>
      <c r="AH50" s="307" t="s">
        <v>61</v>
      </c>
      <c r="AI50" s="308"/>
      <c r="AJ50" s="308"/>
      <c r="AK50" s="308"/>
      <c r="AL50" s="308"/>
    </row>
    <row r="51" spans="1:38" ht="9.75" customHeight="1">
      <c r="A51" s="310"/>
      <c r="B51" s="310"/>
      <c r="C51" s="310"/>
      <c r="D51" s="310"/>
      <c r="E51" s="323"/>
      <c r="F51" s="114" t="s">
        <v>58</v>
      </c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AF51" s="115"/>
      <c r="AG51" s="116"/>
      <c r="AH51" s="309"/>
      <c r="AI51" s="310"/>
      <c r="AJ51" s="310"/>
      <c r="AK51" s="310"/>
      <c r="AL51" s="310"/>
    </row>
    <row r="52" spans="1:38" ht="9.75" customHeight="1">
      <c r="A52" s="310"/>
      <c r="B52" s="310"/>
      <c r="C52" s="310"/>
      <c r="D52" s="310"/>
      <c r="E52" s="323"/>
      <c r="F52" s="114" t="s">
        <v>59</v>
      </c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6"/>
      <c r="AH52" s="309"/>
      <c r="AI52" s="310"/>
      <c r="AJ52" s="310"/>
      <c r="AK52" s="310"/>
      <c r="AL52" s="310"/>
    </row>
    <row r="53" spans="1:38" ht="9.75" customHeight="1">
      <c r="A53" s="310"/>
      <c r="B53" s="310"/>
      <c r="C53" s="310"/>
      <c r="D53" s="310"/>
      <c r="E53" s="323"/>
      <c r="F53" s="114" t="s">
        <v>63</v>
      </c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6"/>
      <c r="AH53" s="309"/>
      <c r="AI53" s="310"/>
      <c r="AJ53" s="310"/>
      <c r="AK53" s="310"/>
      <c r="AL53" s="310"/>
    </row>
    <row r="54" spans="1:38" ht="9.75" customHeight="1">
      <c r="A54" s="312"/>
      <c r="B54" s="312"/>
      <c r="C54" s="312"/>
      <c r="D54" s="312"/>
      <c r="E54" s="324"/>
      <c r="F54" s="117" t="s">
        <v>64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9"/>
      <c r="AH54" s="309"/>
      <c r="AI54" s="310"/>
      <c r="AJ54" s="310"/>
      <c r="AK54" s="310"/>
      <c r="AL54" s="310"/>
    </row>
    <row r="55" spans="1:38" ht="9.75" customHeight="1">
      <c r="A55" s="353" t="s">
        <v>285</v>
      </c>
      <c r="B55" s="308"/>
      <c r="C55" s="308"/>
      <c r="D55" s="308"/>
      <c r="E55" s="322"/>
      <c r="F55" s="127" t="s">
        <v>60</v>
      </c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9"/>
      <c r="AH55" s="309"/>
      <c r="AI55" s="310"/>
      <c r="AJ55" s="310"/>
      <c r="AK55" s="310"/>
      <c r="AL55" s="310"/>
    </row>
    <row r="56" spans="1:38" ht="9.75" customHeight="1">
      <c r="A56" s="312"/>
      <c r="B56" s="312"/>
      <c r="C56" s="312"/>
      <c r="D56" s="312"/>
      <c r="E56" s="324"/>
      <c r="F56" s="117" t="s">
        <v>65</v>
      </c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U56" s="197" t="s">
        <v>286</v>
      </c>
      <c r="V56" s="198"/>
      <c r="W56" s="198"/>
      <c r="X56" s="199"/>
      <c r="Y56" s="351">
        <f>S37*1.1</f>
        <v>0</v>
      </c>
      <c r="Z56" s="352"/>
      <c r="AA56" s="352"/>
      <c r="AB56" s="352"/>
      <c r="AC56" s="352"/>
      <c r="AD56" s="352"/>
      <c r="AE56" s="352"/>
      <c r="AF56" s="118"/>
      <c r="AG56" s="119"/>
      <c r="AH56" s="311"/>
      <c r="AI56" s="312"/>
      <c r="AJ56" s="312"/>
      <c r="AK56" s="312"/>
      <c r="AL56" s="312"/>
    </row>
    <row r="57" spans="1:38" ht="16.5" customHeight="1">
      <c r="A57" s="313" t="s">
        <v>66</v>
      </c>
      <c r="B57" s="313"/>
      <c r="C57" s="313"/>
      <c r="D57" s="313"/>
      <c r="E57" s="314"/>
      <c r="F57" s="279" t="s">
        <v>67</v>
      </c>
      <c r="G57" s="280"/>
      <c r="H57" s="280"/>
      <c r="I57" s="277"/>
      <c r="J57" s="281" t="str">
        <f>AD47</f>
        <v>선우회계법인천안</v>
      </c>
      <c r="K57" s="282"/>
      <c r="L57" s="282"/>
      <c r="M57" s="282"/>
      <c r="N57" s="282"/>
      <c r="O57" s="282"/>
      <c r="P57" s="315"/>
      <c r="Q57" s="279" t="s">
        <v>68</v>
      </c>
      <c r="R57" s="280"/>
      <c r="S57" s="280"/>
      <c r="T57" s="277"/>
      <c r="U57" s="316">
        <v>3128512345</v>
      </c>
      <c r="V57" s="317"/>
      <c r="W57" s="317"/>
      <c r="X57" s="317"/>
      <c r="Y57" s="317"/>
      <c r="Z57" s="317"/>
      <c r="AA57" s="318"/>
      <c r="AB57" s="279" t="s">
        <v>70</v>
      </c>
      <c r="AC57" s="280"/>
      <c r="AD57" s="280"/>
      <c r="AE57" s="277"/>
      <c r="AF57" s="281" t="s">
        <v>287</v>
      </c>
      <c r="AG57" s="282"/>
      <c r="AH57" s="282"/>
      <c r="AI57" s="282"/>
      <c r="AJ57" s="282"/>
      <c r="AK57" s="282"/>
      <c r="AL57" s="282"/>
    </row>
    <row r="58" spans="1:38">
      <c r="A58" s="120" t="s">
        <v>288</v>
      </c>
      <c r="AL58" s="16" t="s">
        <v>394</v>
      </c>
    </row>
  </sheetData>
  <mergeCells count="243">
    <mergeCell ref="B6:D6"/>
    <mergeCell ref="E6:F6"/>
    <mergeCell ref="H6:I6"/>
    <mergeCell ref="AP37:AQ37"/>
    <mergeCell ref="AC13:AF13"/>
    <mergeCell ref="AG13:AJ13"/>
    <mergeCell ref="AK13:AL13"/>
    <mergeCell ref="AC14:AL14"/>
    <mergeCell ref="AC15:AL15"/>
    <mergeCell ref="S11:X11"/>
    <mergeCell ref="S12:X12"/>
    <mergeCell ref="O14:X14"/>
    <mergeCell ref="O15:X15"/>
    <mergeCell ref="Y11:AB11"/>
    <mergeCell ref="Y12:AB12"/>
    <mergeCell ref="Y13:AB13"/>
    <mergeCell ref="Y14:AB14"/>
    <mergeCell ref="I13:X13"/>
    <mergeCell ref="Y15:AB15"/>
    <mergeCell ref="I11:N11"/>
    <mergeCell ref="I12:N12"/>
    <mergeCell ref="I14:N14"/>
    <mergeCell ref="I15:N15"/>
    <mergeCell ref="O11:R11"/>
    <mergeCell ref="O12:R12"/>
    <mergeCell ref="E15:H15"/>
    <mergeCell ref="E14:H14"/>
    <mergeCell ref="E11:H11"/>
    <mergeCell ref="E12:H12"/>
    <mergeCell ref="E13:H13"/>
    <mergeCell ref="A11:D13"/>
    <mergeCell ref="A14:D15"/>
    <mergeCell ref="Y56:AE56"/>
    <mergeCell ref="A55:E56"/>
    <mergeCell ref="X44:AG44"/>
    <mergeCell ref="Z45:AL45"/>
    <mergeCell ref="N45:Y45"/>
    <mergeCell ref="A29:A33"/>
    <mergeCell ref="B29:D33"/>
    <mergeCell ref="E29:H29"/>
    <mergeCell ref="E30:H30"/>
    <mergeCell ref="E31:H31"/>
    <mergeCell ref="E33:H33"/>
    <mergeCell ref="B42:H42"/>
    <mergeCell ref="B43:H43"/>
    <mergeCell ref="B44:H44"/>
    <mergeCell ref="B45:H45"/>
    <mergeCell ref="B36:H36"/>
    <mergeCell ref="AH50:AL56"/>
    <mergeCell ref="A57:E57"/>
    <mergeCell ref="F57:I57"/>
    <mergeCell ref="J57:P57"/>
    <mergeCell ref="Q57:T57"/>
    <mergeCell ref="U57:AA57"/>
    <mergeCell ref="AB57:AE57"/>
    <mergeCell ref="N46:Y46"/>
    <mergeCell ref="A50:E54"/>
    <mergeCell ref="F50:AG50"/>
    <mergeCell ref="O47:S47"/>
    <mergeCell ref="O48:S48"/>
    <mergeCell ref="T47:Y47"/>
    <mergeCell ref="T48:Y48"/>
    <mergeCell ref="Z46:AL46"/>
    <mergeCell ref="AD47:AH47"/>
    <mergeCell ref="AA48:AF48"/>
    <mergeCell ref="B48:H48"/>
    <mergeCell ref="B46:H46"/>
    <mergeCell ref="B47:H47"/>
    <mergeCell ref="B37:H37"/>
    <mergeCell ref="B38:H38"/>
    <mergeCell ref="B40:H40"/>
    <mergeCell ref="B41:H41"/>
    <mergeCell ref="A39:M39"/>
    <mergeCell ref="B34:H34"/>
    <mergeCell ref="B35:H35"/>
    <mergeCell ref="I37:M37"/>
    <mergeCell ref="I35:M35"/>
    <mergeCell ref="B23:H23"/>
    <mergeCell ref="B24:H24"/>
    <mergeCell ref="B25:H25"/>
    <mergeCell ref="B26:H26"/>
    <mergeCell ref="B27:H27"/>
    <mergeCell ref="B28:H28"/>
    <mergeCell ref="B18:H18"/>
    <mergeCell ref="B19:H19"/>
    <mergeCell ref="B20:H20"/>
    <mergeCell ref="B21:H21"/>
    <mergeCell ref="B22:H22"/>
    <mergeCell ref="A16:D17"/>
    <mergeCell ref="E16:H16"/>
    <mergeCell ref="E17:H17"/>
    <mergeCell ref="AF57:AL57"/>
    <mergeCell ref="I48:M48"/>
    <mergeCell ref="I47:M47"/>
    <mergeCell ref="I46:M46"/>
    <mergeCell ref="I45:M45"/>
    <mergeCell ref="I44:M44"/>
    <mergeCell ref="I43:M43"/>
    <mergeCell ref="N43:AL43"/>
    <mergeCell ref="I42:M42"/>
    <mergeCell ref="N42:AL42"/>
    <mergeCell ref="I41:M41"/>
    <mergeCell ref="N41:AL41"/>
    <mergeCell ref="I40:M40"/>
    <mergeCell ref="N40:AL40"/>
    <mergeCell ref="I38:M38"/>
    <mergeCell ref="N38:R38"/>
    <mergeCell ref="N39:AL39"/>
    <mergeCell ref="S38:W38"/>
    <mergeCell ref="X38:AB38"/>
    <mergeCell ref="AC38:AG38"/>
    <mergeCell ref="AH38:AL38"/>
    <mergeCell ref="N37:R37"/>
    <mergeCell ref="S37:W37"/>
    <mergeCell ref="X37:AB37"/>
    <mergeCell ref="AC37:AG37"/>
    <mergeCell ref="AH37:AL37"/>
    <mergeCell ref="I36:M36"/>
    <mergeCell ref="N36:R36"/>
    <mergeCell ref="S36:W36"/>
    <mergeCell ref="X36:AB36"/>
    <mergeCell ref="AC36:AG36"/>
    <mergeCell ref="AH36:AL36"/>
    <mergeCell ref="N35:R35"/>
    <mergeCell ref="S35:W35"/>
    <mergeCell ref="X35:AB35"/>
    <mergeCell ref="AC35:AG35"/>
    <mergeCell ref="AH35:AL35"/>
    <mergeCell ref="I34:M34"/>
    <mergeCell ref="N34:R34"/>
    <mergeCell ref="S34:W34"/>
    <mergeCell ref="X34:AB34"/>
    <mergeCell ref="AC34:AG34"/>
    <mergeCell ref="AH34:AL34"/>
    <mergeCell ref="N33:R33"/>
    <mergeCell ref="S33:W33"/>
    <mergeCell ref="X33:AB33"/>
    <mergeCell ref="AC33:AG33"/>
    <mergeCell ref="AH33:AL33"/>
    <mergeCell ref="I31:M31"/>
    <mergeCell ref="N31:R31"/>
    <mergeCell ref="S31:W31"/>
    <mergeCell ref="X31:AB31"/>
    <mergeCell ref="AC31:AG31"/>
    <mergeCell ref="AH31:AL31"/>
    <mergeCell ref="I33:M33"/>
    <mergeCell ref="N30:R30"/>
    <mergeCell ref="S30:W30"/>
    <mergeCell ref="X30:AB30"/>
    <mergeCell ref="AC30:AG30"/>
    <mergeCell ref="AH30:AL30"/>
    <mergeCell ref="I29:M29"/>
    <mergeCell ref="N29:R29"/>
    <mergeCell ref="S29:W29"/>
    <mergeCell ref="X29:AB29"/>
    <mergeCell ref="AC29:AG29"/>
    <mergeCell ref="AH29:AL29"/>
    <mergeCell ref="I30:M30"/>
    <mergeCell ref="N28:R28"/>
    <mergeCell ref="S28:W28"/>
    <mergeCell ref="X28:AB28"/>
    <mergeCell ref="AC28:AG28"/>
    <mergeCell ref="AH28:AL28"/>
    <mergeCell ref="I27:M27"/>
    <mergeCell ref="N27:R27"/>
    <mergeCell ref="S27:W27"/>
    <mergeCell ref="X27:AB27"/>
    <mergeCell ref="AC27:AG27"/>
    <mergeCell ref="AH27:AL27"/>
    <mergeCell ref="I28:M28"/>
    <mergeCell ref="N26:R26"/>
    <mergeCell ref="S26:W26"/>
    <mergeCell ref="X26:AB26"/>
    <mergeCell ref="AC26:AG26"/>
    <mergeCell ref="AH26:AL26"/>
    <mergeCell ref="I25:M25"/>
    <mergeCell ref="N25:R25"/>
    <mergeCell ref="S25:W25"/>
    <mergeCell ref="X25:AB25"/>
    <mergeCell ref="AC25:AG25"/>
    <mergeCell ref="AH25:AL25"/>
    <mergeCell ref="I26:M26"/>
    <mergeCell ref="N24:R24"/>
    <mergeCell ref="S24:W24"/>
    <mergeCell ref="X24:AB24"/>
    <mergeCell ref="AC24:AG24"/>
    <mergeCell ref="AH24:AL24"/>
    <mergeCell ref="I23:M23"/>
    <mergeCell ref="N23:R23"/>
    <mergeCell ref="S23:W23"/>
    <mergeCell ref="X23:AB23"/>
    <mergeCell ref="AC23:AG23"/>
    <mergeCell ref="AH23:AL23"/>
    <mergeCell ref="I24:M24"/>
    <mergeCell ref="N22:R22"/>
    <mergeCell ref="S22:W22"/>
    <mergeCell ref="X22:AB22"/>
    <mergeCell ref="AC22:AG22"/>
    <mergeCell ref="AH22:AL22"/>
    <mergeCell ref="I21:M21"/>
    <mergeCell ref="N21:R21"/>
    <mergeCell ref="S21:W21"/>
    <mergeCell ref="X21:AB21"/>
    <mergeCell ref="AC21:AG21"/>
    <mergeCell ref="AH21:AL21"/>
    <mergeCell ref="I22:M22"/>
    <mergeCell ref="AH16:AL17"/>
    <mergeCell ref="I20:M20"/>
    <mergeCell ref="N20:R20"/>
    <mergeCell ref="S20:W20"/>
    <mergeCell ref="X20:AB20"/>
    <mergeCell ref="AC20:AG20"/>
    <mergeCell ref="AH20:AL20"/>
    <mergeCell ref="I19:M19"/>
    <mergeCell ref="N19:R19"/>
    <mergeCell ref="S19:W19"/>
    <mergeCell ref="X19:AB19"/>
    <mergeCell ref="AC19:AG19"/>
    <mergeCell ref="AH19:AL19"/>
    <mergeCell ref="K5:R6"/>
    <mergeCell ref="S5:AJ6"/>
    <mergeCell ref="AE16:AG16"/>
    <mergeCell ref="AC17:AG17"/>
    <mergeCell ref="U56:X56"/>
    <mergeCell ref="E32:H32"/>
    <mergeCell ref="I32:M32"/>
    <mergeCell ref="N32:R32"/>
    <mergeCell ref="S32:W32"/>
    <mergeCell ref="X32:AB32"/>
    <mergeCell ref="AC32:AG32"/>
    <mergeCell ref="AH32:AL32"/>
    <mergeCell ref="I18:M18"/>
    <mergeCell ref="N18:R18"/>
    <mergeCell ref="S18:W18"/>
    <mergeCell ref="X18:AB18"/>
    <mergeCell ref="AC18:AG18"/>
    <mergeCell ref="AH18:AL18"/>
    <mergeCell ref="S17:W17"/>
    <mergeCell ref="X17:AB17"/>
    <mergeCell ref="I16:M17"/>
    <mergeCell ref="N16:R17"/>
    <mergeCell ref="U16:W16"/>
    <mergeCell ref="Z16:AB16"/>
  </mergeCells>
  <phoneticPr fontId="2" type="noConversion"/>
  <conditionalFormatting sqref="N21:R21">
    <cfRule type="cellIs" dxfId="5" priority="2" operator="greaterThan">
      <formula>2500000</formula>
    </cfRule>
  </conditionalFormatting>
  <conditionalFormatting sqref="I21:M21">
    <cfRule type="cellIs" dxfId="4" priority="1" operator="greaterThan">
      <formula>2500000</formula>
    </cfRule>
  </conditionalFormatting>
  <hyperlinks>
    <hyperlink ref="I12" r:id="rId1" xr:uid="{E1042C1E-CC30-4995-B239-23D2057F0C7A}"/>
  </hyperlinks>
  <pageMargins left="0.19685039370078741" right="0.11811023622047245" top="0.51181102362204722" bottom="0.15748031496062992" header="0.31496062992125984" footer="0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6</xdr:row>
                    <xdr:rowOff>19050</xdr:rowOff>
                  </from>
                  <to>
                    <xdr:col>17</xdr:col>
                    <xdr:colOff>114300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18</xdr:col>
                    <xdr:colOff>133350</xdr:colOff>
                    <xdr:row>6</xdr:row>
                    <xdr:rowOff>19050</xdr:rowOff>
                  </from>
                  <to>
                    <xdr:col>23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24</xdr:col>
                    <xdr:colOff>19050</xdr:colOff>
                    <xdr:row>6</xdr:row>
                    <xdr:rowOff>19050</xdr:rowOff>
                  </from>
                  <to>
                    <xdr:col>28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29</xdr:col>
                    <xdr:colOff>66675</xdr:colOff>
                    <xdr:row>6</xdr:row>
                    <xdr:rowOff>19050</xdr:rowOff>
                  </from>
                  <to>
                    <xdr:col>34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81"/>
  <sheetViews>
    <sheetView showGridLines="0" workbookViewId="0">
      <selection activeCell="T10" sqref="T10:Z11"/>
    </sheetView>
  </sheetViews>
  <sheetFormatPr defaultColWidth="2.375" defaultRowHeight="13.5"/>
  <cols>
    <col min="1" max="12" width="2.375" style="1"/>
    <col min="13" max="19" width="1.875" style="1" customWidth="1"/>
    <col min="20" max="40" width="2.375" style="1" customWidth="1"/>
    <col min="41" max="16384" width="2.375" style="1"/>
  </cols>
  <sheetData>
    <row r="1" spans="1:40">
      <c r="A1" s="20" t="s">
        <v>395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2" t="s">
        <v>288</v>
      </c>
    </row>
    <row r="2" spans="1:40" ht="3.75" customHeight="1" thickBot="1">
      <c r="A2" s="20"/>
      <c r="B2" s="43"/>
      <c r="C2" s="43"/>
      <c r="D2" s="43"/>
      <c r="E2" s="43"/>
      <c r="F2" s="43"/>
      <c r="G2" s="43"/>
      <c r="H2" s="43"/>
      <c r="I2" s="43"/>
      <c r="J2" s="45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5"/>
      <c r="AN2" s="121"/>
    </row>
    <row r="3" spans="1:40" ht="7.5" customHeight="1">
      <c r="A3" s="33"/>
      <c r="B3" s="33"/>
      <c r="C3" s="33"/>
      <c r="D3" s="33"/>
      <c r="E3" s="33"/>
      <c r="F3" s="33"/>
      <c r="G3" s="33"/>
      <c r="H3" s="33"/>
      <c r="I3" s="33"/>
      <c r="J3" s="633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33"/>
      <c r="AL3" s="34"/>
      <c r="AM3" s="633"/>
      <c r="AN3" s="633"/>
    </row>
    <row r="4" spans="1:40" ht="13.5" customHeight="1">
      <c r="A4" s="35"/>
      <c r="B4" s="360" t="s">
        <v>95</v>
      </c>
      <c r="C4" s="342"/>
      <c r="D4" s="343"/>
      <c r="E4" s="360"/>
      <c r="F4" s="342"/>
      <c r="G4" s="32" t="s">
        <v>96</v>
      </c>
      <c r="H4" s="342"/>
      <c r="I4" s="343"/>
      <c r="J4" s="51"/>
      <c r="K4" s="51"/>
      <c r="L4" s="51"/>
      <c r="M4" s="51"/>
      <c r="N4" s="51"/>
      <c r="O4" s="483" t="s">
        <v>140</v>
      </c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35"/>
      <c r="AL4" s="14"/>
      <c r="AM4" s="43"/>
      <c r="AN4" s="43"/>
    </row>
    <row r="5" spans="1:40">
      <c r="A5" s="43"/>
      <c r="B5" s="66" t="s">
        <v>139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3"/>
      <c r="AL5" s="43"/>
      <c r="AM5" s="43"/>
      <c r="AN5" s="43"/>
    </row>
    <row r="6" spans="1:40" ht="3.75" customHeight="1" thickBo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pans="1:40" ht="26.25" customHeight="1">
      <c r="A7" s="42" t="s">
        <v>111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6"/>
      <c r="T7" s="509">
        <v>1</v>
      </c>
      <c r="U7" s="509"/>
      <c r="V7" s="509"/>
      <c r="W7" s="509"/>
      <c r="X7" s="509"/>
      <c r="Y7" s="509"/>
      <c r="Z7" s="509"/>
      <c r="AA7" s="509">
        <v>2</v>
      </c>
      <c r="AB7" s="509"/>
      <c r="AC7" s="509"/>
      <c r="AD7" s="509"/>
      <c r="AE7" s="509"/>
      <c r="AF7" s="509"/>
      <c r="AG7" s="509"/>
      <c r="AH7" s="509">
        <v>3</v>
      </c>
      <c r="AI7" s="509"/>
      <c r="AJ7" s="509"/>
      <c r="AK7" s="509"/>
      <c r="AL7" s="509"/>
      <c r="AM7" s="509"/>
      <c r="AN7" s="509"/>
    </row>
    <row r="8" spans="1:40">
      <c r="A8" s="383" t="s">
        <v>100</v>
      </c>
      <c r="B8" s="383" t="s">
        <v>141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424" t="s">
        <v>99</v>
      </c>
      <c r="N8" s="383"/>
      <c r="O8" s="383"/>
      <c r="P8" s="383"/>
      <c r="Q8" s="383"/>
      <c r="R8" s="383"/>
      <c r="S8" s="425"/>
      <c r="T8" s="619" t="s">
        <v>422</v>
      </c>
      <c r="U8" s="619"/>
      <c r="V8" s="619"/>
      <c r="W8" s="619"/>
      <c r="X8" s="619"/>
      <c r="Y8" s="619"/>
      <c r="Z8" s="620"/>
      <c r="AA8" s="428"/>
      <c r="AB8" s="428"/>
      <c r="AC8" s="428"/>
      <c r="AD8" s="428"/>
      <c r="AE8" s="428"/>
      <c r="AF8" s="428"/>
      <c r="AG8" s="429"/>
      <c r="AH8" s="428"/>
      <c r="AI8" s="428"/>
      <c r="AJ8" s="428"/>
      <c r="AK8" s="428"/>
      <c r="AL8" s="428"/>
      <c r="AM8" s="428"/>
      <c r="AN8" s="428"/>
    </row>
    <row r="9" spans="1:40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426"/>
      <c r="N9" s="385"/>
      <c r="O9" s="385"/>
      <c r="P9" s="385"/>
      <c r="Q9" s="385"/>
      <c r="R9" s="385"/>
      <c r="S9" s="427"/>
      <c r="T9" s="433" t="s">
        <v>420</v>
      </c>
      <c r="U9" s="433"/>
      <c r="V9" s="433"/>
      <c r="W9" s="433"/>
      <c r="X9" s="433"/>
      <c r="Y9" s="433"/>
      <c r="Z9" s="434"/>
      <c r="AA9" s="433"/>
      <c r="AB9" s="433"/>
      <c r="AC9" s="433"/>
      <c r="AD9" s="433"/>
      <c r="AE9" s="433"/>
      <c r="AF9" s="433"/>
      <c r="AG9" s="434"/>
      <c r="AH9" s="433"/>
      <c r="AI9" s="433"/>
      <c r="AJ9" s="433"/>
      <c r="AK9" s="433"/>
      <c r="AL9" s="433"/>
      <c r="AM9" s="433"/>
      <c r="AN9" s="433"/>
    </row>
    <row r="10" spans="1:40" ht="27.75" customHeight="1">
      <c r="A10" s="383" t="s">
        <v>101</v>
      </c>
      <c r="B10" s="383" t="s">
        <v>118</v>
      </c>
      <c r="C10" s="383"/>
      <c r="D10" s="383"/>
      <c r="E10" s="383"/>
      <c r="F10" s="454" t="s">
        <v>102</v>
      </c>
      <c r="G10" s="383"/>
      <c r="H10" s="383"/>
      <c r="I10" s="383"/>
      <c r="J10" s="383"/>
      <c r="K10" s="383"/>
      <c r="L10" s="384"/>
      <c r="M10" s="435"/>
      <c r="N10" s="435"/>
      <c r="O10" s="435"/>
      <c r="P10" s="435"/>
      <c r="Q10" s="435"/>
      <c r="R10" s="435"/>
      <c r="S10" s="435"/>
      <c r="T10" s="430" t="s">
        <v>492</v>
      </c>
      <c r="U10" s="431"/>
      <c r="V10" s="431"/>
      <c r="W10" s="431"/>
      <c r="X10" s="431"/>
      <c r="Y10" s="431"/>
      <c r="Z10" s="432"/>
      <c r="AA10" s="430"/>
      <c r="AB10" s="431"/>
      <c r="AC10" s="431"/>
      <c r="AD10" s="431"/>
      <c r="AE10" s="431"/>
      <c r="AF10" s="431"/>
      <c r="AG10" s="432"/>
      <c r="AH10" s="430"/>
      <c r="AI10" s="431"/>
      <c r="AJ10" s="431"/>
      <c r="AK10" s="431"/>
      <c r="AL10" s="431"/>
      <c r="AM10" s="431"/>
      <c r="AN10" s="431"/>
    </row>
    <row r="11" spans="1:40" ht="27.75" customHeight="1">
      <c r="A11" s="385"/>
      <c r="B11" s="385"/>
      <c r="C11" s="385"/>
      <c r="D11" s="385"/>
      <c r="E11" s="385"/>
      <c r="F11" s="452"/>
      <c r="G11" s="385"/>
      <c r="H11" s="385"/>
      <c r="I11" s="385"/>
      <c r="J11" s="385"/>
      <c r="K11" s="385"/>
      <c r="L11" s="386"/>
      <c r="M11" s="436"/>
      <c r="N11" s="436"/>
      <c r="O11" s="436"/>
      <c r="P11" s="436"/>
      <c r="Q11" s="436"/>
      <c r="R11" s="436"/>
      <c r="S11" s="436"/>
      <c r="T11" s="621"/>
      <c r="U11" s="622"/>
      <c r="V11" s="622"/>
      <c r="W11" s="622"/>
      <c r="X11" s="622"/>
      <c r="Y11" s="622"/>
      <c r="Z11" s="623"/>
      <c r="AA11" s="621"/>
      <c r="AB11" s="622"/>
      <c r="AC11" s="622"/>
      <c r="AD11" s="622"/>
      <c r="AE11" s="622"/>
      <c r="AF11" s="622"/>
      <c r="AG11" s="623"/>
      <c r="AH11" s="621"/>
      <c r="AI11" s="622"/>
      <c r="AJ11" s="622"/>
      <c r="AK11" s="622"/>
      <c r="AL11" s="622"/>
      <c r="AM11" s="622"/>
      <c r="AN11" s="622"/>
    </row>
    <row r="12" spans="1:40" ht="16.5" customHeight="1">
      <c r="A12" s="37" t="s">
        <v>103</v>
      </c>
      <c r="B12" s="387" t="s">
        <v>104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8"/>
      <c r="M12" s="436"/>
      <c r="N12" s="436"/>
      <c r="O12" s="436"/>
      <c r="P12" s="436"/>
      <c r="Q12" s="436"/>
      <c r="R12" s="436"/>
      <c r="S12" s="436"/>
      <c r="T12" s="395" t="s">
        <v>489</v>
      </c>
      <c r="U12" s="396"/>
      <c r="V12" s="396"/>
      <c r="W12" s="396"/>
      <c r="X12" s="396"/>
      <c r="Y12" s="396"/>
      <c r="Z12" s="412"/>
      <c r="AA12" s="396"/>
      <c r="AB12" s="396"/>
      <c r="AC12" s="396"/>
      <c r="AD12" s="396"/>
      <c r="AE12" s="396"/>
      <c r="AF12" s="396"/>
      <c r="AG12" s="412"/>
      <c r="AH12" s="395"/>
      <c r="AI12" s="396"/>
      <c r="AJ12" s="396"/>
      <c r="AK12" s="396"/>
      <c r="AL12" s="396"/>
      <c r="AM12" s="396"/>
      <c r="AN12" s="396"/>
    </row>
    <row r="13" spans="1:40" ht="16.5" customHeight="1">
      <c r="A13" s="382" t="s">
        <v>119</v>
      </c>
      <c r="B13" s="383"/>
      <c r="C13" s="383"/>
      <c r="D13" s="383"/>
      <c r="E13" s="384"/>
      <c r="F13" s="38" t="s">
        <v>2</v>
      </c>
      <c r="G13" s="438" t="s">
        <v>105</v>
      </c>
      <c r="H13" s="438"/>
      <c r="I13" s="438"/>
      <c r="J13" s="438"/>
      <c r="K13" s="438"/>
      <c r="L13" s="439"/>
      <c r="M13" s="436"/>
      <c r="N13" s="436"/>
      <c r="O13" s="436"/>
      <c r="P13" s="436"/>
      <c r="Q13" s="436"/>
      <c r="R13" s="436"/>
      <c r="S13" s="436"/>
      <c r="T13" s="397">
        <v>44439</v>
      </c>
      <c r="U13" s="362"/>
      <c r="V13" s="362"/>
      <c r="W13" s="362"/>
      <c r="X13" s="398" t="s">
        <v>299</v>
      </c>
      <c r="Y13" s="398"/>
      <c r="Z13" s="399"/>
      <c r="AA13" s="400"/>
      <c r="AB13" s="401"/>
      <c r="AC13" s="401"/>
      <c r="AD13" s="401"/>
      <c r="AE13" s="402"/>
      <c r="AF13" s="402"/>
      <c r="AG13" s="403"/>
      <c r="AH13" s="400"/>
      <c r="AI13" s="401"/>
      <c r="AJ13" s="401"/>
      <c r="AK13" s="401"/>
      <c r="AL13" s="402"/>
      <c r="AM13" s="402"/>
      <c r="AN13" s="402"/>
    </row>
    <row r="14" spans="1:40" ht="16.5" customHeight="1">
      <c r="A14" s="385"/>
      <c r="B14" s="385"/>
      <c r="C14" s="385"/>
      <c r="D14" s="385"/>
      <c r="E14" s="386"/>
      <c r="F14" s="38" t="s">
        <v>3</v>
      </c>
      <c r="G14" s="438" t="s">
        <v>106</v>
      </c>
      <c r="H14" s="438"/>
      <c r="I14" s="438"/>
      <c r="J14" s="438"/>
      <c r="K14" s="438"/>
      <c r="L14" s="439"/>
      <c r="M14" s="436"/>
      <c r="N14" s="436"/>
      <c r="O14" s="436"/>
      <c r="P14" s="436"/>
      <c r="Q14" s="436"/>
      <c r="R14" s="436"/>
      <c r="S14" s="436"/>
      <c r="T14" s="397">
        <v>42710</v>
      </c>
      <c r="U14" s="362"/>
      <c r="V14" s="362"/>
      <c r="W14" s="362"/>
      <c r="X14" s="398" t="s">
        <v>439</v>
      </c>
      <c r="Y14" s="398"/>
      <c r="Z14" s="399"/>
      <c r="AA14" s="397"/>
      <c r="AB14" s="362"/>
      <c r="AC14" s="362"/>
      <c r="AD14" s="362"/>
      <c r="AE14" s="398"/>
      <c r="AF14" s="398"/>
      <c r="AG14" s="399"/>
      <c r="AH14" s="397"/>
      <c r="AI14" s="362"/>
      <c r="AJ14" s="362"/>
      <c r="AK14" s="362"/>
      <c r="AL14" s="398"/>
      <c r="AM14" s="398"/>
      <c r="AN14" s="398"/>
    </row>
    <row r="15" spans="1:40" ht="16.5" customHeight="1">
      <c r="A15" s="382" t="s">
        <v>120</v>
      </c>
      <c r="B15" s="383"/>
      <c r="C15" s="383"/>
      <c r="D15" s="383"/>
      <c r="E15" s="384"/>
      <c r="F15" s="39" t="s">
        <v>16</v>
      </c>
      <c r="G15" s="383" t="s">
        <v>297</v>
      </c>
      <c r="H15" s="383"/>
      <c r="I15" s="383"/>
      <c r="J15" s="384"/>
      <c r="K15" s="453" t="s">
        <v>121</v>
      </c>
      <c r="L15" s="388"/>
      <c r="M15" s="436"/>
      <c r="N15" s="436"/>
      <c r="O15" s="436"/>
      <c r="P15" s="436"/>
      <c r="Q15" s="436"/>
      <c r="R15" s="436"/>
      <c r="S15" s="436"/>
      <c r="T15" s="624">
        <v>51.1845</v>
      </c>
      <c r="U15" s="625"/>
      <c r="V15" s="625"/>
      <c r="W15" s="440" t="s">
        <v>98</v>
      </c>
      <c r="X15" s="440"/>
      <c r="Y15" s="440"/>
      <c r="Z15" s="441"/>
      <c r="AA15" s="624"/>
      <c r="AB15" s="625"/>
      <c r="AC15" s="625"/>
      <c r="AD15" s="440"/>
      <c r="AE15" s="440"/>
      <c r="AF15" s="440"/>
      <c r="AG15" s="441"/>
      <c r="AH15" s="624"/>
      <c r="AI15" s="625"/>
      <c r="AJ15" s="625"/>
      <c r="AK15" s="440"/>
      <c r="AL15" s="440"/>
      <c r="AM15" s="440"/>
      <c r="AN15" s="440"/>
    </row>
    <row r="16" spans="1:40" ht="16.5" customHeight="1">
      <c r="A16" s="451"/>
      <c r="B16" s="451"/>
      <c r="C16" s="451"/>
      <c r="D16" s="451"/>
      <c r="E16" s="411"/>
      <c r="F16" s="452" t="s">
        <v>108</v>
      </c>
      <c r="G16" s="385"/>
      <c r="H16" s="385"/>
      <c r="I16" s="385"/>
      <c r="J16" s="386"/>
      <c r="K16" s="453" t="s">
        <v>122</v>
      </c>
      <c r="L16" s="388"/>
      <c r="M16" s="436"/>
      <c r="N16" s="436"/>
      <c r="O16" s="436"/>
      <c r="P16" s="436"/>
      <c r="Q16" s="436"/>
      <c r="R16" s="436"/>
      <c r="S16" s="436"/>
      <c r="T16" s="624">
        <v>84.825000000000003</v>
      </c>
      <c r="U16" s="625"/>
      <c r="V16" s="625"/>
      <c r="W16" s="440" t="s">
        <v>98</v>
      </c>
      <c r="X16" s="440"/>
      <c r="Y16" s="440"/>
      <c r="Z16" s="441"/>
      <c r="AA16" s="624"/>
      <c r="AB16" s="625"/>
      <c r="AC16" s="625"/>
      <c r="AD16" s="440"/>
      <c r="AE16" s="440"/>
      <c r="AF16" s="440"/>
      <c r="AG16" s="441"/>
      <c r="AH16" s="624"/>
      <c r="AI16" s="625"/>
      <c r="AJ16" s="625"/>
      <c r="AK16" s="440"/>
      <c r="AL16" s="440"/>
      <c r="AM16" s="440"/>
      <c r="AN16" s="440"/>
    </row>
    <row r="17" spans="1:50" ht="16.5" customHeight="1">
      <c r="A17" s="451"/>
      <c r="B17" s="451"/>
      <c r="C17" s="451"/>
      <c r="D17" s="451"/>
      <c r="E17" s="411"/>
      <c r="F17" s="454" t="s">
        <v>18</v>
      </c>
      <c r="G17" s="383" t="s">
        <v>109</v>
      </c>
      <c r="H17" s="383"/>
      <c r="I17" s="383"/>
      <c r="J17" s="384"/>
      <c r="K17" s="453" t="s">
        <v>121</v>
      </c>
      <c r="L17" s="388"/>
      <c r="M17" s="436"/>
      <c r="N17" s="436"/>
      <c r="O17" s="436"/>
      <c r="P17" s="436"/>
      <c r="Q17" s="436"/>
      <c r="R17" s="436"/>
      <c r="S17" s="436"/>
      <c r="T17" s="626">
        <f>T15</f>
        <v>51.1845</v>
      </c>
      <c r="U17" s="627"/>
      <c r="V17" s="627"/>
      <c r="W17" s="627"/>
      <c r="X17" s="627"/>
      <c r="Y17" s="627"/>
      <c r="Z17" s="628"/>
      <c r="AA17" s="626"/>
      <c r="AB17" s="627"/>
      <c r="AC17" s="627"/>
      <c r="AD17" s="627"/>
      <c r="AE17" s="627"/>
      <c r="AF17" s="627"/>
      <c r="AG17" s="628"/>
      <c r="AH17" s="626"/>
      <c r="AI17" s="627"/>
      <c r="AJ17" s="627"/>
      <c r="AK17" s="627"/>
      <c r="AL17" s="627"/>
      <c r="AM17" s="627"/>
      <c r="AN17" s="627"/>
    </row>
    <row r="18" spans="1:50" ht="16.5" customHeight="1">
      <c r="A18" s="451"/>
      <c r="B18" s="451"/>
      <c r="C18" s="451"/>
      <c r="D18" s="451"/>
      <c r="E18" s="411"/>
      <c r="F18" s="452"/>
      <c r="G18" s="385"/>
      <c r="H18" s="385"/>
      <c r="I18" s="385"/>
      <c r="J18" s="386"/>
      <c r="K18" s="453" t="s">
        <v>122</v>
      </c>
      <c r="L18" s="388"/>
      <c r="M18" s="436"/>
      <c r="N18" s="436"/>
      <c r="O18" s="436"/>
      <c r="P18" s="436"/>
      <c r="Q18" s="436"/>
      <c r="R18" s="436"/>
      <c r="S18" s="436"/>
      <c r="T18" s="626">
        <f>T16</f>
        <v>84.825000000000003</v>
      </c>
      <c r="U18" s="627"/>
      <c r="V18" s="627"/>
      <c r="W18" s="627"/>
      <c r="X18" s="627"/>
      <c r="Y18" s="627"/>
      <c r="Z18" s="628"/>
      <c r="AA18" s="626"/>
      <c r="AB18" s="627"/>
      <c r="AC18" s="627"/>
      <c r="AD18" s="627"/>
      <c r="AE18" s="627"/>
      <c r="AF18" s="627"/>
      <c r="AG18" s="628"/>
      <c r="AH18" s="626"/>
      <c r="AI18" s="627"/>
      <c r="AJ18" s="627"/>
      <c r="AK18" s="627"/>
      <c r="AL18" s="627"/>
      <c r="AM18" s="627"/>
      <c r="AN18" s="627"/>
    </row>
    <row r="19" spans="1:50" ht="16.5" customHeight="1">
      <c r="A19" s="451"/>
      <c r="B19" s="451"/>
      <c r="C19" s="451"/>
      <c r="D19" s="451"/>
      <c r="E19" s="411"/>
      <c r="F19" s="454" t="s">
        <v>107</v>
      </c>
      <c r="G19" s="383" t="s">
        <v>123</v>
      </c>
      <c r="H19" s="383"/>
      <c r="I19" s="383"/>
      <c r="J19" s="384"/>
      <c r="K19" s="453" t="s">
        <v>121</v>
      </c>
      <c r="L19" s="388"/>
      <c r="M19" s="436"/>
      <c r="N19" s="436"/>
      <c r="O19" s="436"/>
      <c r="P19" s="436"/>
      <c r="Q19" s="436"/>
      <c r="R19" s="436"/>
      <c r="S19" s="436"/>
      <c r="T19" s="626">
        <f>IF(T17="","",T17)</f>
        <v>51.1845</v>
      </c>
      <c r="U19" s="627"/>
      <c r="V19" s="627"/>
      <c r="W19" s="627"/>
      <c r="X19" s="627"/>
      <c r="Y19" s="627"/>
      <c r="Z19" s="628"/>
      <c r="AA19" s="626"/>
      <c r="AB19" s="627"/>
      <c r="AC19" s="627"/>
      <c r="AD19" s="627"/>
      <c r="AE19" s="627"/>
      <c r="AF19" s="627"/>
      <c r="AG19" s="628"/>
      <c r="AH19" s="626"/>
      <c r="AI19" s="627"/>
      <c r="AJ19" s="627"/>
      <c r="AK19" s="627"/>
      <c r="AL19" s="627"/>
      <c r="AM19" s="627"/>
      <c r="AN19" s="627"/>
    </row>
    <row r="20" spans="1:50" ht="16.5" customHeight="1">
      <c r="A20" s="385"/>
      <c r="B20" s="385"/>
      <c r="C20" s="385"/>
      <c r="D20" s="385"/>
      <c r="E20" s="386"/>
      <c r="F20" s="452"/>
      <c r="G20" s="385"/>
      <c r="H20" s="385"/>
      <c r="I20" s="385"/>
      <c r="J20" s="386"/>
      <c r="K20" s="453" t="s">
        <v>122</v>
      </c>
      <c r="L20" s="388"/>
      <c r="M20" s="436"/>
      <c r="N20" s="436"/>
      <c r="O20" s="436"/>
      <c r="P20" s="436"/>
      <c r="Q20" s="436"/>
      <c r="R20" s="436"/>
      <c r="S20" s="436"/>
      <c r="T20" s="626">
        <f>IF(T18="","",T18)</f>
        <v>84.825000000000003</v>
      </c>
      <c r="U20" s="627"/>
      <c r="V20" s="627"/>
      <c r="W20" s="627"/>
      <c r="X20" s="627"/>
      <c r="Y20" s="627"/>
      <c r="Z20" s="628"/>
      <c r="AA20" s="626" t="str">
        <f t="shared" ref="AA20:AA22" si="0">IF(AA18="","",AA18)</f>
        <v/>
      </c>
      <c r="AB20" s="627"/>
      <c r="AC20" s="627"/>
      <c r="AD20" s="627"/>
      <c r="AE20" s="627"/>
      <c r="AF20" s="627"/>
      <c r="AG20" s="628"/>
      <c r="AH20" s="626" t="str">
        <f t="shared" ref="AH20:AH22" si="1">IF(AH18="","",AH18)</f>
        <v/>
      </c>
      <c r="AI20" s="627"/>
      <c r="AJ20" s="627"/>
      <c r="AK20" s="627"/>
      <c r="AL20" s="627"/>
      <c r="AM20" s="627"/>
      <c r="AN20" s="627"/>
    </row>
    <row r="21" spans="1:50" ht="16.5" customHeight="1">
      <c r="A21" s="382" t="s">
        <v>396</v>
      </c>
      <c r="B21" s="383"/>
      <c r="C21" s="383"/>
      <c r="D21" s="383"/>
      <c r="E21" s="384"/>
      <c r="F21" s="39" t="s">
        <v>398</v>
      </c>
      <c r="G21" s="387" t="s">
        <v>400</v>
      </c>
      <c r="H21" s="387"/>
      <c r="I21" s="387"/>
      <c r="J21" s="387"/>
      <c r="K21" s="387"/>
      <c r="L21" s="388"/>
      <c r="M21" s="436"/>
      <c r="N21" s="436"/>
      <c r="O21" s="436"/>
      <c r="P21" s="436"/>
      <c r="Q21" s="436"/>
      <c r="R21" s="436"/>
      <c r="S21" s="436"/>
      <c r="T21" s="404" t="str">
        <f>DATEDIF(T14,T13+1,"Y") &amp; "년 " &amp; DATEDIF(T14,T13+1,"YM") &amp; "개월 "&amp; IF(TEXT(T14,"dd")="01","",DATEDIF(T14,T13,"MD")+1 &amp; "일")</f>
        <v>4년 8개월 26일</v>
      </c>
      <c r="U21" s="405"/>
      <c r="V21" s="405"/>
      <c r="W21" s="405"/>
      <c r="X21" s="405"/>
      <c r="Y21" s="405"/>
      <c r="Z21" s="406"/>
      <c r="AA21" s="404"/>
      <c r="AB21" s="405"/>
      <c r="AC21" s="405"/>
      <c r="AD21" s="405"/>
      <c r="AE21" s="405"/>
      <c r="AF21" s="405"/>
      <c r="AG21" s="406"/>
      <c r="AH21" s="404"/>
      <c r="AI21" s="405"/>
      <c r="AJ21" s="405"/>
      <c r="AK21" s="405"/>
      <c r="AL21" s="405"/>
      <c r="AM21" s="405"/>
      <c r="AN21" s="405"/>
      <c r="AP21" s="1" t="s">
        <v>397</v>
      </c>
      <c r="AX21" s="1" t="str">
        <f>DATEDIF(T14,T13+1,"Y") &amp; "년 " &amp; DATEDIF(T14,T13+1,"YM") &amp; "개월 "&amp; IF(TEXT(T14,"dd")="01","",DATEDIF(T14,T13,"MD")+1 &amp; "일")</f>
        <v>4년 8개월 26일</v>
      </c>
    </row>
    <row r="22" spans="1:50" ht="16.5" customHeight="1">
      <c r="A22" s="385"/>
      <c r="B22" s="385"/>
      <c r="C22" s="385"/>
      <c r="D22" s="385"/>
      <c r="E22" s="386"/>
      <c r="F22" s="40" t="s">
        <v>399</v>
      </c>
      <c r="G22" s="387" t="s">
        <v>401</v>
      </c>
      <c r="H22" s="387"/>
      <c r="I22" s="387"/>
      <c r="J22" s="387"/>
      <c r="K22" s="387"/>
      <c r="L22" s="388"/>
      <c r="M22" s="437"/>
      <c r="N22" s="437"/>
      <c r="O22" s="437"/>
      <c r="P22" s="437"/>
      <c r="Q22" s="437"/>
      <c r="R22" s="437"/>
      <c r="S22" s="437"/>
      <c r="T22" s="629" t="s">
        <v>490</v>
      </c>
      <c r="U22" s="185"/>
      <c r="V22" s="185"/>
      <c r="W22" s="185"/>
      <c r="X22" s="185"/>
      <c r="Y22" s="185"/>
      <c r="Z22" s="186"/>
      <c r="AA22" s="630"/>
      <c r="AB22" s="631"/>
      <c r="AC22" s="631"/>
      <c r="AD22" s="631"/>
      <c r="AE22" s="631"/>
      <c r="AF22" s="631"/>
      <c r="AG22" s="632"/>
      <c r="AH22" s="404" t="str">
        <f t="shared" si="1"/>
        <v/>
      </c>
      <c r="AI22" s="405"/>
      <c r="AJ22" s="405"/>
      <c r="AK22" s="405"/>
      <c r="AL22" s="405"/>
      <c r="AM22" s="405"/>
      <c r="AN22" s="405"/>
      <c r="AP22" s="1" t="s">
        <v>397</v>
      </c>
    </row>
    <row r="23" spans="1:50" ht="26.25" customHeight="1">
      <c r="A23" s="42" t="s">
        <v>110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</row>
    <row r="24" spans="1:50" ht="16.5" customHeight="1">
      <c r="A24" s="383" t="s">
        <v>112</v>
      </c>
      <c r="B24" s="383"/>
      <c r="C24" s="383"/>
      <c r="D24" s="383"/>
      <c r="E24" s="384"/>
      <c r="F24" s="38" t="s">
        <v>23</v>
      </c>
      <c r="G24" s="438" t="s">
        <v>124</v>
      </c>
      <c r="H24" s="438"/>
      <c r="I24" s="438"/>
      <c r="J24" s="438"/>
      <c r="K24" s="438"/>
      <c r="L24" s="438"/>
      <c r="M24" s="390">
        <f>SUM(T24:AN24)</f>
        <v>270000000</v>
      </c>
      <c r="N24" s="391"/>
      <c r="O24" s="391"/>
      <c r="P24" s="391"/>
      <c r="Q24" s="391"/>
      <c r="R24" s="391"/>
      <c r="S24" s="392"/>
      <c r="T24" s="442">
        <v>270000000</v>
      </c>
      <c r="U24" s="442"/>
      <c r="V24" s="442"/>
      <c r="W24" s="442"/>
      <c r="X24" s="442"/>
      <c r="Y24" s="442"/>
      <c r="Z24" s="443"/>
      <c r="AA24" s="444"/>
      <c r="AB24" s="442"/>
      <c r="AC24" s="442"/>
      <c r="AD24" s="442"/>
      <c r="AE24" s="442"/>
      <c r="AF24" s="442"/>
      <c r="AG24" s="443"/>
      <c r="AH24" s="444"/>
      <c r="AI24" s="442"/>
      <c r="AJ24" s="442"/>
      <c r="AK24" s="442"/>
      <c r="AL24" s="442"/>
      <c r="AM24" s="442"/>
      <c r="AN24" s="442"/>
    </row>
    <row r="25" spans="1:50" ht="16.5" customHeight="1">
      <c r="A25" s="451"/>
      <c r="B25" s="451"/>
      <c r="C25" s="451"/>
      <c r="D25" s="451"/>
      <c r="E25" s="411"/>
      <c r="F25" s="38" t="s">
        <v>25</v>
      </c>
      <c r="G25" s="438" t="s">
        <v>125</v>
      </c>
      <c r="H25" s="438"/>
      <c r="I25" s="438"/>
      <c r="J25" s="438"/>
      <c r="K25" s="438"/>
      <c r="L25" s="438"/>
      <c r="M25" s="390">
        <f>SUM(T25:AN25)</f>
        <v>241646600</v>
      </c>
      <c r="N25" s="391"/>
      <c r="O25" s="391"/>
      <c r="P25" s="391"/>
      <c r="Q25" s="391"/>
      <c r="R25" s="391"/>
      <c r="S25" s="392"/>
      <c r="T25" s="442">
        <v>241646600</v>
      </c>
      <c r="U25" s="442"/>
      <c r="V25" s="442"/>
      <c r="W25" s="442"/>
      <c r="X25" s="442"/>
      <c r="Y25" s="442"/>
      <c r="Z25" s="443"/>
      <c r="AA25" s="444"/>
      <c r="AB25" s="442"/>
      <c r="AC25" s="442"/>
      <c r="AD25" s="442"/>
      <c r="AE25" s="442"/>
      <c r="AF25" s="442"/>
      <c r="AG25" s="443"/>
      <c r="AH25" s="444"/>
      <c r="AI25" s="442"/>
      <c r="AJ25" s="442"/>
      <c r="AK25" s="442"/>
      <c r="AL25" s="442"/>
      <c r="AM25" s="442"/>
      <c r="AN25" s="442"/>
    </row>
    <row r="26" spans="1:50" ht="16.5" customHeight="1">
      <c r="A26" s="385"/>
      <c r="B26" s="385"/>
      <c r="C26" s="385"/>
      <c r="D26" s="385"/>
      <c r="E26" s="386"/>
      <c r="F26" s="455" t="s">
        <v>126</v>
      </c>
      <c r="G26" s="456"/>
      <c r="H26" s="456"/>
      <c r="I26" s="456"/>
      <c r="J26" s="456"/>
      <c r="K26" s="456"/>
      <c r="L26" s="456"/>
      <c r="M26" s="445"/>
      <c r="N26" s="446"/>
      <c r="O26" s="446"/>
      <c r="P26" s="446"/>
      <c r="Q26" s="446"/>
      <c r="R26" s="446"/>
      <c r="S26" s="447"/>
      <c r="T26" s="448" t="s">
        <v>435</v>
      </c>
      <c r="U26" s="448"/>
      <c r="V26" s="448"/>
      <c r="W26" s="448"/>
      <c r="X26" s="448"/>
      <c r="Y26" s="448"/>
      <c r="Z26" s="449"/>
      <c r="AA26" s="448"/>
      <c r="AB26" s="448"/>
      <c r="AC26" s="448"/>
      <c r="AD26" s="448"/>
      <c r="AE26" s="448"/>
      <c r="AF26" s="448"/>
      <c r="AG26" s="449"/>
      <c r="AH26" s="450"/>
      <c r="AI26" s="448"/>
      <c r="AJ26" s="448"/>
      <c r="AK26" s="448"/>
      <c r="AL26" s="448"/>
      <c r="AM26" s="448"/>
      <c r="AN26" s="448"/>
    </row>
    <row r="27" spans="1:50" ht="16.5" customHeight="1">
      <c r="A27" s="37" t="s">
        <v>27</v>
      </c>
      <c r="B27" s="456" t="s">
        <v>113</v>
      </c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390">
        <f t="shared" ref="M27:M36" si="2">SUM(T27:AN27)</f>
        <v>0</v>
      </c>
      <c r="N27" s="391"/>
      <c r="O27" s="391"/>
      <c r="P27" s="391"/>
      <c r="Q27" s="391"/>
      <c r="R27" s="391"/>
      <c r="S27" s="392"/>
      <c r="T27" s="442">
        <v>0</v>
      </c>
      <c r="U27" s="442"/>
      <c r="V27" s="442"/>
      <c r="W27" s="442"/>
      <c r="X27" s="442"/>
      <c r="Y27" s="442"/>
      <c r="Z27" s="443"/>
      <c r="AA27" s="444">
        <v>0</v>
      </c>
      <c r="AB27" s="442"/>
      <c r="AC27" s="442"/>
      <c r="AD27" s="442"/>
      <c r="AE27" s="442"/>
      <c r="AF27" s="442"/>
      <c r="AG27" s="443"/>
      <c r="AH27" s="444">
        <v>0</v>
      </c>
      <c r="AI27" s="442"/>
      <c r="AJ27" s="442"/>
      <c r="AK27" s="442"/>
      <c r="AL27" s="442"/>
      <c r="AM27" s="442"/>
      <c r="AN27" s="442"/>
    </row>
    <row r="28" spans="1:50" ht="16.5" customHeight="1">
      <c r="A28" s="37" t="s">
        <v>28</v>
      </c>
      <c r="B28" s="456" t="s">
        <v>127</v>
      </c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390">
        <f t="shared" si="2"/>
        <v>1229928</v>
      </c>
      <c r="N28" s="391"/>
      <c r="O28" s="391"/>
      <c r="P28" s="391"/>
      <c r="Q28" s="391"/>
      <c r="R28" s="391"/>
      <c r="S28" s="392"/>
      <c r="T28" s="442">
        <v>1229928</v>
      </c>
      <c r="U28" s="442"/>
      <c r="V28" s="442"/>
      <c r="W28" s="442"/>
      <c r="X28" s="442"/>
      <c r="Y28" s="442"/>
      <c r="Z28" s="443"/>
      <c r="AA28" s="444"/>
      <c r="AB28" s="442"/>
      <c r="AC28" s="442"/>
      <c r="AD28" s="442"/>
      <c r="AE28" s="442"/>
      <c r="AF28" s="442"/>
      <c r="AG28" s="443"/>
      <c r="AH28" s="444"/>
      <c r="AI28" s="442"/>
      <c r="AJ28" s="442"/>
      <c r="AK28" s="442"/>
      <c r="AL28" s="442"/>
      <c r="AM28" s="442"/>
      <c r="AN28" s="442"/>
    </row>
    <row r="29" spans="1:50" ht="16.5" customHeight="1">
      <c r="A29" s="383" t="s">
        <v>116</v>
      </c>
      <c r="B29" s="383"/>
      <c r="C29" s="383"/>
      <c r="D29" s="383"/>
      <c r="E29" s="384"/>
      <c r="F29" s="458" t="s">
        <v>114</v>
      </c>
      <c r="G29" s="438"/>
      <c r="H29" s="438"/>
      <c r="I29" s="438"/>
      <c r="J29" s="438"/>
      <c r="K29" s="438"/>
      <c r="L29" s="438"/>
      <c r="M29" s="390">
        <f t="shared" si="2"/>
        <v>27123472</v>
      </c>
      <c r="N29" s="391"/>
      <c r="O29" s="391"/>
      <c r="P29" s="391"/>
      <c r="Q29" s="391"/>
      <c r="R29" s="391"/>
      <c r="S29" s="392"/>
      <c r="T29" s="391">
        <f>T24-T25-T27-T28</f>
        <v>27123472</v>
      </c>
      <c r="U29" s="391"/>
      <c r="V29" s="391"/>
      <c r="W29" s="391"/>
      <c r="X29" s="391"/>
      <c r="Y29" s="391"/>
      <c r="Z29" s="393"/>
      <c r="AA29" s="394">
        <f t="shared" ref="AA29" si="3">AA24-AA25-AA27-AA28</f>
        <v>0</v>
      </c>
      <c r="AB29" s="391"/>
      <c r="AC29" s="391"/>
      <c r="AD29" s="391"/>
      <c r="AE29" s="391"/>
      <c r="AF29" s="391"/>
      <c r="AG29" s="393"/>
      <c r="AH29" s="394">
        <f t="shared" ref="AH29" si="4">AH24-AH25-AH27-AH28</f>
        <v>0</v>
      </c>
      <c r="AI29" s="391"/>
      <c r="AJ29" s="391"/>
      <c r="AK29" s="391"/>
      <c r="AL29" s="391"/>
      <c r="AM29" s="391"/>
      <c r="AN29" s="391"/>
    </row>
    <row r="30" spans="1:50" ht="16.5" customHeight="1">
      <c r="A30" s="451"/>
      <c r="B30" s="451"/>
      <c r="C30" s="451"/>
      <c r="D30" s="451"/>
      <c r="E30" s="411"/>
      <c r="F30" s="458" t="s">
        <v>115</v>
      </c>
      <c r="G30" s="438"/>
      <c r="H30" s="438"/>
      <c r="I30" s="438"/>
      <c r="J30" s="438"/>
      <c r="K30" s="438"/>
      <c r="L30" s="438"/>
      <c r="M30" s="390">
        <f t="shared" si="2"/>
        <v>0</v>
      </c>
      <c r="N30" s="391"/>
      <c r="O30" s="391"/>
      <c r="P30" s="391"/>
      <c r="Q30" s="391"/>
      <c r="R30" s="391"/>
      <c r="S30" s="392"/>
      <c r="T30" s="442">
        <v>0</v>
      </c>
      <c r="U30" s="442"/>
      <c r="V30" s="442"/>
      <c r="W30" s="442"/>
      <c r="X30" s="442"/>
      <c r="Y30" s="442"/>
      <c r="Z30" s="443"/>
      <c r="AA30" s="444">
        <v>0</v>
      </c>
      <c r="AB30" s="442"/>
      <c r="AC30" s="442"/>
      <c r="AD30" s="442"/>
      <c r="AE30" s="442"/>
      <c r="AF30" s="442"/>
      <c r="AG30" s="443"/>
      <c r="AH30" s="444">
        <v>0</v>
      </c>
      <c r="AI30" s="442"/>
      <c r="AJ30" s="442"/>
      <c r="AK30" s="442"/>
      <c r="AL30" s="442"/>
      <c r="AM30" s="442"/>
      <c r="AN30" s="442"/>
    </row>
    <row r="31" spans="1:50" ht="16.5" customHeight="1">
      <c r="A31" s="385"/>
      <c r="B31" s="385"/>
      <c r="C31" s="385"/>
      <c r="D31" s="385"/>
      <c r="E31" s="386"/>
      <c r="F31" s="40" t="s">
        <v>7</v>
      </c>
      <c r="G31" s="313" t="s">
        <v>128</v>
      </c>
      <c r="H31" s="313"/>
      <c r="I31" s="313"/>
      <c r="J31" s="313"/>
      <c r="K31" s="313"/>
      <c r="L31" s="313"/>
      <c r="M31" s="390">
        <f t="shared" si="2"/>
        <v>27123472</v>
      </c>
      <c r="N31" s="391"/>
      <c r="O31" s="391"/>
      <c r="P31" s="391"/>
      <c r="Q31" s="391"/>
      <c r="R31" s="391"/>
      <c r="S31" s="392"/>
      <c r="T31" s="391">
        <f>T29-T30</f>
        <v>27123472</v>
      </c>
      <c r="U31" s="391"/>
      <c r="V31" s="391"/>
      <c r="W31" s="391"/>
      <c r="X31" s="391"/>
      <c r="Y31" s="391"/>
      <c r="Z31" s="393"/>
      <c r="AA31" s="391">
        <f>AA29-AA30</f>
        <v>0</v>
      </c>
      <c r="AB31" s="391"/>
      <c r="AC31" s="391"/>
      <c r="AD31" s="391"/>
      <c r="AE31" s="391"/>
      <c r="AF31" s="391"/>
      <c r="AG31" s="393"/>
      <c r="AH31" s="394">
        <f>AH29-AH30</f>
        <v>0</v>
      </c>
      <c r="AI31" s="391"/>
      <c r="AJ31" s="391"/>
      <c r="AK31" s="391"/>
      <c r="AL31" s="391"/>
      <c r="AM31" s="391"/>
      <c r="AN31" s="391"/>
    </row>
    <row r="32" spans="1:50" ht="16.5" customHeight="1">
      <c r="A32" s="634" t="s">
        <v>130</v>
      </c>
      <c r="B32" s="456" t="s">
        <v>402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390">
        <f t="shared" si="2"/>
        <v>0</v>
      </c>
      <c r="N32" s="391"/>
      <c r="O32" s="391"/>
      <c r="P32" s="391"/>
      <c r="Q32" s="391"/>
      <c r="R32" s="391"/>
      <c r="S32" s="392"/>
      <c r="T32" s="390">
        <f>TRUNC(T31*VLOOKUP(DATEDIF(AE91,AG104,"Y"),LONG,3),0)</f>
        <v>0</v>
      </c>
      <c r="U32" s="391"/>
      <c r="V32" s="391"/>
      <c r="W32" s="391"/>
      <c r="X32" s="391"/>
      <c r="Y32" s="635" t="s">
        <v>491</v>
      </c>
      <c r="Z32" s="391"/>
      <c r="AA32" s="394">
        <f>TRUNC(AA31*VLOOKUP(DATEDIF(AL91,AN104,"Y"),LONG,3),0)</f>
        <v>0</v>
      </c>
      <c r="AB32" s="391"/>
      <c r="AC32" s="391"/>
      <c r="AD32" s="391"/>
      <c r="AE32" s="391"/>
      <c r="AF32" s="635"/>
      <c r="AG32" s="393"/>
      <c r="AH32" s="391">
        <f>TRUNC(AH31*VLOOKUP(DATEDIF(AS91,AU104,"Y"),LONG,3),0)</f>
        <v>0</v>
      </c>
      <c r="AI32" s="391"/>
      <c r="AJ32" s="391"/>
      <c r="AK32" s="391"/>
      <c r="AL32" s="391"/>
      <c r="AM32" s="635"/>
      <c r="AN32" s="393"/>
    </row>
    <row r="33" spans="1:40" ht="16.5" customHeight="1">
      <c r="A33" s="634" t="s">
        <v>131</v>
      </c>
      <c r="B33" s="389" t="s">
        <v>403</v>
      </c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90"/>
      <c r="N33" s="391"/>
      <c r="O33" s="391"/>
      <c r="P33" s="391"/>
      <c r="Q33" s="391"/>
      <c r="R33" s="391"/>
      <c r="S33" s="392"/>
      <c r="T33" s="391"/>
      <c r="U33" s="391"/>
      <c r="V33" s="391"/>
      <c r="W33" s="391"/>
      <c r="X33" s="391"/>
      <c r="Y33" s="391"/>
      <c r="Z33" s="393"/>
      <c r="AA33" s="394"/>
      <c r="AB33" s="391"/>
      <c r="AC33" s="391"/>
      <c r="AD33" s="391"/>
      <c r="AE33" s="391"/>
      <c r="AF33" s="391"/>
      <c r="AG33" s="393"/>
      <c r="AH33" s="394"/>
      <c r="AI33" s="391"/>
      <c r="AJ33" s="391"/>
      <c r="AK33" s="391"/>
      <c r="AL33" s="391"/>
      <c r="AM33" s="391"/>
      <c r="AN33" s="391"/>
    </row>
    <row r="34" spans="1:40" ht="16.5" customHeight="1">
      <c r="A34" s="52" t="s">
        <v>144</v>
      </c>
      <c r="B34" s="456" t="s">
        <v>1</v>
      </c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390">
        <f t="shared" si="2"/>
        <v>27123472</v>
      </c>
      <c r="N34" s="391"/>
      <c r="O34" s="391"/>
      <c r="P34" s="391"/>
      <c r="Q34" s="391"/>
      <c r="R34" s="391"/>
      <c r="S34" s="392"/>
      <c r="T34" s="391">
        <f>T31-T32</f>
        <v>27123472</v>
      </c>
      <c r="U34" s="391"/>
      <c r="V34" s="391"/>
      <c r="W34" s="391"/>
      <c r="X34" s="391"/>
      <c r="Y34" s="391"/>
      <c r="Z34" s="393"/>
      <c r="AA34" s="394">
        <f t="shared" ref="AA34" si="5">AA31-AA32</f>
        <v>0</v>
      </c>
      <c r="AB34" s="391"/>
      <c r="AC34" s="391"/>
      <c r="AD34" s="391"/>
      <c r="AE34" s="391"/>
      <c r="AF34" s="391"/>
      <c r="AG34" s="393"/>
      <c r="AH34" s="394">
        <f t="shared" ref="AH34" si="6">AH31-AH32</f>
        <v>0</v>
      </c>
      <c r="AI34" s="391"/>
      <c r="AJ34" s="391"/>
      <c r="AK34" s="391"/>
      <c r="AL34" s="391"/>
      <c r="AM34" s="391"/>
      <c r="AN34" s="391"/>
    </row>
    <row r="35" spans="1:40" ht="16.5" customHeight="1">
      <c r="A35" s="382" t="s">
        <v>292</v>
      </c>
      <c r="B35" s="383"/>
      <c r="C35" s="383"/>
      <c r="D35" s="383"/>
      <c r="E35" s="384"/>
      <c r="F35" s="181" t="s">
        <v>34</v>
      </c>
      <c r="G35" s="459" t="s">
        <v>117</v>
      </c>
      <c r="H35" s="459"/>
      <c r="I35" s="459"/>
      <c r="J35" s="459"/>
      <c r="K35" s="459"/>
      <c r="L35" s="459"/>
      <c r="M35" s="390">
        <f t="shared" si="2"/>
        <v>0</v>
      </c>
      <c r="N35" s="391"/>
      <c r="O35" s="391"/>
      <c r="P35" s="391"/>
      <c r="Q35" s="391"/>
      <c r="R35" s="391"/>
      <c r="S35" s="392"/>
      <c r="T35" s="442">
        <v>0</v>
      </c>
      <c r="U35" s="442"/>
      <c r="V35" s="442"/>
      <c r="W35" s="442"/>
      <c r="X35" s="442"/>
      <c r="Y35" s="442"/>
      <c r="Z35" s="443"/>
      <c r="AA35" s="444">
        <v>0</v>
      </c>
      <c r="AB35" s="442"/>
      <c r="AC35" s="442"/>
      <c r="AD35" s="442"/>
      <c r="AE35" s="442"/>
      <c r="AF35" s="442"/>
      <c r="AG35" s="443"/>
      <c r="AH35" s="444">
        <v>0</v>
      </c>
      <c r="AI35" s="442"/>
      <c r="AJ35" s="442"/>
      <c r="AK35" s="442"/>
      <c r="AL35" s="442"/>
      <c r="AM35" s="442"/>
      <c r="AN35" s="442"/>
    </row>
    <row r="36" spans="1:40" ht="16.5" customHeight="1">
      <c r="A36" s="385"/>
      <c r="B36" s="385"/>
      <c r="C36" s="385"/>
      <c r="D36" s="385"/>
      <c r="E36" s="386"/>
      <c r="F36" s="181" t="s">
        <v>404</v>
      </c>
      <c r="G36" s="313" t="s">
        <v>129</v>
      </c>
      <c r="H36" s="313"/>
      <c r="I36" s="313"/>
      <c r="J36" s="313"/>
      <c r="K36" s="313"/>
      <c r="L36" s="313"/>
      <c r="M36" s="390">
        <f t="shared" si="2"/>
        <v>0</v>
      </c>
      <c r="N36" s="391"/>
      <c r="O36" s="391"/>
      <c r="P36" s="391"/>
      <c r="Q36" s="391"/>
      <c r="R36" s="391"/>
      <c r="S36" s="392"/>
      <c r="T36" s="442">
        <v>0</v>
      </c>
      <c r="U36" s="442"/>
      <c r="V36" s="442"/>
      <c r="W36" s="442"/>
      <c r="X36" s="442"/>
      <c r="Y36" s="442"/>
      <c r="Z36" s="443"/>
      <c r="AA36" s="444">
        <v>0</v>
      </c>
      <c r="AB36" s="442"/>
      <c r="AC36" s="442"/>
      <c r="AD36" s="442"/>
      <c r="AE36" s="442"/>
      <c r="AF36" s="442"/>
      <c r="AG36" s="443"/>
      <c r="AH36" s="444">
        <v>0</v>
      </c>
      <c r="AI36" s="442"/>
      <c r="AJ36" s="442"/>
      <c r="AK36" s="442"/>
      <c r="AL36" s="442"/>
      <c r="AM36" s="442"/>
      <c r="AN36" s="442"/>
    </row>
    <row r="37" spans="1:40" ht="16.5" customHeight="1">
      <c r="A37" s="182" t="s">
        <v>274</v>
      </c>
      <c r="B37" s="387" t="s">
        <v>132</v>
      </c>
      <c r="C37" s="387"/>
      <c r="D37" s="387"/>
      <c r="E37" s="387"/>
      <c r="F37" s="388"/>
      <c r="G37" s="455" t="s">
        <v>133</v>
      </c>
      <c r="H37" s="456"/>
      <c r="I37" s="456"/>
      <c r="J37" s="456"/>
      <c r="K37" s="456"/>
      <c r="L37" s="456"/>
      <c r="M37" s="457"/>
      <c r="N37" s="387"/>
      <c r="O37" s="387"/>
      <c r="P37" s="387"/>
      <c r="Q37" s="388"/>
      <c r="R37" s="387"/>
      <c r="S37" s="479"/>
      <c r="T37" s="396"/>
      <c r="U37" s="396"/>
      <c r="V37" s="396"/>
      <c r="W37" s="396"/>
      <c r="X37" s="412"/>
      <c r="Y37" s="396"/>
      <c r="Z37" s="412"/>
      <c r="AA37" s="395"/>
      <c r="AB37" s="396"/>
      <c r="AC37" s="396"/>
      <c r="AD37" s="396"/>
      <c r="AE37" s="412"/>
      <c r="AF37" s="396"/>
      <c r="AG37" s="412"/>
      <c r="AH37" s="395"/>
      <c r="AI37" s="396"/>
      <c r="AJ37" s="396"/>
      <c r="AK37" s="396"/>
      <c r="AL37" s="412"/>
      <c r="AM37" s="396"/>
      <c r="AN37" s="396"/>
    </row>
    <row r="38" spans="1:40" ht="20.25" customHeight="1">
      <c r="A38" s="44" t="s">
        <v>142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</row>
    <row r="39" spans="1:40" ht="15.75" customHeight="1">
      <c r="A39" s="484" t="s">
        <v>138</v>
      </c>
      <c r="B39" s="485"/>
      <c r="C39" s="485"/>
      <c r="D39" s="508" t="s">
        <v>405</v>
      </c>
      <c r="E39" s="485"/>
      <c r="F39" s="485"/>
      <c r="G39" s="506" t="s">
        <v>134</v>
      </c>
      <c r="H39" s="506"/>
      <c r="I39" s="506"/>
      <c r="J39" s="506"/>
      <c r="K39" s="506"/>
      <c r="L39" s="507"/>
      <c r="M39" s="468">
        <f>SUM(T39:AN39)</f>
        <v>0</v>
      </c>
      <c r="N39" s="469"/>
      <c r="O39" s="469"/>
      <c r="P39" s="469"/>
      <c r="Q39" s="469"/>
      <c r="R39" s="469"/>
      <c r="S39" s="470"/>
      <c r="T39" s="471"/>
      <c r="U39" s="472"/>
      <c r="V39" s="472"/>
      <c r="W39" s="472"/>
      <c r="X39" s="472"/>
      <c r="Y39" s="472"/>
      <c r="Z39" s="472"/>
      <c r="AA39" s="473"/>
      <c r="AB39" s="473"/>
      <c r="AC39" s="473"/>
      <c r="AD39" s="473"/>
      <c r="AE39" s="473"/>
      <c r="AF39" s="473"/>
      <c r="AG39" s="473"/>
      <c r="AH39" s="473"/>
      <c r="AI39" s="473"/>
      <c r="AJ39" s="473"/>
      <c r="AK39" s="473"/>
      <c r="AL39" s="473"/>
      <c r="AM39" s="473"/>
      <c r="AN39" s="474"/>
    </row>
    <row r="40" spans="1:40" ht="15.75" customHeight="1">
      <c r="A40" s="486"/>
      <c r="B40" s="487"/>
      <c r="C40" s="487"/>
      <c r="D40" s="487"/>
      <c r="E40" s="487"/>
      <c r="F40" s="487"/>
      <c r="G40" s="495" t="s">
        <v>135</v>
      </c>
      <c r="H40" s="495"/>
      <c r="I40" s="495"/>
      <c r="J40" s="495"/>
      <c r="K40" s="495"/>
      <c r="L40" s="496"/>
      <c r="M40" s="475">
        <f>SUM(T40:AN40)</f>
        <v>0</v>
      </c>
      <c r="N40" s="476"/>
      <c r="O40" s="476"/>
      <c r="P40" s="476"/>
      <c r="Q40" s="476"/>
      <c r="R40" s="476"/>
      <c r="S40" s="477"/>
      <c r="T40" s="478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60"/>
      <c r="AJ40" s="460"/>
      <c r="AK40" s="460"/>
      <c r="AL40" s="460"/>
      <c r="AM40" s="460"/>
      <c r="AN40" s="461"/>
    </row>
    <row r="41" spans="1:40" ht="15.75" customHeight="1">
      <c r="A41" s="486"/>
      <c r="B41" s="487"/>
      <c r="C41" s="487"/>
      <c r="D41" s="487"/>
      <c r="E41" s="487"/>
      <c r="F41" s="487"/>
      <c r="G41" s="495" t="s">
        <v>136</v>
      </c>
      <c r="H41" s="495"/>
      <c r="I41" s="495"/>
      <c r="J41" s="495"/>
      <c r="K41" s="495"/>
      <c r="L41" s="496"/>
      <c r="M41" s="475">
        <f>SUM(T41:AN41)</f>
        <v>0</v>
      </c>
      <c r="N41" s="476"/>
      <c r="O41" s="476"/>
      <c r="P41" s="476"/>
      <c r="Q41" s="476"/>
      <c r="R41" s="476"/>
      <c r="S41" s="477"/>
      <c r="T41" s="478"/>
      <c r="U41" s="460"/>
      <c r="V41" s="460"/>
      <c r="W41" s="460"/>
      <c r="X41" s="460"/>
      <c r="Y41" s="460"/>
      <c r="Z41" s="460"/>
      <c r="AA41" s="478"/>
      <c r="AB41" s="460"/>
      <c r="AC41" s="460"/>
      <c r="AD41" s="460"/>
      <c r="AE41" s="460"/>
      <c r="AF41" s="460"/>
      <c r="AG41" s="460"/>
      <c r="AH41" s="460"/>
      <c r="AI41" s="460"/>
      <c r="AJ41" s="460"/>
      <c r="AK41" s="460"/>
      <c r="AL41" s="460"/>
      <c r="AM41" s="460"/>
      <c r="AN41" s="461"/>
    </row>
    <row r="42" spans="1:40" ht="15.75" customHeight="1">
      <c r="A42" s="486"/>
      <c r="B42" s="487"/>
      <c r="C42" s="487"/>
      <c r="D42" s="183" t="s">
        <v>276</v>
      </c>
      <c r="E42" s="497" t="s">
        <v>137</v>
      </c>
      <c r="F42" s="498"/>
      <c r="G42" s="498"/>
      <c r="H42" s="498"/>
      <c r="I42" s="498"/>
      <c r="J42" s="498"/>
      <c r="K42" s="498"/>
      <c r="L42" s="499"/>
      <c r="M42" s="462">
        <f>SUM(T42:AN42)</f>
        <v>0</v>
      </c>
      <c r="N42" s="463"/>
      <c r="O42" s="463"/>
      <c r="P42" s="463"/>
      <c r="Q42" s="463"/>
      <c r="R42" s="463"/>
      <c r="S42" s="464"/>
      <c r="T42" s="465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6"/>
      <c r="AI42" s="466"/>
      <c r="AJ42" s="466"/>
      <c r="AK42" s="466"/>
      <c r="AL42" s="466"/>
      <c r="AM42" s="466"/>
      <c r="AN42" s="467"/>
    </row>
    <row r="43" spans="1:40" ht="15.75" customHeight="1">
      <c r="A43" s="488"/>
      <c r="B43" s="489"/>
      <c r="C43" s="489"/>
      <c r="D43" s="500" t="s">
        <v>146</v>
      </c>
      <c r="E43" s="500"/>
      <c r="F43" s="500"/>
      <c r="G43" s="500"/>
      <c r="H43" s="500"/>
      <c r="I43" s="500"/>
      <c r="J43" s="500"/>
      <c r="K43" s="500"/>
      <c r="L43" s="501"/>
      <c r="M43" s="502">
        <f>SUM(M39:S42)</f>
        <v>0</v>
      </c>
      <c r="N43" s="503"/>
      <c r="O43" s="503"/>
      <c r="P43" s="503"/>
      <c r="Q43" s="503"/>
      <c r="R43" s="503"/>
      <c r="S43" s="504"/>
      <c r="T43" s="505">
        <f>SUM(T39:Z42)</f>
        <v>0</v>
      </c>
      <c r="U43" s="480"/>
      <c r="V43" s="480"/>
      <c r="W43" s="480"/>
      <c r="X43" s="480"/>
      <c r="Y43" s="480"/>
      <c r="Z43" s="480"/>
      <c r="AA43" s="480">
        <f>SUM(AA39:AG42)</f>
        <v>0</v>
      </c>
      <c r="AB43" s="480"/>
      <c r="AC43" s="480"/>
      <c r="AD43" s="480"/>
      <c r="AE43" s="480"/>
      <c r="AF43" s="480"/>
      <c r="AG43" s="480"/>
      <c r="AH43" s="480">
        <f>SUM(AH39:AN42)</f>
        <v>0</v>
      </c>
      <c r="AI43" s="480"/>
      <c r="AJ43" s="480"/>
      <c r="AK43" s="480"/>
      <c r="AL43" s="480"/>
      <c r="AM43" s="480"/>
      <c r="AN43" s="481"/>
    </row>
    <row r="44" spans="1:40" ht="15.75" customHeight="1">
      <c r="A44" s="490" t="s">
        <v>143</v>
      </c>
      <c r="B44" s="491"/>
      <c r="C44" s="491"/>
      <c r="D44" s="492" t="s">
        <v>406</v>
      </c>
      <c r="E44" s="491"/>
      <c r="F44" s="491"/>
      <c r="G44" s="493" t="s">
        <v>134</v>
      </c>
      <c r="H44" s="493"/>
      <c r="I44" s="493"/>
      <c r="J44" s="493"/>
      <c r="K44" s="493"/>
      <c r="L44" s="494"/>
      <c r="M44" s="468">
        <f>SUM(T44:AN44)</f>
        <v>0</v>
      </c>
      <c r="N44" s="469"/>
      <c r="O44" s="469"/>
      <c r="P44" s="469"/>
      <c r="Q44" s="469"/>
      <c r="R44" s="469"/>
      <c r="S44" s="470"/>
      <c r="T44" s="482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  <c r="AM44" s="473"/>
      <c r="AN44" s="474"/>
    </row>
    <row r="45" spans="1:40" ht="15.75" customHeight="1">
      <c r="A45" s="486"/>
      <c r="B45" s="487"/>
      <c r="C45" s="487"/>
      <c r="D45" s="487"/>
      <c r="E45" s="487"/>
      <c r="F45" s="487"/>
      <c r="G45" s="495" t="s">
        <v>135</v>
      </c>
      <c r="H45" s="495"/>
      <c r="I45" s="495"/>
      <c r="J45" s="495"/>
      <c r="K45" s="495"/>
      <c r="L45" s="496"/>
      <c r="M45" s="475">
        <f t="shared" ref="M45:M47" si="7">SUM(T45:AN45)</f>
        <v>0</v>
      </c>
      <c r="N45" s="476"/>
      <c r="O45" s="476"/>
      <c r="P45" s="476"/>
      <c r="Q45" s="476"/>
      <c r="R45" s="476"/>
      <c r="S45" s="477"/>
      <c r="T45" s="478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460"/>
      <c r="AG45" s="460"/>
      <c r="AH45" s="460"/>
      <c r="AI45" s="460"/>
      <c r="AJ45" s="460"/>
      <c r="AK45" s="460"/>
      <c r="AL45" s="460"/>
      <c r="AM45" s="460"/>
      <c r="AN45" s="461"/>
    </row>
    <row r="46" spans="1:40" ht="15.75" customHeight="1">
      <c r="A46" s="486"/>
      <c r="B46" s="487"/>
      <c r="C46" s="487"/>
      <c r="D46" s="487"/>
      <c r="E46" s="487"/>
      <c r="F46" s="487"/>
      <c r="G46" s="495" t="s">
        <v>136</v>
      </c>
      <c r="H46" s="495"/>
      <c r="I46" s="495"/>
      <c r="J46" s="495"/>
      <c r="K46" s="495"/>
      <c r="L46" s="496"/>
      <c r="M46" s="475">
        <f t="shared" si="7"/>
        <v>0</v>
      </c>
      <c r="N46" s="476"/>
      <c r="O46" s="476"/>
      <c r="P46" s="476"/>
      <c r="Q46" s="476"/>
      <c r="R46" s="476"/>
      <c r="S46" s="477"/>
      <c r="T46" s="478"/>
      <c r="U46" s="460"/>
      <c r="V46" s="460"/>
      <c r="W46" s="460"/>
      <c r="X46" s="460"/>
      <c r="Y46" s="460"/>
      <c r="Z46" s="460"/>
      <c r="AA46" s="460"/>
      <c r="AB46" s="460"/>
      <c r="AC46" s="460"/>
      <c r="AD46" s="460"/>
      <c r="AE46" s="460"/>
      <c r="AF46" s="460"/>
      <c r="AG46" s="460"/>
      <c r="AH46" s="460"/>
      <c r="AI46" s="460"/>
      <c r="AJ46" s="460"/>
      <c r="AK46" s="460"/>
      <c r="AL46" s="460"/>
      <c r="AM46" s="460"/>
      <c r="AN46" s="461"/>
    </row>
    <row r="47" spans="1:40" ht="15.75" customHeight="1">
      <c r="A47" s="486"/>
      <c r="B47" s="487"/>
      <c r="C47" s="487"/>
      <c r="D47" s="165" t="s">
        <v>278</v>
      </c>
      <c r="E47" s="497" t="s">
        <v>147</v>
      </c>
      <c r="F47" s="498"/>
      <c r="G47" s="498"/>
      <c r="H47" s="498"/>
      <c r="I47" s="498"/>
      <c r="J47" s="498"/>
      <c r="K47" s="498"/>
      <c r="L47" s="499"/>
      <c r="M47" s="462">
        <f t="shared" si="7"/>
        <v>0</v>
      </c>
      <c r="N47" s="463"/>
      <c r="O47" s="463"/>
      <c r="P47" s="463"/>
      <c r="Q47" s="463"/>
      <c r="R47" s="463"/>
      <c r="S47" s="464"/>
      <c r="T47" s="465"/>
      <c r="U47" s="466"/>
      <c r="V47" s="466"/>
      <c r="W47" s="466"/>
      <c r="X47" s="466"/>
      <c r="Y47" s="466"/>
      <c r="Z47" s="466"/>
      <c r="AA47" s="466"/>
      <c r="AB47" s="466"/>
      <c r="AC47" s="466"/>
      <c r="AD47" s="466"/>
      <c r="AE47" s="466"/>
      <c r="AF47" s="466"/>
      <c r="AG47" s="466"/>
      <c r="AH47" s="466"/>
      <c r="AI47" s="466"/>
      <c r="AJ47" s="466"/>
      <c r="AK47" s="466"/>
      <c r="AL47" s="466"/>
      <c r="AM47" s="466"/>
      <c r="AN47" s="467"/>
    </row>
    <row r="48" spans="1:40" ht="15.75" customHeight="1">
      <c r="A48" s="488"/>
      <c r="B48" s="489"/>
      <c r="C48" s="489"/>
      <c r="D48" s="500" t="s">
        <v>146</v>
      </c>
      <c r="E48" s="500"/>
      <c r="F48" s="500"/>
      <c r="G48" s="500"/>
      <c r="H48" s="500"/>
      <c r="I48" s="500"/>
      <c r="J48" s="500"/>
      <c r="K48" s="500"/>
      <c r="L48" s="501"/>
      <c r="M48" s="502">
        <f>SUM(M44:S47)</f>
        <v>0</v>
      </c>
      <c r="N48" s="503"/>
      <c r="O48" s="503"/>
      <c r="P48" s="503"/>
      <c r="Q48" s="503"/>
      <c r="R48" s="503"/>
      <c r="S48" s="504"/>
      <c r="T48" s="505">
        <f>SUM(T44:Z47)</f>
        <v>0</v>
      </c>
      <c r="U48" s="480"/>
      <c r="V48" s="480"/>
      <c r="W48" s="480"/>
      <c r="X48" s="480"/>
      <c r="Y48" s="480"/>
      <c r="Z48" s="480"/>
      <c r="AA48" s="480">
        <f>SUM(AA44:AG47)</f>
        <v>0</v>
      </c>
      <c r="AB48" s="480"/>
      <c r="AC48" s="480"/>
      <c r="AD48" s="480"/>
      <c r="AE48" s="480"/>
      <c r="AF48" s="480"/>
      <c r="AG48" s="480"/>
      <c r="AH48" s="480">
        <f>SUM(AH44:AN47)</f>
        <v>0</v>
      </c>
      <c r="AI48" s="480"/>
      <c r="AJ48" s="480"/>
      <c r="AK48" s="480"/>
      <c r="AL48" s="480"/>
      <c r="AM48" s="480"/>
      <c r="AN48" s="481"/>
    </row>
    <row r="49" spans="1:40" ht="1.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48"/>
      <c r="N49" s="48"/>
      <c r="O49" s="48"/>
      <c r="P49" s="48"/>
      <c r="Q49" s="48"/>
      <c r="R49" s="48"/>
      <c r="S49" s="48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</row>
    <row r="50" spans="1:40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14" t="s">
        <v>394</v>
      </c>
    </row>
    <row r="54" spans="1:40" ht="25.5" customHeight="1">
      <c r="A54" s="415" t="s">
        <v>218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100"/>
      <c r="N54" s="101"/>
      <c r="O54" s="101"/>
      <c r="P54" s="101"/>
      <c r="Q54" s="101"/>
      <c r="R54" s="101"/>
      <c r="S54" s="102"/>
      <c r="T54" s="514">
        <f>T11</f>
        <v>0</v>
      </c>
      <c r="U54" s="514"/>
      <c r="V54" s="514"/>
      <c r="W54" s="514"/>
      <c r="X54" s="514"/>
      <c r="Y54" s="514"/>
      <c r="Z54" s="514"/>
      <c r="AA54" s="514">
        <f>AA11</f>
        <v>0</v>
      </c>
      <c r="AB54" s="514"/>
      <c r="AC54" s="514"/>
      <c r="AD54" s="514"/>
      <c r="AE54" s="514"/>
      <c r="AF54" s="514"/>
      <c r="AG54" s="514"/>
      <c r="AH54" s="514">
        <f>AH11</f>
        <v>0</v>
      </c>
      <c r="AI54" s="514"/>
      <c r="AJ54" s="514"/>
      <c r="AK54" s="514"/>
      <c r="AL54" s="514"/>
      <c r="AM54" s="514"/>
      <c r="AN54" s="514"/>
    </row>
    <row r="55" spans="1:40">
      <c r="A55" s="415" t="s">
        <v>219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103"/>
      <c r="N55" s="104"/>
      <c r="O55" s="104"/>
      <c r="P55" s="104"/>
      <c r="Q55" s="104"/>
      <c r="R55" s="104"/>
      <c r="S55" s="105"/>
      <c r="T55" s="278" t="str">
        <f>T12</f>
        <v>일반주택(3)</v>
      </c>
      <c r="U55" s="278"/>
      <c r="V55" s="278"/>
      <c r="W55" s="278"/>
      <c r="X55" s="278"/>
      <c r="Y55" s="278"/>
      <c r="Z55" s="278"/>
      <c r="AA55" s="278">
        <f>AA12</f>
        <v>0</v>
      </c>
      <c r="AB55" s="278"/>
      <c r="AC55" s="278"/>
      <c r="AD55" s="278"/>
      <c r="AE55" s="278"/>
      <c r="AF55" s="278"/>
      <c r="AG55" s="278"/>
      <c r="AH55" s="278">
        <f>AH12</f>
        <v>0</v>
      </c>
      <c r="AI55" s="278"/>
      <c r="AJ55" s="278"/>
      <c r="AK55" s="278"/>
      <c r="AL55" s="278"/>
      <c r="AM55" s="278"/>
      <c r="AN55" s="278"/>
    </row>
    <row r="56" spans="1:40">
      <c r="A56" s="415" t="s">
        <v>220</v>
      </c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103"/>
      <c r="N56" s="104"/>
      <c r="O56" s="104"/>
      <c r="P56" s="104"/>
      <c r="Q56" s="104"/>
      <c r="R56" s="104"/>
      <c r="S56" s="105"/>
      <c r="T56" s="515"/>
      <c r="U56" s="516"/>
      <c r="V56" s="516"/>
      <c r="W56" s="516"/>
      <c r="X56" s="516"/>
      <c r="Y56" s="516"/>
      <c r="Z56" s="517"/>
      <c r="AA56" s="515"/>
      <c r="AB56" s="516"/>
      <c r="AC56" s="516"/>
      <c r="AD56" s="516"/>
      <c r="AE56" s="516"/>
      <c r="AF56" s="516"/>
      <c r="AG56" s="517"/>
      <c r="AH56" s="515"/>
      <c r="AI56" s="516"/>
      <c r="AJ56" s="516"/>
      <c r="AK56" s="516"/>
      <c r="AL56" s="516"/>
      <c r="AM56" s="516"/>
      <c r="AN56" s="517"/>
    </row>
    <row r="57" spans="1:40">
      <c r="A57" s="415" t="s">
        <v>221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103"/>
      <c r="N57" s="104"/>
      <c r="O57" s="104"/>
      <c r="P57" s="104"/>
      <c r="Q57" s="104"/>
      <c r="R57" s="104"/>
      <c r="S57" s="105"/>
      <c r="T57" s="515"/>
      <c r="U57" s="516"/>
      <c r="V57" s="516"/>
      <c r="W57" s="516"/>
      <c r="X57" s="516"/>
      <c r="Y57" s="516"/>
      <c r="Z57" s="517"/>
      <c r="AA57" s="515"/>
      <c r="AB57" s="516"/>
      <c r="AC57" s="516"/>
      <c r="AD57" s="516"/>
      <c r="AE57" s="516"/>
      <c r="AF57" s="516"/>
      <c r="AG57" s="517"/>
      <c r="AH57" s="515"/>
      <c r="AI57" s="516"/>
      <c r="AJ57" s="516"/>
      <c r="AK57" s="516"/>
      <c r="AL57" s="516"/>
      <c r="AM57" s="516"/>
      <c r="AN57" s="517"/>
    </row>
    <row r="58" spans="1:40">
      <c r="A58" s="415" t="s">
        <v>201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103"/>
      <c r="N58" s="104"/>
      <c r="O58" s="104"/>
      <c r="P58" s="104"/>
      <c r="Q58" s="104"/>
      <c r="R58" s="104"/>
      <c r="S58" s="105"/>
      <c r="T58" s="510" t="str">
        <f>DATEDIF(T14,T13,"y")&amp;"년"&amp;DATEDIF(T14,T13,"ym")&amp;"개월"&amp;DATEDIF(T14,T13,"md")&amp;"일"</f>
        <v>4년8개월25일</v>
      </c>
      <c r="U58" s="511"/>
      <c r="V58" s="511"/>
      <c r="W58" s="511"/>
      <c r="X58" s="511"/>
      <c r="Y58" s="511"/>
      <c r="Z58" s="512"/>
      <c r="AA58" s="510" t="str">
        <f>DATEDIF(AA14,AA13,"y")&amp;"년"&amp;DATEDIF(AA14,AA13,"ym")&amp;"개월"&amp;DATEDIF(AA14,AA13,"md")&amp;"일"</f>
        <v>0년0개월0일</v>
      </c>
      <c r="AB58" s="511"/>
      <c r="AC58" s="511"/>
      <c r="AD58" s="511"/>
      <c r="AE58" s="511"/>
      <c r="AF58" s="511"/>
      <c r="AG58" s="512"/>
      <c r="AH58" s="510" t="str">
        <f>DATEDIF(AH14,AH13,"y")&amp;"년"&amp;DATEDIF(AH14,AH13,"ym")&amp;"개월"&amp;DATEDIF(AH14,AH13,"md")&amp;"일"</f>
        <v>0년0개월0일</v>
      </c>
      <c r="AI58" s="511"/>
      <c r="AJ58" s="511"/>
      <c r="AK58" s="511"/>
      <c r="AL58" s="511"/>
      <c r="AM58" s="511"/>
      <c r="AN58" s="512"/>
    </row>
    <row r="59" spans="1:40">
      <c r="A59" s="415" t="s">
        <v>215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5"/>
      <c r="L59" s="415"/>
      <c r="M59" s="106"/>
      <c r="N59" s="107"/>
      <c r="O59" s="107"/>
      <c r="P59" s="107"/>
      <c r="Q59" s="107"/>
      <c r="R59" s="107"/>
      <c r="S59" s="108"/>
      <c r="T59" s="513">
        <f>T32/T31</f>
        <v>0</v>
      </c>
      <c r="U59" s="513"/>
      <c r="V59" s="513"/>
      <c r="W59" s="513"/>
      <c r="X59" s="513"/>
      <c r="Y59" s="513"/>
      <c r="Z59" s="513"/>
      <c r="AA59" s="513" t="e">
        <f t="shared" ref="AA59" si="8">AA32/AA31</f>
        <v>#DIV/0!</v>
      </c>
      <c r="AB59" s="513"/>
      <c r="AC59" s="513"/>
      <c r="AD59" s="513"/>
      <c r="AE59" s="513"/>
      <c r="AF59" s="513"/>
      <c r="AG59" s="513"/>
      <c r="AH59" s="513" t="e">
        <f t="shared" ref="AH59" si="9">AH32/AH31</f>
        <v>#DIV/0!</v>
      </c>
      <c r="AI59" s="513"/>
      <c r="AJ59" s="513"/>
      <c r="AK59" s="513"/>
      <c r="AL59" s="513"/>
      <c r="AM59" s="513"/>
      <c r="AN59" s="513"/>
    </row>
    <row r="60" spans="1:40">
      <c r="A60" s="415" t="s">
        <v>272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9">
        <f>SUM(T60,AA60,AH60)</f>
        <v>0</v>
      </c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19"/>
      <c r="Y60" s="419"/>
      <c r="Z60" s="419"/>
      <c r="AA60" s="419">
        <f t="shared" ref="AA60" si="10">SUM(AA17:AG18)</f>
        <v>0</v>
      </c>
      <c r="AB60" s="419"/>
      <c r="AC60" s="419"/>
      <c r="AD60" s="419"/>
      <c r="AE60" s="419"/>
      <c r="AF60" s="419"/>
      <c r="AG60" s="419"/>
      <c r="AH60" s="419">
        <f t="shared" ref="AH60" si="11">SUM(AH17:AN18)</f>
        <v>0</v>
      </c>
      <c r="AI60" s="419"/>
      <c r="AJ60" s="419"/>
      <c r="AK60" s="419"/>
      <c r="AL60" s="419"/>
      <c r="AM60" s="419"/>
      <c r="AN60" s="419"/>
    </row>
    <row r="61" spans="1:40">
      <c r="A61" s="415" t="s">
        <v>273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9">
        <f>SUM(T61,AA61,AH61)</f>
        <v>0</v>
      </c>
      <c r="N61" s="419"/>
      <c r="O61" s="419"/>
      <c r="P61" s="419"/>
      <c r="Q61" s="419"/>
      <c r="R61" s="419"/>
      <c r="S61" s="419"/>
      <c r="T61" s="419"/>
      <c r="U61" s="419"/>
      <c r="V61" s="419"/>
      <c r="W61" s="419"/>
      <c r="X61" s="419"/>
      <c r="Y61" s="419"/>
      <c r="Z61" s="419"/>
      <c r="AA61" s="419">
        <f>SUM(AA19:AG20)</f>
        <v>0</v>
      </c>
      <c r="AB61" s="419"/>
      <c r="AC61" s="419"/>
      <c r="AD61" s="419"/>
      <c r="AE61" s="419"/>
      <c r="AF61" s="419"/>
      <c r="AG61" s="419"/>
      <c r="AH61" s="419">
        <f>SUM(AH19:AN20)</f>
        <v>0</v>
      </c>
      <c r="AI61" s="419"/>
      <c r="AJ61" s="419"/>
      <c r="AK61" s="419"/>
      <c r="AL61" s="419"/>
      <c r="AM61" s="419"/>
      <c r="AN61" s="419"/>
    </row>
    <row r="63" spans="1:40">
      <c r="A63" s="415" t="s">
        <v>202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20"/>
      <c r="N63" s="421"/>
      <c r="O63" s="421"/>
      <c r="P63" s="421"/>
      <c r="Q63" s="421"/>
      <c r="R63" s="421"/>
      <c r="S63" s="422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</row>
    <row r="64" spans="1:40">
      <c r="A64" s="415" t="s">
        <v>203</v>
      </c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9">
        <f>SUM(T64,AA64,AH64)</f>
        <v>0</v>
      </c>
      <c r="N64" s="419"/>
      <c r="O64" s="419"/>
      <c r="P64" s="419"/>
      <c r="Q64" s="419"/>
      <c r="R64" s="419"/>
      <c r="S64" s="419"/>
      <c r="T64" s="414"/>
      <c r="U64" s="414"/>
      <c r="V64" s="414"/>
      <c r="W64" s="414"/>
      <c r="X64" s="414"/>
      <c r="Y64" s="414"/>
      <c r="Z64" s="414"/>
      <c r="AA64" s="414">
        <f t="shared" ref="AA64" si="12">TRUNC(AA60*AA63,0)</f>
        <v>0</v>
      </c>
      <c r="AB64" s="414"/>
      <c r="AC64" s="414"/>
      <c r="AD64" s="414"/>
      <c r="AE64" s="414"/>
      <c r="AF64" s="414"/>
      <c r="AG64" s="414"/>
      <c r="AH64" s="414">
        <f t="shared" ref="AH64" si="13">TRUNC(AH60*AH63,0)</f>
        <v>0</v>
      </c>
      <c r="AI64" s="414"/>
      <c r="AJ64" s="414"/>
      <c r="AK64" s="414"/>
      <c r="AL64" s="414"/>
      <c r="AM64" s="414"/>
      <c r="AN64" s="414"/>
    </row>
    <row r="65" spans="1:69"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</row>
    <row r="66" spans="1:69">
      <c r="A66" s="415" t="s">
        <v>204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20"/>
      <c r="N66" s="421"/>
      <c r="O66" s="421"/>
      <c r="P66" s="421"/>
      <c r="Q66" s="421"/>
      <c r="R66" s="421"/>
      <c r="S66" s="422"/>
      <c r="T66" s="413"/>
      <c r="U66" s="413"/>
      <c r="V66" s="413"/>
      <c r="W66" s="413"/>
      <c r="X66" s="413"/>
      <c r="Y66" s="413"/>
      <c r="Z66" s="413"/>
      <c r="AA66" s="413"/>
      <c r="AB66" s="41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13"/>
    </row>
    <row r="67" spans="1:69">
      <c r="A67" s="415" t="s">
        <v>205</v>
      </c>
      <c r="B67" s="415"/>
      <c r="C67" s="415"/>
      <c r="D67" s="415"/>
      <c r="E67" s="415"/>
      <c r="F67" s="415"/>
      <c r="G67" s="415"/>
      <c r="H67" s="415"/>
      <c r="I67" s="415"/>
      <c r="J67" s="415"/>
      <c r="K67" s="415"/>
      <c r="L67" s="415"/>
      <c r="M67" s="419">
        <f>SUM(T67,AA67,AH67)</f>
        <v>0</v>
      </c>
      <c r="N67" s="419"/>
      <c r="O67" s="419"/>
      <c r="P67" s="419"/>
      <c r="Q67" s="419"/>
      <c r="R67" s="419"/>
      <c r="S67" s="419"/>
      <c r="T67" s="414"/>
      <c r="U67" s="414"/>
      <c r="V67" s="414"/>
      <c r="W67" s="414"/>
      <c r="X67" s="414"/>
      <c r="Y67" s="414"/>
      <c r="Z67" s="414"/>
      <c r="AA67" s="414">
        <f t="shared" ref="AA67" si="14">TRUNC(AA61*AA66,0)</f>
        <v>0</v>
      </c>
      <c r="AB67" s="414"/>
      <c r="AC67" s="414"/>
      <c r="AD67" s="414"/>
      <c r="AE67" s="414"/>
      <c r="AF67" s="414"/>
      <c r="AG67" s="414"/>
      <c r="AH67" s="414">
        <f t="shared" ref="AH67" si="15">TRUNC(AH61*AH66,0)</f>
        <v>0</v>
      </c>
      <c r="AI67" s="414"/>
      <c r="AJ67" s="414"/>
      <c r="AK67" s="414"/>
      <c r="AL67" s="414"/>
      <c r="AM67" s="414"/>
      <c r="AN67" s="414"/>
    </row>
    <row r="69" spans="1:69">
      <c r="A69" s="415" t="s">
        <v>206</v>
      </c>
      <c r="B69" s="415"/>
      <c r="C69" s="415"/>
      <c r="D69" s="415"/>
      <c r="E69" s="415"/>
      <c r="F69" s="415"/>
      <c r="G69" s="415"/>
      <c r="H69" s="415"/>
      <c r="I69" s="415"/>
      <c r="J69" s="415"/>
      <c r="K69" s="415"/>
      <c r="L69" s="415"/>
      <c r="M69" s="416" t="e">
        <f>M67/M64</f>
        <v>#DIV/0!</v>
      </c>
      <c r="N69" s="416"/>
      <c r="O69" s="416"/>
      <c r="P69" s="416"/>
      <c r="Q69" s="416"/>
      <c r="R69" s="416"/>
      <c r="S69" s="416"/>
      <c r="T69" s="416" t="e">
        <f>T67/T64</f>
        <v>#DIV/0!</v>
      </c>
      <c r="U69" s="416"/>
      <c r="V69" s="416"/>
      <c r="W69" s="416"/>
      <c r="X69" s="416"/>
      <c r="Y69" s="416"/>
      <c r="Z69" s="416"/>
      <c r="AA69" s="416" t="e">
        <f t="shared" ref="AA69" si="16">AA67/AA64</f>
        <v>#DIV/0!</v>
      </c>
      <c r="AB69" s="416"/>
      <c r="AC69" s="416"/>
      <c r="AD69" s="416"/>
      <c r="AE69" s="416"/>
      <c r="AF69" s="416"/>
      <c r="AG69" s="416"/>
      <c r="AH69" s="416" t="e">
        <f t="shared" ref="AH69" si="17">AH67/AH64</f>
        <v>#DIV/0!</v>
      </c>
      <c r="AI69" s="416"/>
      <c r="AJ69" s="416"/>
      <c r="AK69" s="416"/>
      <c r="AL69" s="416"/>
      <c r="AM69" s="416"/>
      <c r="AN69" s="416"/>
    </row>
    <row r="72" spans="1:69">
      <c r="A72" s="415" t="s">
        <v>222</v>
      </c>
      <c r="B72" s="415"/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420" t="e">
        <f>SUM(T72:AN72,#REF!,#REF!,#REF!)</f>
        <v>#REF!</v>
      </c>
      <c r="N72" s="421"/>
      <c r="O72" s="421"/>
      <c r="P72" s="421"/>
      <c r="Q72" s="421"/>
      <c r="R72" s="421"/>
      <c r="S72" s="422"/>
      <c r="T72" s="423">
        <f>T25-T67</f>
        <v>241646600</v>
      </c>
      <c r="U72" s="415"/>
      <c r="V72" s="415"/>
      <c r="W72" s="415"/>
      <c r="X72" s="415"/>
      <c r="Y72" s="415"/>
      <c r="Z72" s="415"/>
      <c r="AA72" s="423">
        <f>AA25-AA67</f>
        <v>0</v>
      </c>
      <c r="AB72" s="415"/>
      <c r="AC72" s="415"/>
      <c r="AD72" s="415"/>
      <c r="AE72" s="415"/>
      <c r="AF72" s="415"/>
      <c r="AG72" s="415"/>
      <c r="AH72" s="423">
        <f>AH25-AH67</f>
        <v>0</v>
      </c>
      <c r="AI72" s="415"/>
      <c r="AJ72" s="415"/>
      <c r="AK72" s="415"/>
      <c r="AL72" s="415"/>
      <c r="AM72" s="415"/>
      <c r="AN72" s="415"/>
    </row>
    <row r="77" spans="1:69">
      <c r="E77" s="407" t="s">
        <v>294</v>
      </c>
      <c r="F77" s="408"/>
      <c r="G77" s="408"/>
      <c r="H77" s="408"/>
      <c r="I77" s="408"/>
      <c r="J77" s="408"/>
      <c r="K77" s="408"/>
      <c r="L77" s="408"/>
      <c r="M77" s="408"/>
      <c r="N77" s="409"/>
      <c r="O77" s="407" t="s">
        <v>295</v>
      </c>
      <c r="P77" s="408"/>
      <c r="Q77" s="408"/>
      <c r="R77" s="408"/>
      <c r="S77" s="408"/>
      <c r="T77" s="408"/>
      <c r="U77" s="408"/>
      <c r="V77" s="408"/>
      <c r="W77" s="408"/>
      <c r="X77" s="409"/>
      <c r="AO77" s="1" t="s">
        <v>443</v>
      </c>
    </row>
    <row r="78" spans="1:69">
      <c r="E78" s="136"/>
      <c r="F78" s="137"/>
      <c r="G78" s="137"/>
      <c r="H78" s="137"/>
      <c r="I78" s="137"/>
      <c r="J78" s="137"/>
      <c r="K78" s="137"/>
      <c r="L78" s="137"/>
      <c r="M78" s="137"/>
      <c r="N78" s="138"/>
      <c r="O78" s="136"/>
      <c r="P78" s="137"/>
      <c r="Q78" s="137"/>
      <c r="R78" s="137"/>
      <c r="S78" s="137"/>
      <c r="T78" s="137"/>
      <c r="U78" s="137"/>
      <c r="V78" s="137"/>
      <c r="W78" s="137"/>
      <c r="X78" s="138"/>
      <c r="AO78" s="1" t="s">
        <v>444</v>
      </c>
      <c r="BQ78" s="1" t="s">
        <v>451</v>
      </c>
    </row>
    <row r="79" spans="1:69">
      <c r="A79" s="417" t="s">
        <v>260</v>
      </c>
      <c r="B79" s="417"/>
      <c r="C79" s="417"/>
      <c r="D79" s="418"/>
      <c r="E79" s="169" t="s">
        <v>240</v>
      </c>
      <c r="F79" s="170"/>
      <c r="G79" s="170"/>
      <c r="H79" s="170"/>
      <c r="I79" s="170"/>
      <c r="J79" s="170"/>
      <c r="K79" s="170"/>
      <c r="L79" s="170"/>
      <c r="M79" s="170"/>
      <c r="N79" s="171"/>
      <c r="O79" s="166" t="s">
        <v>254</v>
      </c>
      <c r="P79" s="167"/>
      <c r="Q79" s="167"/>
      <c r="R79" s="167"/>
      <c r="S79" s="167"/>
      <c r="T79" s="167"/>
      <c r="U79" s="167"/>
      <c r="V79" s="167"/>
      <c r="W79" s="167"/>
      <c r="X79" s="168"/>
      <c r="AO79" s="1" t="s">
        <v>445</v>
      </c>
      <c r="AP79" s="1" t="s">
        <v>446</v>
      </c>
    </row>
    <row r="80" spans="1:69">
      <c r="A80" s="417" t="s">
        <v>261</v>
      </c>
      <c r="B80" s="417"/>
      <c r="C80" s="417"/>
      <c r="D80" s="418"/>
      <c r="E80" s="169" t="s">
        <v>223</v>
      </c>
      <c r="F80" s="170"/>
      <c r="G80" s="170"/>
      <c r="H80" s="170"/>
      <c r="I80" s="170"/>
      <c r="J80" s="170"/>
      <c r="K80" s="170"/>
      <c r="L80" s="170"/>
      <c r="M80" s="170"/>
      <c r="N80" s="171"/>
      <c r="O80" s="166" t="s">
        <v>255</v>
      </c>
      <c r="P80" s="167"/>
      <c r="Q80" s="167"/>
      <c r="R80" s="167"/>
      <c r="S80" s="167"/>
      <c r="T80" s="167"/>
      <c r="U80" s="167"/>
      <c r="V80" s="167"/>
      <c r="W80" s="167"/>
      <c r="X80" s="168"/>
      <c r="AE80" s="99">
        <v>0</v>
      </c>
      <c r="AF80" s="109">
        <v>2</v>
      </c>
      <c r="AG80" s="110">
        <v>0</v>
      </c>
      <c r="AO80" s="1" t="s">
        <v>445</v>
      </c>
      <c r="AP80" s="1" t="s">
        <v>447</v>
      </c>
    </row>
    <row r="81" spans="1:42">
      <c r="A81" s="417" t="s">
        <v>262</v>
      </c>
      <c r="B81" s="417"/>
      <c r="C81" s="417"/>
      <c r="D81" s="418"/>
      <c r="E81" s="169" t="s">
        <v>224</v>
      </c>
      <c r="F81" s="170"/>
      <c r="G81" s="170"/>
      <c r="H81" s="170"/>
      <c r="I81" s="170"/>
      <c r="J81" s="170"/>
      <c r="K81" s="170"/>
      <c r="L81" s="170"/>
      <c r="M81" s="170"/>
      <c r="N81" s="171"/>
      <c r="O81" s="166" t="s">
        <v>256</v>
      </c>
      <c r="P81" s="167"/>
      <c r="Q81" s="167"/>
      <c r="R81" s="167"/>
      <c r="S81" s="167"/>
      <c r="T81" s="167"/>
      <c r="U81" s="167"/>
      <c r="V81" s="167"/>
      <c r="W81" s="167"/>
      <c r="X81" s="168"/>
      <c r="AE81" s="99">
        <v>3</v>
      </c>
      <c r="AF81" s="109">
        <v>3</v>
      </c>
      <c r="AG81" s="110">
        <v>0.1</v>
      </c>
      <c r="AO81" s="1" t="s">
        <v>445</v>
      </c>
      <c r="AP81" s="1" t="s">
        <v>448</v>
      </c>
    </row>
    <row r="82" spans="1:42">
      <c r="A82" s="417" t="s">
        <v>263</v>
      </c>
      <c r="B82" s="417"/>
      <c r="C82" s="417"/>
      <c r="D82" s="418"/>
      <c r="E82" s="169" t="s">
        <v>226</v>
      </c>
      <c r="F82" s="170"/>
      <c r="G82" s="170"/>
      <c r="H82" s="170"/>
      <c r="I82" s="170"/>
      <c r="J82" s="170"/>
      <c r="K82" s="170"/>
      <c r="L82" s="170"/>
      <c r="M82" s="170"/>
      <c r="N82" s="171"/>
      <c r="O82" s="166" t="s">
        <v>257</v>
      </c>
      <c r="P82" s="167"/>
      <c r="Q82" s="167"/>
      <c r="R82" s="167"/>
      <c r="S82" s="167"/>
      <c r="T82" s="167"/>
      <c r="U82" s="167"/>
      <c r="V82" s="167"/>
      <c r="W82" s="167"/>
      <c r="X82" s="168"/>
      <c r="AE82" s="99">
        <v>4</v>
      </c>
      <c r="AF82" s="109">
        <v>4</v>
      </c>
      <c r="AG82" s="110">
        <v>0.12</v>
      </c>
      <c r="AO82" s="1" t="s">
        <v>445</v>
      </c>
      <c r="AP82" s="1" t="s">
        <v>449</v>
      </c>
    </row>
    <row r="83" spans="1:42">
      <c r="A83" s="410" t="s">
        <v>264</v>
      </c>
      <c r="B83" s="410"/>
      <c r="C83" s="410"/>
      <c r="D83" s="411"/>
      <c r="E83" s="166" t="s">
        <v>225</v>
      </c>
      <c r="F83" s="167"/>
      <c r="G83" s="167"/>
      <c r="H83" s="167"/>
      <c r="I83" s="167"/>
      <c r="J83" s="167"/>
      <c r="K83" s="167"/>
      <c r="L83" s="167"/>
      <c r="M83" s="167"/>
      <c r="N83" s="168"/>
      <c r="O83" s="166" t="s">
        <v>258</v>
      </c>
      <c r="P83" s="167"/>
      <c r="Q83" s="167"/>
      <c r="R83" s="167"/>
      <c r="S83" s="167"/>
      <c r="T83" s="167"/>
      <c r="U83" s="167"/>
      <c r="V83" s="167"/>
      <c r="W83" s="167"/>
      <c r="X83" s="168"/>
      <c r="AE83" s="99">
        <v>5</v>
      </c>
      <c r="AF83" s="109">
        <v>5</v>
      </c>
      <c r="AG83" s="110">
        <v>0.15</v>
      </c>
      <c r="AO83" s="1" t="s">
        <v>445</v>
      </c>
      <c r="AP83" s="1" t="s">
        <v>450</v>
      </c>
    </row>
    <row r="84" spans="1:42">
      <c r="A84" s="410" t="s">
        <v>265</v>
      </c>
      <c r="B84" s="410"/>
      <c r="C84" s="410"/>
      <c r="D84" s="411"/>
      <c r="E84" s="169" t="s">
        <v>227</v>
      </c>
      <c r="F84" s="170"/>
      <c r="G84" s="170"/>
      <c r="H84" s="170"/>
      <c r="I84" s="170"/>
      <c r="J84" s="170"/>
      <c r="K84" s="170"/>
      <c r="L84" s="170"/>
      <c r="M84" s="170"/>
      <c r="N84" s="171"/>
      <c r="AE84" s="99">
        <v>6</v>
      </c>
      <c r="AF84" s="109">
        <v>6</v>
      </c>
      <c r="AG84" s="110">
        <v>0.18</v>
      </c>
    </row>
    <row r="85" spans="1:42">
      <c r="A85" s="410" t="s">
        <v>266</v>
      </c>
      <c r="B85" s="410"/>
      <c r="C85" s="410"/>
      <c r="D85" s="411"/>
      <c r="E85" s="166" t="s">
        <v>228</v>
      </c>
      <c r="F85" s="167"/>
      <c r="G85" s="167"/>
      <c r="H85" s="167"/>
      <c r="I85" s="167"/>
      <c r="J85" s="167"/>
      <c r="K85" s="167"/>
      <c r="L85" s="167"/>
      <c r="M85" s="167"/>
      <c r="N85" s="168"/>
      <c r="AE85" s="99">
        <v>7</v>
      </c>
      <c r="AF85" s="109">
        <v>7</v>
      </c>
      <c r="AG85" s="110">
        <v>0.21</v>
      </c>
    </row>
    <row r="86" spans="1:42">
      <c r="A86" s="417" t="s">
        <v>267</v>
      </c>
      <c r="B86" s="417"/>
      <c r="C86" s="417"/>
      <c r="D86" s="418"/>
      <c r="E86" s="166" t="s">
        <v>229</v>
      </c>
      <c r="F86" s="167"/>
      <c r="G86" s="167"/>
      <c r="H86" s="167"/>
      <c r="I86" s="167"/>
      <c r="J86" s="167"/>
      <c r="K86" s="167"/>
      <c r="L86" s="167"/>
      <c r="M86" s="167"/>
      <c r="N86" s="168"/>
      <c r="O86" s="407" t="s">
        <v>300</v>
      </c>
      <c r="P86" s="408"/>
      <c r="Q86" s="408"/>
      <c r="R86" s="408"/>
      <c r="S86" s="408"/>
      <c r="T86" s="408"/>
      <c r="U86" s="408"/>
      <c r="V86" s="408"/>
      <c r="W86" s="408"/>
      <c r="X86" s="409"/>
      <c r="AE86" s="99">
        <v>8</v>
      </c>
      <c r="AF86" s="109">
        <v>8</v>
      </c>
      <c r="AG86" s="110">
        <v>0.24</v>
      </c>
    </row>
    <row r="87" spans="1:42">
      <c r="A87" s="417" t="s">
        <v>268</v>
      </c>
      <c r="B87" s="417"/>
      <c r="C87" s="417"/>
      <c r="D87" s="418"/>
      <c r="E87" s="166" t="s">
        <v>230</v>
      </c>
      <c r="F87" s="167"/>
      <c r="G87" s="167"/>
      <c r="H87" s="167"/>
      <c r="I87" s="167"/>
      <c r="J87" s="167"/>
      <c r="K87" s="167"/>
      <c r="L87" s="167"/>
      <c r="M87" s="167"/>
      <c r="N87" s="168"/>
      <c r="O87" s="172"/>
      <c r="P87" s="173"/>
      <c r="Q87" s="173"/>
      <c r="R87" s="173"/>
      <c r="S87" s="173"/>
      <c r="T87" s="173"/>
      <c r="U87" s="173"/>
      <c r="V87" s="173"/>
      <c r="AE87" s="99">
        <v>9</v>
      </c>
      <c r="AF87" s="109">
        <v>9</v>
      </c>
      <c r="AG87" s="110">
        <v>0.27</v>
      </c>
    </row>
    <row r="88" spans="1:42">
      <c r="A88" s="417" t="s">
        <v>269</v>
      </c>
      <c r="B88" s="417"/>
      <c r="C88" s="417"/>
      <c r="D88" s="418"/>
      <c r="E88" s="166" t="s">
        <v>231</v>
      </c>
      <c r="F88" s="167"/>
      <c r="G88" s="167"/>
      <c r="H88" s="167"/>
      <c r="I88" s="167"/>
      <c r="J88" s="167"/>
      <c r="K88" s="167"/>
      <c r="L88" s="167"/>
      <c r="M88" s="167"/>
      <c r="N88" s="168"/>
      <c r="O88" s="166" t="s">
        <v>301</v>
      </c>
      <c r="P88" s="167"/>
      <c r="Q88" s="167"/>
      <c r="R88" s="167"/>
      <c r="S88" s="167"/>
      <c r="T88" s="167"/>
      <c r="U88" s="167"/>
      <c r="V88" s="167"/>
      <c r="W88" s="167"/>
      <c r="X88" s="168"/>
      <c r="AE88" s="99">
        <v>10</v>
      </c>
      <c r="AF88" s="99">
        <v>100000000</v>
      </c>
      <c r="AG88" s="110">
        <v>0.3</v>
      </c>
    </row>
    <row r="89" spans="1:42">
      <c r="A89" s="410" t="s">
        <v>270</v>
      </c>
      <c r="B89" s="410"/>
      <c r="C89" s="410"/>
      <c r="D89" s="411"/>
      <c r="E89" s="166" t="s">
        <v>232</v>
      </c>
      <c r="F89" s="167"/>
      <c r="G89" s="167"/>
      <c r="H89" s="167"/>
      <c r="I89" s="167"/>
      <c r="J89" s="167"/>
      <c r="K89" s="167"/>
      <c r="L89" s="167"/>
      <c r="M89" s="167"/>
      <c r="N89" s="168"/>
      <c r="O89" s="166" t="s">
        <v>302</v>
      </c>
      <c r="P89" s="167"/>
      <c r="Q89" s="167"/>
      <c r="R89" s="167"/>
      <c r="S89" s="167"/>
      <c r="T89" s="167"/>
      <c r="U89" s="167"/>
      <c r="V89" s="167"/>
      <c r="W89" s="167"/>
      <c r="X89" s="168"/>
    </row>
    <row r="90" spans="1:42">
      <c r="A90" s="410" t="s">
        <v>271</v>
      </c>
      <c r="B90" s="410"/>
      <c r="C90" s="410"/>
      <c r="D90" s="411"/>
      <c r="E90" s="169" t="s">
        <v>233</v>
      </c>
      <c r="F90" s="170"/>
      <c r="G90" s="170"/>
      <c r="H90" s="170"/>
      <c r="I90" s="170"/>
      <c r="J90" s="170"/>
      <c r="K90" s="170"/>
      <c r="L90" s="170"/>
      <c r="M90" s="170"/>
      <c r="N90" s="171"/>
      <c r="O90" s="166" t="s">
        <v>303</v>
      </c>
      <c r="P90" s="167"/>
      <c r="Q90" s="167"/>
      <c r="R90" s="167"/>
      <c r="S90" s="167"/>
      <c r="T90" s="167"/>
      <c r="U90" s="167"/>
      <c r="V90" s="167"/>
      <c r="W90" s="167"/>
      <c r="X90" s="168"/>
      <c r="AE90" s="1" t="s">
        <v>298</v>
      </c>
    </row>
    <row r="91" spans="1:42">
      <c r="A91" s="410"/>
      <c r="B91" s="410"/>
      <c r="C91" s="410"/>
      <c r="D91" s="411"/>
      <c r="E91" s="166" t="s">
        <v>234</v>
      </c>
      <c r="F91" s="167"/>
      <c r="G91" s="167"/>
      <c r="H91" s="167"/>
      <c r="I91" s="167"/>
      <c r="J91" s="167"/>
      <c r="K91" s="167"/>
      <c r="L91" s="167"/>
      <c r="M91" s="167"/>
      <c r="N91" s="168"/>
      <c r="O91" s="166" t="s">
        <v>304</v>
      </c>
      <c r="P91" s="167"/>
      <c r="Q91" s="167"/>
      <c r="R91" s="167"/>
      <c r="S91" s="167"/>
      <c r="T91" s="167"/>
      <c r="U91" s="167"/>
      <c r="V91" s="167"/>
      <c r="W91" s="167"/>
      <c r="X91" s="168"/>
      <c r="AE91" s="99">
        <v>0</v>
      </c>
      <c r="AF91" s="109">
        <v>2</v>
      </c>
      <c r="AG91" s="110">
        <v>0</v>
      </c>
    </row>
    <row r="92" spans="1:42">
      <c r="A92" s="410"/>
      <c r="B92" s="410"/>
      <c r="C92" s="410"/>
      <c r="D92" s="411"/>
      <c r="E92" s="166" t="s">
        <v>436</v>
      </c>
      <c r="F92" s="167"/>
      <c r="G92" s="167"/>
      <c r="H92" s="167"/>
      <c r="I92" s="167"/>
      <c r="J92" s="167"/>
      <c r="K92" s="167"/>
      <c r="L92" s="167"/>
      <c r="M92" s="167"/>
      <c r="N92" s="168"/>
      <c r="O92" s="166" t="s">
        <v>305</v>
      </c>
      <c r="P92" s="167"/>
      <c r="Q92" s="167"/>
      <c r="R92" s="167"/>
      <c r="S92" s="167"/>
      <c r="T92" s="167"/>
      <c r="U92" s="167"/>
      <c r="V92" s="167"/>
      <c r="W92" s="167"/>
      <c r="X92" s="168"/>
      <c r="AE92" s="99">
        <v>3</v>
      </c>
      <c r="AF92" s="109">
        <f>AE92</f>
        <v>3</v>
      </c>
      <c r="AG92" s="110">
        <v>0.06</v>
      </c>
    </row>
    <row r="93" spans="1:42">
      <c r="A93" s="410"/>
      <c r="B93" s="410"/>
      <c r="C93" s="410"/>
      <c r="D93" s="411"/>
      <c r="E93" s="166" t="s">
        <v>437</v>
      </c>
      <c r="F93" s="167"/>
      <c r="G93" s="167"/>
      <c r="H93" s="167"/>
      <c r="I93" s="167"/>
      <c r="J93" s="167"/>
      <c r="K93" s="167"/>
      <c r="L93" s="167"/>
      <c r="M93" s="167"/>
      <c r="N93" s="168"/>
      <c r="O93" s="166" t="s">
        <v>306</v>
      </c>
      <c r="P93" s="167"/>
      <c r="Q93" s="167"/>
      <c r="R93" s="167"/>
      <c r="S93" s="167"/>
      <c r="T93" s="167"/>
      <c r="U93" s="167"/>
      <c r="V93" s="167"/>
      <c r="W93" s="167"/>
      <c r="X93" s="168"/>
      <c r="AE93" s="99">
        <v>4</v>
      </c>
      <c r="AF93" s="109">
        <f t="shared" ref="AF93:AF103" si="18">AE93</f>
        <v>4</v>
      </c>
      <c r="AG93" s="110">
        <v>0.08</v>
      </c>
    </row>
    <row r="94" spans="1:42">
      <c r="A94" s="410"/>
      <c r="B94" s="410"/>
      <c r="C94" s="410"/>
      <c r="D94" s="411"/>
      <c r="E94" s="166" t="s">
        <v>438</v>
      </c>
      <c r="F94" s="167"/>
      <c r="G94" s="167"/>
      <c r="H94" s="167"/>
      <c r="I94" s="167"/>
      <c r="J94" s="167"/>
      <c r="K94" s="167"/>
      <c r="L94" s="167"/>
      <c r="M94" s="167"/>
      <c r="N94" s="168"/>
      <c r="O94" s="166" t="s">
        <v>307</v>
      </c>
      <c r="P94" s="167"/>
      <c r="Q94" s="167"/>
      <c r="R94" s="167"/>
      <c r="S94" s="167"/>
      <c r="T94" s="167"/>
      <c r="U94" s="167"/>
      <c r="V94" s="167"/>
      <c r="W94" s="167"/>
      <c r="X94" s="168"/>
      <c r="AE94" s="99">
        <v>5</v>
      </c>
      <c r="AF94" s="109">
        <f t="shared" si="18"/>
        <v>5</v>
      </c>
      <c r="AG94" s="110">
        <v>0.1</v>
      </c>
    </row>
    <row r="95" spans="1:42">
      <c r="A95" s="410"/>
      <c r="B95" s="410"/>
      <c r="C95" s="410"/>
      <c r="D95" s="411"/>
      <c r="E95" s="169" t="s">
        <v>235</v>
      </c>
      <c r="F95" s="170"/>
      <c r="G95" s="170"/>
      <c r="H95" s="170"/>
      <c r="I95" s="170"/>
      <c r="J95" s="170"/>
      <c r="K95" s="170"/>
      <c r="L95" s="170"/>
      <c r="M95" s="170"/>
      <c r="N95" s="171"/>
      <c r="O95" s="166" t="s">
        <v>452</v>
      </c>
      <c r="P95" s="167"/>
      <c r="Q95" s="167"/>
      <c r="R95" s="167"/>
      <c r="S95" s="167"/>
      <c r="T95" s="167"/>
      <c r="U95" s="167"/>
      <c r="V95" s="167"/>
      <c r="W95" s="167"/>
      <c r="X95" s="168"/>
      <c r="AE95" s="99">
        <v>6</v>
      </c>
      <c r="AF95" s="109">
        <f t="shared" si="18"/>
        <v>6</v>
      </c>
      <c r="AG95" s="110">
        <v>0.12</v>
      </c>
    </row>
    <row r="96" spans="1:42">
      <c r="A96" s="410"/>
      <c r="B96" s="410"/>
      <c r="C96" s="410"/>
      <c r="D96" s="411"/>
      <c r="E96" s="166" t="s">
        <v>440</v>
      </c>
      <c r="F96" s="167"/>
      <c r="G96" s="167"/>
      <c r="H96" s="167"/>
      <c r="I96" s="167"/>
      <c r="J96" s="167"/>
      <c r="K96" s="167"/>
      <c r="L96" s="167"/>
      <c r="M96" s="167"/>
      <c r="N96" s="168"/>
      <c r="O96" s="166" t="s">
        <v>453</v>
      </c>
      <c r="P96" s="167"/>
      <c r="Q96" s="167"/>
      <c r="R96" s="167"/>
      <c r="S96" s="167"/>
      <c r="T96" s="167"/>
      <c r="U96" s="167"/>
      <c r="V96" s="167"/>
      <c r="W96" s="167"/>
      <c r="X96" s="168"/>
      <c r="AE96" s="99">
        <v>7</v>
      </c>
      <c r="AF96" s="109">
        <f t="shared" si="18"/>
        <v>7</v>
      </c>
      <c r="AG96" s="110">
        <v>0.14000000000000001</v>
      </c>
    </row>
    <row r="97" spans="1:33">
      <c r="A97" s="410"/>
      <c r="B97" s="410"/>
      <c r="C97" s="410"/>
      <c r="D97" s="411"/>
      <c r="E97" s="166" t="s">
        <v>441</v>
      </c>
      <c r="F97" s="167"/>
      <c r="G97" s="167"/>
      <c r="H97" s="167"/>
      <c r="I97" s="167"/>
      <c r="J97" s="167"/>
      <c r="K97" s="167"/>
      <c r="L97" s="167"/>
      <c r="M97" s="167"/>
      <c r="N97" s="168"/>
      <c r="O97" s="166" t="s">
        <v>454</v>
      </c>
      <c r="P97" s="167"/>
      <c r="Q97" s="167"/>
      <c r="R97" s="167"/>
      <c r="S97" s="167"/>
      <c r="T97" s="167"/>
      <c r="U97" s="167"/>
      <c r="V97" s="167"/>
      <c r="W97" s="167"/>
      <c r="X97" s="168"/>
      <c r="AE97" s="99">
        <v>8</v>
      </c>
      <c r="AF97" s="109">
        <f t="shared" si="18"/>
        <v>8</v>
      </c>
      <c r="AG97" s="110">
        <v>0.16</v>
      </c>
    </row>
    <row r="98" spans="1:33">
      <c r="A98" s="410"/>
      <c r="B98" s="410"/>
      <c r="C98" s="410"/>
      <c r="D98" s="411"/>
      <c r="E98" s="166" t="s">
        <v>236</v>
      </c>
      <c r="F98" s="167"/>
      <c r="G98" s="167"/>
      <c r="H98" s="167"/>
      <c r="I98" s="167"/>
      <c r="J98" s="167"/>
      <c r="K98" s="167"/>
      <c r="L98" s="167"/>
      <c r="M98" s="167"/>
      <c r="N98" s="168"/>
      <c r="O98" s="166" t="s">
        <v>308</v>
      </c>
      <c r="P98" s="167"/>
      <c r="Q98" s="167"/>
      <c r="R98" s="167"/>
      <c r="S98" s="167"/>
      <c r="T98" s="167"/>
      <c r="U98" s="167"/>
      <c r="V98" s="167"/>
      <c r="W98" s="167"/>
      <c r="X98" s="168"/>
      <c r="AE98" s="99">
        <v>9</v>
      </c>
      <c r="AF98" s="109">
        <f t="shared" si="18"/>
        <v>9</v>
      </c>
      <c r="AG98" s="110">
        <v>0.18</v>
      </c>
    </row>
    <row r="99" spans="1:33">
      <c r="A99" s="410"/>
      <c r="B99" s="410"/>
      <c r="C99" s="410"/>
      <c r="D99" s="411"/>
      <c r="E99" s="166" t="s">
        <v>237</v>
      </c>
      <c r="F99" s="167"/>
      <c r="G99" s="167"/>
      <c r="H99" s="167"/>
      <c r="I99" s="167"/>
      <c r="J99" s="167"/>
      <c r="K99" s="167"/>
      <c r="L99" s="167"/>
      <c r="M99" s="167"/>
      <c r="N99" s="168"/>
      <c r="O99" s="166" t="s">
        <v>309</v>
      </c>
      <c r="P99" s="167"/>
      <c r="Q99" s="167"/>
      <c r="R99" s="167"/>
      <c r="S99" s="167"/>
      <c r="T99" s="167"/>
      <c r="U99" s="167"/>
      <c r="V99" s="167"/>
      <c r="W99" s="167"/>
      <c r="X99" s="168"/>
      <c r="AE99" s="99">
        <v>10</v>
      </c>
      <c r="AF99" s="109">
        <f t="shared" si="18"/>
        <v>10</v>
      </c>
      <c r="AG99" s="110">
        <v>0.2</v>
      </c>
    </row>
    <row r="100" spans="1:33">
      <c r="A100" s="410"/>
      <c r="B100" s="410"/>
      <c r="C100" s="410"/>
      <c r="D100" s="411"/>
      <c r="E100" s="166" t="s">
        <v>238</v>
      </c>
      <c r="F100" s="167"/>
      <c r="G100" s="167"/>
      <c r="H100" s="167"/>
      <c r="I100" s="167"/>
      <c r="J100" s="167"/>
      <c r="K100" s="167"/>
      <c r="L100" s="167"/>
      <c r="M100" s="167"/>
      <c r="N100" s="168"/>
      <c r="O100" s="166" t="s">
        <v>310</v>
      </c>
      <c r="P100" s="167"/>
      <c r="Q100" s="167"/>
      <c r="R100" s="167"/>
      <c r="S100" s="167"/>
      <c r="T100" s="167"/>
      <c r="U100" s="167"/>
      <c r="V100" s="167"/>
      <c r="W100" s="167"/>
      <c r="X100" s="168"/>
      <c r="AE100" s="1">
        <v>11</v>
      </c>
      <c r="AF100" s="109">
        <f t="shared" si="18"/>
        <v>11</v>
      </c>
      <c r="AG100" s="110">
        <v>0.22</v>
      </c>
    </row>
    <row r="101" spans="1:33">
      <c r="A101" s="410"/>
      <c r="B101" s="410"/>
      <c r="C101" s="410"/>
      <c r="D101" s="411"/>
      <c r="E101" s="166" t="s">
        <v>239</v>
      </c>
      <c r="F101" s="167"/>
      <c r="G101" s="167"/>
      <c r="H101" s="167"/>
      <c r="I101" s="167"/>
      <c r="J101" s="167"/>
      <c r="K101" s="167"/>
      <c r="L101" s="167"/>
      <c r="M101" s="167"/>
      <c r="N101" s="168"/>
      <c r="O101" s="166" t="s">
        <v>455</v>
      </c>
      <c r="P101" s="167"/>
      <c r="Q101" s="167"/>
      <c r="R101" s="167"/>
      <c r="S101" s="167"/>
      <c r="T101" s="167"/>
      <c r="U101" s="167"/>
      <c r="V101" s="167"/>
      <c r="W101" s="167"/>
      <c r="X101" s="168"/>
      <c r="AE101" s="1">
        <v>12</v>
      </c>
      <c r="AF101" s="109">
        <f t="shared" si="18"/>
        <v>12</v>
      </c>
      <c r="AG101" s="110">
        <v>0.24</v>
      </c>
    </row>
    <row r="102" spans="1:33">
      <c r="A102" s="410"/>
      <c r="B102" s="410"/>
      <c r="C102" s="410"/>
      <c r="D102" s="411"/>
      <c r="E102" s="166" t="s">
        <v>241</v>
      </c>
      <c r="F102" s="167"/>
      <c r="G102" s="167"/>
      <c r="H102" s="167"/>
      <c r="I102" s="167"/>
      <c r="J102" s="167"/>
      <c r="K102" s="167"/>
      <c r="L102" s="167"/>
      <c r="M102" s="167"/>
      <c r="N102" s="168"/>
      <c r="O102" s="166" t="s">
        <v>311</v>
      </c>
      <c r="P102" s="167"/>
      <c r="Q102" s="167"/>
      <c r="R102" s="167"/>
      <c r="S102" s="167"/>
      <c r="T102" s="167"/>
      <c r="U102" s="167"/>
      <c r="V102" s="167"/>
      <c r="W102" s="167"/>
      <c r="X102" s="168"/>
      <c r="AE102" s="1">
        <v>13</v>
      </c>
      <c r="AF102" s="109">
        <f t="shared" si="18"/>
        <v>13</v>
      </c>
      <c r="AG102" s="110">
        <v>0.26</v>
      </c>
    </row>
    <row r="103" spans="1:33">
      <c r="A103" s="410"/>
      <c r="B103" s="410"/>
      <c r="C103" s="410"/>
      <c r="D103" s="411"/>
      <c r="E103" s="166" t="s">
        <v>242</v>
      </c>
      <c r="F103" s="167"/>
      <c r="G103" s="167"/>
      <c r="H103" s="167"/>
      <c r="I103" s="167"/>
      <c r="J103" s="167"/>
      <c r="K103" s="167"/>
      <c r="L103" s="167"/>
      <c r="M103" s="167"/>
      <c r="N103" s="168"/>
      <c r="O103" s="166" t="s">
        <v>456</v>
      </c>
      <c r="P103" s="167"/>
      <c r="Q103" s="167"/>
      <c r="R103" s="167"/>
      <c r="S103" s="167"/>
      <c r="T103" s="167"/>
      <c r="U103" s="167"/>
      <c r="V103" s="167"/>
      <c r="W103" s="167"/>
      <c r="X103" s="168"/>
      <c r="AE103" s="1">
        <v>14</v>
      </c>
      <c r="AF103" s="109">
        <f t="shared" si="18"/>
        <v>14</v>
      </c>
      <c r="AG103" s="110">
        <v>0.28000000000000003</v>
      </c>
    </row>
    <row r="104" spans="1:33">
      <c r="E104" s="166" t="s">
        <v>243</v>
      </c>
      <c r="F104" s="167"/>
      <c r="G104" s="167"/>
      <c r="H104" s="167"/>
      <c r="I104" s="167"/>
      <c r="J104" s="167"/>
      <c r="K104" s="167"/>
      <c r="L104" s="167"/>
      <c r="M104" s="167"/>
      <c r="N104" s="168"/>
      <c r="AE104" s="1">
        <v>15</v>
      </c>
      <c r="AF104" s="109">
        <v>10000000000000</v>
      </c>
      <c r="AG104" s="110">
        <v>0.3</v>
      </c>
    </row>
    <row r="105" spans="1:33">
      <c r="E105" s="166" t="s">
        <v>244</v>
      </c>
      <c r="F105" s="167"/>
      <c r="G105" s="167"/>
      <c r="H105" s="167"/>
      <c r="I105" s="167"/>
      <c r="J105" s="167"/>
      <c r="K105" s="167"/>
      <c r="L105" s="167"/>
      <c r="M105" s="167"/>
      <c r="N105" s="168"/>
    </row>
    <row r="106" spans="1:33">
      <c r="E106" s="166" t="s">
        <v>245</v>
      </c>
      <c r="F106" s="167"/>
      <c r="G106" s="167"/>
      <c r="H106" s="167"/>
      <c r="I106" s="167"/>
      <c r="J106" s="167"/>
      <c r="K106" s="167"/>
      <c r="L106" s="167"/>
      <c r="M106" s="167"/>
      <c r="N106" s="168"/>
    </row>
    <row r="107" spans="1:33">
      <c r="E107" s="166" t="s">
        <v>246</v>
      </c>
      <c r="F107" s="167"/>
      <c r="G107" s="167"/>
      <c r="H107" s="167"/>
      <c r="I107" s="167"/>
      <c r="J107" s="167"/>
      <c r="K107" s="167"/>
      <c r="L107" s="167"/>
      <c r="M107" s="167"/>
      <c r="N107" s="168"/>
    </row>
    <row r="108" spans="1:33">
      <c r="E108" s="166" t="s">
        <v>247</v>
      </c>
      <c r="F108" s="167"/>
      <c r="G108" s="167"/>
      <c r="H108" s="167"/>
      <c r="I108" s="167"/>
      <c r="J108" s="167"/>
      <c r="K108" s="167"/>
      <c r="L108" s="167"/>
      <c r="M108" s="167"/>
      <c r="N108" s="168"/>
    </row>
    <row r="109" spans="1:33">
      <c r="E109" s="166" t="s">
        <v>248</v>
      </c>
      <c r="F109" s="167"/>
      <c r="G109" s="167"/>
      <c r="H109" s="167"/>
      <c r="I109" s="167"/>
      <c r="J109" s="167"/>
      <c r="K109" s="167"/>
      <c r="L109" s="167"/>
      <c r="M109" s="167"/>
      <c r="N109" s="168"/>
    </row>
    <row r="110" spans="1:33">
      <c r="E110" s="166" t="s">
        <v>249</v>
      </c>
      <c r="F110" s="167"/>
      <c r="G110" s="167"/>
      <c r="H110" s="167"/>
      <c r="I110" s="167"/>
      <c r="J110" s="167"/>
      <c r="K110" s="167"/>
      <c r="L110" s="167"/>
      <c r="M110" s="167"/>
      <c r="N110" s="168"/>
    </row>
    <row r="111" spans="1:33">
      <c r="E111" s="166" t="s">
        <v>250</v>
      </c>
      <c r="F111" s="167"/>
      <c r="G111" s="167"/>
      <c r="H111" s="167"/>
      <c r="I111" s="167"/>
      <c r="J111" s="167"/>
      <c r="K111" s="167"/>
      <c r="L111" s="167"/>
      <c r="M111" s="167"/>
      <c r="N111" s="168"/>
    </row>
    <row r="112" spans="1:33">
      <c r="E112" s="166" t="s">
        <v>442</v>
      </c>
      <c r="F112" s="167"/>
      <c r="G112" s="167"/>
      <c r="H112" s="167"/>
      <c r="I112" s="167"/>
      <c r="J112" s="167"/>
      <c r="K112" s="167"/>
      <c r="L112" s="167"/>
      <c r="M112" s="167"/>
      <c r="N112" s="168"/>
    </row>
    <row r="113" spans="5:35">
      <c r="E113" s="166" t="s">
        <v>251</v>
      </c>
      <c r="F113" s="167"/>
      <c r="G113" s="167"/>
      <c r="H113" s="167"/>
      <c r="I113" s="167"/>
      <c r="J113" s="167"/>
      <c r="K113" s="167"/>
      <c r="L113" s="167"/>
      <c r="M113" s="167"/>
      <c r="N113" s="168"/>
    </row>
    <row r="114" spans="5:35">
      <c r="E114" s="166" t="s">
        <v>252</v>
      </c>
      <c r="F114" s="167"/>
      <c r="G114" s="167"/>
      <c r="H114" s="167"/>
      <c r="I114" s="167"/>
      <c r="J114" s="167"/>
      <c r="K114" s="167"/>
      <c r="L114" s="167"/>
      <c r="M114" s="167"/>
      <c r="N114" s="168"/>
    </row>
    <row r="115" spans="5:35">
      <c r="E115" s="166" t="s">
        <v>253</v>
      </c>
      <c r="F115" s="167"/>
      <c r="G115" s="167"/>
      <c r="H115" s="167"/>
      <c r="I115" s="167"/>
      <c r="J115" s="167"/>
      <c r="K115" s="167"/>
      <c r="L115" s="167"/>
      <c r="M115" s="167"/>
      <c r="N115" s="168"/>
    </row>
    <row r="117" spans="5:35">
      <c r="E117" s="174"/>
      <c r="AI117" s="1" t="s">
        <v>329</v>
      </c>
    </row>
    <row r="118" spans="5:35">
      <c r="E118" s="175" t="s">
        <v>312</v>
      </c>
      <c r="H118" s="1" t="s">
        <v>324</v>
      </c>
    </row>
    <row r="119" spans="5:35">
      <c r="E119" s="175" t="s">
        <v>313</v>
      </c>
      <c r="H119" s="1" t="s">
        <v>325</v>
      </c>
    </row>
    <row r="120" spans="5:35">
      <c r="E120" s="175" t="s">
        <v>312</v>
      </c>
      <c r="H120" s="1" t="s">
        <v>326</v>
      </c>
    </row>
    <row r="121" spans="5:35">
      <c r="E121" s="175" t="s">
        <v>314</v>
      </c>
      <c r="H121" s="1" t="s">
        <v>327</v>
      </c>
    </row>
    <row r="122" spans="5:35">
      <c r="E122" s="175" t="s">
        <v>315</v>
      </c>
      <c r="H122" s="1" t="s">
        <v>339</v>
      </c>
      <c r="AB122" s="1" t="s">
        <v>416</v>
      </c>
    </row>
    <row r="123" spans="5:35">
      <c r="E123" s="175" t="s">
        <v>312</v>
      </c>
      <c r="H123" s="1" t="s">
        <v>340</v>
      </c>
      <c r="AB123" s="1" t="s">
        <v>416</v>
      </c>
    </row>
    <row r="124" spans="5:35">
      <c r="E124" s="175" t="s">
        <v>316</v>
      </c>
      <c r="H124" s="1" t="s">
        <v>328</v>
      </c>
    </row>
    <row r="125" spans="5:35">
      <c r="E125" s="175" t="s">
        <v>317</v>
      </c>
      <c r="H125" s="1" t="s">
        <v>342</v>
      </c>
    </row>
    <row r="126" spans="5:35">
      <c r="E126" s="618" t="s">
        <v>318</v>
      </c>
      <c r="F126" s="43"/>
      <c r="G126" s="43"/>
      <c r="H126" s="43" t="s">
        <v>329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5:35">
      <c r="E127" s="618" t="s">
        <v>317</v>
      </c>
      <c r="F127" s="43"/>
      <c r="G127" s="43"/>
      <c r="H127" s="43" t="s">
        <v>344</v>
      </c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5:35">
      <c r="E128" s="618" t="s">
        <v>345</v>
      </c>
      <c r="F128" s="43"/>
      <c r="G128" s="43"/>
      <c r="H128" s="43" t="s">
        <v>341</v>
      </c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5:40">
      <c r="E129" s="618" t="s">
        <v>317</v>
      </c>
      <c r="F129" s="43"/>
      <c r="G129" s="43"/>
      <c r="H129" s="43" t="s">
        <v>343</v>
      </c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5:40">
      <c r="E130" s="618" t="s">
        <v>319</v>
      </c>
      <c r="F130" s="43"/>
      <c r="G130" s="43"/>
      <c r="H130" s="43" t="s">
        <v>346</v>
      </c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5:40">
      <c r="E131" s="618" t="s">
        <v>320</v>
      </c>
      <c r="F131" s="43"/>
      <c r="G131" s="43"/>
      <c r="H131" s="43" t="s">
        <v>329</v>
      </c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5:40">
      <c r="E132" s="618" t="s">
        <v>319</v>
      </c>
      <c r="F132" s="43"/>
      <c r="G132" s="43"/>
      <c r="H132" s="43" t="s">
        <v>347</v>
      </c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5:40">
      <c r="E133" s="618" t="s">
        <v>321</v>
      </c>
      <c r="F133" s="43"/>
      <c r="G133" s="43"/>
      <c r="H133" s="43" t="s">
        <v>414</v>
      </c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5:40">
      <c r="E134" s="618" t="s">
        <v>319</v>
      </c>
      <c r="F134" s="43"/>
      <c r="G134" s="43"/>
      <c r="H134" s="43" t="s">
        <v>415</v>
      </c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5:40">
      <c r="E135" s="176" t="s">
        <v>312</v>
      </c>
      <c r="F135" s="177"/>
      <c r="G135" s="177"/>
      <c r="H135" s="177" t="s">
        <v>348</v>
      </c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</row>
    <row r="136" spans="5:40">
      <c r="E136" s="618" t="s">
        <v>322</v>
      </c>
      <c r="F136" s="43"/>
      <c r="G136" s="43"/>
      <c r="H136" s="43" t="s">
        <v>349</v>
      </c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B136" s="1" t="s">
        <v>417</v>
      </c>
    </row>
    <row r="137" spans="5:40">
      <c r="E137" s="618" t="s">
        <v>323</v>
      </c>
      <c r="F137" s="43"/>
      <c r="G137" s="43"/>
      <c r="H137" s="43" t="s">
        <v>350</v>
      </c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B137" s="1" t="s">
        <v>417</v>
      </c>
    </row>
    <row r="138" spans="5:40">
      <c r="E138" s="176" t="s">
        <v>322</v>
      </c>
      <c r="F138" s="177"/>
      <c r="G138" s="177"/>
      <c r="H138" s="177" t="s">
        <v>351</v>
      </c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 t="s">
        <v>417</v>
      </c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</row>
    <row r="139" spans="5:40">
      <c r="E139" s="618" t="s">
        <v>330</v>
      </c>
      <c r="F139" s="43"/>
      <c r="G139" s="43"/>
      <c r="H139" s="43" t="s">
        <v>352</v>
      </c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B139" s="1" t="s">
        <v>418</v>
      </c>
    </row>
    <row r="140" spans="5:40">
      <c r="E140" s="618" t="s">
        <v>331</v>
      </c>
      <c r="F140" s="43"/>
      <c r="G140" s="43"/>
      <c r="H140" s="43" t="s">
        <v>353</v>
      </c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B140" s="1" t="s">
        <v>418</v>
      </c>
    </row>
    <row r="141" spans="5:40">
      <c r="E141" s="618" t="s">
        <v>330</v>
      </c>
      <c r="F141" s="43"/>
      <c r="G141" s="43"/>
      <c r="H141" s="43" t="s">
        <v>354</v>
      </c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B141" s="1" t="s">
        <v>418</v>
      </c>
    </row>
    <row r="142" spans="5:40">
      <c r="E142" s="618" t="s">
        <v>332</v>
      </c>
      <c r="F142" s="43"/>
      <c r="G142" s="43"/>
      <c r="H142" s="43" t="s">
        <v>355</v>
      </c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1" t="s">
        <v>418</v>
      </c>
    </row>
    <row r="143" spans="5:40">
      <c r="E143" s="618" t="s">
        <v>333</v>
      </c>
      <c r="F143" s="43"/>
      <c r="G143" s="43"/>
      <c r="H143" s="43" t="s">
        <v>356</v>
      </c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1" t="s">
        <v>418</v>
      </c>
    </row>
    <row r="144" spans="5:40">
      <c r="E144" s="618" t="s">
        <v>332</v>
      </c>
      <c r="F144" s="43"/>
      <c r="G144" s="43"/>
      <c r="H144" s="43" t="s">
        <v>357</v>
      </c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B144" s="1" t="s">
        <v>418</v>
      </c>
    </row>
    <row r="145" spans="5:40">
      <c r="E145" s="618" t="s">
        <v>334</v>
      </c>
      <c r="F145" s="43"/>
      <c r="G145" s="43"/>
      <c r="H145" s="43" t="s">
        <v>358</v>
      </c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B145" s="1" t="s">
        <v>418</v>
      </c>
    </row>
    <row r="146" spans="5:40">
      <c r="E146" s="618" t="s">
        <v>335</v>
      </c>
      <c r="F146" s="43"/>
      <c r="G146" s="43"/>
      <c r="H146" s="43" t="s">
        <v>359</v>
      </c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B146" s="1" t="s">
        <v>418</v>
      </c>
    </row>
    <row r="147" spans="5:40">
      <c r="E147" s="618" t="s">
        <v>334</v>
      </c>
      <c r="F147" s="43"/>
      <c r="G147" s="43"/>
      <c r="H147" s="43" t="s">
        <v>360</v>
      </c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B147" s="1" t="s">
        <v>418</v>
      </c>
    </row>
    <row r="148" spans="5:40">
      <c r="E148" s="618" t="s">
        <v>336</v>
      </c>
      <c r="F148" s="43"/>
      <c r="G148" s="43"/>
      <c r="H148" s="43" t="s">
        <v>361</v>
      </c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B148" s="1" t="s">
        <v>418</v>
      </c>
    </row>
    <row r="149" spans="5:40">
      <c r="E149" s="618" t="s">
        <v>337</v>
      </c>
      <c r="F149" s="43"/>
      <c r="G149" s="43"/>
      <c r="H149" s="43" t="s">
        <v>362</v>
      </c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B149" s="1" t="s">
        <v>418</v>
      </c>
    </row>
    <row r="150" spans="5:40">
      <c r="E150" s="176" t="s">
        <v>336</v>
      </c>
      <c r="F150" s="177"/>
      <c r="G150" s="177"/>
      <c r="H150" s="177" t="s">
        <v>363</v>
      </c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 t="s">
        <v>418</v>
      </c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</row>
    <row r="151" spans="5:40">
      <c r="E151" s="618" t="s">
        <v>312</v>
      </c>
      <c r="F151" s="43"/>
      <c r="G151" s="43"/>
      <c r="H151" s="43" t="s">
        <v>364</v>
      </c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5:40">
      <c r="E152" s="175" t="s">
        <v>313</v>
      </c>
      <c r="H152" s="1" t="s">
        <v>365</v>
      </c>
    </row>
    <row r="153" spans="5:40">
      <c r="E153" s="175" t="s">
        <v>312</v>
      </c>
      <c r="H153" s="1" t="s">
        <v>366</v>
      </c>
    </row>
    <row r="154" spans="5:40">
      <c r="E154" s="175" t="s">
        <v>314</v>
      </c>
      <c r="H154" s="1" t="s">
        <v>367</v>
      </c>
    </row>
    <row r="155" spans="5:40">
      <c r="E155" s="175" t="s">
        <v>338</v>
      </c>
      <c r="H155" s="1" t="s">
        <v>368</v>
      </c>
      <c r="AB155" s="1" t="s">
        <v>419</v>
      </c>
    </row>
    <row r="156" spans="5:40">
      <c r="E156" s="175" t="s">
        <v>312</v>
      </c>
      <c r="H156" s="1" t="s">
        <v>369</v>
      </c>
    </row>
    <row r="157" spans="5:40">
      <c r="E157" s="175" t="s">
        <v>312</v>
      </c>
      <c r="H157" s="1" t="s">
        <v>370</v>
      </c>
    </row>
    <row r="158" spans="5:40">
      <c r="E158" s="175" t="s">
        <v>317</v>
      </c>
      <c r="H158" s="1" t="s">
        <v>371</v>
      </c>
    </row>
    <row r="160" spans="5:40">
      <c r="E160" s="1" t="s">
        <v>421</v>
      </c>
      <c r="H160" s="1" t="s">
        <v>423</v>
      </c>
      <c r="AE160" s="1" t="s">
        <v>424</v>
      </c>
    </row>
    <row r="161" spans="5:31">
      <c r="E161" s="1" t="s">
        <v>425</v>
      </c>
      <c r="H161" s="1" t="s">
        <v>426</v>
      </c>
      <c r="AE161" s="1" t="s">
        <v>424</v>
      </c>
    </row>
    <row r="162" spans="5:31">
      <c r="E162" s="1" t="s">
        <v>421</v>
      </c>
      <c r="H162" s="1" t="s">
        <v>427</v>
      </c>
      <c r="AE162" s="1" t="s">
        <v>424</v>
      </c>
    </row>
    <row r="163" spans="5:31">
      <c r="E163" s="1" t="s">
        <v>428</v>
      </c>
      <c r="H163" s="1" t="s">
        <v>429</v>
      </c>
      <c r="AE163" s="1" t="s">
        <v>424</v>
      </c>
    </row>
    <row r="164" spans="5:31">
      <c r="E164" s="1" t="s">
        <v>457</v>
      </c>
      <c r="H164" s="1" t="s">
        <v>458</v>
      </c>
      <c r="AE164" s="1" t="s">
        <v>424</v>
      </c>
    </row>
    <row r="165" spans="5:31">
      <c r="E165" s="1" t="s">
        <v>459</v>
      </c>
      <c r="H165" s="1" t="s">
        <v>460</v>
      </c>
      <c r="AE165" s="1" t="s">
        <v>424</v>
      </c>
    </row>
    <row r="166" spans="5:31">
      <c r="E166" s="1" t="s">
        <v>461</v>
      </c>
      <c r="H166" s="1" t="s">
        <v>462</v>
      </c>
      <c r="AE166" s="1" t="s">
        <v>424</v>
      </c>
    </row>
    <row r="167" spans="5:31">
      <c r="E167" s="1" t="s">
        <v>463</v>
      </c>
      <c r="H167" s="1" t="s">
        <v>464</v>
      </c>
      <c r="AE167" s="1" t="s">
        <v>424</v>
      </c>
    </row>
    <row r="168" spans="5:31">
      <c r="E168" s="1" t="s">
        <v>465</v>
      </c>
      <c r="H168" s="1" t="s">
        <v>466</v>
      </c>
      <c r="AE168" s="1" t="s">
        <v>424</v>
      </c>
    </row>
    <row r="169" spans="5:31">
      <c r="E169" s="1" t="s">
        <v>467</v>
      </c>
      <c r="H169" s="1" t="s">
        <v>468</v>
      </c>
      <c r="AE169" s="1" t="s">
        <v>424</v>
      </c>
    </row>
    <row r="170" spans="5:31">
      <c r="E170" s="1" t="s">
        <v>465</v>
      </c>
      <c r="H170" s="1" t="s">
        <v>469</v>
      </c>
      <c r="AE170" s="1" t="s">
        <v>424</v>
      </c>
    </row>
    <row r="171" spans="5:31">
      <c r="E171" s="1" t="s">
        <v>470</v>
      </c>
      <c r="H171" s="1" t="s">
        <v>471</v>
      </c>
      <c r="AE171" s="1" t="s">
        <v>424</v>
      </c>
    </row>
    <row r="172" spans="5:31">
      <c r="E172" s="1" t="s">
        <v>465</v>
      </c>
      <c r="H172" s="1" t="s">
        <v>472</v>
      </c>
      <c r="AE172" s="1" t="s">
        <v>424</v>
      </c>
    </row>
    <row r="173" spans="5:31">
      <c r="E173" s="1" t="s">
        <v>473</v>
      </c>
      <c r="H173" s="1" t="s">
        <v>474</v>
      </c>
      <c r="AE173" s="1" t="s">
        <v>424</v>
      </c>
    </row>
    <row r="174" spans="5:31">
      <c r="E174" s="1" t="s">
        <v>475</v>
      </c>
      <c r="H174" s="1" t="s">
        <v>476</v>
      </c>
      <c r="AE174" s="1" t="s">
        <v>424</v>
      </c>
    </row>
    <row r="175" spans="5:31">
      <c r="E175" s="1" t="s">
        <v>473</v>
      </c>
      <c r="H175" s="1" t="s">
        <v>477</v>
      </c>
      <c r="AE175" s="1" t="s">
        <v>424</v>
      </c>
    </row>
    <row r="176" spans="5:31">
      <c r="E176" s="1" t="s">
        <v>478</v>
      </c>
      <c r="H176" s="1" t="s">
        <v>479</v>
      </c>
      <c r="AE176" s="1" t="s">
        <v>424</v>
      </c>
    </row>
    <row r="177" spans="5:31">
      <c r="E177" s="1" t="s">
        <v>473</v>
      </c>
      <c r="H177" s="1" t="s">
        <v>480</v>
      </c>
      <c r="AE177" s="1" t="s">
        <v>424</v>
      </c>
    </row>
    <row r="178" spans="5:31">
      <c r="E178" s="1" t="s">
        <v>481</v>
      </c>
      <c r="H178" s="1" t="s">
        <v>482</v>
      </c>
      <c r="AE178" s="1" t="s">
        <v>424</v>
      </c>
    </row>
    <row r="179" spans="5:31">
      <c r="E179" s="1" t="s">
        <v>483</v>
      </c>
      <c r="H179" s="1" t="s">
        <v>484</v>
      </c>
      <c r="AE179" s="1" t="s">
        <v>424</v>
      </c>
    </row>
    <row r="180" spans="5:31">
      <c r="E180" s="1" t="s">
        <v>485</v>
      </c>
      <c r="H180" s="1" t="s">
        <v>486</v>
      </c>
      <c r="AE180" s="1" t="s">
        <v>424</v>
      </c>
    </row>
    <row r="181" spans="5:31">
      <c r="E181" s="1" t="s">
        <v>487</v>
      </c>
      <c r="H181" s="1" t="s">
        <v>488</v>
      </c>
    </row>
  </sheetData>
  <mergeCells count="313">
    <mergeCell ref="A60:L60"/>
    <mergeCell ref="T60:Z60"/>
    <mergeCell ref="AA60:AG60"/>
    <mergeCell ref="AH60:AN60"/>
    <mergeCell ref="A56:L56"/>
    <mergeCell ref="T56:Z56"/>
    <mergeCell ref="AA56:AG56"/>
    <mergeCell ref="AH56:AN56"/>
    <mergeCell ref="A57:L57"/>
    <mergeCell ref="T57:Z57"/>
    <mergeCell ref="AA57:AG57"/>
    <mergeCell ref="AH57:AN57"/>
    <mergeCell ref="M60:S60"/>
    <mergeCell ref="AH59:AN59"/>
    <mergeCell ref="T7:Z7"/>
    <mergeCell ref="AA7:AG7"/>
    <mergeCell ref="AH7:AN7"/>
    <mergeCell ref="A58:L58"/>
    <mergeCell ref="T58:Z58"/>
    <mergeCell ref="AA58:AG58"/>
    <mergeCell ref="AH58:AN58"/>
    <mergeCell ref="A59:L59"/>
    <mergeCell ref="T59:Z59"/>
    <mergeCell ref="AA59:AG59"/>
    <mergeCell ref="A54:L54"/>
    <mergeCell ref="T54:Z54"/>
    <mergeCell ref="AA54:AG54"/>
    <mergeCell ref="AH54:AN54"/>
    <mergeCell ref="A10:A11"/>
    <mergeCell ref="B10:E11"/>
    <mergeCell ref="F10:L11"/>
    <mergeCell ref="A55:L55"/>
    <mergeCell ref="T55:Z55"/>
    <mergeCell ref="AA55:AG55"/>
    <mergeCell ref="AH55:AN55"/>
    <mergeCell ref="G39:L39"/>
    <mergeCell ref="G40:L40"/>
    <mergeCell ref="G41:L41"/>
    <mergeCell ref="D39:F41"/>
    <mergeCell ref="E42:L42"/>
    <mergeCell ref="D43:L43"/>
    <mergeCell ref="M47:S47"/>
    <mergeCell ref="T47:Z47"/>
    <mergeCell ref="AA47:AG47"/>
    <mergeCell ref="M43:S43"/>
    <mergeCell ref="T43:Z43"/>
    <mergeCell ref="AA43:AG43"/>
    <mergeCell ref="M41:S41"/>
    <mergeCell ref="T41:Z41"/>
    <mergeCell ref="AA41:AG41"/>
    <mergeCell ref="AH43:AN43"/>
    <mergeCell ref="M44:S44"/>
    <mergeCell ref="T44:Z44"/>
    <mergeCell ref="AA44:AG44"/>
    <mergeCell ref="AH44:AN44"/>
    <mergeCell ref="B4:D4"/>
    <mergeCell ref="E4:F4"/>
    <mergeCell ref="H4:I4"/>
    <mergeCell ref="O4:AJ5"/>
    <mergeCell ref="T16:V16"/>
    <mergeCell ref="W16:Z16"/>
    <mergeCell ref="AA16:AC16"/>
    <mergeCell ref="AD16:AG16"/>
    <mergeCell ref="A39:C43"/>
    <mergeCell ref="A44:C48"/>
    <mergeCell ref="D44:F46"/>
    <mergeCell ref="G44:L44"/>
    <mergeCell ref="G45:L45"/>
    <mergeCell ref="G46:L46"/>
    <mergeCell ref="E47:L47"/>
    <mergeCell ref="D48:L48"/>
    <mergeCell ref="AH47:AN47"/>
    <mergeCell ref="M48:S48"/>
    <mergeCell ref="T48:Z48"/>
    <mergeCell ref="AA48:AG48"/>
    <mergeCell ref="AH48:AN48"/>
    <mergeCell ref="M45:S45"/>
    <mergeCell ref="T45:Z45"/>
    <mergeCell ref="AA45:AG45"/>
    <mergeCell ref="AH45:AN45"/>
    <mergeCell ref="M46:S46"/>
    <mergeCell ref="T46:Z46"/>
    <mergeCell ref="AA46:AG46"/>
    <mergeCell ref="AH46:AN46"/>
    <mergeCell ref="AH41:AN41"/>
    <mergeCell ref="M42:S42"/>
    <mergeCell ref="T42:Z42"/>
    <mergeCell ref="AA42:AG42"/>
    <mergeCell ref="AH42:AN42"/>
    <mergeCell ref="AM37:AN37"/>
    <mergeCell ref="M39:S39"/>
    <mergeCell ref="T39:Z39"/>
    <mergeCell ref="AA39:AG39"/>
    <mergeCell ref="AH39:AN39"/>
    <mergeCell ref="M40:S40"/>
    <mergeCell ref="T40:Z40"/>
    <mergeCell ref="AA40:AG40"/>
    <mergeCell ref="AH40:AN40"/>
    <mergeCell ref="R37:S37"/>
    <mergeCell ref="T37:X37"/>
    <mergeCell ref="Y37:Z37"/>
    <mergeCell ref="AA37:AE37"/>
    <mergeCell ref="AF37:AG37"/>
    <mergeCell ref="AH37:AL37"/>
    <mergeCell ref="B27:L27"/>
    <mergeCell ref="B28:L28"/>
    <mergeCell ref="F29:L29"/>
    <mergeCell ref="F30:L30"/>
    <mergeCell ref="G31:L31"/>
    <mergeCell ref="A29:E31"/>
    <mergeCell ref="M36:S36"/>
    <mergeCell ref="G24:L24"/>
    <mergeCell ref="G25:L25"/>
    <mergeCell ref="F26:L26"/>
    <mergeCell ref="B32:L32"/>
    <mergeCell ref="B34:L34"/>
    <mergeCell ref="G35:L35"/>
    <mergeCell ref="M34:S34"/>
    <mergeCell ref="M35:S35"/>
    <mergeCell ref="M31:S31"/>
    <mergeCell ref="M27:S27"/>
    <mergeCell ref="M29:S29"/>
    <mergeCell ref="T31:Z31"/>
    <mergeCell ref="AA31:AG31"/>
    <mergeCell ref="AH31:AN31"/>
    <mergeCell ref="M32:S32"/>
    <mergeCell ref="A35:E36"/>
    <mergeCell ref="B37:F37"/>
    <mergeCell ref="G37:L37"/>
    <mergeCell ref="M37:Q37"/>
    <mergeCell ref="T32:X32"/>
    <mergeCell ref="Y32:Z32"/>
    <mergeCell ref="AA32:AE32"/>
    <mergeCell ref="AF32:AG32"/>
    <mergeCell ref="AH32:AL32"/>
    <mergeCell ref="AM32:AN32"/>
    <mergeCell ref="G36:L36"/>
    <mergeCell ref="T36:Z36"/>
    <mergeCell ref="AA36:AG36"/>
    <mergeCell ref="AH36:AN36"/>
    <mergeCell ref="T34:Z34"/>
    <mergeCell ref="AA34:AG34"/>
    <mergeCell ref="AH34:AN34"/>
    <mergeCell ref="T35:Z35"/>
    <mergeCell ref="AA35:AG35"/>
    <mergeCell ref="AH35:AN35"/>
    <mergeCell ref="T29:Z29"/>
    <mergeCell ref="AA29:AG29"/>
    <mergeCell ref="AH29:AN29"/>
    <mergeCell ref="M30:S30"/>
    <mergeCell ref="T30:Z30"/>
    <mergeCell ref="AA30:AG30"/>
    <mergeCell ref="AH30:AN30"/>
    <mergeCell ref="G19:J20"/>
    <mergeCell ref="F17:F18"/>
    <mergeCell ref="F19:F20"/>
    <mergeCell ref="T24:Z24"/>
    <mergeCell ref="AA24:AG24"/>
    <mergeCell ref="AH24:AN24"/>
    <mergeCell ref="M24:S24"/>
    <mergeCell ref="T21:Z21"/>
    <mergeCell ref="AA21:AG21"/>
    <mergeCell ref="AH21:AN21"/>
    <mergeCell ref="T27:Z27"/>
    <mergeCell ref="AA27:AG27"/>
    <mergeCell ref="AH27:AN27"/>
    <mergeCell ref="M28:S28"/>
    <mergeCell ref="T28:Z28"/>
    <mergeCell ref="AA28:AG28"/>
    <mergeCell ref="AH28:AN28"/>
    <mergeCell ref="M26:S26"/>
    <mergeCell ref="T26:Z26"/>
    <mergeCell ref="AA26:AG26"/>
    <mergeCell ref="AH26:AN26"/>
    <mergeCell ref="AH22:AN22"/>
    <mergeCell ref="A15:E20"/>
    <mergeCell ref="F16:J16"/>
    <mergeCell ref="G15:J15"/>
    <mergeCell ref="G17:J18"/>
    <mergeCell ref="K15:L15"/>
    <mergeCell ref="K16:L16"/>
    <mergeCell ref="K17:L17"/>
    <mergeCell ref="K18:L18"/>
    <mergeCell ref="K19:L19"/>
    <mergeCell ref="K20:L20"/>
    <mergeCell ref="A24:E26"/>
    <mergeCell ref="B8:L9"/>
    <mergeCell ref="A8:A9"/>
    <mergeCell ref="B12:L12"/>
    <mergeCell ref="G13:L13"/>
    <mergeCell ref="G14:L14"/>
    <mergeCell ref="A13:E14"/>
    <mergeCell ref="T19:Z19"/>
    <mergeCell ref="AA19:AG19"/>
    <mergeCell ref="AH19:AN19"/>
    <mergeCell ref="T17:Z17"/>
    <mergeCell ref="AA17:AG17"/>
    <mergeCell ref="AH17:AN17"/>
    <mergeCell ref="T18:Z18"/>
    <mergeCell ref="AA18:AG18"/>
    <mergeCell ref="AH18:AN18"/>
    <mergeCell ref="T15:V15"/>
    <mergeCell ref="AA15:AC15"/>
    <mergeCell ref="AD15:AG15"/>
    <mergeCell ref="AH15:AJ15"/>
    <mergeCell ref="AK15:AN15"/>
    <mergeCell ref="AH16:AJ16"/>
    <mergeCell ref="AK16:AN16"/>
    <mergeCell ref="AL13:AN13"/>
    <mergeCell ref="AA14:AD14"/>
    <mergeCell ref="M8:S9"/>
    <mergeCell ref="T8:Z8"/>
    <mergeCell ref="AA8:AG8"/>
    <mergeCell ref="AH8:AN8"/>
    <mergeCell ref="T9:Z9"/>
    <mergeCell ref="AA9:AG9"/>
    <mergeCell ref="AH9:AN9"/>
    <mergeCell ref="M10:S22"/>
    <mergeCell ref="AH14:AK14"/>
    <mergeCell ref="AL14:AN14"/>
    <mergeCell ref="W15:Z15"/>
    <mergeCell ref="T12:Z12"/>
    <mergeCell ref="T10:Z11"/>
    <mergeCell ref="AA10:AG11"/>
    <mergeCell ref="AH10:AN11"/>
    <mergeCell ref="A61:L61"/>
    <mergeCell ref="M61:S61"/>
    <mergeCell ref="T61:Z61"/>
    <mergeCell ref="AA61:AG61"/>
    <mergeCell ref="AH61:AN61"/>
    <mergeCell ref="A79:D79"/>
    <mergeCell ref="A80:D80"/>
    <mergeCell ref="A81:D81"/>
    <mergeCell ref="A82:D82"/>
    <mergeCell ref="M66:S66"/>
    <mergeCell ref="M67:S67"/>
    <mergeCell ref="O77:X77"/>
    <mergeCell ref="E77:N77"/>
    <mergeCell ref="A72:L72"/>
    <mergeCell ref="M72:S72"/>
    <mergeCell ref="T72:Z72"/>
    <mergeCell ref="AA72:AG72"/>
    <mergeCell ref="AH72:AN72"/>
    <mergeCell ref="AA64:AG64"/>
    <mergeCell ref="AH64:AN64"/>
    <mergeCell ref="T66:Z66"/>
    <mergeCell ref="A63:L63"/>
    <mergeCell ref="M63:S63"/>
    <mergeCell ref="M64:S64"/>
    <mergeCell ref="A101:D101"/>
    <mergeCell ref="A102:D102"/>
    <mergeCell ref="A103:D103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O86:X86"/>
    <mergeCell ref="A96:D96"/>
    <mergeCell ref="A97:D97"/>
    <mergeCell ref="A98:D98"/>
    <mergeCell ref="AA12:AG12"/>
    <mergeCell ref="A99:D99"/>
    <mergeCell ref="A100:D100"/>
    <mergeCell ref="AA66:AG66"/>
    <mergeCell ref="AH66:AN66"/>
    <mergeCell ref="T67:Z67"/>
    <mergeCell ref="AA67:AG67"/>
    <mergeCell ref="AH67:AN67"/>
    <mergeCell ref="A69:L69"/>
    <mergeCell ref="T69:Z69"/>
    <mergeCell ref="AA69:AG69"/>
    <mergeCell ref="AH69:AN69"/>
    <mergeCell ref="M69:S69"/>
    <mergeCell ref="A64:L64"/>
    <mergeCell ref="A66:L66"/>
    <mergeCell ref="A67:L67"/>
    <mergeCell ref="T63:Z63"/>
    <mergeCell ref="AA63:AG63"/>
    <mergeCell ref="AH63:AN63"/>
    <mergeCell ref="T64:Z64"/>
    <mergeCell ref="A21:E22"/>
    <mergeCell ref="G21:L21"/>
    <mergeCell ref="G22:L22"/>
    <mergeCell ref="B33:L33"/>
    <mergeCell ref="M33:S33"/>
    <mergeCell ref="T33:Z33"/>
    <mergeCell ref="AA33:AG33"/>
    <mergeCell ref="AH33:AN33"/>
    <mergeCell ref="AH12:AN12"/>
    <mergeCell ref="T13:W13"/>
    <mergeCell ref="T14:W14"/>
    <mergeCell ref="X13:Z13"/>
    <mergeCell ref="X14:Z14"/>
    <mergeCell ref="AA13:AD13"/>
    <mergeCell ref="AE13:AG13"/>
    <mergeCell ref="AH13:AK13"/>
    <mergeCell ref="T20:Z20"/>
    <mergeCell ref="AA20:AG20"/>
    <mergeCell ref="AH20:AN20"/>
    <mergeCell ref="AE14:AG14"/>
    <mergeCell ref="M25:S25"/>
    <mergeCell ref="T25:Z25"/>
    <mergeCell ref="AA25:AG25"/>
    <mergeCell ref="AH25:AN25"/>
  </mergeCells>
  <phoneticPr fontId="2" type="noConversion"/>
  <conditionalFormatting sqref="A12:L12 T12:XFD12">
    <cfRule type="cellIs" dxfId="3" priority="22" operator="equal">
      <formula>"건물 (4)"</formula>
    </cfRule>
  </conditionalFormatting>
  <conditionalFormatting sqref="T9:Z9">
    <cfRule type="cellIs" dxfId="2" priority="20" operator="equal">
      <formula>"(1-30)"</formula>
    </cfRule>
  </conditionalFormatting>
  <conditionalFormatting sqref="AH9:AN9">
    <cfRule type="cellIs" dxfId="1" priority="13" operator="equal">
      <formula>"(1-30)"</formula>
    </cfRule>
  </conditionalFormatting>
  <conditionalFormatting sqref="AA9:AG9">
    <cfRule type="cellIs" dxfId="0" priority="14" operator="equal">
      <formula>"(1-30)"</formula>
    </cfRule>
  </conditionalFormatting>
  <dataValidations count="8">
    <dataValidation type="list" allowBlank="1" showInputMessage="1" showErrorMessage="1" sqref="T26:AN26" xr:uid="{A32DBE94-4D2D-4EA2-B724-640790A1BDF3}">
      <formula1>$O$78:$O$83</formula1>
    </dataValidation>
    <dataValidation type="list" allowBlank="1" showInputMessage="1" showErrorMessage="1" sqref="X13:Z14 AE13:AG14 AL13:AN14" xr:uid="{82E4F5AC-5979-4A86-811B-E3CC0662A5DD}">
      <formula1>$E$78:$E$115</formula1>
    </dataValidation>
    <dataValidation type="list" allowBlank="1" showInputMessage="1" showErrorMessage="1" sqref="AH12:AN12" xr:uid="{F61BD14B-AB93-4EA3-978E-8556C6C1158E}">
      <formula1>$O$87:$O$103</formula1>
    </dataValidation>
    <dataValidation type="list" allowBlank="1" showInputMessage="1" showErrorMessage="1" sqref="AH8:AN8" xr:uid="{D7ADFBE8-C603-4AC1-ACE8-30BB11B9247D}">
      <formula1>$H$117:$H$181</formula1>
    </dataValidation>
    <dataValidation type="list" allowBlank="1" showInputMessage="1" showErrorMessage="1" sqref="AH9:AN9" xr:uid="{FFA7804C-9A16-4498-9F82-41BB3A760903}">
      <formula1>$E$117:$E$181</formula1>
    </dataValidation>
    <dataValidation type="list" allowBlank="1" showInputMessage="1" showErrorMessage="1" sqref="T9:AG9" xr:uid="{8F473DB2-759F-43F7-AD9E-301878BE0F90}">
      <formula1>$E$117:$E$181</formula1>
    </dataValidation>
    <dataValidation type="list" allowBlank="1" showInputMessage="1" showErrorMessage="1" sqref="T8:AG8" xr:uid="{CE024EAD-20D5-4270-91B1-A0F86F9DB948}">
      <formula1>$H$117:$H$181</formula1>
    </dataValidation>
    <dataValidation type="list" allowBlank="1" showInputMessage="1" showErrorMessage="1" sqref="T12:AG12" xr:uid="{24BB0DF1-6A26-4CE1-B4B8-6AA999751367}">
      <formula1>$O$87:$O$103</formula1>
    </dataValidation>
  </dataValidations>
  <pageMargins left="0.19685039370078741" right="0.11811023622047245" top="0.35433070866141736" bottom="0.15748031496062992" header="0.11811023622047245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M47"/>
  <sheetViews>
    <sheetView showGridLines="0" topLeftCell="B1" zoomScale="150" zoomScaleNormal="150" workbookViewId="0">
      <pane ySplit="6" topLeftCell="A7" activePane="bottomLeft" state="frozen"/>
      <selection pane="bottomLeft" activeCell="AK12" sqref="AK12:AM12"/>
    </sheetView>
  </sheetViews>
  <sheetFormatPr defaultColWidth="2.375" defaultRowHeight="12"/>
  <cols>
    <col min="1" max="2" width="2.375" style="41"/>
    <col min="3" max="3" width="2.625" style="41" customWidth="1"/>
    <col min="4" max="5" width="3.375" style="41" customWidth="1"/>
    <col min="6" max="14" width="2.25" style="41" customWidth="1"/>
    <col min="15" max="30" width="2.375" style="41"/>
    <col min="31" max="36" width="2.125" style="41" customWidth="1"/>
    <col min="37" max="41" width="2.375" style="41"/>
    <col min="42" max="42" width="2.625" style="41" customWidth="1"/>
    <col min="43" max="44" width="3.375" style="41" customWidth="1"/>
    <col min="45" max="53" width="2.25" style="41" customWidth="1"/>
    <col min="54" max="69" width="2.375" style="41"/>
    <col min="70" max="75" width="2.125" style="41" customWidth="1"/>
    <col min="76" max="80" width="2.375" style="41"/>
    <col min="81" max="81" width="2.625" style="41" customWidth="1"/>
    <col min="82" max="83" width="3.375" style="41" customWidth="1"/>
    <col min="84" max="92" width="2.25" style="41" customWidth="1"/>
    <col min="93" max="108" width="2.375" style="41"/>
    <col min="109" max="114" width="2.125" style="41" customWidth="1"/>
    <col min="115" max="16384" width="2.375" style="41"/>
  </cols>
  <sheetData>
    <row r="1" spans="1:117" s="66" customFormat="1">
      <c r="A1" s="35" t="s">
        <v>407</v>
      </c>
      <c r="AM1" s="122" t="s">
        <v>288</v>
      </c>
      <c r="AN1" s="35" t="s">
        <v>407</v>
      </c>
      <c r="BZ1" s="122" t="s">
        <v>288</v>
      </c>
      <c r="CA1" s="35" t="s">
        <v>407</v>
      </c>
      <c r="DM1" s="122" t="s">
        <v>288</v>
      </c>
    </row>
    <row r="2" spans="1:117" ht="3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7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7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</row>
    <row r="3" spans="1:117" ht="12" customHeight="1">
      <c r="A3" s="604" t="s">
        <v>200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6">
        <v>1</v>
      </c>
      <c r="AD3" s="606"/>
      <c r="AE3" s="606"/>
      <c r="AF3" s="180" t="str">
        <f>'2-양도소득금액계산명세서'!T12</f>
        <v>일반주택(3)</v>
      </c>
      <c r="AG3" s="71"/>
      <c r="AH3" s="71"/>
      <c r="AI3" s="71"/>
      <c r="AJ3" s="71"/>
      <c r="AK3" s="71"/>
      <c r="AL3" s="71"/>
      <c r="AM3" s="71"/>
      <c r="AN3" s="604" t="s">
        <v>200</v>
      </c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604"/>
      <c r="BK3" s="604"/>
      <c r="BL3" s="604"/>
      <c r="BM3" s="604"/>
      <c r="BN3" s="604"/>
      <c r="BO3" s="604"/>
      <c r="BP3" s="606">
        <f>AC3+1</f>
        <v>2</v>
      </c>
      <c r="BQ3" s="606"/>
      <c r="BR3" s="606"/>
      <c r="BS3" s="180">
        <f>'2-양도소득금액계산명세서'!AA12</f>
        <v>0</v>
      </c>
      <c r="BT3" s="71"/>
      <c r="BU3" s="71"/>
      <c r="BV3" s="71"/>
      <c r="BW3" s="71"/>
      <c r="BX3" s="71"/>
      <c r="BY3" s="71"/>
      <c r="BZ3" s="71"/>
      <c r="CA3" s="604" t="s">
        <v>200</v>
      </c>
      <c r="CB3" s="604"/>
      <c r="CC3" s="604"/>
      <c r="CD3" s="604"/>
      <c r="CE3" s="604"/>
      <c r="CF3" s="604"/>
      <c r="CG3" s="604"/>
      <c r="CH3" s="604"/>
      <c r="CI3" s="604"/>
      <c r="CJ3" s="604"/>
      <c r="CK3" s="604"/>
      <c r="CL3" s="604"/>
      <c r="CM3" s="604"/>
      <c r="CN3" s="604"/>
      <c r="CO3" s="604"/>
      <c r="CP3" s="604"/>
      <c r="CQ3" s="604"/>
      <c r="CR3" s="604"/>
      <c r="CS3" s="604"/>
      <c r="CT3" s="604"/>
      <c r="CU3" s="604"/>
      <c r="CV3" s="604"/>
      <c r="CW3" s="604"/>
      <c r="CX3" s="604"/>
      <c r="CY3" s="604"/>
      <c r="CZ3" s="604"/>
      <c r="DA3" s="604"/>
      <c r="DB3" s="604"/>
      <c r="DC3" s="606">
        <f t="shared" ref="DC3" si="0">BP3+1</f>
        <v>3</v>
      </c>
      <c r="DD3" s="606"/>
      <c r="DE3" s="606"/>
      <c r="DF3" s="180">
        <f>'2-양도소득금액계산명세서'!AH12</f>
        <v>0</v>
      </c>
      <c r="DG3" s="71"/>
      <c r="DH3" s="71"/>
      <c r="DI3" s="71"/>
      <c r="DJ3" s="71"/>
      <c r="DK3" s="71"/>
      <c r="DL3" s="71"/>
      <c r="DM3" s="71"/>
    </row>
    <row r="4" spans="1:117" ht="12.75" customHeight="1" thickBo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  <c r="AC4" s="607"/>
      <c r="AD4" s="607"/>
      <c r="AE4" s="607"/>
      <c r="AF4" s="179">
        <f>'2-양도소득금액계산명세서'!T11</f>
        <v>0</v>
      </c>
      <c r="AG4" s="72"/>
      <c r="AH4" s="72"/>
      <c r="AI4" s="72"/>
      <c r="AJ4" s="72"/>
      <c r="AK4" s="72"/>
      <c r="AL4" s="72"/>
      <c r="AM4" s="72"/>
      <c r="AN4" s="605"/>
      <c r="AO4" s="605"/>
      <c r="AP4" s="605"/>
      <c r="AQ4" s="605"/>
      <c r="AR4" s="605"/>
      <c r="AS4" s="605"/>
      <c r="AT4" s="605"/>
      <c r="AU4" s="605"/>
      <c r="AV4" s="605"/>
      <c r="AW4" s="605"/>
      <c r="AX4" s="605"/>
      <c r="AY4" s="605"/>
      <c r="AZ4" s="605"/>
      <c r="BA4" s="605"/>
      <c r="BB4" s="605"/>
      <c r="BC4" s="605"/>
      <c r="BD4" s="605"/>
      <c r="BE4" s="605"/>
      <c r="BF4" s="605"/>
      <c r="BG4" s="605"/>
      <c r="BH4" s="605"/>
      <c r="BI4" s="605"/>
      <c r="BJ4" s="605"/>
      <c r="BK4" s="605"/>
      <c r="BL4" s="605"/>
      <c r="BM4" s="605"/>
      <c r="BN4" s="605"/>
      <c r="BO4" s="605"/>
      <c r="BP4" s="607"/>
      <c r="BQ4" s="607"/>
      <c r="BR4" s="607"/>
      <c r="BS4" s="179">
        <f>'2-양도소득금액계산명세서'!AA11</f>
        <v>0</v>
      </c>
      <c r="BT4" s="72"/>
      <c r="BU4" s="72"/>
      <c r="BV4" s="72"/>
      <c r="BW4" s="72"/>
      <c r="BX4" s="72"/>
      <c r="BY4" s="72"/>
      <c r="BZ4" s="72"/>
      <c r="CA4" s="605"/>
      <c r="CB4" s="605"/>
      <c r="CC4" s="605"/>
      <c r="CD4" s="605"/>
      <c r="CE4" s="605"/>
      <c r="CF4" s="605"/>
      <c r="CG4" s="605"/>
      <c r="CH4" s="605"/>
      <c r="CI4" s="605"/>
      <c r="CJ4" s="605"/>
      <c r="CK4" s="605"/>
      <c r="CL4" s="605"/>
      <c r="CM4" s="605"/>
      <c r="CN4" s="605"/>
      <c r="CO4" s="605"/>
      <c r="CP4" s="605"/>
      <c r="CQ4" s="605"/>
      <c r="CR4" s="605"/>
      <c r="CS4" s="605"/>
      <c r="CT4" s="605"/>
      <c r="CU4" s="605"/>
      <c r="CV4" s="605"/>
      <c r="CW4" s="605"/>
      <c r="CX4" s="605"/>
      <c r="CY4" s="605"/>
      <c r="CZ4" s="605"/>
      <c r="DA4" s="605"/>
      <c r="DB4" s="605"/>
      <c r="DC4" s="607"/>
      <c r="DD4" s="607"/>
      <c r="DE4" s="607"/>
      <c r="DF4" s="179">
        <f>'2-양도소득금액계산명세서'!AH11</f>
        <v>0</v>
      </c>
      <c r="DG4" s="72"/>
      <c r="DH4" s="72"/>
      <c r="DI4" s="72"/>
      <c r="DJ4" s="72"/>
      <c r="DK4" s="72"/>
      <c r="DL4" s="72"/>
      <c r="DM4" s="72"/>
    </row>
    <row r="5" spans="1:117" ht="15.75" customHeight="1">
      <c r="A5" s="582" t="s">
        <v>156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3"/>
      <c r="O5" s="611" t="s">
        <v>155</v>
      </c>
      <c r="P5" s="583"/>
      <c r="Q5" s="608" t="s">
        <v>150</v>
      </c>
      <c r="R5" s="608"/>
      <c r="S5" s="608"/>
      <c r="T5" s="608"/>
      <c r="U5" s="608"/>
      <c r="V5" s="608"/>
      <c r="W5" s="608"/>
      <c r="X5" s="608"/>
      <c r="Y5" s="608"/>
      <c r="Z5" s="608"/>
      <c r="AA5" s="608" t="s">
        <v>151</v>
      </c>
      <c r="AB5" s="608"/>
      <c r="AC5" s="608"/>
      <c r="AD5" s="608"/>
      <c r="AE5" s="608" t="s">
        <v>152</v>
      </c>
      <c r="AF5" s="608"/>
      <c r="AG5" s="608"/>
      <c r="AH5" s="608"/>
      <c r="AI5" s="608"/>
      <c r="AJ5" s="608"/>
      <c r="AK5" s="609" t="s">
        <v>153</v>
      </c>
      <c r="AL5" s="582"/>
      <c r="AM5" s="582"/>
      <c r="AN5" s="582" t="s">
        <v>156</v>
      </c>
      <c r="AO5" s="582"/>
      <c r="AP5" s="582"/>
      <c r="AQ5" s="582"/>
      <c r="AR5" s="582"/>
      <c r="AS5" s="582"/>
      <c r="AT5" s="582"/>
      <c r="AU5" s="582"/>
      <c r="AV5" s="582"/>
      <c r="AW5" s="582"/>
      <c r="AX5" s="582"/>
      <c r="AY5" s="582"/>
      <c r="AZ5" s="582"/>
      <c r="BA5" s="583"/>
      <c r="BB5" s="611" t="s">
        <v>155</v>
      </c>
      <c r="BC5" s="583"/>
      <c r="BD5" s="608" t="s">
        <v>150</v>
      </c>
      <c r="BE5" s="608"/>
      <c r="BF5" s="608"/>
      <c r="BG5" s="608"/>
      <c r="BH5" s="608"/>
      <c r="BI5" s="608"/>
      <c r="BJ5" s="608"/>
      <c r="BK5" s="608"/>
      <c r="BL5" s="608"/>
      <c r="BM5" s="608"/>
      <c r="BN5" s="608" t="s">
        <v>151</v>
      </c>
      <c r="BO5" s="608"/>
      <c r="BP5" s="608"/>
      <c r="BQ5" s="608"/>
      <c r="BR5" s="608" t="s">
        <v>152</v>
      </c>
      <c r="BS5" s="608"/>
      <c r="BT5" s="608"/>
      <c r="BU5" s="608"/>
      <c r="BV5" s="608"/>
      <c r="BW5" s="608"/>
      <c r="BX5" s="609" t="s">
        <v>153</v>
      </c>
      <c r="BY5" s="582"/>
      <c r="BZ5" s="582"/>
      <c r="CA5" s="582" t="s">
        <v>156</v>
      </c>
      <c r="CB5" s="582"/>
      <c r="CC5" s="582"/>
      <c r="CD5" s="582"/>
      <c r="CE5" s="582"/>
      <c r="CF5" s="582"/>
      <c r="CG5" s="582"/>
      <c r="CH5" s="582"/>
      <c r="CI5" s="582"/>
      <c r="CJ5" s="582"/>
      <c r="CK5" s="582"/>
      <c r="CL5" s="582"/>
      <c r="CM5" s="582"/>
      <c r="CN5" s="583"/>
      <c r="CO5" s="611" t="s">
        <v>155</v>
      </c>
      <c r="CP5" s="583"/>
      <c r="CQ5" s="608" t="s">
        <v>150</v>
      </c>
      <c r="CR5" s="608"/>
      <c r="CS5" s="608"/>
      <c r="CT5" s="608"/>
      <c r="CU5" s="608"/>
      <c r="CV5" s="608"/>
      <c r="CW5" s="608"/>
      <c r="CX5" s="608"/>
      <c r="CY5" s="608"/>
      <c r="CZ5" s="608"/>
      <c r="DA5" s="608" t="s">
        <v>151</v>
      </c>
      <c r="DB5" s="608"/>
      <c r="DC5" s="608"/>
      <c r="DD5" s="608"/>
      <c r="DE5" s="608" t="s">
        <v>152</v>
      </c>
      <c r="DF5" s="608"/>
      <c r="DG5" s="608"/>
      <c r="DH5" s="608"/>
      <c r="DI5" s="608"/>
      <c r="DJ5" s="608"/>
      <c r="DK5" s="609" t="s">
        <v>153</v>
      </c>
      <c r="DL5" s="582"/>
      <c r="DM5" s="582"/>
    </row>
    <row r="6" spans="1:117" ht="15.7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5"/>
      <c r="O6" s="610"/>
      <c r="P6" s="585"/>
      <c r="Q6" s="608" t="s">
        <v>149</v>
      </c>
      <c r="R6" s="608"/>
      <c r="S6" s="608"/>
      <c r="T6" s="608"/>
      <c r="U6" s="608"/>
      <c r="V6" s="608" t="s">
        <v>148</v>
      </c>
      <c r="W6" s="608"/>
      <c r="X6" s="608"/>
      <c r="Y6" s="608"/>
      <c r="Z6" s="608"/>
      <c r="AA6" s="608"/>
      <c r="AB6" s="608"/>
      <c r="AC6" s="608"/>
      <c r="AD6" s="608"/>
      <c r="AE6" s="608"/>
      <c r="AF6" s="608"/>
      <c r="AG6" s="608"/>
      <c r="AH6" s="608"/>
      <c r="AI6" s="608"/>
      <c r="AJ6" s="608"/>
      <c r="AK6" s="610" t="s">
        <v>154</v>
      </c>
      <c r="AL6" s="584"/>
      <c r="AM6" s="584"/>
      <c r="AN6" s="584"/>
      <c r="AO6" s="584"/>
      <c r="AP6" s="584"/>
      <c r="AQ6" s="584"/>
      <c r="AR6" s="584"/>
      <c r="AS6" s="584"/>
      <c r="AT6" s="584"/>
      <c r="AU6" s="584"/>
      <c r="AV6" s="584"/>
      <c r="AW6" s="584"/>
      <c r="AX6" s="584"/>
      <c r="AY6" s="584"/>
      <c r="AZ6" s="584"/>
      <c r="BA6" s="585"/>
      <c r="BB6" s="610"/>
      <c r="BC6" s="585"/>
      <c r="BD6" s="608" t="s">
        <v>149</v>
      </c>
      <c r="BE6" s="608"/>
      <c r="BF6" s="608"/>
      <c r="BG6" s="608"/>
      <c r="BH6" s="608"/>
      <c r="BI6" s="608" t="s">
        <v>148</v>
      </c>
      <c r="BJ6" s="608"/>
      <c r="BK6" s="608"/>
      <c r="BL6" s="608"/>
      <c r="BM6" s="608"/>
      <c r="BN6" s="608"/>
      <c r="BO6" s="608"/>
      <c r="BP6" s="608"/>
      <c r="BQ6" s="608"/>
      <c r="BR6" s="608"/>
      <c r="BS6" s="608"/>
      <c r="BT6" s="608"/>
      <c r="BU6" s="608"/>
      <c r="BV6" s="608"/>
      <c r="BW6" s="608"/>
      <c r="BX6" s="610" t="s">
        <v>154</v>
      </c>
      <c r="BY6" s="584"/>
      <c r="BZ6" s="584"/>
      <c r="CA6" s="584"/>
      <c r="CB6" s="584"/>
      <c r="CC6" s="584"/>
      <c r="CD6" s="584"/>
      <c r="CE6" s="584"/>
      <c r="CF6" s="584"/>
      <c r="CG6" s="584"/>
      <c r="CH6" s="584"/>
      <c r="CI6" s="584"/>
      <c r="CJ6" s="584"/>
      <c r="CK6" s="584"/>
      <c r="CL6" s="584"/>
      <c r="CM6" s="584"/>
      <c r="CN6" s="585"/>
      <c r="CO6" s="610"/>
      <c r="CP6" s="585"/>
      <c r="CQ6" s="608" t="s">
        <v>149</v>
      </c>
      <c r="CR6" s="608"/>
      <c r="CS6" s="608"/>
      <c r="CT6" s="608"/>
      <c r="CU6" s="608"/>
      <c r="CV6" s="608" t="s">
        <v>148</v>
      </c>
      <c r="CW6" s="608"/>
      <c r="CX6" s="608"/>
      <c r="CY6" s="608"/>
      <c r="CZ6" s="608"/>
      <c r="DA6" s="608"/>
      <c r="DB6" s="608"/>
      <c r="DC6" s="608"/>
      <c r="DD6" s="608"/>
      <c r="DE6" s="608"/>
      <c r="DF6" s="608"/>
      <c r="DG6" s="608"/>
      <c r="DH6" s="608"/>
      <c r="DI6" s="608"/>
      <c r="DJ6" s="608"/>
      <c r="DK6" s="610" t="s">
        <v>154</v>
      </c>
      <c r="DL6" s="584"/>
      <c r="DM6" s="584"/>
    </row>
    <row r="7" spans="1:117" ht="15.75" customHeight="1">
      <c r="A7" s="588" t="s">
        <v>172</v>
      </c>
      <c r="B7" s="589"/>
      <c r="C7" s="302" t="s">
        <v>408</v>
      </c>
      <c r="D7" s="278"/>
      <c r="E7" s="278"/>
      <c r="F7" s="547" t="s">
        <v>157</v>
      </c>
      <c r="G7" s="548"/>
      <c r="H7" s="548"/>
      <c r="I7" s="548"/>
      <c r="J7" s="548"/>
      <c r="K7" s="548"/>
      <c r="L7" s="548"/>
      <c r="M7" s="548"/>
      <c r="N7" s="549"/>
      <c r="O7" s="524">
        <v>111</v>
      </c>
      <c r="P7" s="314"/>
      <c r="Q7" s="560"/>
      <c r="R7" s="561"/>
      <c r="S7" s="561"/>
      <c r="T7" s="561"/>
      <c r="U7" s="562"/>
      <c r="V7" s="554"/>
      <c r="W7" s="555"/>
      <c r="X7" s="555"/>
      <c r="Y7" s="555"/>
      <c r="Z7" s="556"/>
      <c r="AA7" s="557"/>
      <c r="AB7" s="558"/>
      <c r="AC7" s="558"/>
      <c r="AD7" s="559"/>
      <c r="AE7" s="444">
        <v>2613103</v>
      </c>
      <c r="AF7" s="442"/>
      <c r="AG7" s="442"/>
      <c r="AH7" s="442"/>
      <c r="AI7" s="442"/>
      <c r="AJ7" s="443"/>
      <c r="AK7" s="560"/>
      <c r="AL7" s="561"/>
      <c r="AM7" s="561"/>
      <c r="AN7" s="588" t="s">
        <v>172</v>
      </c>
      <c r="AO7" s="589"/>
      <c r="AP7" s="302" t="s">
        <v>408</v>
      </c>
      <c r="AQ7" s="278"/>
      <c r="AR7" s="278"/>
      <c r="AS7" s="547" t="s">
        <v>157</v>
      </c>
      <c r="AT7" s="548"/>
      <c r="AU7" s="548"/>
      <c r="AV7" s="548"/>
      <c r="AW7" s="548"/>
      <c r="AX7" s="548"/>
      <c r="AY7" s="548"/>
      <c r="AZ7" s="548"/>
      <c r="BA7" s="549"/>
      <c r="BB7" s="524">
        <v>111</v>
      </c>
      <c r="BC7" s="314"/>
      <c r="BD7" s="560"/>
      <c r="BE7" s="561"/>
      <c r="BF7" s="561"/>
      <c r="BG7" s="561"/>
      <c r="BH7" s="562"/>
      <c r="BI7" s="554"/>
      <c r="BJ7" s="555"/>
      <c r="BK7" s="555"/>
      <c r="BL7" s="555"/>
      <c r="BM7" s="556"/>
      <c r="BN7" s="557"/>
      <c r="BO7" s="558"/>
      <c r="BP7" s="558"/>
      <c r="BQ7" s="559"/>
      <c r="BR7" s="444">
        <v>1677900</v>
      </c>
      <c r="BS7" s="442"/>
      <c r="BT7" s="442"/>
      <c r="BU7" s="442"/>
      <c r="BV7" s="442"/>
      <c r="BW7" s="443"/>
      <c r="BX7" s="560"/>
      <c r="BY7" s="561"/>
      <c r="BZ7" s="561"/>
      <c r="CA7" s="588" t="s">
        <v>172</v>
      </c>
      <c r="CB7" s="589"/>
      <c r="CC7" s="302" t="s">
        <v>408</v>
      </c>
      <c r="CD7" s="278"/>
      <c r="CE7" s="278"/>
      <c r="CF7" s="547" t="s">
        <v>157</v>
      </c>
      <c r="CG7" s="548"/>
      <c r="CH7" s="548"/>
      <c r="CI7" s="548"/>
      <c r="CJ7" s="548"/>
      <c r="CK7" s="548"/>
      <c r="CL7" s="548"/>
      <c r="CM7" s="548"/>
      <c r="CN7" s="549"/>
      <c r="CO7" s="524">
        <v>111</v>
      </c>
      <c r="CP7" s="314"/>
      <c r="CQ7" s="560"/>
      <c r="CR7" s="561"/>
      <c r="CS7" s="561"/>
      <c r="CT7" s="561"/>
      <c r="CU7" s="562"/>
      <c r="CV7" s="554"/>
      <c r="CW7" s="555"/>
      <c r="CX7" s="555"/>
      <c r="CY7" s="555"/>
      <c r="CZ7" s="556"/>
      <c r="DA7" s="557"/>
      <c r="DB7" s="558"/>
      <c r="DC7" s="558"/>
      <c r="DD7" s="559"/>
      <c r="DE7" s="444">
        <v>4468962</v>
      </c>
      <c r="DF7" s="442"/>
      <c r="DG7" s="442"/>
      <c r="DH7" s="442"/>
      <c r="DI7" s="442"/>
      <c r="DJ7" s="443"/>
      <c r="DK7" s="560"/>
      <c r="DL7" s="561"/>
      <c r="DM7" s="561"/>
    </row>
    <row r="8" spans="1:117" ht="15.75" customHeight="1">
      <c r="A8" s="590"/>
      <c r="B8" s="591"/>
      <c r="C8" s="277"/>
      <c r="D8" s="278"/>
      <c r="E8" s="278"/>
      <c r="F8" s="547" t="s">
        <v>165</v>
      </c>
      <c r="G8" s="548"/>
      <c r="H8" s="548"/>
      <c r="I8" s="548"/>
      <c r="J8" s="548"/>
      <c r="K8" s="548"/>
      <c r="L8" s="548"/>
      <c r="M8" s="548"/>
      <c r="N8" s="549"/>
      <c r="O8" s="524">
        <f>O7+1</f>
        <v>112</v>
      </c>
      <c r="P8" s="314"/>
      <c r="Q8" s="560"/>
      <c r="R8" s="561"/>
      <c r="S8" s="561"/>
      <c r="T8" s="561"/>
      <c r="U8" s="562"/>
      <c r="V8" s="554"/>
      <c r="W8" s="555"/>
      <c r="X8" s="555"/>
      <c r="Y8" s="555"/>
      <c r="Z8" s="556"/>
      <c r="AA8" s="557"/>
      <c r="AB8" s="558"/>
      <c r="AC8" s="558"/>
      <c r="AD8" s="559"/>
      <c r="AE8" s="444">
        <v>339489</v>
      </c>
      <c r="AF8" s="442"/>
      <c r="AG8" s="442"/>
      <c r="AH8" s="442"/>
      <c r="AI8" s="442"/>
      <c r="AJ8" s="443"/>
      <c r="AK8" s="560"/>
      <c r="AL8" s="561"/>
      <c r="AM8" s="561"/>
      <c r="AN8" s="590"/>
      <c r="AO8" s="591"/>
      <c r="AP8" s="277"/>
      <c r="AQ8" s="278"/>
      <c r="AR8" s="278"/>
      <c r="AS8" s="547" t="s">
        <v>165</v>
      </c>
      <c r="AT8" s="548"/>
      <c r="AU8" s="548"/>
      <c r="AV8" s="548"/>
      <c r="AW8" s="548"/>
      <c r="AX8" s="548"/>
      <c r="AY8" s="548"/>
      <c r="AZ8" s="548"/>
      <c r="BA8" s="549"/>
      <c r="BB8" s="524">
        <f>BB7+1</f>
        <v>112</v>
      </c>
      <c r="BC8" s="314"/>
      <c r="BD8" s="560"/>
      <c r="BE8" s="561"/>
      <c r="BF8" s="561"/>
      <c r="BG8" s="561"/>
      <c r="BH8" s="562"/>
      <c r="BI8" s="554"/>
      <c r="BJ8" s="555"/>
      <c r="BK8" s="555"/>
      <c r="BL8" s="555"/>
      <c r="BM8" s="556"/>
      <c r="BN8" s="557"/>
      <c r="BO8" s="558"/>
      <c r="BP8" s="558"/>
      <c r="BQ8" s="559"/>
      <c r="BR8" s="444">
        <v>119171</v>
      </c>
      <c r="BS8" s="442"/>
      <c r="BT8" s="442"/>
      <c r="BU8" s="442"/>
      <c r="BV8" s="442"/>
      <c r="BW8" s="443"/>
      <c r="BX8" s="560"/>
      <c r="BY8" s="561"/>
      <c r="BZ8" s="561"/>
      <c r="CA8" s="590"/>
      <c r="CB8" s="591"/>
      <c r="CC8" s="277"/>
      <c r="CD8" s="278"/>
      <c r="CE8" s="278"/>
      <c r="CF8" s="547" t="s">
        <v>165</v>
      </c>
      <c r="CG8" s="548"/>
      <c r="CH8" s="548"/>
      <c r="CI8" s="548"/>
      <c r="CJ8" s="548"/>
      <c r="CK8" s="548"/>
      <c r="CL8" s="548"/>
      <c r="CM8" s="548"/>
      <c r="CN8" s="549"/>
      <c r="CO8" s="524">
        <f t="shared" ref="CO8:CO12" si="1">CO7+1</f>
        <v>112</v>
      </c>
      <c r="CP8" s="314"/>
      <c r="CQ8" s="560"/>
      <c r="CR8" s="561"/>
      <c r="CS8" s="561"/>
      <c r="CT8" s="561"/>
      <c r="CU8" s="562"/>
      <c r="CV8" s="554"/>
      <c r="CW8" s="555"/>
      <c r="CX8" s="555"/>
      <c r="CY8" s="555"/>
      <c r="CZ8" s="556"/>
      <c r="DA8" s="557"/>
      <c r="DB8" s="558"/>
      <c r="DC8" s="558"/>
      <c r="DD8" s="559"/>
      <c r="DE8" s="444"/>
      <c r="DF8" s="442"/>
      <c r="DG8" s="442"/>
      <c r="DH8" s="442"/>
      <c r="DI8" s="442"/>
      <c r="DJ8" s="443"/>
      <c r="DK8" s="560"/>
      <c r="DL8" s="561"/>
      <c r="DM8" s="561"/>
    </row>
    <row r="9" spans="1:117" ht="15.75" customHeight="1">
      <c r="A9" s="590"/>
      <c r="B9" s="591"/>
      <c r="C9" s="277"/>
      <c r="D9" s="278"/>
      <c r="E9" s="278"/>
      <c r="F9" s="547" t="s">
        <v>166</v>
      </c>
      <c r="G9" s="548"/>
      <c r="H9" s="548"/>
      <c r="I9" s="548"/>
      <c r="J9" s="548"/>
      <c r="K9" s="548"/>
      <c r="L9" s="548"/>
      <c r="M9" s="548"/>
      <c r="N9" s="549"/>
      <c r="O9" s="524">
        <f t="shared" ref="O9:O12" si="2">O8+1</f>
        <v>113</v>
      </c>
      <c r="P9" s="314"/>
      <c r="Q9" s="560"/>
      <c r="R9" s="561"/>
      <c r="S9" s="561"/>
      <c r="T9" s="561"/>
      <c r="U9" s="562"/>
      <c r="V9" s="554"/>
      <c r="W9" s="555"/>
      <c r="X9" s="555"/>
      <c r="Y9" s="555"/>
      <c r="Z9" s="556"/>
      <c r="AA9" s="557"/>
      <c r="AB9" s="558"/>
      <c r="AC9" s="558"/>
      <c r="AD9" s="559"/>
      <c r="AE9" s="444"/>
      <c r="AF9" s="442"/>
      <c r="AG9" s="442"/>
      <c r="AH9" s="442"/>
      <c r="AI9" s="442"/>
      <c r="AJ9" s="443"/>
      <c r="AK9" s="560"/>
      <c r="AL9" s="561"/>
      <c r="AM9" s="561"/>
      <c r="AN9" s="590"/>
      <c r="AO9" s="591"/>
      <c r="AP9" s="277"/>
      <c r="AQ9" s="278"/>
      <c r="AR9" s="278"/>
      <c r="AS9" s="547" t="s">
        <v>166</v>
      </c>
      <c r="AT9" s="548"/>
      <c r="AU9" s="548"/>
      <c r="AV9" s="548"/>
      <c r="AW9" s="548"/>
      <c r="AX9" s="548"/>
      <c r="AY9" s="548"/>
      <c r="AZ9" s="548"/>
      <c r="BA9" s="549"/>
      <c r="BB9" s="524">
        <f t="shared" ref="BB9:BB12" si="3">BB8+1</f>
        <v>113</v>
      </c>
      <c r="BC9" s="314"/>
      <c r="BD9" s="560"/>
      <c r="BE9" s="561"/>
      <c r="BF9" s="561"/>
      <c r="BG9" s="561"/>
      <c r="BH9" s="562"/>
      <c r="BI9" s="554"/>
      <c r="BJ9" s="555"/>
      <c r="BK9" s="555"/>
      <c r="BL9" s="555"/>
      <c r="BM9" s="556"/>
      <c r="BN9" s="557"/>
      <c r="BO9" s="558"/>
      <c r="BP9" s="558"/>
      <c r="BQ9" s="559"/>
      <c r="BR9" s="444"/>
      <c r="BS9" s="442"/>
      <c r="BT9" s="442"/>
      <c r="BU9" s="442"/>
      <c r="BV9" s="442"/>
      <c r="BW9" s="443"/>
      <c r="BX9" s="560"/>
      <c r="BY9" s="561"/>
      <c r="BZ9" s="561"/>
      <c r="CA9" s="590"/>
      <c r="CB9" s="591"/>
      <c r="CC9" s="277"/>
      <c r="CD9" s="278"/>
      <c r="CE9" s="278"/>
      <c r="CF9" s="547" t="s">
        <v>166</v>
      </c>
      <c r="CG9" s="548"/>
      <c r="CH9" s="548"/>
      <c r="CI9" s="548"/>
      <c r="CJ9" s="548"/>
      <c r="CK9" s="548"/>
      <c r="CL9" s="548"/>
      <c r="CM9" s="548"/>
      <c r="CN9" s="549"/>
      <c r="CO9" s="524">
        <f t="shared" si="1"/>
        <v>113</v>
      </c>
      <c r="CP9" s="314"/>
      <c r="CQ9" s="560"/>
      <c r="CR9" s="561"/>
      <c r="CS9" s="561"/>
      <c r="CT9" s="561"/>
      <c r="CU9" s="562"/>
      <c r="CV9" s="554"/>
      <c r="CW9" s="555"/>
      <c r="CX9" s="555"/>
      <c r="CY9" s="555"/>
      <c r="CZ9" s="556"/>
      <c r="DA9" s="557"/>
      <c r="DB9" s="558"/>
      <c r="DC9" s="558"/>
      <c r="DD9" s="559"/>
      <c r="DE9" s="444"/>
      <c r="DF9" s="442"/>
      <c r="DG9" s="442"/>
      <c r="DH9" s="442"/>
      <c r="DI9" s="442"/>
      <c r="DJ9" s="443"/>
      <c r="DK9" s="560"/>
      <c r="DL9" s="561"/>
      <c r="DM9" s="561"/>
    </row>
    <row r="10" spans="1:117" ht="15.75" customHeight="1">
      <c r="A10" s="590"/>
      <c r="B10" s="591"/>
      <c r="C10" s="277"/>
      <c r="D10" s="278"/>
      <c r="E10" s="278"/>
      <c r="F10" s="288" t="s">
        <v>158</v>
      </c>
      <c r="G10" s="288"/>
      <c r="H10" s="288"/>
      <c r="I10" s="288"/>
      <c r="J10" s="278" t="s">
        <v>161</v>
      </c>
      <c r="K10" s="278"/>
      <c r="L10" s="278"/>
      <c r="M10" s="278"/>
      <c r="N10" s="278"/>
      <c r="O10" s="524">
        <f t="shared" si="2"/>
        <v>114</v>
      </c>
      <c r="P10" s="314"/>
      <c r="Q10" s="569" t="s">
        <v>383</v>
      </c>
      <c r="R10" s="570"/>
      <c r="S10" s="570"/>
      <c r="T10" s="570"/>
      <c r="U10" s="571"/>
      <c r="V10" s="316">
        <v>4031512345</v>
      </c>
      <c r="W10" s="317"/>
      <c r="X10" s="317"/>
      <c r="Y10" s="317"/>
      <c r="Z10" s="318"/>
      <c r="AA10" s="538">
        <v>43194</v>
      </c>
      <c r="AB10" s="539"/>
      <c r="AC10" s="539"/>
      <c r="AD10" s="540"/>
      <c r="AE10" s="444">
        <v>125064</v>
      </c>
      <c r="AF10" s="442"/>
      <c r="AG10" s="442"/>
      <c r="AH10" s="442"/>
      <c r="AI10" s="442"/>
      <c r="AJ10" s="443"/>
      <c r="AK10" s="524"/>
      <c r="AL10" s="313"/>
      <c r="AM10" s="313"/>
      <c r="AN10" s="590"/>
      <c r="AO10" s="591"/>
      <c r="AP10" s="277"/>
      <c r="AQ10" s="278"/>
      <c r="AR10" s="278"/>
      <c r="AS10" s="288" t="s">
        <v>158</v>
      </c>
      <c r="AT10" s="288"/>
      <c r="AU10" s="288"/>
      <c r="AV10" s="288"/>
      <c r="AW10" s="278" t="s">
        <v>161</v>
      </c>
      <c r="AX10" s="278"/>
      <c r="AY10" s="278"/>
      <c r="AZ10" s="278"/>
      <c r="BA10" s="278"/>
      <c r="BB10" s="524">
        <f t="shared" si="3"/>
        <v>114</v>
      </c>
      <c r="BC10" s="314"/>
      <c r="BD10" s="569" t="s">
        <v>383</v>
      </c>
      <c r="BE10" s="570"/>
      <c r="BF10" s="570"/>
      <c r="BG10" s="570"/>
      <c r="BH10" s="571"/>
      <c r="BI10" s="316">
        <v>4031512345</v>
      </c>
      <c r="BJ10" s="317"/>
      <c r="BK10" s="317"/>
      <c r="BL10" s="317"/>
      <c r="BM10" s="318"/>
      <c r="BN10" s="538">
        <v>43194</v>
      </c>
      <c r="BO10" s="539"/>
      <c r="BP10" s="539"/>
      <c r="BQ10" s="540"/>
      <c r="BR10" s="444">
        <v>43902</v>
      </c>
      <c r="BS10" s="442"/>
      <c r="BT10" s="442"/>
      <c r="BU10" s="442"/>
      <c r="BV10" s="442"/>
      <c r="BW10" s="443"/>
      <c r="BX10" s="524"/>
      <c r="BY10" s="313"/>
      <c r="BZ10" s="313"/>
      <c r="CA10" s="590"/>
      <c r="CB10" s="591"/>
      <c r="CC10" s="277"/>
      <c r="CD10" s="278"/>
      <c r="CE10" s="278"/>
      <c r="CF10" s="288" t="s">
        <v>158</v>
      </c>
      <c r="CG10" s="288"/>
      <c r="CH10" s="288"/>
      <c r="CI10" s="288"/>
      <c r="CJ10" s="278" t="s">
        <v>161</v>
      </c>
      <c r="CK10" s="278"/>
      <c r="CL10" s="278"/>
      <c r="CM10" s="278"/>
      <c r="CN10" s="278"/>
      <c r="CO10" s="524">
        <f t="shared" si="1"/>
        <v>114</v>
      </c>
      <c r="CP10" s="314"/>
      <c r="CQ10" s="569"/>
      <c r="CR10" s="570"/>
      <c r="CS10" s="570"/>
      <c r="CT10" s="570"/>
      <c r="CU10" s="571"/>
      <c r="CV10" s="316"/>
      <c r="CW10" s="317"/>
      <c r="CX10" s="317"/>
      <c r="CY10" s="317"/>
      <c r="CZ10" s="318"/>
      <c r="DA10" s="538"/>
      <c r="DB10" s="539"/>
      <c r="DC10" s="539"/>
      <c r="DD10" s="540"/>
      <c r="DE10" s="444"/>
      <c r="DF10" s="442"/>
      <c r="DG10" s="442"/>
      <c r="DH10" s="442"/>
      <c r="DI10" s="442"/>
      <c r="DJ10" s="443"/>
      <c r="DK10" s="524"/>
      <c r="DL10" s="313"/>
      <c r="DM10" s="313"/>
    </row>
    <row r="11" spans="1:117" ht="15.75" customHeight="1">
      <c r="A11" s="590"/>
      <c r="B11" s="591"/>
      <c r="C11" s="277"/>
      <c r="D11" s="278"/>
      <c r="E11" s="278"/>
      <c r="F11" s="288"/>
      <c r="G11" s="288"/>
      <c r="H11" s="288"/>
      <c r="I11" s="288"/>
      <c r="J11" s="278" t="s">
        <v>159</v>
      </c>
      <c r="K11" s="278" t="s">
        <v>159</v>
      </c>
      <c r="L11" s="278"/>
      <c r="M11" s="278"/>
      <c r="N11" s="278"/>
      <c r="O11" s="524">
        <f t="shared" si="2"/>
        <v>115</v>
      </c>
      <c r="P11" s="314"/>
      <c r="Q11" s="524"/>
      <c r="R11" s="313"/>
      <c r="S11" s="313"/>
      <c r="T11" s="313"/>
      <c r="U11" s="314"/>
      <c r="V11" s="563"/>
      <c r="W11" s="564"/>
      <c r="X11" s="564"/>
      <c r="Y11" s="564"/>
      <c r="Z11" s="565"/>
      <c r="AA11" s="566"/>
      <c r="AB11" s="567"/>
      <c r="AC11" s="567"/>
      <c r="AD11" s="568"/>
      <c r="AE11" s="444"/>
      <c r="AF11" s="442"/>
      <c r="AG11" s="442"/>
      <c r="AH11" s="442"/>
      <c r="AI11" s="442"/>
      <c r="AJ11" s="443"/>
      <c r="AK11" s="524"/>
      <c r="AL11" s="313"/>
      <c r="AM11" s="313"/>
      <c r="AN11" s="590"/>
      <c r="AO11" s="591"/>
      <c r="AP11" s="277"/>
      <c r="AQ11" s="278"/>
      <c r="AR11" s="278"/>
      <c r="AS11" s="288"/>
      <c r="AT11" s="288"/>
      <c r="AU11" s="288"/>
      <c r="AV11" s="288"/>
      <c r="AW11" s="278" t="s">
        <v>159</v>
      </c>
      <c r="AX11" s="278" t="s">
        <v>159</v>
      </c>
      <c r="AY11" s="278"/>
      <c r="AZ11" s="278"/>
      <c r="BA11" s="278"/>
      <c r="BB11" s="524">
        <f t="shared" si="3"/>
        <v>115</v>
      </c>
      <c r="BC11" s="314"/>
      <c r="BD11" s="569"/>
      <c r="BE11" s="570"/>
      <c r="BF11" s="570"/>
      <c r="BG11" s="570"/>
      <c r="BH11" s="571"/>
      <c r="BI11" s="316"/>
      <c r="BJ11" s="317"/>
      <c r="BK11" s="317"/>
      <c r="BL11" s="317"/>
      <c r="BM11" s="318"/>
      <c r="BN11" s="538"/>
      <c r="BO11" s="539"/>
      <c r="BP11" s="539"/>
      <c r="BQ11" s="540"/>
      <c r="BR11" s="444"/>
      <c r="BS11" s="442"/>
      <c r="BT11" s="442"/>
      <c r="BU11" s="442"/>
      <c r="BV11" s="442"/>
      <c r="BW11" s="443"/>
      <c r="BX11" s="524"/>
      <c r="BY11" s="313"/>
      <c r="BZ11" s="313"/>
      <c r="CA11" s="590"/>
      <c r="CB11" s="591"/>
      <c r="CC11" s="277"/>
      <c r="CD11" s="278"/>
      <c r="CE11" s="278"/>
      <c r="CF11" s="288"/>
      <c r="CG11" s="288"/>
      <c r="CH11" s="288"/>
      <c r="CI11" s="288"/>
      <c r="CJ11" s="278" t="s">
        <v>159</v>
      </c>
      <c r="CK11" s="278" t="s">
        <v>159</v>
      </c>
      <c r="CL11" s="278"/>
      <c r="CM11" s="278"/>
      <c r="CN11" s="278"/>
      <c r="CO11" s="524">
        <f t="shared" si="1"/>
        <v>115</v>
      </c>
      <c r="CP11" s="314"/>
      <c r="CQ11" s="569"/>
      <c r="CR11" s="570"/>
      <c r="CS11" s="570"/>
      <c r="CT11" s="570"/>
      <c r="CU11" s="571"/>
      <c r="CV11" s="316"/>
      <c r="CW11" s="317"/>
      <c r="CX11" s="317"/>
      <c r="CY11" s="317"/>
      <c r="CZ11" s="318"/>
      <c r="DA11" s="538"/>
      <c r="DB11" s="539"/>
      <c r="DC11" s="539"/>
      <c r="DD11" s="540"/>
      <c r="DE11" s="444"/>
      <c r="DF11" s="442"/>
      <c r="DG11" s="442"/>
      <c r="DH11" s="442"/>
      <c r="DI11" s="442"/>
      <c r="DJ11" s="443"/>
      <c r="DK11" s="524"/>
      <c r="DL11" s="313"/>
      <c r="DM11" s="313"/>
    </row>
    <row r="12" spans="1:117" ht="15.75" customHeight="1">
      <c r="A12" s="590"/>
      <c r="B12" s="591"/>
      <c r="C12" s="277"/>
      <c r="D12" s="278"/>
      <c r="E12" s="278"/>
      <c r="F12" s="288"/>
      <c r="G12" s="288"/>
      <c r="H12" s="288"/>
      <c r="I12" s="288"/>
      <c r="J12" s="278" t="s">
        <v>162</v>
      </c>
      <c r="K12" s="278" t="s">
        <v>160</v>
      </c>
      <c r="L12" s="278"/>
      <c r="M12" s="278"/>
      <c r="N12" s="278"/>
      <c r="O12" s="524">
        <f t="shared" si="2"/>
        <v>116</v>
      </c>
      <c r="P12" s="314"/>
      <c r="Q12" s="524"/>
      <c r="R12" s="313"/>
      <c r="S12" s="313"/>
      <c r="T12" s="313"/>
      <c r="U12" s="314"/>
      <c r="V12" s="563"/>
      <c r="W12" s="564"/>
      <c r="X12" s="564"/>
      <c r="Y12" s="564"/>
      <c r="Z12" s="565"/>
      <c r="AA12" s="566"/>
      <c r="AB12" s="567"/>
      <c r="AC12" s="567"/>
      <c r="AD12" s="568"/>
      <c r="AE12" s="444"/>
      <c r="AF12" s="442"/>
      <c r="AG12" s="442"/>
      <c r="AH12" s="442"/>
      <c r="AI12" s="442"/>
      <c r="AJ12" s="443"/>
      <c r="AK12" s="524"/>
      <c r="AL12" s="313"/>
      <c r="AM12" s="313"/>
      <c r="AN12" s="590"/>
      <c r="AO12" s="591"/>
      <c r="AP12" s="277"/>
      <c r="AQ12" s="278"/>
      <c r="AR12" s="278"/>
      <c r="AS12" s="288"/>
      <c r="AT12" s="288"/>
      <c r="AU12" s="288"/>
      <c r="AV12" s="288"/>
      <c r="AW12" s="278" t="s">
        <v>162</v>
      </c>
      <c r="AX12" s="278" t="s">
        <v>160</v>
      </c>
      <c r="AY12" s="278"/>
      <c r="AZ12" s="278"/>
      <c r="BA12" s="278"/>
      <c r="BB12" s="524">
        <f t="shared" si="3"/>
        <v>116</v>
      </c>
      <c r="BC12" s="314"/>
      <c r="BD12" s="569"/>
      <c r="BE12" s="570"/>
      <c r="BF12" s="570"/>
      <c r="BG12" s="570"/>
      <c r="BH12" s="571"/>
      <c r="BI12" s="316"/>
      <c r="BJ12" s="317"/>
      <c r="BK12" s="317"/>
      <c r="BL12" s="317"/>
      <c r="BM12" s="318"/>
      <c r="BN12" s="538"/>
      <c r="BO12" s="539"/>
      <c r="BP12" s="539"/>
      <c r="BQ12" s="540"/>
      <c r="BR12" s="444"/>
      <c r="BS12" s="442"/>
      <c r="BT12" s="442"/>
      <c r="BU12" s="442"/>
      <c r="BV12" s="442"/>
      <c r="BW12" s="443"/>
      <c r="BX12" s="524"/>
      <c r="BY12" s="313"/>
      <c r="BZ12" s="313"/>
      <c r="CA12" s="590"/>
      <c r="CB12" s="591"/>
      <c r="CC12" s="277"/>
      <c r="CD12" s="278"/>
      <c r="CE12" s="278"/>
      <c r="CF12" s="288"/>
      <c r="CG12" s="288"/>
      <c r="CH12" s="288"/>
      <c r="CI12" s="288"/>
      <c r="CJ12" s="278" t="s">
        <v>162</v>
      </c>
      <c r="CK12" s="278" t="s">
        <v>160</v>
      </c>
      <c r="CL12" s="278"/>
      <c r="CM12" s="278"/>
      <c r="CN12" s="278"/>
      <c r="CO12" s="524">
        <f t="shared" si="1"/>
        <v>116</v>
      </c>
      <c r="CP12" s="314"/>
      <c r="CQ12" s="569"/>
      <c r="CR12" s="570"/>
      <c r="CS12" s="570"/>
      <c r="CT12" s="570"/>
      <c r="CU12" s="571"/>
      <c r="CV12" s="316"/>
      <c r="CW12" s="317"/>
      <c r="CX12" s="317"/>
      <c r="CY12" s="317"/>
      <c r="CZ12" s="318"/>
      <c r="DA12" s="538"/>
      <c r="DB12" s="539"/>
      <c r="DC12" s="539"/>
      <c r="DD12" s="540"/>
      <c r="DE12" s="444"/>
      <c r="DF12" s="442"/>
      <c r="DG12" s="442"/>
      <c r="DH12" s="442"/>
      <c r="DI12" s="442"/>
      <c r="DJ12" s="443"/>
      <c r="DK12" s="524"/>
      <c r="DL12" s="313"/>
      <c r="DM12" s="313"/>
    </row>
    <row r="13" spans="1:117" ht="15.75" customHeight="1">
      <c r="A13" s="590"/>
      <c r="B13" s="591"/>
      <c r="C13" s="277"/>
      <c r="D13" s="278"/>
      <c r="E13" s="278"/>
      <c r="F13" s="547" t="s">
        <v>167</v>
      </c>
      <c r="G13" s="548"/>
      <c r="H13" s="548"/>
      <c r="I13" s="548"/>
      <c r="J13" s="548"/>
      <c r="K13" s="548"/>
      <c r="L13" s="548"/>
      <c r="M13" s="548"/>
      <c r="N13" s="549"/>
      <c r="O13" s="524"/>
      <c r="P13" s="314"/>
      <c r="Q13" s="560"/>
      <c r="R13" s="561"/>
      <c r="S13" s="561"/>
      <c r="T13" s="561"/>
      <c r="U13" s="562"/>
      <c r="V13" s="554"/>
      <c r="W13" s="555"/>
      <c r="X13" s="555"/>
      <c r="Y13" s="555"/>
      <c r="Z13" s="556"/>
      <c r="AA13" s="557"/>
      <c r="AB13" s="558"/>
      <c r="AC13" s="558"/>
      <c r="AD13" s="559"/>
      <c r="AE13" s="518">
        <f>SUM(AE7:AJ12)</f>
        <v>3077656</v>
      </c>
      <c r="AF13" s="519"/>
      <c r="AG13" s="519"/>
      <c r="AH13" s="519"/>
      <c r="AI13" s="519"/>
      <c r="AJ13" s="520"/>
      <c r="AK13" s="560"/>
      <c r="AL13" s="561"/>
      <c r="AM13" s="561"/>
      <c r="AN13" s="590"/>
      <c r="AO13" s="591"/>
      <c r="AP13" s="277"/>
      <c r="AQ13" s="278"/>
      <c r="AR13" s="278"/>
      <c r="AS13" s="547" t="s">
        <v>167</v>
      </c>
      <c r="AT13" s="548"/>
      <c r="AU13" s="548"/>
      <c r="AV13" s="548"/>
      <c r="AW13" s="548"/>
      <c r="AX13" s="548"/>
      <c r="AY13" s="548"/>
      <c r="AZ13" s="548"/>
      <c r="BA13" s="549"/>
      <c r="BB13" s="524"/>
      <c r="BC13" s="314"/>
      <c r="BD13" s="560"/>
      <c r="BE13" s="561"/>
      <c r="BF13" s="561"/>
      <c r="BG13" s="561"/>
      <c r="BH13" s="562"/>
      <c r="BI13" s="554"/>
      <c r="BJ13" s="555"/>
      <c r="BK13" s="555"/>
      <c r="BL13" s="555"/>
      <c r="BM13" s="556"/>
      <c r="BN13" s="557"/>
      <c r="BO13" s="558"/>
      <c r="BP13" s="558"/>
      <c r="BQ13" s="559"/>
      <c r="BR13" s="518">
        <f>SUM(BR7:BW12)</f>
        <v>1840973</v>
      </c>
      <c r="BS13" s="519"/>
      <c r="BT13" s="519"/>
      <c r="BU13" s="519"/>
      <c r="BV13" s="519"/>
      <c r="BW13" s="520"/>
      <c r="BX13" s="560"/>
      <c r="BY13" s="561"/>
      <c r="BZ13" s="561"/>
      <c r="CA13" s="590"/>
      <c r="CB13" s="591"/>
      <c r="CC13" s="277"/>
      <c r="CD13" s="278"/>
      <c r="CE13" s="278"/>
      <c r="CF13" s="547" t="s">
        <v>167</v>
      </c>
      <c r="CG13" s="548"/>
      <c r="CH13" s="548"/>
      <c r="CI13" s="548"/>
      <c r="CJ13" s="548"/>
      <c r="CK13" s="548"/>
      <c r="CL13" s="548"/>
      <c r="CM13" s="548"/>
      <c r="CN13" s="549"/>
      <c r="CO13" s="524"/>
      <c r="CP13" s="314"/>
      <c r="CQ13" s="560"/>
      <c r="CR13" s="561"/>
      <c r="CS13" s="561"/>
      <c r="CT13" s="561"/>
      <c r="CU13" s="562"/>
      <c r="CV13" s="554"/>
      <c r="CW13" s="555"/>
      <c r="CX13" s="555"/>
      <c r="CY13" s="555"/>
      <c r="CZ13" s="556"/>
      <c r="DA13" s="557"/>
      <c r="DB13" s="558"/>
      <c r="DC13" s="558"/>
      <c r="DD13" s="559"/>
      <c r="DE13" s="518">
        <f t="shared" ref="DE13" si="4">SUM(DE7:DJ12)</f>
        <v>4468962</v>
      </c>
      <c r="DF13" s="519"/>
      <c r="DG13" s="519"/>
      <c r="DH13" s="519"/>
      <c r="DI13" s="519"/>
      <c r="DJ13" s="520"/>
      <c r="DK13" s="560"/>
      <c r="DL13" s="561"/>
      <c r="DM13" s="561"/>
    </row>
    <row r="14" spans="1:117" ht="15" customHeight="1">
      <c r="A14" s="590"/>
      <c r="B14" s="591"/>
      <c r="C14" s="347" t="s">
        <v>101</v>
      </c>
      <c r="D14" s="347" t="s">
        <v>163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8"/>
      <c r="O14" s="524">
        <v>120</v>
      </c>
      <c r="P14" s="314"/>
      <c r="Q14" s="524"/>
      <c r="R14" s="313"/>
      <c r="S14" s="313"/>
      <c r="T14" s="313"/>
      <c r="U14" s="314"/>
      <c r="V14" s="563"/>
      <c r="W14" s="564"/>
      <c r="X14" s="564"/>
      <c r="Y14" s="564"/>
      <c r="Z14" s="565"/>
      <c r="AA14" s="566"/>
      <c r="AB14" s="567"/>
      <c r="AC14" s="567"/>
      <c r="AD14" s="568"/>
      <c r="AE14" s="444"/>
      <c r="AF14" s="442"/>
      <c r="AG14" s="442"/>
      <c r="AH14" s="442"/>
      <c r="AI14" s="442"/>
      <c r="AJ14" s="443"/>
      <c r="AK14" s="524"/>
      <c r="AL14" s="313"/>
      <c r="AM14" s="313"/>
      <c r="AN14" s="590"/>
      <c r="AO14" s="591"/>
      <c r="AP14" s="347" t="s">
        <v>101</v>
      </c>
      <c r="AQ14" s="347" t="s">
        <v>163</v>
      </c>
      <c r="AR14" s="347"/>
      <c r="AS14" s="347"/>
      <c r="AT14" s="347"/>
      <c r="AU14" s="347"/>
      <c r="AV14" s="347"/>
      <c r="AW14" s="347"/>
      <c r="AX14" s="347"/>
      <c r="AY14" s="347"/>
      <c r="AZ14" s="347"/>
      <c r="BA14" s="348"/>
      <c r="BB14" s="524">
        <v>120</v>
      </c>
      <c r="BC14" s="314"/>
      <c r="BD14" s="524"/>
      <c r="BE14" s="313"/>
      <c r="BF14" s="313"/>
      <c r="BG14" s="313"/>
      <c r="BH14" s="314"/>
      <c r="BI14" s="563"/>
      <c r="BJ14" s="564"/>
      <c r="BK14" s="564"/>
      <c r="BL14" s="564"/>
      <c r="BM14" s="565"/>
      <c r="BN14" s="566"/>
      <c r="BO14" s="567"/>
      <c r="BP14" s="567"/>
      <c r="BQ14" s="568"/>
      <c r="BR14" s="444"/>
      <c r="BS14" s="442"/>
      <c r="BT14" s="442"/>
      <c r="BU14" s="442"/>
      <c r="BV14" s="442"/>
      <c r="BW14" s="443"/>
      <c r="BX14" s="524"/>
      <c r="BY14" s="313"/>
      <c r="BZ14" s="313"/>
      <c r="CA14" s="590"/>
      <c r="CB14" s="591"/>
      <c r="CC14" s="347" t="s">
        <v>101</v>
      </c>
      <c r="CD14" s="347" t="s">
        <v>163</v>
      </c>
      <c r="CE14" s="347"/>
      <c r="CF14" s="347"/>
      <c r="CG14" s="347"/>
      <c r="CH14" s="347"/>
      <c r="CI14" s="347"/>
      <c r="CJ14" s="347"/>
      <c r="CK14" s="347"/>
      <c r="CL14" s="347"/>
      <c r="CM14" s="347"/>
      <c r="CN14" s="348"/>
      <c r="CO14" s="524">
        <v>120</v>
      </c>
      <c r="CP14" s="314"/>
      <c r="CQ14" s="524"/>
      <c r="CR14" s="313"/>
      <c r="CS14" s="313"/>
      <c r="CT14" s="313"/>
      <c r="CU14" s="314"/>
      <c r="CV14" s="563"/>
      <c r="CW14" s="564"/>
      <c r="CX14" s="564"/>
      <c r="CY14" s="564"/>
      <c r="CZ14" s="565"/>
      <c r="DA14" s="566"/>
      <c r="DB14" s="567"/>
      <c r="DC14" s="567"/>
      <c r="DD14" s="568"/>
      <c r="DE14" s="444"/>
      <c r="DF14" s="442"/>
      <c r="DG14" s="442"/>
      <c r="DH14" s="442"/>
      <c r="DI14" s="442"/>
      <c r="DJ14" s="443"/>
      <c r="DK14" s="524"/>
      <c r="DL14" s="313"/>
      <c r="DM14" s="313"/>
    </row>
    <row r="15" spans="1:117" ht="15" customHeight="1">
      <c r="A15" s="590"/>
      <c r="B15" s="591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50"/>
      <c r="O15" s="524">
        <v>120</v>
      </c>
      <c r="P15" s="314"/>
      <c r="Q15" s="524"/>
      <c r="R15" s="313"/>
      <c r="S15" s="313"/>
      <c r="T15" s="313"/>
      <c r="U15" s="314"/>
      <c r="V15" s="563"/>
      <c r="W15" s="564"/>
      <c r="X15" s="564"/>
      <c r="Y15" s="564"/>
      <c r="Z15" s="565"/>
      <c r="AA15" s="566"/>
      <c r="AB15" s="567"/>
      <c r="AC15" s="567"/>
      <c r="AD15" s="568"/>
      <c r="AE15" s="444"/>
      <c r="AF15" s="442"/>
      <c r="AG15" s="442"/>
      <c r="AH15" s="442"/>
      <c r="AI15" s="442"/>
      <c r="AJ15" s="443"/>
      <c r="AK15" s="524"/>
      <c r="AL15" s="313"/>
      <c r="AM15" s="313"/>
      <c r="AN15" s="590"/>
      <c r="AO15" s="591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50"/>
      <c r="BB15" s="524">
        <v>120</v>
      </c>
      <c r="BC15" s="314"/>
      <c r="BD15" s="524"/>
      <c r="BE15" s="313"/>
      <c r="BF15" s="313"/>
      <c r="BG15" s="313"/>
      <c r="BH15" s="314"/>
      <c r="BI15" s="563"/>
      <c r="BJ15" s="564"/>
      <c r="BK15" s="564"/>
      <c r="BL15" s="564"/>
      <c r="BM15" s="565"/>
      <c r="BN15" s="566"/>
      <c r="BO15" s="567"/>
      <c r="BP15" s="567"/>
      <c r="BQ15" s="568"/>
      <c r="BR15" s="444"/>
      <c r="BS15" s="442"/>
      <c r="BT15" s="442"/>
      <c r="BU15" s="442"/>
      <c r="BV15" s="442"/>
      <c r="BW15" s="443"/>
      <c r="BX15" s="524"/>
      <c r="BY15" s="313"/>
      <c r="BZ15" s="313"/>
      <c r="CA15" s="590"/>
      <c r="CB15" s="591"/>
      <c r="CC15" s="349"/>
      <c r="CD15" s="349"/>
      <c r="CE15" s="349"/>
      <c r="CF15" s="349"/>
      <c r="CG15" s="349"/>
      <c r="CH15" s="349"/>
      <c r="CI15" s="349"/>
      <c r="CJ15" s="349"/>
      <c r="CK15" s="349"/>
      <c r="CL15" s="349"/>
      <c r="CM15" s="349"/>
      <c r="CN15" s="350"/>
      <c r="CO15" s="524">
        <v>120</v>
      </c>
      <c r="CP15" s="314"/>
      <c r="CQ15" s="524"/>
      <c r="CR15" s="313"/>
      <c r="CS15" s="313"/>
      <c r="CT15" s="313"/>
      <c r="CU15" s="314"/>
      <c r="CV15" s="563"/>
      <c r="CW15" s="564"/>
      <c r="CX15" s="564"/>
      <c r="CY15" s="564"/>
      <c r="CZ15" s="565"/>
      <c r="DA15" s="566"/>
      <c r="DB15" s="567"/>
      <c r="DC15" s="567"/>
      <c r="DD15" s="568"/>
      <c r="DE15" s="444"/>
      <c r="DF15" s="442"/>
      <c r="DG15" s="442"/>
      <c r="DH15" s="442"/>
      <c r="DI15" s="442"/>
      <c r="DJ15" s="443"/>
      <c r="DK15" s="524"/>
      <c r="DL15" s="313"/>
      <c r="DM15" s="313"/>
    </row>
    <row r="16" spans="1:117" ht="15.75" customHeight="1">
      <c r="A16" s="590"/>
      <c r="B16" s="591"/>
      <c r="C16" s="347" t="s">
        <v>103</v>
      </c>
      <c r="D16" s="347" t="s">
        <v>170</v>
      </c>
      <c r="E16" s="348"/>
      <c r="F16" s="600" t="s">
        <v>164</v>
      </c>
      <c r="G16" s="552"/>
      <c r="H16" s="553"/>
      <c r="I16" s="601" t="s">
        <v>198</v>
      </c>
      <c r="J16" s="602"/>
      <c r="K16" s="602"/>
      <c r="L16" s="602"/>
      <c r="M16" s="602"/>
      <c r="N16" s="603"/>
      <c r="O16" s="524">
        <v>131</v>
      </c>
      <c r="P16" s="314"/>
      <c r="Q16" s="524"/>
      <c r="R16" s="313"/>
      <c r="S16" s="313"/>
      <c r="T16" s="313"/>
      <c r="U16" s="314"/>
      <c r="V16" s="563"/>
      <c r="W16" s="564"/>
      <c r="X16" s="564"/>
      <c r="Y16" s="564"/>
      <c r="Z16" s="565"/>
      <c r="AA16" s="566"/>
      <c r="AB16" s="567"/>
      <c r="AC16" s="567"/>
      <c r="AD16" s="568"/>
      <c r="AE16" s="444"/>
      <c r="AF16" s="442"/>
      <c r="AG16" s="442"/>
      <c r="AH16" s="442"/>
      <c r="AI16" s="442"/>
      <c r="AJ16" s="443"/>
      <c r="AK16" s="524"/>
      <c r="AL16" s="313"/>
      <c r="AM16" s="313"/>
      <c r="AN16" s="590"/>
      <c r="AO16" s="591"/>
      <c r="AP16" s="347" t="s">
        <v>103</v>
      </c>
      <c r="AQ16" s="347" t="s">
        <v>170</v>
      </c>
      <c r="AR16" s="348"/>
      <c r="AS16" s="600" t="s">
        <v>164</v>
      </c>
      <c r="AT16" s="552"/>
      <c r="AU16" s="553"/>
      <c r="AV16" s="601" t="s">
        <v>198</v>
      </c>
      <c r="AW16" s="602"/>
      <c r="AX16" s="602"/>
      <c r="AY16" s="602"/>
      <c r="AZ16" s="602"/>
      <c r="BA16" s="603"/>
      <c r="BB16" s="524">
        <v>131</v>
      </c>
      <c r="BC16" s="314"/>
      <c r="BD16" s="524"/>
      <c r="BE16" s="313"/>
      <c r="BF16" s="313"/>
      <c r="BG16" s="313"/>
      <c r="BH16" s="314"/>
      <c r="BI16" s="563"/>
      <c r="BJ16" s="564"/>
      <c r="BK16" s="564"/>
      <c r="BL16" s="564"/>
      <c r="BM16" s="565"/>
      <c r="BN16" s="566"/>
      <c r="BO16" s="567"/>
      <c r="BP16" s="567"/>
      <c r="BQ16" s="568"/>
      <c r="BR16" s="444"/>
      <c r="BS16" s="442"/>
      <c r="BT16" s="442"/>
      <c r="BU16" s="442"/>
      <c r="BV16" s="442"/>
      <c r="BW16" s="443"/>
      <c r="BX16" s="524"/>
      <c r="BY16" s="313"/>
      <c r="BZ16" s="313"/>
      <c r="CA16" s="590"/>
      <c r="CB16" s="591"/>
      <c r="CC16" s="347" t="s">
        <v>103</v>
      </c>
      <c r="CD16" s="347" t="s">
        <v>170</v>
      </c>
      <c r="CE16" s="348"/>
      <c r="CF16" s="600" t="s">
        <v>164</v>
      </c>
      <c r="CG16" s="552"/>
      <c r="CH16" s="553"/>
      <c r="CI16" s="601" t="s">
        <v>198</v>
      </c>
      <c r="CJ16" s="602"/>
      <c r="CK16" s="602"/>
      <c r="CL16" s="602"/>
      <c r="CM16" s="602"/>
      <c r="CN16" s="603"/>
      <c r="CO16" s="524">
        <v>131</v>
      </c>
      <c r="CP16" s="314"/>
      <c r="CQ16" s="524"/>
      <c r="CR16" s="313"/>
      <c r="CS16" s="313"/>
      <c r="CT16" s="313"/>
      <c r="CU16" s="314"/>
      <c r="CV16" s="563"/>
      <c r="CW16" s="564"/>
      <c r="CX16" s="564"/>
      <c r="CY16" s="564"/>
      <c r="CZ16" s="565"/>
      <c r="DA16" s="566"/>
      <c r="DB16" s="567"/>
      <c r="DC16" s="567"/>
      <c r="DD16" s="568"/>
      <c r="DE16" s="444"/>
      <c r="DF16" s="442"/>
      <c r="DG16" s="442"/>
      <c r="DH16" s="442"/>
      <c r="DI16" s="442"/>
      <c r="DJ16" s="443"/>
      <c r="DK16" s="524"/>
      <c r="DL16" s="313"/>
      <c r="DM16" s="313"/>
    </row>
    <row r="17" spans="1:117" ht="15.75" customHeight="1">
      <c r="A17" s="590"/>
      <c r="B17" s="591"/>
      <c r="C17" s="552"/>
      <c r="D17" s="552"/>
      <c r="E17" s="553"/>
      <c r="F17" s="530"/>
      <c r="G17" s="349"/>
      <c r="H17" s="350"/>
      <c r="I17" s="547" t="s">
        <v>199</v>
      </c>
      <c r="J17" s="548"/>
      <c r="K17" s="548"/>
      <c r="L17" s="548"/>
      <c r="M17" s="548"/>
      <c r="N17" s="549"/>
      <c r="O17" s="524">
        <f>O16+1</f>
        <v>132</v>
      </c>
      <c r="P17" s="314"/>
      <c r="Q17" s="560"/>
      <c r="R17" s="561"/>
      <c r="S17" s="561"/>
      <c r="T17" s="561"/>
      <c r="U17" s="562"/>
      <c r="V17" s="554"/>
      <c r="W17" s="555"/>
      <c r="X17" s="555"/>
      <c r="Y17" s="555"/>
      <c r="Z17" s="556"/>
      <c r="AA17" s="557"/>
      <c r="AB17" s="558"/>
      <c r="AC17" s="558"/>
      <c r="AD17" s="559"/>
      <c r="AE17" s="444"/>
      <c r="AF17" s="442"/>
      <c r="AG17" s="442"/>
      <c r="AH17" s="442"/>
      <c r="AI17" s="442"/>
      <c r="AJ17" s="443"/>
      <c r="AK17" s="560"/>
      <c r="AL17" s="561"/>
      <c r="AM17" s="561"/>
      <c r="AN17" s="590"/>
      <c r="AO17" s="591"/>
      <c r="AP17" s="552"/>
      <c r="AQ17" s="552"/>
      <c r="AR17" s="553"/>
      <c r="AS17" s="530"/>
      <c r="AT17" s="349"/>
      <c r="AU17" s="350"/>
      <c r="AV17" s="547" t="s">
        <v>199</v>
      </c>
      <c r="AW17" s="548"/>
      <c r="AX17" s="548"/>
      <c r="AY17" s="548"/>
      <c r="AZ17" s="548"/>
      <c r="BA17" s="549"/>
      <c r="BB17" s="524">
        <f>BB16+1</f>
        <v>132</v>
      </c>
      <c r="BC17" s="314"/>
      <c r="BD17" s="560"/>
      <c r="BE17" s="561"/>
      <c r="BF17" s="561"/>
      <c r="BG17" s="561"/>
      <c r="BH17" s="562"/>
      <c r="BI17" s="554"/>
      <c r="BJ17" s="555"/>
      <c r="BK17" s="555"/>
      <c r="BL17" s="555"/>
      <c r="BM17" s="556"/>
      <c r="BN17" s="557"/>
      <c r="BO17" s="558"/>
      <c r="BP17" s="558"/>
      <c r="BQ17" s="559"/>
      <c r="BR17" s="444"/>
      <c r="BS17" s="442"/>
      <c r="BT17" s="442"/>
      <c r="BU17" s="442"/>
      <c r="BV17" s="442"/>
      <c r="BW17" s="443"/>
      <c r="BX17" s="560"/>
      <c r="BY17" s="561"/>
      <c r="BZ17" s="561"/>
      <c r="CA17" s="590"/>
      <c r="CB17" s="591"/>
      <c r="CC17" s="552"/>
      <c r="CD17" s="552"/>
      <c r="CE17" s="553"/>
      <c r="CF17" s="530"/>
      <c r="CG17" s="349"/>
      <c r="CH17" s="350"/>
      <c r="CI17" s="547" t="s">
        <v>199</v>
      </c>
      <c r="CJ17" s="548"/>
      <c r="CK17" s="548"/>
      <c r="CL17" s="548"/>
      <c r="CM17" s="548"/>
      <c r="CN17" s="549"/>
      <c r="CO17" s="524">
        <f t="shared" ref="CO17:CO19" si="5">CO16+1</f>
        <v>132</v>
      </c>
      <c r="CP17" s="314"/>
      <c r="CQ17" s="560"/>
      <c r="CR17" s="561"/>
      <c r="CS17" s="561"/>
      <c r="CT17" s="561"/>
      <c r="CU17" s="562"/>
      <c r="CV17" s="554"/>
      <c r="CW17" s="555"/>
      <c r="CX17" s="555"/>
      <c r="CY17" s="555"/>
      <c r="CZ17" s="556"/>
      <c r="DA17" s="557"/>
      <c r="DB17" s="558"/>
      <c r="DC17" s="558"/>
      <c r="DD17" s="559"/>
      <c r="DE17" s="444"/>
      <c r="DF17" s="442"/>
      <c r="DG17" s="442"/>
      <c r="DH17" s="442"/>
      <c r="DI17" s="442"/>
      <c r="DJ17" s="443"/>
      <c r="DK17" s="560"/>
      <c r="DL17" s="561"/>
      <c r="DM17" s="561"/>
    </row>
    <row r="18" spans="1:117" ht="15.75" customHeight="1">
      <c r="A18" s="590"/>
      <c r="B18" s="591"/>
      <c r="C18" s="552"/>
      <c r="D18" s="552"/>
      <c r="E18" s="553"/>
      <c r="F18" s="599" t="s">
        <v>190</v>
      </c>
      <c r="G18" s="280"/>
      <c r="H18" s="280"/>
      <c r="I18" s="280"/>
      <c r="J18" s="280"/>
      <c r="K18" s="280"/>
      <c r="L18" s="280"/>
      <c r="M18" s="280"/>
      <c r="N18" s="277"/>
      <c r="O18" s="524">
        <f>O17+1</f>
        <v>133</v>
      </c>
      <c r="P18" s="314"/>
      <c r="Q18" s="560"/>
      <c r="R18" s="561"/>
      <c r="S18" s="561"/>
      <c r="T18" s="561"/>
      <c r="U18" s="562"/>
      <c r="V18" s="554"/>
      <c r="W18" s="555"/>
      <c r="X18" s="555"/>
      <c r="Y18" s="555"/>
      <c r="Z18" s="556"/>
      <c r="AA18" s="557"/>
      <c r="AB18" s="558"/>
      <c r="AC18" s="558"/>
      <c r="AD18" s="559"/>
      <c r="AE18" s="444"/>
      <c r="AF18" s="442"/>
      <c r="AG18" s="442"/>
      <c r="AH18" s="442"/>
      <c r="AI18" s="442"/>
      <c r="AJ18" s="443"/>
      <c r="AK18" s="560"/>
      <c r="AL18" s="561"/>
      <c r="AM18" s="561"/>
      <c r="AN18" s="590"/>
      <c r="AO18" s="591"/>
      <c r="AP18" s="552"/>
      <c r="AQ18" s="552"/>
      <c r="AR18" s="553"/>
      <c r="AS18" s="599" t="s">
        <v>190</v>
      </c>
      <c r="AT18" s="280"/>
      <c r="AU18" s="280"/>
      <c r="AV18" s="280"/>
      <c r="AW18" s="280"/>
      <c r="AX18" s="280"/>
      <c r="AY18" s="280"/>
      <c r="AZ18" s="280"/>
      <c r="BA18" s="277"/>
      <c r="BB18" s="524">
        <f>BB17+1</f>
        <v>133</v>
      </c>
      <c r="BC18" s="314"/>
      <c r="BD18" s="560"/>
      <c r="BE18" s="561"/>
      <c r="BF18" s="561"/>
      <c r="BG18" s="561"/>
      <c r="BH18" s="562"/>
      <c r="BI18" s="554"/>
      <c r="BJ18" s="555"/>
      <c r="BK18" s="555"/>
      <c r="BL18" s="555"/>
      <c r="BM18" s="556"/>
      <c r="BN18" s="557"/>
      <c r="BO18" s="558"/>
      <c r="BP18" s="558"/>
      <c r="BQ18" s="559"/>
      <c r="BR18" s="444"/>
      <c r="BS18" s="442"/>
      <c r="BT18" s="442"/>
      <c r="BU18" s="442"/>
      <c r="BV18" s="442"/>
      <c r="BW18" s="443"/>
      <c r="BX18" s="560"/>
      <c r="BY18" s="561"/>
      <c r="BZ18" s="561"/>
      <c r="CA18" s="590"/>
      <c r="CB18" s="591"/>
      <c r="CC18" s="552"/>
      <c r="CD18" s="552"/>
      <c r="CE18" s="553"/>
      <c r="CF18" s="599" t="s">
        <v>190</v>
      </c>
      <c r="CG18" s="280"/>
      <c r="CH18" s="280"/>
      <c r="CI18" s="280"/>
      <c r="CJ18" s="280"/>
      <c r="CK18" s="280"/>
      <c r="CL18" s="280"/>
      <c r="CM18" s="280"/>
      <c r="CN18" s="277"/>
      <c r="CO18" s="524">
        <f t="shared" si="5"/>
        <v>133</v>
      </c>
      <c r="CP18" s="314"/>
      <c r="CQ18" s="560"/>
      <c r="CR18" s="561"/>
      <c r="CS18" s="561"/>
      <c r="CT18" s="561"/>
      <c r="CU18" s="562"/>
      <c r="CV18" s="554"/>
      <c r="CW18" s="555"/>
      <c r="CX18" s="555"/>
      <c r="CY18" s="555"/>
      <c r="CZ18" s="556"/>
      <c r="DA18" s="557"/>
      <c r="DB18" s="558"/>
      <c r="DC18" s="558"/>
      <c r="DD18" s="559"/>
      <c r="DE18" s="444"/>
      <c r="DF18" s="442"/>
      <c r="DG18" s="442"/>
      <c r="DH18" s="442"/>
      <c r="DI18" s="442"/>
      <c r="DJ18" s="443"/>
      <c r="DK18" s="560"/>
      <c r="DL18" s="561"/>
      <c r="DM18" s="561"/>
    </row>
    <row r="19" spans="1:117" ht="15.75" customHeight="1">
      <c r="A19" s="590"/>
      <c r="B19" s="591"/>
      <c r="C19" s="552"/>
      <c r="D19" s="552"/>
      <c r="E19" s="553"/>
      <c r="F19" s="547" t="s">
        <v>169</v>
      </c>
      <c r="G19" s="548"/>
      <c r="H19" s="548"/>
      <c r="I19" s="548"/>
      <c r="J19" s="548"/>
      <c r="K19" s="548"/>
      <c r="L19" s="548"/>
      <c r="M19" s="548"/>
      <c r="N19" s="549"/>
      <c r="O19" s="524">
        <f>O18+1</f>
        <v>134</v>
      </c>
      <c r="P19" s="314"/>
      <c r="Q19" s="524"/>
      <c r="R19" s="313"/>
      <c r="S19" s="313"/>
      <c r="T19" s="313"/>
      <c r="U19" s="314"/>
      <c r="V19" s="563"/>
      <c r="W19" s="564"/>
      <c r="X19" s="564"/>
      <c r="Y19" s="564"/>
      <c r="Z19" s="565"/>
      <c r="AA19" s="566"/>
      <c r="AB19" s="567"/>
      <c r="AC19" s="567"/>
      <c r="AD19" s="568"/>
      <c r="AE19" s="444"/>
      <c r="AF19" s="442"/>
      <c r="AG19" s="442"/>
      <c r="AH19" s="442"/>
      <c r="AI19" s="442"/>
      <c r="AJ19" s="443"/>
      <c r="AK19" s="524"/>
      <c r="AL19" s="313"/>
      <c r="AM19" s="313"/>
      <c r="AN19" s="590"/>
      <c r="AO19" s="591"/>
      <c r="AP19" s="552"/>
      <c r="AQ19" s="552"/>
      <c r="AR19" s="553"/>
      <c r="AS19" s="547" t="s">
        <v>169</v>
      </c>
      <c r="AT19" s="548"/>
      <c r="AU19" s="548"/>
      <c r="AV19" s="548"/>
      <c r="AW19" s="548"/>
      <c r="AX19" s="548"/>
      <c r="AY19" s="548"/>
      <c r="AZ19" s="548"/>
      <c r="BA19" s="549"/>
      <c r="BB19" s="524">
        <f>BB18+1</f>
        <v>134</v>
      </c>
      <c r="BC19" s="314"/>
      <c r="BD19" s="524"/>
      <c r="BE19" s="313"/>
      <c r="BF19" s="313"/>
      <c r="BG19" s="313"/>
      <c r="BH19" s="314"/>
      <c r="BI19" s="563"/>
      <c r="BJ19" s="564"/>
      <c r="BK19" s="564"/>
      <c r="BL19" s="564"/>
      <c r="BM19" s="565"/>
      <c r="BN19" s="566"/>
      <c r="BO19" s="567"/>
      <c r="BP19" s="567"/>
      <c r="BQ19" s="568"/>
      <c r="BR19" s="444"/>
      <c r="BS19" s="442"/>
      <c r="BT19" s="442"/>
      <c r="BU19" s="442"/>
      <c r="BV19" s="442"/>
      <c r="BW19" s="443"/>
      <c r="BX19" s="524"/>
      <c r="BY19" s="313"/>
      <c r="BZ19" s="313"/>
      <c r="CA19" s="590"/>
      <c r="CB19" s="591"/>
      <c r="CC19" s="552"/>
      <c r="CD19" s="552"/>
      <c r="CE19" s="553"/>
      <c r="CF19" s="547" t="s">
        <v>169</v>
      </c>
      <c r="CG19" s="548"/>
      <c r="CH19" s="548"/>
      <c r="CI19" s="548"/>
      <c r="CJ19" s="548"/>
      <c r="CK19" s="548"/>
      <c r="CL19" s="548"/>
      <c r="CM19" s="548"/>
      <c r="CN19" s="549"/>
      <c r="CO19" s="524">
        <f t="shared" si="5"/>
        <v>134</v>
      </c>
      <c r="CP19" s="314"/>
      <c r="CQ19" s="524"/>
      <c r="CR19" s="313"/>
      <c r="CS19" s="313"/>
      <c r="CT19" s="313"/>
      <c r="CU19" s="314"/>
      <c r="CV19" s="563"/>
      <c r="CW19" s="564"/>
      <c r="CX19" s="564"/>
      <c r="CY19" s="564"/>
      <c r="CZ19" s="565"/>
      <c r="DA19" s="566"/>
      <c r="DB19" s="567"/>
      <c r="DC19" s="567"/>
      <c r="DD19" s="568"/>
      <c r="DE19" s="444"/>
      <c r="DF19" s="442"/>
      <c r="DG19" s="442"/>
      <c r="DH19" s="442"/>
      <c r="DI19" s="442"/>
      <c r="DJ19" s="443"/>
      <c r="DK19" s="524"/>
      <c r="DL19" s="313"/>
      <c r="DM19" s="313"/>
    </row>
    <row r="20" spans="1:117" ht="15.75" customHeight="1">
      <c r="A20" s="590"/>
      <c r="B20" s="591"/>
      <c r="C20" s="349"/>
      <c r="D20" s="349"/>
      <c r="E20" s="350"/>
      <c r="F20" s="547" t="s">
        <v>167</v>
      </c>
      <c r="G20" s="548"/>
      <c r="H20" s="548"/>
      <c r="I20" s="548"/>
      <c r="J20" s="548"/>
      <c r="K20" s="548"/>
      <c r="L20" s="548"/>
      <c r="M20" s="548"/>
      <c r="N20" s="549"/>
      <c r="O20" s="524"/>
      <c r="P20" s="314"/>
      <c r="Q20" s="560"/>
      <c r="R20" s="561"/>
      <c r="S20" s="561"/>
      <c r="T20" s="561"/>
      <c r="U20" s="562"/>
      <c r="V20" s="554"/>
      <c r="W20" s="555"/>
      <c r="X20" s="555"/>
      <c r="Y20" s="555"/>
      <c r="Z20" s="556"/>
      <c r="AA20" s="557"/>
      <c r="AB20" s="558"/>
      <c r="AC20" s="558"/>
      <c r="AD20" s="559"/>
      <c r="AE20" s="572">
        <f>SUM(AE16:AJ19)</f>
        <v>0</v>
      </c>
      <c r="AF20" s="573"/>
      <c r="AG20" s="573"/>
      <c r="AH20" s="573"/>
      <c r="AI20" s="573"/>
      <c r="AJ20" s="574"/>
      <c r="AK20" s="560"/>
      <c r="AL20" s="561"/>
      <c r="AM20" s="561"/>
      <c r="AN20" s="590"/>
      <c r="AO20" s="591"/>
      <c r="AP20" s="349"/>
      <c r="AQ20" s="349"/>
      <c r="AR20" s="350"/>
      <c r="AS20" s="547" t="s">
        <v>167</v>
      </c>
      <c r="AT20" s="548"/>
      <c r="AU20" s="548"/>
      <c r="AV20" s="548"/>
      <c r="AW20" s="548"/>
      <c r="AX20" s="548"/>
      <c r="AY20" s="548"/>
      <c r="AZ20" s="548"/>
      <c r="BA20" s="549"/>
      <c r="BB20" s="524"/>
      <c r="BC20" s="314"/>
      <c r="BD20" s="560"/>
      <c r="BE20" s="561"/>
      <c r="BF20" s="561"/>
      <c r="BG20" s="561"/>
      <c r="BH20" s="562"/>
      <c r="BI20" s="554"/>
      <c r="BJ20" s="555"/>
      <c r="BK20" s="555"/>
      <c r="BL20" s="555"/>
      <c r="BM20" s="556"/>
      <c r="BN20" s="557"/>
      <c r="BO20" s="558"/>
      <c r="BP20" s="558"/>
      <c r="BQ20" s="559"/>
      <c r="BR20" s="572">
        <f>SUM(BR16:BW19)</f>
        <v>0</v>
      </c>
      <c r="BS20" s="573"/>
      <c r="BT20" s="573"/>
      <c r="BU20" s="573"/>
      <c r="BV20" s="573"/>
      <c r="BW20" s="574"/>
      <c r="BX20" s="560"/>
      <c r="BY20" s="561"/>
      <c r="BZ20" s="561"/>
      <c r="CA20" s="590"/>
      <c r="CB20" s="591"/>
      <c r="CC20" s="349"/>
      <c r="CD20" s="349"/>
      <c r="CE20" s="350"/>
      <c r="CF20" s="547" t="s">
        <v>167</v>
      </c>
      <c r="CG20" s="548"/>
      <c r="CH20" s="548"/>
      <c r="CI20" s="548"/>
      <c r="CJ20" s="548"/>
      <c r="CK20" s="548"/>
      <c r="CL20" s="548"/>
      <c r="CM20" s="548"/>
      <c r="CN20" s="549"/>
      <c r="CO20" s="524"/>
      <c r="CP20" s="314"/>
      <c r="CQ20" s="560"/>
      <c r="CR20" s="561"/>
      <c r="CS20" s="561"/>
      <c r="CT20" s="561"/>
      <c r="CU20" s="562"/>
      <c r="CV20" s="554"/>
      <c r="CW20" s="555"/>
      <c r="CX20" s="555"/>
      <c r="CY20" s="555"/>
      <c r="CZ20" s="556"/>
      <c r="DA20" s="557"/>
      <c r="DB20" s="558"/>
      <c r="DC20" s="558"/>
      <c r="DD20" s="559"/>
      <c r="DE20" s="572">
        <f t="shared" ref="DE20" si="6">SUM(DE16:DJ19)</f>
        <v>0</v>
      </c>
      <c r="DF20" s="573"/>
      <c r="DG20" s="573"/>
      <c r="DH20" s="573"/>
      <c r="DI20" s="573"/>
      <c r="DJ20" s="574"/>
      <c r="DK20" s="560"/>
      <c r="DL20" s="561"/>
      <c r="DM20" s="561"/>
    </row>
    <row r="21" spans="1:117" ht="15.75" customHeight="1">
      <c r="A21" s="590"/>
      <c r="B21" s="591"/>
      <c r="C21" s="6" t="s">
        <v>2</v>
      </c>
      <c r="D21" s="280" t="s">
        <v>171</v>
      </c>
      <c r="E21" s="277"/>
      <c r="F21" s="547" t="s">
        <v>191</v>
      </c>
      <c r="G21" s="548"/>
      <c r="H21" s="548"/>
      <c r="I21" s="548"/>
      <c r="J21" s="548"/>
      <c r="K21" s="548"/>
      <c r="L21" s="548"/>
      <c r="M21" s="548"/>
      <c r="N21" s="549"/>
      <c r="O21" s="524">
        <v>141</v>
      </c>
      <c r="P21" s="314"/>
      <c r="Q21" s="560"/>
      <c r="R21" s="561"/>
      <c r="S21" s="561"/>
      <c r="T21" s="561"/>
      <c r="U21" s="562"/>
      <c r="V21" s="554"/>
      <c r="W21" s="555"/>
      <c r="X21" s="555"/>
      <c r="Y21" s="555"/>
      <c r="Z21" s="556"/>
      <c r="AA21" s="557"/>
      <c r="AB21" s="558"/>
      <c r="AC21" s="558"/>
      <c r="AD21" s="559"/>
      <c r="AE21" s="444"/>
      <c r="AF21" s="442"/>
      <c r="AG21" s="442"/>
      <c r="AH21" s="442"/>
      <c r="AI21" s="442"/>
      <c r="AJ21" s="443"/>
      <c r="AK21" s="560"/>
      <c r="AL21" s="561"/>
      <c r="AM21" s="561"/>
      <c r="AN21" s="590"/>
      <c r="AO21" s="591"/>
      <c r="AP21" s="6" t="s">
        <v>2</v>
      </c>
      <c r="AQ21" s="280" t="s">
        <v>171</v>
      </c>
      <c r="AR21" s="277"/>
      <c r="AS21" s="547" t="s">
        <v>191</v>
      </c>
      <c r="AT21" s="548"/>
      <c r="AU21" s="548"/>
      <c r="AV21" s="548"/>
      <c r="AW21" s="548"/>
      <c r="AX21" s="548"/>
      <c r="AY21" s="548"/>
      <c r="AZ21" s="548"/>
      <c r="BA21" s="549"/>
      <c r="BB21" s="524">
        <v>141</v>
      </c>
      <c r="BC21" s="314"/>
      <c r="BD21" s="560"/>
      <c r="BE21" s="561"/>
      <c r="BF21" s="561"/>
      <c r="BG21" s="561"/>
      <c r="BH21" s="562"/>
      <c r="BI21" s="554"/>
      <c r="BJ21" s="555"/>
      <c r="BK21" s="555"/>
      <c r="BL21" s="555"/>
      <c r="BM21" s="556"/>
      <c r="BN21" s="557"/>
      <c r="BO21" s="558"/>
      <c r="BP21" s="558"/>
      <c r="BQ21" s="559"/>
      <c r="BR21" s="444"/>
      <c r="BS21" s="442"/>
      <c r="BT21" s="442"/>
      <c r="BU21" s="442"/>
      <c r="BV21" s="442"/>
      <c r="BW21" s="443"/>
      <c r="BX21" s="560"/>
      <c r="BY21" s="561"/>
      <c r="BZ21" s="561"/>
      <c r="CA21" s="590"/>
      <c r="CB21" s="591"/>
      <c r="CC21" s="6" t="s">
        <v>2</v>
      </c>
      <c r="CD21" s="280" t="s">
        <v>171</v>
      </c>
      <c r="CE21" s="277"/>
      <c r="CF21" s="547" t="s">
        <v>191</v>
      </c>
      <c r="CG21" s="548"/>
      <c r="CH21" s="548"/>
      <c r="CI21" s="548"/>
      <c r="CJ21" s="548"/>
      <c r="CK21" s="548"/>
      <c r="CL21" s="548"/>
      <c r="CM21" s="548"/>
      <c r="CN21" s="549"/>
      <c r="CO21" s="524">
        <v>141</v>
      </c>
      <c r="CP21" s="314"/>
      <c r="CQ21" s="560"/>
      <c r="CR21" s="561"/>
      <c r="CS21" s="561"/>
      <c r="CT21" s="561"/>
      <c r="CU21" s="562"/>
      <c r="CV21" s="554"/>
      <c r="CW21" s="555"/>
      <c r="CX21" s="555"/>
      <c r="CY21" s="555"/>
      <c r="CZ21" s="556"/>
      <c r="DA21" s="557"/>
      <c r="DB21" s="558"/>
      <c r="DC21" s="558"/>
      <c r="DD21" s="559"/>
      <c r="DE21" s="444"/>
      <c r="DF21" s="442"/>
      <c r="DG21" s="442"/>
      <c r="DH21" s="442"/>
      <c r="DI21" s="442"/>
      <c r="DJ21" s="443"/>
      <c r="DK21" s="560"/>
      <c r="DL21" s="561"/>
      <c r="DM21" s="561"/>
    </row>
    <row r="22" spans="1:117" ht="15.75" customHeight="1">
      <c r="A22" s="592"/>
      <c r="B22" s="593"/>
      <c r="C22" s="5" t="s">
        <v>3</v>
      </c>
      <c r="D22" s="280" t="s">
        <v>173</v>
      </c>
      <c r="E22" s="280"/>
      <c r="F22" s="280"/>
      <c r="G22" s="280"/>
      <c r="H22" s="280"/>
      <c r="I22" s="280"/>
      <c r="J22" s="280"/>
      <c r="K22" s="280"/>
      <c r="L22" s="280"/>
      <c r="M22" s="280"/>
      <c r="N22" s="277"/>
      <c r="O22" s="524"/>
      <c r="P22" s="314"/>
      <c r="Q22" s="560"/>
      <c r="R22" s="561"/>
      <c r="S22" s="561"/>
      <c r="T22" s="561"/>
      <c r="U22" s="562"/>
      <c r="V22" s="554"/>
      <c r="W22" s="555"/>
      <c r="X22" s="555"/>
      <c r="Y22" s="555"/>
      <c r="Z22" s="556"/>
      <c r="AA22" s="557"/>
      <c r="AB22" s="558"/>
      <c r="AC22" s="558"/>
      <c r="AD22" s="559"/>
      <c r="AE22" s="518">
        <f>AE13+AE20-AE21+AE14+AE15</f>
        <v>3077656</v>
      </c>
      <c r="AF22" s="519"/>
      <c r="AG22" s="519"/>
      <c r="AH22" s="519"/>
      <c r="AI22" s="519"/>
      <c r="AJ22" s="520"/>
      <c r="AK22" s="560"/>
      <c r="AL22" s="561"/>
      <c r="AM22" s="561"/>
      <c r="AN22" s="592"/>
      <c r="AO22" s="593"/>
      <c r="AP22" s="5" t="s">
        <v>3</v>
      </c>
      <c r="AQ22" s="280" t="s">
        <v>173</v>
      </c>
      <c r="AR22" s="280"/>
      <c r="AS22" s="280"/>
      <c r="AT22" s="280"/>
      <c r="AU22" s="280"/>
      <c r="AV22" s="280"/>
      <c r="AW22" s="280"/>
      <c r="AX22" s="280"/>
      <c r="AY22" s="280"/>
      <c r="AZ22" s="280"/>
      <c r="BA22" s="277"/>
      <c r="BB22" s="524"/>
      <c r="BC22" s="314"/>
      <c r="BD22" s="560"/>
      <c r="BE22" s="561"/>
      <c r="BF22" s="561"/>
      <c r="BG22" s="561"/>
      <c r="BH22" s="562"/>
      <c r="BI22" s="554"/>
      <c r="BJ22" s="555"/>
      <c r="BK22" s="555"/>
      <c r="BL22" s="555"/>
      <c r="BM22" s="556"/>
      <c r="BN22" s="557"/>
      <c r="BO22" s="558"/>
      <c r="BP22" s="558"/>
      <c r="BQ22" s="559"/>
      <c r="BR22" s="518">
        <f>BR13+BR20-BR21+BR14+BR15</f>
        <v>1840973</v>
      </c>
      <c r="BS22" s="519"/>
      <c r="BT22" s="519"/>
      <c r="BU22" s="519"/>
      <c r="BV22" s="519"/>
      <c r="BW22" s="520"/>
      <c r="BX22" s="560"/>
      <c r="BY22" s="561"/>
      <c r="BZ22" s="561"/>
      <c r="CA22" s="592"/>
      <c r="CB22" s="593"/>
      <c r="CC22" s="5" t="s">
        <v>3</v>
      </c>
      <c r="CD22" s="280" t="s">
        <v>173</v>
      </c>
      <c r="CE22" s="280"/>
      <c r="CF22" s="280"/>
      <c r="CG22" s="280"/>
      <c r="CH22" s="280"/>
      <c r="CI22" s="280"/>
      <c r="CJ22" s="280"/>
      <c r="CK22" s="280"/>
      <c r="CL22" s="280"/>
      <c r="CM22" s="280"/>
      <c r="CN22" s="277"/>
      <c r="CO22" s="524"/>
      <c r="CP22" s="314"/>
      <c r="CQ22" s="560"/>
      <c r="CR22" s="561"/>
      <c r="CS22" s="561"/>
      <c r="CT22" s="561"/>
      <c r="CU22" s="562"/>
      <c r="CV22" s="554"/>
      <c r="CW22" s="555"/>
      <c r="CX22" s="555"/>
      <c r="CY22" s="555"/>
      <c r="CZ22" s="556"/>
      <c r="DA22" s="557"/>
      <c r="DB22" s="558"/>
      <c r="DC22" s="558"/>
      <c r="DD22" s="559"/>
      <c r="DE22" s="518">
        <f t="shared" ref="DE22" si="7">DE13+DE20-DE21+DE14+DE15</f>
        <v>4468962</v>
      </c>
      <c r="DF22" s="519"/>
      <c r="DG22" s="519"/>
      <c r="DH22" s="519"/>
      <c r="DI22" s="519"/>
      <c r="DJ22" s="520"/>
      <c r="DK22" s="560"/>
      <c r="DL22" s="561"/>
      <c r="DM22" s="561"/>
    </row>
    <row r="23" spans="1:117" ht="15" customHeight="1">
      <c r="A23" s="612" t="s">
        <v>174</v>
      </c>
      <c r="B23" s="612" t="s">
        <v>175</v>
      </c>
      <c r="C23" s="550" t="s">
        <v>176</v>
      </c>
      <c r="D23" s="347"/>
      <c r="E23" s="348"/>
      <c r="F23" s="586" t="s">
        <v>179</v>
      </c>
      <c r="G23" s="531"/>
      <c r="H23" s="531"/>
      <c r="I23" s="531"/>
      <c r="J23" s="531"/>
      <c r="K23" s="531"/>
      <c r="L23" s="531"/>
      <c r="M23" s="531"/>
      <c r="N23" s="594"/>
      <c r="O23" s="524">
        <v>260</v>
      </c>
      <c r="P23" s="314"/>
      <c r="Q23" s="524"/>
      <c r="R23" s="313"/>
      <c r="S23" s="313"/>
      <c r="T23" s="313"/>
      <c r="U23" s="314"/>
      <c r="V23" s="563"/>
      <c r="W23" s="564"/>
      <c r="X23" s="564"/>
      <c r="Y23" s="564"/>
      <c r="Z23" s="565"/>
      <c r="AA23" s="566"/>
      <c r="AB23" s="567"/>
      <c r="AC23" s="567"/>
      <c r="AD23" s="568"/>
      <c r="AE23" s="444"/>
      <c r="AF23" s="442"/>
      <c r="AG23" s="442"/>
      <c r="AH23" s="442"/>
      <c r="AI23" s="442"/>
      <c r="AJ23" s="443"/>
      <c r="AK23" s="524"/>
      <c r="AL23" s="313"/>
      <c r="AM23" s="313"/>
      <c r="AN23" s="612" t="s">
        <v>174</v>
      </c>
      <c r="AO23" s="612" t="s">
        <v>175</v>
      </c>
      <c r="AP23" s="550" t="s">
        <v>176</v>
      </c>
      <c r="AQ23" s="347"/>
      <c r="AR23" s="348"/>
      <c r="AS23" s="586" t="s">
        <v>179</v>
      </c>
      <c r="AT23" s="531"/>
      <c r="AU23" s="531"/>
      <c r="AV23" s="531"/>
      <c r="AW23" s="531"/>
      <c r="AX23" s="531"/>
      <c r="AY23" s="531"/>
      <c r="AZ23" s="531"/>
      <c r="BA23" s="594"/>
      <c r="BB23" s="524">
        <v>260</v>
      </c>
      <c r="BC23" s="314"/>
      <c r="BD23" s="524"/>
      <c r="BE23" s="313"/>
      <c r="BF23" s="313"/>
      <c r="BG23" s="313"/>
      <c r="BH23" s="314"/>
      <c r="BI23" s="563"/>
      <c r="BJ23" s="564"/>
      <c r="BK23" s="564"/>
      <c r="BL23" s="564"/>
      <c r="BM23" s="565"/>
      <c r="BN23" s="566"/>
      <c r="BO23" s="567"/>
      <c r="BP23" s="567"/>
      <c r="BQ23" s="568"/>
      <c r="BR23" s="444"/>
      <c r="BS23" s="442"/>
      <c r="BT23" s="442"/>
      <c r="BU23" s="442"/>
      <c r="BV23" s="442"/>
      <c r="BW23" s="443"/>
      <c r="BX23" s="524"/>
      <c r="BY23" s="313"/>
      <c r="BZ23" s="313"/>
      <c r="CA23" s="612" t="s">
        <v>174</v>
      </c>
      <c r="CB23" s="612" t="s">
        <v>175</v>
      </c>
      <c r="CC23" s="550" t="s">
        <v>176</v>
      </c>
      <c r="CD23" s="347"/>
      <c r="CE23" s="348"/>
      <c r="CF23" s="586" t="s">
        <v>179</v>
      </c>
      <c r="CG23" s="531"/>
      <c r="CH23" s="531"/>
      <c r="CI23" s="531"/>
      <c r="CJ23" s="531"/>
      <c r="CK23" s="531"/>
      <c r="CL23" s="531"/>
      <c r="CM23" s="531"/>
      <c r="CN23" s="594"/>
      <c r="CO23" s="524">
        <v>260</v>
      </c>
      <c r="CP23" s="314"/>
      <c r="CQ23" s="524"/>
      <c r="CR23" s="313"/>
      <c r="CS23" s="313"/>
      <c r="CT23" s="313"/>
      <c r="CU23" s="314"/>
      <c r="CV23" s="563"/>
      <c r="CW23" s="564"/>
      <c r="CX23" s="564"/>
      <c r="CY23" s="564"/>
      <c r="CZ23" s="565"/>
      <c r="DA23" s="566"/>
      <c r="DB23" s="567"/>
      <c r="DC23" s="567"/>
      <c r="DD23" s="568"/>
      <c r="DE23" s="444"/>
      <c r="DF23" s="442"/>
      <c r="DG23" s="442"/>
      <c r="DH23" s="442"/>
      <c r="DI23" s="442"/>
      <c r="DJ23" s="443"/>
      <c r="DK23" s="524"/>
      <c r="DL23" s="313"/>
      <c r="DM23" s="313"/>
    </row>
    <row r="24" spans="1:117" ht="15" customHeight="1">
      <c r="A24" s="553"/>
      <c r="B24" s="553"/>
      <c r="C24" s="551"/>
      <c r="D24" s="552"/>
      <c r="E24" s="553"/>
      <c r="F24" s="595"/>
      <c r="G24" s="596"/>
      <c r="H24" s="596"/>
      <c r="I24" s="596"/>
      <c r="J24" s="596"/>
      <c r="K24" s="596"/>
      <c r="L24" s="596"/>
      <c r="M24" s="596"/>
      <c r="N24" s="597"/>
      <c r="O24" s="524">
        <v>260</v>
      </c>
      <c r="P24" s="314"/>
      <c r="Q24" s="524"/>
      <c r="R24" s="313"/>
      <c r="S24" s="313"/>
      <c r="T24" s="313"/>
      <c r="U24" s="314"/>
      <c r="V24" s="563"/>
      <c r="W24" s="564"/>
      <c r="X24" s="564"/>
      <c r="Y24" s="564"/>
      <c r="Z24" s="565"/>
      <c r="AA24" s="566"/>
      <c r="AB24" s="567"/>
      <c r="AC24" s="567"/>
      <c r="AD24" s="568"/>
      <c r="AE24" s="444"/>
      <c r="AF24" s="442"/>
      <c r="AG24" s="442"/>
      <c r="AH24" s="442"/>
      <c r="AI24" s="442"/>
      <c r="AJ24" s="443"/>
      <c r="AK24" s="524"/>
      <c r="AL24" s="313"/>
      <c r="AM24" s="313"/>
      <c r="AN24" s="553"/>
      <c r="AO24" s="553"/>
      <c r="AP24" s="551"/>
      <c r="AQ24" s="552"/>
      <c r="AR24" s="553"/>
      <c r="AS24" s="595"/>
      <c r="AT24" s="596"/>
      <c r="AU24" s="596"/>
      <c r="AV24" s="596"/>
      <c r="AW24" s="596"/>
      <c r="AX24" s="596"/>
      <c r="AY24" s="596"/>
      <c r="AZ24" s="596"/>
      <c r="BA24" s="597"/>
      <c r="BB24" s="524">
        <v>260</v>
      </c>
      <c r="BC24" s="314"/>
      <c r="BD24" s="524"/>
      <c r="BE24" s="313"/>
      <c r="BF24" s="313"/>
      <c r="BG24" s="313"/>
      <c r="BH24" s="314"/>
      <c r="BI24" s="563"/>
      <c r="BJ24" s="564"/>
      <c r="BK24" s="564"/>
      <c r="BL24" s="564"/>
      <c r="BM24" s="565"/>
      <c r="BN24" s="566"/>
      <c r="BO24" s="567"/>
      <c r="BP24" s="567"/>
      <c r="BQ24" s="568"/>
      <c r="BR24" s="444"/>
      <c r="BS24" s="442"/>
      <c r="BT24" s="442"/>
      <c r="BU24" s="442"/>
      <c r="BV24" s="442"/>
      <c r="BW24" s="443"/>
      <c r="BX24" s="524"/>
      <c r="BY24" s="313"/>
      <c r="BZ24" s="313"/>
      <c r="CA24" s="553"/>
      <c r="CB24" s="553"/>
      <c r="CC24" s="551"/>
      <c r="CD24" s="552"/>
      <c r="CE24" s="553"/>
      <c r="CF24" s="595"/>
      <c r="CG24" s="596"/>
      <c r="CH24" s="596"/>
      <c r="CI24" s="596"/>
      <c r="CJ24" s="596"/>
      <c r="CK24" s="596"/>
      <c r="CL24" s="596"/>
      <c r="CM24" s="596"/>
      <c r="CN24" s="597"/>
      <c r="CO24" s="524">
        <v>260</v>
      </c>
      <c r="CP24" s="314"/>
      <c r="CQ24" s="524"/>
      <c r="CR24" s="313"/>
      <c r="CS24" s="313"/>
      <c r="CT24" s="313"/>
      <c r="CU24" s="314"/>
      <c r="CV24" s="563"/>
      <c r="CW24" s="564"/>
      <c r="CX24" s="564"/>
      <c r="CY24" s="564"/>
      <c r="CZ24" s="565"/>
      <c r="DA24" s="566"/>
      <c r="DB24" s="567"/>
      <c r="DC24" s="567"/>
      <c r="DD24" s="568"/>
      <c r="DE24" s="444"/>
      <c r="DF24" s="442"/>
      <c r="DG24" s="442"/>
      <c r="DH24" s="442"/>
      <c r="DI24" s="442"/>
      <c r="DJ24" s="443"/>
      <c r="DK24" s="524"/>
      <c r="DL24" s="313"/>
      <c r="DM24" s="313"/>
    </row>
    <row r="25" spans="1:117" ht="15.75" customHeight="1">
      <c r="A25" s="553"/>
      <c r="B25" s="553"/>
      <c r="C25" s="551"/>
      <c r="D25" s="552"/>
      <c r="E25" s="553"/>
      <c r="F25" s="598" t="s">
        <v>192</v>
      </c>
      <c r="G25" s="545"/>
      <c r="H25" s="545"/>
      <c r="I25" s="545"/>
      <c r="J25" s="545"/>
      <c r="K25" s="545"/>
      <c r="L25" s="545"/>
      <c r="M25" s="545"/>
      <c r="N25" s="546"/>
      <c r="O25" s="524">
        <v>260</v>
      </c>
      <c r="P25" s="314"/>
      <c r="Q25" s="524"/>
      <c r="R25" s="313"/>
      <c r="S25" s="313"/>
      <c r="T25" s="313"/>
      <c r="U25" s="314"/>
      <c r="V25" s="563"/>
      <c r="W25" s="564"/>
      <c r="X25" s="564"/>
      <c r="Y25" s="564"/>
      <c r="Z25" s="565"/>
      <c r="AA25" s="566"/>
      <c r="AB25" s="567"/>
      <c r="AC25" s="567"/>
      <c r="AD25" s="568"/>
      <c r="AE25" s="444"/>
      <c r="AF25" s="442"/>
      <c r="AG25" s="442"/>
      <c r="AH25" s="442"/>
      <c r="AI25" s="442"/>
      <c r="AJ25" s="443"/>
      <c r="AK25" s="524"/>
      <c r="AL25" s="313"/>
      <c r="AM25" s="313"/>
      <c r="AN25" s="553"/>
      <c r="AO25" s="553"/>
      <c r="AP25" s="551"/>
      <c r="AQ25" s="552"/>
      <c r="AR25" s="553"/>
      <c r="AS25" s="598" t="s">
        <v>192</v>
      </c>
      <c r="AT25" s="545"/>
      <c r="AU25" s="545"/>
      <c r="AV25" s="545"/>
      <c r="AW25" s="545"/>
      <c r="AX25" s="545"/>
      <c r="AY25" s="545"/>
      <c r="AZ25" s="545"/>
      <c r="BA25" s="546"/>
      <c r="BB25" s="524">
        <v>260</v>
      </c>
      <c r="BC25" s="314"/>
      <c r="BD25" s="524"/>
      <c r="BE25" s="313"/>
      <c r="BF25" s="313"/>
      <c r="BG25" s="313"/>
      <c r="BH25" s="314"/>
      <c r="BI25" s="563"/>
      <c r="BJ25" s="564"/>
      <c r="BK25" s="564"/>
      <c r="BL25" s="564"/>
      <c r="BM25" s="565"/>
      <c r="BN25" s="566"/>
      <c r="BO25" s="567"/>
      <c r="BP25" s="567"/>
      <c r="BQ25" s="568"/>
      <c r="BR25" s="444"/>
      <c r="BS25" s="442"/>
      <c r="BT25" s="442"/>
      <c r="BU25" s="442"/>
      <c r="BV25" s="442"/>
      <c r="BW25" s="443"/>
      <c r="BX25" s="524"/>
      <c r="BY25" s="313"/>
      <c r="BZ25" s="313"/>
      <c r="CA25" s="553"/>
      <c r="CB25" s="553"/>
      <c r="CC25" s="551"/>
      <c r="CD25" s="552"/>
      <c r="CE25" s="553"/>
      <c r="CF25" s="598" t="s">
        <v>192</v>
      </c>
      <c r="CG25" s="545"/>
      <c r="CH25" s="545"/>
      <c r="CI25" s="545"/>
      <c r="CJ25" s="545"/>
      <c r="CK25" s="545"/>
      <c r="CL25" s="545"/>
      <c r="CM25" s="545"/>
      <c r="CN25" s="546"/>
      <c r="CO25" s="524">
        <v>260</v>
      </c>
      <c r="CP25" s="314"/>
      <c r="CQ25" s="524"/>
      <c r="CR25" s="313"/>
      <c r="CS25" s="313"/>
      <c r="CT25" s="313"/>
      <c r="CU25" s="314"/>
      <c r="CV25" s="563"/>
      <c r="CW25" s="564"/>
      <c r="CX25" s="564"/>
      <c r="CY25" s="564"/>
      <c r="CZ25" s="565"/>
      <c r="DA25" s="566"/>
      <c r="DB25" s="567"/>
      <c r="DC25" s="567"/>
      <c r="DD25" s="568"/>
      <c r="DE25" s="444"/>
      <c r="DF25" s="442"/>
      <c r="DG25" s="442"/>
      <c r="DH25" s="442"/>
      <c r="DI25" s="442"/>
      <c r="DJ25" s="443"/>
      <c r="DK25" s="524"/>
      <c r="DL25" s="313"/>
      <c r="DM25" s="313"/>
    </row>
    <row r="26" spans="1:117" ht="15.75" customHeight="1">
      <c r="A26" s="553"/>
      <c r="B26" s="553"/>
      <c r="C26" s="551"/>
      <c r="D26" s="552"/>
      <c r="E26" s="553"/>
      <c r="F26" s="598" t="s">
        <v>180</v>
      </c>
      <c r="G26" s="545"/>
      <c r="H26" s="545"/>
      <c r="I26" s="545"/>
      <c r="J26" s="545"/>
      <c r="K26" s="545"/>
      <c r="L26" s="545"/>
      <c r="M26" s="545"/>
      <c r="N26" s="546"/>
      <c r="O26" s="524">
        <v>260</v>
      </c>
      <c r="P26" s="314"/>
      <c r="Q26" s="524"/>
      <c r="R26" s="313"/>
      <c r="S26" s="313"/>
      <c r="T26" s="313"/>
      <c r="U26" s="314"/>
      <c r="V26" s="563"/>
      <c r="W26" s="564"/>
      <c r="X26" s="564"/>
      <c r="Y26" s="564"/>
      <c r="Z26" s="565"/>
      <c r="AA26" s="566"/>
      <c r="AB26" s="567"/>
      <c r="AC26" s="567"/>
      <c r="AD26" s="568"/>
      <c r="AE26" s="444"/>
      <c r="AF26" s="442"/>
      <c r="AG26" s="442"/>
      <c r="AH26" s="442"/>
      <c r="AI26" s="442"/>
      <c r="AJ26" s="443"/>
      <c r="AK26" s="524"/>
      <c r="AL26" s="313"/>
      <c r="AM26" s="313"/>
      <c r="AN26" s="553"/>
      <c r="AO26" s="553"/>
      <c r="AP26" s="551"/>
      <c r="AQ26" s="552"/>
      <c r="AR26" s="553"/>
      <c r="AS26" s="598" t="s">
        <v>180</v>
      </c>
      <c r="AT26" s="545"/>
      <c r="AU26" s="545"/>
      <c r="AV26" s="545"/>
      <c r="AW26" s="545"/>
      <c r="AX26" s="545"/>
      <c r="AY26" s="545"/>
      <c r="AZ26" s="545"/>
      <c r="BA26" s="546"/>
      <c r="BB26" s="524">
        <v>260</v>
      </c>
      <c r="BC26" s="314"/>
      <c r="BD26" s="524"/>
      <c r="BE26" s="313"/>
      <c r="BF26" s="313"/>
      <c r="BG26" s="313"/>
      <c r="BH26" s="314"/>
      <c r="BI26" s="563"/>
      <c r="BJ26" s="564"/>
      <c r="BK26" s="564"/>
      <c r="BL26" s="564"/>
      <c r="BM26" s="565"/>
      <c r="BN26" s="566"/>
      <c r="BO26" s="567"/>
      <c r="BP26" s="567"/>
      <c r="BQ26" s="568"/>
      <c r="BR26" s="444"/>
      <c r="BS26" s="442"/>
      <c r="BT26" s="442"/>
      <c r="BU26" s="442"/>
      <c r="BV26" s="442"/>
      <c r="BW26" s="443"/>
      <c r="BX26" s="524"/>
      <c r="BY26" s="313"/>
      <c r="BZ26" s="313"/>
      <c r="CA26" s="553"/>
      <c r="CB26" s="553"/>
      <c r="CC26" s="551"/>
      <c r="CD26" s="552"/>
      <c r="CE26" s="553"/>
      <c r="CF26" s="598" t="s">
        <v>180</v>
      </c>
      <c r="CG26" s="545"/>
      <c r="CH26" s="545"/>
      <c r="CI26" s="545"/>
      <c r="CJ26" s="545"/>
      <c r="CK26" s="545"/>
      <c r="CL26" s="545"/>
      <c r="CM26" s="545"/>
      <c r="CN26" s="546"/>
      <c r="CO26" s="524">
        <v>260</v>
      </c>
      <c r="CP26" s="314"/>
      <c r="CQ26" s="524"/>
      <c r="CR26" s="313"/>
      <c r="CS26" s="313"/>
      <c r="CT26" s="313"/>
      <c r="CU26" s="314"/>
      <c r="CV26" s="563"/>
      <c r="CW26" s="564"/>
      <c r="CX26" s="564"/>
      <c r="CY26" s="564"/>
      <c r="CZ26" s="565"/>
      <c r="DA26" s="566"/>
      <c r="DB26" s="567"/>
      <c r="DC26" s="567"/>
      <c r="DD26" s="568"/>
      <c r="DE26" s="444"/>
      <c r="DF26" s="442"/>
      <c r="DG26" s="442"/>
      <c r="DH26" s="442"/>
      <c r="DI26" s="442"/>
      <c r="DJ26" s="443"/>
      <c r="DK26" s="524"/>
      <c r="DL26" s="313"/>
      <c r="DM26" s="313"/>
    </row>
    <row r="27" spans="1:117" ht="15.75" customHeight="1">
      <c r="A27" s="553"/>
      <c r="B27" s="553"/>
      <c r="C27" s="551"/>
      <c r="D27" s="552"/>
      <c r="E27" s="553"/>
      <c r="F27" s="614" t="s">
        <v>181</v>
      </c>
      <c r="G27" s="615"/>
      <c r="H27" s="615"/>
      <c r="I27" s="615"/>
      <c r="J27" s="615"/>
      <c r="K27" s="615"/>
      <c r="L27" s="615"/>
      <c r="M27" s="615"/>
      <c r="N27" s="616"/>
      <c r="O27" s="524">
        <v>260</v>
      </c>
      <c r="P27" s="314"/>
      <c r="Q27" s="524"/>
      <c r="R27" s="313"/>
      <c r="S27" s="313"/>
      <c r="T27" s="313"/>
      <c r="U27" s="314"/>
      <c r="V27" s="563"/>
      <c r="W27" s="564"/>
      <c r="X27" s="564"/>
      <c r="Y27" s="564"/>
      <c r="Z27" s="565"/>
      <c r="AA27" s="566"/>
      <c r="AB27" s="567"/>
      <c r="AC27" s="567"/>
      <c r="AD27" s="568"/>
      <c r="AE27" s="444"/>
      <c r="AF27" s="442"/>
      <c r="AG27" s="442"/>
      <c r="AH27" s="442"/>
      <c r="AI27" s="442"/>
      <c r="AJ27" s="443"/>
      <c r="AK27" s="524"/>
      <c r="AL27" s="313"/>
      <c r="AM27" s="313"/>
      <c r="AN27" s="553"/>
      <c r="AO27" s="553"/>
      <c r="AP27" s="551"/>
      <c r="AQ27" s="552"/>
      <c r="AR27" s="553"/>
      <c r="AS27" s="614" t="s">
        <v>181</v>
      </c>
      <c r="AT27" s="615"/>
      <c r="AU27" s="615"/>
      <c r="AV27" s="615"/>
      <c r="AW27" s="615"/>
      <c r="AX27" s="615"/>
      <c r="AY27" s="615"/>
      <c r="AZ27" s="615"/>
      <c r="BA27" s="616"/>
      <c r="BB27" s="524">
        <v>260</v>
      </c>
      <c r="BC27" s="314"/>
      <c r="BD27" s="524"/>
      <c r="BE27" s="313"/>
      <c r="BF27" s="313"/>
      <c r="BG27" s="313"/>
      <c r="BH27" s="314"/>
      <c r="BI27" s="563"/>
      <c r="BJ27" s="564"/>
      <c r="BK27" s="564"/>
      <c r="BL27" s="564"/>
      <c r="BM27" s="565"/>
      <c r="BN27" s="566"/>
      <c r="BO27" s="567"/>
      <c r="BP27" s="567"/>
      <c r="BQ27" s="568"/>
      <c r="BR27" s="444"/>
      <c r="BS27" s="442"/>
      <c r="BT27" s="442"/>
      <c r="BU27" s="442"/>
      <c r="BV27" s="442"/>
      <c r="BW27" s="443"/>
      <c r="BX27" s="524"/>
      <c r="BY27" s="313"/>
      <c r="BZ27" s="313"/>
      <c r="CA27" s="553"/>
      <c r="CB27" s="553"/>
      <c r="CC27" s="551"/>
      <c r="CD27" s="552"/>
      <c r="CE27" s="553"/>
      <c r="CF27" s="614" t="s">
        <v>181</v>
      </c>
      <c r="CG27" s="615"/>
      <c r="CH27" s="615"/>
      <c r="CI27" s="615"/>
      <c r="CJ27" s="615"/>
      <c r="CK27" s="615"/>
      <c r="CL27" s="615"/>
      <c r="CM27" s="615"/>
      <c r="CN27" s="616"/>
      <c r="CO27" s="524">
        <v>260</v>
      </c>
      <c r="CP27" s="314"/>
      <c r="CQ27" s="524"/>
      <c r="CR27" s="313"/>
      <c r="CS27" s="313"/>
      <c r="CT27" s="313"/>
      <c r="CU27" s="314"/>
      <c r="CV27" s="563"/>
      <c r="CW27" s="564"/>
      <c r="CX27" s="564"/>
      <c r="CY27" s="564"/>
      <c r="CZ27" s="565"/>
      <c r="DA27" s="566"/>
      <c r="DB27" s="567"/>
      <c r="DC27" s="567"/>
      <c r="DD27" s="568"/>
      <c r="DE27" s="444"/>
      <c r="DF27" s="442"/>
      <c r="DG27" s="442"/>
      <c r="DH27" s="442"/>
      <c r="DI27" s="442"/>
      <c r="DJ27" s="443"/>
      <c r="DK27" s="524"/>
      <c r="DL27" s="313"/>
      <c r="DM27" s="313"/>
    </row>
    <row r="28" spans="1:117" ht="15.75" customHeight="1">
      <c r="A28" s="553"/>
      <c r="B28" s="553"/>
      <c r="C28" s="551"/>
      <c r="D28" s="552"/>
      <c r="E28" s="553"/>
      <c r="F28" s="617" t="s">
        <v>196</v>
      </c>
      <c r="G28" s="545"/>
      <c r="H28" s="545"/>
      <c r="I28" s="545"/>
      <c r="J28" s="545"/>
      <c r="K28" s="545"/>
      <c r="L28" s="545"/>
      <c r="M28" s="545"/>
      <c r="N28" s="546"/>
      <c r="O28" s="524">
        <v>261</v>
      </c>
      <c r="P28" s="314"/>
      <c r="Q28" s="560"/>
      <c r="R28" s="561"/>
      <c r="S28" s="561"/>
      <c r="T28" s="561"/>
      <c r="U28" s="562"/>
      <c r="V28" s="554"/>
      <c r="W28" s="555"/>
      <c r="X28" s="555"/>
      <c r="Y28" s="555"/>
      <c r="Z28" s="556"/>
      <c r="AA28" s="557"/>
      <c r="AB28" s="558"/>
      <c r="AC28" s="558"/>
      <c r="AD28" s="559"/>
      <c r="AE28" s="444"/>
      <c r="AF28" s="442"/>
      <c r="AG28" s="442"/>
      <c r="AH28" s="442"/>
      <c r="AI28" s="442"/>
      <c r="AJ28" s="443"/>
      <c r="AK28" s="560"/>
      <c r="AL28" s="561"/>
      <c r="AM28" s="561"/>
      <c r="AN28" s="553"/>
      <c r="AO28" s="553"/>
      <c r="AP28" s="551"/>
      <c r="AQ28" s="552"/>
      <c r="AR28" s="553"/>
      <c r="AS28" s="617" t="s">
        <v>196</v>
      </c>
      <c r="AT28" s="545"/>
      <c r="AU28" s="545"/>
      <c r="AV28" s="545"/>
      <c r="AW28" s="545"/>
      <c r="AX28" s="545"/>
      <c r="AY28" s="545"/>
      <c r="AZ28" s="545"/>
      <c r="BA28" s="546"/>
      <c r="BB28" s="524">
        <v>261</v>
      </c>
      <c r="BC28" s="314"/>
      <c r="BD28" s="560"/>
      <c r="BE28" s="561"/>
      <c r="BF28" s="561"/>
      <c r="BG28" s="561"/>
      <c r="BH28" s="562"/>
      <c r="BI28" s="554"/>
      <c r="BJ28" s="555"/>
      <c r="BK28" s="555"/>
      <c r="BL28" s="555"/>
      <c r="BM28" s="556"/>
      <c r="BN28" s="557"/>
      <c r="BO28" s="558"/>
      <c r="BP28" s="558"/>
      <c r="BQ28" s="559"/>
      <c r="BR28" s="444"/>
      <c r="BS28" s="442"/>
      <c r="BT28" s="442"/>
      <c r="BU28" s="442"/>
      <c r="BV28" s="442"/>
      <c r="BW28" s="443"/>
      <c r="BX28" s="560"/>
      <c r="BY28" s="561"/>
      <c r="BZ28" s="561"/>
      <c r="CA28" s="553"/>
      <c r="CB28" s="553"/>
      <c r="CC28" s="551"/>
      <c r="CD28" s="552"/>
      <c r="CE28" s="553"/>
      <c r="CF28" s="617" t="s">
        <v>196</v>
      </c>
      <c r="CG28" s="545"/>
      <c r="CH28" s="545"/>
      <c r="CI28" s="545"/>
      <c r="CJ28" s="545"/>
      <c r="CK28" s="545"/>
      <c r="CL28" s="545"/>
      <c r="CM28" s="545"/>
      <c r="CN28" s="546"/>
      <c r="CO28" s="524">
        <v>261</v>
      </c>
      <c r="CP28" s="314"/>
      <c r="CQ28" s="560"/>
      <c r="CR28" s="561"/>
      <c r="CS28" s="561"/>
      <c r="CT28" s="561"/>
      <c r="CU28" s="562"/>
      <c r="CV28" s="554"/>
      <c r="CW28" s="555"/>
      <c r="CX28" s="555"/>
      <c r="CY28" s="555"/>
      <c r="CZ28" s="556"/>
      <c r="DA28" s="557"/>
      <c r="DB28" s="558"/>
      <c r="DC28" s="558"/>
      <c r="DD28" s="559"/>
      <c r="DE28" s="444"/>
      <c r="DF28" s="442"/>
      <c r="DG28" s="442"/>
      <c r="DH28" s="442"/>
      <c r="DI28" s="442"/>
      <c r="DJ28" s="443"/>
      <c r="DK28" s="560"/>
      <c r="DL28" s="561"/>
      <c r="DM28" s="561"/>
    </row>
    <row r="29" spans="1:117" ht="15" customHeight="1">
      <c r="A29" s="553"/>
      <c r="B29" s="553"/>
      <c r="C29" s="551"/>
      <c r="D29" s="552"/>
      <c r="E29" s="553"/>
      <c r="F29" s="586" t="s">
        <v>182</v>
      </c>
      <c r="G29" s="290"/>
      <c r="H29" s="290"/>
      <c r="I29" s="290"/>
      <c r="J29" s="290"/>
      <c r="K29" s="290"/>
      <c r="L29" s="290"/>
      <c r="M29" s="290"/>
      <c r="N29" s="532"/>
      <c r="O29" s="524">
        <v>260</v>
      </c>
      <c r="P29" s="314"/>
      <c r="Q29" s="524"/>
      <c r="R29" s="313"/>
      <c r="S29" s="313"/>
      <c r="T29" s="313"/>
      <c r="U29" s="314"/>
      <c r="V29" s="563"/>
      <c r="W29" s="564"/>
      <c r="X29" s="564"/>
      <c r="Y29" s="564"/>
      <c r="Z29" s="565"/>
      <c r="AA29" s="566"/>
      <c r="AB29" s="567"/>
      <c r="AC29" s="567"/>
      <c r="AD29" s="568"/>
      <c r="AE29" s="444"/>
      <c r="AF29" s="442"/>
      <c r="AG29" s="442"/>
      <c r="AH29" s="442"/>
      <c r="AI29" s="442"/>
      <c r="AJ29" s="443"/>
      <c r="AK29" s="524"/>
      <c r="AL29" s="313"/>
      <c r="AM29" s="313"/>
      <c r="AN29" s="553"/>
      <c r="AO29" s="553"/>
      <c r="AP29" s="551"/>
      <c r="AQ29" s="552"/>
      <c r="AR29" s="553"/>
      <c r="AS29" s="586" t="s">
        <v>182</v>
      </c>
      <c r="AT29" s="290"/>
      <c r="AU29" s="290"/>
      <c r="AV29" s="290"/>
      <c r="AW29" s="290"/>
      <c r="AX29" s="290"/>
      <c r="AY29" s="290"/>
      <c r="AZ29" s="290"/>
      <c r="BA29" s="532"/>
      <c r="BB29" s="524">
        <v>260</v>
      </c>
      <c r="BC29" s="314"/>
      <c r="BD29" s="524"/>
      <c r="BE29" s="313"/>
      <c r="BF29" s="313"/>
      <c r="BG29" s="313"/>
      <c r="BH29" s="314"/>
      <c r="BI29" s="563"/>
      <c r="BJ29" s="564"/>
      <c r="BK29" s="564"/>
      <c r="BL29" s="564"/>
      <c r="BM29" s="565"/>
      <c r="BN29" s="566"/>
      <c r="BO29" s="567"/>
      <c r="BP29" s="567"/>
      <c r="BQ29" s="568"/>
      <c r="BR29" s="444"/>
      <c r="BS29" s="442"/>
      <c r="BT29" s="442"/>
      <c r="BU29" s="442"/>
      <c r="BV29" s="442"/>
      <c r="BW29" s="443"/>
      <c r="BX29" s="524"/>
      <c r="BY29" s="313"/>
      <c r="BZ29" s="313"/>
      <c r="CA29" s="553"/>
      <c r="CB29" s="553"/>
      <c r="CC29" s="551"/>
      <c r="CD29" s="552"/>
      <c r="CE29" s="553"/>
      <c r="CF29" s="586" t="s">
        <v>182</v>
      </c>
      <c r="CG29" s="290"/>
      <c r="CH29" s="290"/>
      <c r="CI29" s="290"/>
      <c r="CJ29" s="290"/>
      <c r="CK29" s="290"/>
      <c r="CL29" s="290"/>
      <c r="CM29" s="290"/>
      <c r="CN29" s="532"/>
      <c r="CO29" s="524">
        <v>260</v>
      </c>
      <c r="CP29" s="314"/>
      <c r="CQ29" s="524"/>
      <c r="CR29" s="313"/>
      <c r="CS29" s="313"/>
      <c r="CT29" s="313"/>
      <c r="CU29" s="314"/>
      <c r="CV29" s="563"/>
      <c r="CW29" s="564"/>
      <c r="CX29" s="564"/>
      <c r="CY29" s="564"/>
      <c r="CZ29" s="565"/>
      <c r="DA29" s="566"/>
      <c r="DB29" s="567"/>
      <c r="DC29" s="567"/>
      <c r="DD29" s="568"/>
      <c r="DE29" s="444"/>
      <c r="DF29" s="442"/>
      <c r="DG29" s="442"/>
      <c r="DH29" s="442"/>
      <c r="DI29" s="442"/>
      <c r="DJ29" s="443"/>
      <c r="DK29" s="524"/>
      <c r="DL29" s="313"/>
      <c r="DM29" s="313"/>
    </row>
    <row r="30" spans="1:117" ht="15" customHeight="1">
      <c r="A30" s="553"/>
      <c r="B30" s="553"/>
      <c r="C30" s="551"/>
      <c r="D30" s="552"/>
      <c r="E30" s="553"/>
      <c r="F30" s="587"/>
      <c r="G30" s="533"/>
      <c r="H30" s="533"/>
      <c r="I30" s="533"/>
      <c r="J30" s="533"/>
      <c r="K30" s="533"/>
      <c r="L30" s="533"/>
      <c r="M30" s="533"/>
      <c r="N30" s="534"/>
      <c r="O30" s="524">
        <v>260</v>
      </c>
      <c r="P30" s="314"/>
      <c r="Q30" s="524"/>
      <c r="R30" s="313"/>
      <c r="S30" s="313"/>
      <c r="T30" s="313"/>
      <c r="U30" s="314"/>
      <c r="V30" s="563"/>
      <c r="W30" s="564"/>
      <c r="X30" s="564"/>
      <c r="Y30" s="564"/>
      <c r="Z30" s="565"/>
      <c r="AA30" s="566"/>
      <c r="AB30" s="567"/>
      <c r="AC30" s="567"/>
      <c r="AD30" s="568"/>
      <c r="AE30" s="444"/>
      <c r="AF30" s="442"/>
      <c r="AG30" s="442"/>
      <c r="AH30" s="442"/>
      <c r="AI30" s="442"/>
      <c r="AJ30" s="443"/>
      <c r="AK30" s="524"/>
      <c r="AL30" s="313"/>
      <c r="AM30" s="313"/>
      <c r="AN30" s="553"/>
      <c r="AO30" s="553"/>
      <c r="AP30" s="551"/>
      <c r="AQ30" s="552"/>
      <c r="AR30" s="553"/>
      <c r="AS30" s="587"/>
      <c r="AT30" s="533"/>
      <c r="AU30" s="533"/>
      <c r="AV30" s="533"/>
      <c r="AW30" s="533"/>
      <c r="AX30" s="533"/>
      <c r="AY30" s="533"/>
      <c r="AZ30" s="533"/>
      <c r="BA30" s="534"/>
      <c r="BB30" s="524">
        <v>260</v>
      </c>
      <c r="BC30" s="314"/>
      <c r="BD30" s="524"/>
      <c r="BE30" s="313"/>
      <c r="BF30" s="313"/>
      <c r="BG30" s="313"/>
      <c r="BH30" s="314"/>
      <c r="BI30" s="56"/>
      <c r="BJ30" s="57"/>
      <c r="BK30" s="57"/>
      <c r="BL30" s="57"/>
      <c r="BM30" s="58"/>
      <c r="BN30" s="59"/>
      <c r="BO30" s="60"/>
      <c r="BP30" s="60"/>
      <c r="BQ30" s="61"/>
      <c r="BR30" s="62"/>
      <c r="BS30" s="63"/>
      <c r="BT30" s="63"/>
      <c r="BU30" s="63"/>
      <c r="BV30" s="63"/>
      <c r="BW30" s="64"/>
      <c r="BX30" s="53"/>
      <c r="BY30" s="55"/>
      <c r="BZ30" s="55"/>
      <c r="CA30" s="553"/>
      <c r="CB30" s="553"/>
      <c r="CC30" s="551"/>
      <c r="CD30" s="552"/>
      <c r="CE30" s="553"/>
      <c r="CF30" s="587"/>
      <c r="CG30" s="533"/>
      <c r="CH30" s="533"/>
      <c r="CI30" s="533"/>
      <c r="CJ30" s="533"/>
      <c r="CK30" s="533"/>
      <c r="CL30" s="533"/>
      <c r="CM30" s="533"/>
      <c r="CN30" s="534"/>
      <c r="CO30" s="524">
        <v>260</v>
      </c>
      <c r="CP30" s="314"/>
      <c r="CQ30" s="524"/>
      <c r="CR30" s="313"/>
      <c r="CS30" s="313"/>
      <c r="CT30" s="313"/>
      <c r="CU30" s="314"/>
      <c r="CV30" s="151"/>
      <c r="CW30" s="152"/>
      <c r="CX30" s="152"/>
      <c r="CY30" s="152"/>
      <c r="CZ30" s="153"/>
      <c r="DA30" s="154"/>
      <c r="DB30" s="155"/>
      <c r="DC30" s="155"/>
      <c r="DD30" s="156"/>
      <c r="DE30" s="135"/>
      <c r="DF30" s="133"/>
      <c r="DG30" s="133"/>
      <c r="DH30" s="133"/>
      <c r="DI30" s="133"/>
      <c r="DJ30" s="134"/>
      <c r="DK30" s="139"/>
      <c r="DL30" s="131"/>
      <c r="DM30" s="131"/>
    </row>
    <row r="31" spans="1:117" ht="15.75" customHeight="1">
      <c r="A31" s="553"/>
      <c r="B31" s="553"/>
      <c r="C31" s="551"/>
      <c r="D31" s="552"/>
      <c r="E31" s="553"/>
      <c r="F31" s="547" t="s">
        <v>169</v>
      </c>
      <c r="G31" s="548"/>
      <c r="H31" s="548"/>
      <c r="I31" s="548"/>
      <c r="J31" s="548"/>
      <c r="K31" s="548"/>
      <c r="L31" s="548"/>
      <c r="M31" s="548"/>
      <c r="N31" s="549"/>
      <c r="O31" s="524">
        <v>260</v>
      </c>
      <c r="P31" s="314"/>
      <c r="Q31" s="524"/>
      <c r="R31" s="313"/>
      <c r="S31" s="313"/>
      <c r="T31" s="313"/>
      <c r="U31" s="314"/>
      <c r="V31" s="563"/>
      <c r="W31" s="564"/>
      <c r="X31" s="564"/>
      <c r="Y31" s="564"/>
      <c r="Z31" s="565"/>
      <c r="AA31" s="566"/>
      <c r="AB31" s="567"/>
      <c r="AC31" s="567"/>
      <c r="AD31" s="568"/>
      <c r="AE31" s="444"/>
      <c r="AF31" s="442"/>
      <c r="AG31" s="442"/>
      <c r="AH31" s="442"/>
      <c r="AI31" s="442"/>
      <c r="AJ31" s="443"/>
      <c r="AK31" s="524"/>
      <c r="AL31" s="313"/>
      <c r="AM31" s="313"/>
      <c r="AN31" s="553"/>
      <c r="AO31" s="553"/>
      <c r="AP31" s="551"/>
      <c r="AQ31" s="552"/>
      <c r="AR31" s="553"/>
      <c r="AS31" s="547" t="s">
        <v>160</v>
      </c>
      <c r="AT31" s="548"/>
      <c r="AU31" s="548"/>
      <c r="AV31" s="548"/>
      <c r="AW31" s="548"/>
      <c r="AX31" s="548"/>
      <c r="AY31" s="548"/>
      <c r="AZ31" s="548"/>
      <c r="BA31" s="549"/>
      <c r="BB31" s="524">
        <v>260</v>
      </c>
      <c r="BC31" s="314"/>
      <c r="BD31" s="53"/>
      <c r="BE31" s="55"/>
      <c r="BF31" s="55"/>
      <c r="BG31" s="55"/>
      <c r="BH31" s="54"/>
      <c r="BI31" s="56"/>
      <c r="BJ31" s="57"/>
      <c r="BK31" s="57"/>
      <c r="BL31" s="57"/>
      <c r="BM31" s="58"/>
      <c r="BN31" s="59"/>
      <c r="BO31" s="60"/>
      <c r="BP31" s="60"/>
      <c r="BQ31" s="61"/>
      <c r="BR31" s="62"/>
      <c r="BS31" s="63"/>
      <c r="BT31" s="63"/>
      <c r="BU31" s="63"/>
      <c r="BV31" s="63"/>
      <c r="BW31" s="64"/>
      <c r="BX31" s="53"/>
      <c r="BY31" s="55"/>
      <c r="BZ31" s="55"/>
      <c r="CA31" s="553"/>
      <c r="CB31" s="553"/>
      <c r="CC31" s="551"/>
      <c r="CD31" s="552"/>
      <c r="CE31" s="553"/>
      <c r="CF31" s="547" t="s">
        <v>160</v>
      </c>
      <c r="CG31" s="548"/>
      <c r="CH31" s="548"/>
      <c r="CI31" s="548"/>
      <c r="CJ31" s="548"/>
      <c r="CK31" s="548"/>
      <c r="CL31" s="548"/>
      <c r="CM31" s="548"/>
      <c r="CN31" s="549"/>
      <c r="CO31" s="524">
        <v>260</v>
      </c>
      <c r="CP31" s="314"/>
      <c r="CQ31" s="139"/>
      <c r="CR31" s="131"/>
      <c r="CS31" s="131"/>
      <c r="CT31" s="131"/>
      <c r="CU31" s="132"/>
      <c r="CV31" s="151"/>
      <c r="CW31" s="152"/>
      <c r="CX31" s="152"/>
      <c r="CY31" s="152"/>
      <c r="CZ31" s="153"/>
      <c r="DA31" s="154"/>
      <c r="DB31" s="155"/>
      <c r="DC31" s="155"/>
      <c r="DD31" s="156"/>
      <c r="DE31" s="135"/>
      <c r="DF31" s="133"/>
      <c r="DG31" s="133"/>
      <c r="DH31" s="133"/>
      <c r="DI31" s="133"/>
      <c r="DJ31" s="134"/>
      <c r="DK31" s="139"/>
      <c r="DL31" s="131"/>
      <c r="DM31" s="131"/>
    </row>
    <row r="32" spans="1:117" ht="15.75" customHeight="1">
      <c r="A32" s="553"/>
      <c r="B32" s="553"/>
      <c r="C32" s="530"/>
      <c r="D32" s="349"/>
      <c r="E32" s="350"/>
      <c r="F32" s="547" t="s">
        <v>167</v>
      </c>
      <c r="G32" s="548"/>
      <c r="H32" s="548"/>
      <c r="I32" s="548"/>
      <c r="J32" s="548"/>
      <c r="K32" s="548"/>
      <c r="L32" s="548"/>
      <c r="M32" s="548"/>
      <c r="N32" s="549"/>
      <c r="O32" s="524"/>
      <c r="P32" s="314"/>
      <c r="Q32" s="560"/>
      <c r="R32" s="561"/>
      <c r="S32" s="561"/>
      <c r="T32" s="561"/>
      <c r="U32" s="562"/>
      <c r="V32" s="554"/>
      <c r="W32" s="555"/>
      <c r="X32" s="555"/>
      <c r="Y32" s="555"/>
      <c r="Z32" s="556"/>
      <c r="AA32" s="557"/>
      <c r="AB32" s="558"/>
      <c r="AC32" s="558"/>
      <c r="AD32" s="559"/>
      <c r="AE32" s="518">
        <f>SUM(AE23:AJ31)</f>
        <v>0</v>
      </c>
      <c r="AF32" s="519"/>
      <c r="AG32" s="519"/>
      <c r="AH32" s="519"/>
      <c r="AI32" s="519"/>
      <c r="AJ32" s="520"/>
      <c r="AK32" s="560"/>
      <c r="AL32" s="561"/>
      <c r="AM32" s="561"/>
      <c r="AN32" s="553"/>
      <c r="AO32" s="553"/>
      <c r="AP32" s="530"/>
      <c r="AQ32" s="349"/>
      <c r="AR32" s="350"/>
      <c r="AS32" s="547" t="s">
        <v>167</v>
      </c>
      <c r="AT32" s="548"/>
      <c r="AU32" s="548"/>
      <c r="AV32" s="548"/>
      <c r="AW32" s="548"/>
      <c r="AX32" s="548"/>
      <c r="AY32" s="548"/>
      <c r="AZ32" s="548"/>
      <c r="BA32" s="549"/>
      <c r="BB32" s="524"/>
      <c r="BC32" s="314"/>
      <c r="BD32" s="73"/>
      <c r="BE32" s="74"/>
      <c r="BF32" s="74"/>
      <c r="BG32" s="74"/>
      <c r="BH32" s="75"/>
      <c r="BI32" s="76"/>
      <c r="BJ32" s="77"/>
      <c r="BK32" s="77"/>
      <c r="BL32" s="77"/>
      <c r="BM32" s="78"/>
      <c r="BN32" s="79"/>
      <c r="BO32" s="80"/>
      <c r="BP32" s="80"/>
      <c r="BQ32" s="81"/>
      <c r="BR32" s="62"/>
      <c r="BS32" s="63"/>
      <c r="BT32" s="63"/>
      <c r="BU32" s="63"/>
      <c r="BV32" s="63"/>
      <c r="BW32" s="64"/>
      <c r="BX32" s="73"/>
      <c r="BY32" s="74"/>
      <c r="BZ32" s="74"/>
      <c r="CA32" s="553"/>
      <c r="CB32" s="553"/>
      <c r="CC32" s="530"/>
      <c r="CD32" s="349"/>
      <c r="CE32" s="350"/>
      <c r="CF32" s="547" t="s">
        <v>167</v>
      </c>
      <c r="CG32" s="548"/>
      <c r="CH32" s="548"/>
      <c r="CI32" s="548"/>
      <c r="CJ32" s="548"/>
      <c r="CK32" s="548"/>
      <c r="CL32" s="548"/>
      <c r="CM32" s="548"/>
      <c r="CN32" s="549"/>
      <c r="CO32" s="524"/>
      <c r="CP32" s="314"/>
      <c r="CQ32" s="140"/>
      <c r="CR32" s="141"/>
      <c r="CS32" s="141"/>
      <c r="CT32" s="141"/>
      <c r="CU32" s="142"/>
      <c r="CV32" s="143"/>
      <c r="CW32" s="144"/>
      <c r="CX32" s="144"/>
      <c r="CY32" s="144"/>
      <c r="CZ32" s="145"/>
      <c r="DA32" s="146"/>
      <c r="DB32" s="147"/>
      <c r="DC32" s="147"/>
      <c r="DD32" s="148"/>
      <c r="DE32" s="135"/>
      <c r="DF32" s="133"/>
      <c r="DG32" s="133"/>
      <c r="DH32" s="133"/>
      <c r="DI32" s="133"/>
      <c r="DJ32" s="134"/>
      <c r="DK32" s="140"/>
      <c r="DL32" s="141"/>
      <c r="DM32" s="141"/>
    </row>
    <row r="33" spans="1:117" ht="15.75" customHeight="1">
      <c r="A33" s="553"/>
      <c r="B33" s="553"/>
      <c r="C33" s="550" t="s">
        <v>177</v>
      </c>
      <c r="D33" s="347"/>
      <c r="E33" s="348"/>
      <c r="F33" s="547" t="s">
        <v>168</v>
      </c>
      <c r="G33" s="548"/>
      <c r="H33" s="548"/>
      <c r="I33" s="548"/>
      <c r="J33" s="548"/>
      <c r="K33" s="548"/>
      <c r="L33" s="548"/>
      <c r="M33" s="548"/>
      <c r="N33" s="549"/>
      <c r="O33" s="524">
        <v>271</v>
      </c>
      <c r="P33" s="314"/>
      <c r="Q33" s="524"/>
      <c r="R33" s="313"/>
      <c r="S33" s="313"/>
      <c r="T33" s="313"/>
      <c r="U33" s="314"/>
      <c r="V33" s="563"/>
      <c r="W33" s="564"/>
      <c r="X33" s="564"/>
      <c r="Y33" s="564"/>
      <c r="Z33" s="565"/>
      <c r="AA33" s="566"/>
      <c r="AB33" s="567"/>
      <c r="AC33" s="567"/>
      <c r="AD33" s="568"/>
      <c r="AE33" s="444"/>
      <c r="AF33" s="442"/>
      <c r="AG33" s="442"/>
      <c r="AH33" s="442"/>
      <c r="AI33" s="442"/>
      <c r="AJ33" s="443"/>
      <c r="AK33" s="524"/>
      <c r="AL33" s="313"/>
      <c r="AM33" s="313"/>
      <c r="AN33" s="553"/>
      <c r="AO33" s="553"/>
      <c r="AP33" s="550" t="s">
        <v>177</v>
      </c>
      <c r="AQ33" s="347"/>
      <c r="AR33" s="348"/>
      <c r="AS33" s="547" t="s">
        <v>168</v>
      </c>
      <c r="AT33" s="548"/>
      <c r="AU33" s="548"/>
      <c r="AV33" s="548"/>
      <c r="AW33" s="548"/>
      <c r="AX33" s="548"/>
      <c r="AY33" s="548"/>
      <c r="AZ33" s="548"/>
      <c r="BA33" s="549"/>
      <c r="BB33" s="524">
        <v>271</v>
      </c>
      <c r="BC33" s="314"/>
      <c r="BD33" s="53"/>
      <c r="BE33" s="55"/>
      <c r="BF33" s="55"/>
      <c r="BG33" s="55"/>
      <c r="BH33" s="54"/>
      <c r="BI33" s="56"/>
      <c r="BJ33" s="57"/>
      <c r="BK33" s="57"/>
      <c r="BL33" s="57"/>
      <c r="BM33" s="58"/>
      <c r="BN33" s="59"/>
      <c r="BO33" s="60"/>
      <c r="BP33" s="60"/>
      <c r="BQ33" s="61"/>
      <c r="BR33" s="62"/>
      <c r="BS33" s="63"/>
      <c r="BT33" s="63"/>
      <c r="BU33" s="63"/>
      <c r="BV33" s="63"/>
      <c r="BW33" s="64"/>
      <c r="BX33" s="53"/>
      <c r="BY33" s="55"/>
      <c r="BZ33" s="55"/>
      <c r="CA33" s="553"/>
      <c r="CB33" s="553"/>
      <c r="CC33" s="550" t="s">
        <v>177</v>
      </c>
      <c r="CD33" s="347"/>
      <c r="CE33" s="348"/>
      <c r="CF33" s="547" t="s">
        <v>168</v>
      </c>
      <c r="CG33" s="548"/>
      <c r="CH33" s="548"/>
      <c r="CI33" s="548"/>
      <c r="CJ33" s="548"/>
      <c r="CK33" s="548"/>
      <c r="CL33" s="548"/>
      <c r="CM33" s="548"/>
      <c r="CN33" s="549"/>
      <c r="CO33" s="524">
        <v>271</v>
      </c>
      <c r="CP33" s="314"/>
      <c r="CQ33" s="139"/>
      <c r="CR33" s="131"/>
      <c r="CS33" s="131"/>
      <c r="CT33" s="131"/>
      <c r="CU33" s="132"/>
      <c r="CV33" s="151"/>
      <c r="CW33" s="152"/>
      <c r="CX33" s="152"/>
      <c r="CY33" s="152"/>
      <c r="CZ33" s="153"/>
      <c r="DA33" s="154"/>
      <c r="DB33" s="155"/>
      <c r="DC33" s="155"/>
      <c r="DD33" s="156"/>
      <c r="DE33" s="135"/>
      <c r="DF33" s="133"/>
      <c r="DG33" s="133"/>
      <c r="DH33" s="133"/>
      <c r="DI33" s="133"/>
      <c r="DJ33" s="134"/>
      <c r="DK33" s="139"/>
      <c r="DL33" s="131"/>
      <c r="DM33" s="131"/>
    </row>
    <row r="34" spans="1:117" ht="15.75" customHeight="1">
      <c r="A34" s="553"/>
      <c r="B34" s="553"/>
      <c r="C34" s="530"/>
      <c r="D34" s="349"/>
      <c r="E34" s="350"/>
      <c r="F34" s="279" t="s">
        <v>183</v>
      </c>
      <c r="G34" s="280"/>
      <c r="H34" s="280"/>
      <c r="I34" s="280"/>
      <c r="J34" s="280"/>
      <c r="K34" s="280"/>
      <c r="L34" s="280"/>
      <c r="M34" s="280"/>
      <c r="N34" s="277"/>
      <c r="O34" s="524">
        <v>272</v>
      </c>
      <c r="P34" s="314"/>
      <c r="Q34" s="560"/>
      <c r="R34" s="561"/>
      <c r="S34" s="561"/>
      <c r="T34" s="561"/>
      <c r="U34" s="562"/>
      <c r="V34" s="554"/>
      <c r="W34" s="555"/>
      <c r="X34" s="555"/>
      <c r="Y34" s="555"/>
      <c r="Z34" s="556"/>
      <c r="AA34" s="557"/>
      <c r="AB34" s="558"/>
      <c r="AC34" s="558"/>
      <c r="AD34" s="559"/>
      <c r="AE34" s="444"/>
      <c r="AF34" s="442"/>
      <c r="AG34" s="442"/>
      <c r="AH34" s="442"/>
      <c r="AI34" s="442"/>
      <c r="AJ34" s="443"/>
      <c r="AK34" s="560"/>
      <c r="AL34" s="561"/>
      <c r="AM34" s="561"/>
      <c r="AN34" s="553"/>
      <c r="AO34" s="553"/>
      <c r="AP34" s="530"/>
      <c r="AQ34" s="349"/>
      <c r="AR34" s="350"/>
      <c r="AS34" s="279" t="s">
        <v>183</v>
      </c>
      <c r="AT34" s="280"/>
      <c r="AU34" s="280"/>
      <c r="AV34" s="280"/>
      <c r="AW34" s="280"/>
      <c r="AX34" s="280"/>
      <c r="AY34" s="280"/>
      <c r="AZ34" s="280"/>
      <c r="BA34" s="277"/>
      <c r="BB34" s="524">
        <v>272</v>
      </c>
      <c r="BC34" s="314"/>
      <c r="BD34" s="73"/>
      <c r="BE34" s="74"/>
      <c r="BF34" s="74"/>
      <c r="BG34" s="74"/>
      <c r="BH34" s="75"/>
      <c r="BI34" s="76"/>
      <c r="BJ34" s="77"/>
      <c r="BK34" s="77"/>
      <c r="BL34" s="77"/>
      <c r="BM34" s="78"/>
      <c r="BN34" s="79"/>
      <c r="BO34" s="80"/>
      <c r="BP34" s="80"/>
      <c r="BQ34" s="81"/>
      <c r="BR34" s="62"/>
      <c r="BS34" s="63"/>
      <c r="BT34" s="63"/>
      <c r="BU34" s="63"/>
      <c r="BV34" s="63"/>
      <c r="BW34" s="64"/>
      <c r="BX34" s="73"/>
      <c r="BY34" s="74"/>
      <c r="BZ34" s="74"/>
      <c r="CA34" s="553"/>
      <c r="CB34" s="553"/>
      <c r="CC34" s="530"/>
      <c r="CD34" s="349"/>
      <c r="CE34" s="350"/>
      <c r="CF34" s="279" t="s">
        <v>183</v>
      </c>
      <c r="CG34" s="280"/>
      <c r="CH34" s="280"/>
      <c r="CI34" s="280"/>
      <c r="CJ34" s="280"/>
      <c r="CK34" s="280"/>
      <c r="CL34" s="280"/>
      <c r="CM34" s="280"/>
      <c r="CN34" s="277"/>
      <c r="CO34" s="524">
        <v>272</v>
      </c>
      <c r="CP34" s="314"/>
      <c r="CQ34" s="140"/>
      <c r="CR34" s="141"/>
      <c r="CS34" s="141"/>
      <c r="CT34" s="141"/>
      <c r="CU34" s="142"/>
      <c r="CV34" s="143"/>
      <c r="CW34" s="144"/>
      <c r="CX34" s="144"/>
      <c r="CY34" s="144"/>
      <c r="CZ34" s="145"/>
      <c r="DA34" s="146"/>
      <c r="DB34" s="147"/>
      <c r="DC34" s="147"/>
      <c r="DD34" s="148"/>
      <c r="DE34" s="135"/>
      <c r="DF34" s="133"/>
      <c r="DG34" s="133"/>
      <c r="DH34" s="133"/>
      <c r="DI34" s="133"/>
      <c r="DJ34" s="134"/>
      <c r="DK34" s="140"/>
      <c r="DL34" s="141"/>
      <c r="DM34" s="141"/>
    </row>
    <row r="35" spans="1:117" ht="15.75" customHeight="1">
      <c r="A35" s="553"/>
      <c r="B35" s="553"/>
      <c r="C35" s="529" t="s">
        <v>178</v>
      </c>
      <c r="D35" s="347"/>
      <c r="E35" s="348"/>
      <c r="F35" s="547" t="s">
        <v>184</v>
      </c>
      <c r="G35" s="548"/>
      <c r="H35" s="548"/>
      <c r="I35" s="548"/>
      <c r="J35" s="548"/>
      <c r="K35" s="548"/>
      <c r="L35" s="548"/>
      <c r="M35" s="548"/>
      <c r="N35" s="549"/>
      <c r="O35" s="524">
        <v>281</v>
      </c>
      <c r="P35" s="314"/>
      <c r="Q35" s="560"/>
      <c r="R35" s="561"/>
      <c r="S35" s="561"/>
      <c r="T35" s="561"/>
      <c r="U35" s="562"/>
      <c r="V35" s="554"/>
      <c r="W35" s="555"/>
      <c r="X35" s="555"/>
      <c r="Y35" s="555"/>
      <c r="Z35" s="556"/>
      <c r="AA35" s="557"/>
      <c r="AB35" s="558"/>
      <c r="AC35" s="558"/>
      <c r="AD35" s="559"/>
      <c r="AE35" s="444"/>
      <c r="AF35" s="442"/>
      <c r="AG35" s="442"/>
      <c r="AH35" s="442"/>
      <c r="AI35" s="442"/>
      <c r="AJ35" s="443"/>
      <c r="AK35" s="560"/>
      <c r="AL35" s="561"/>
      <c r="AM35" s="561"/>
      <c r="AN35" s="553"/>
      <c r="AO35" s="553"/>
      <c r="AP35" s="529" t="s">
        <v>178</v>
      </c>
      <c r="AQ35" s="347"/>
      <c r="AR35" s="348"/>
      <c r="AS35" s="547" t="s">
        <v>184</v>
      </c>
      <c r="AT35" s="548"/>
      <c r="AU35" s="548"/>
      <c r="AV35" s="548"/>
      <c r="AW35" s="548"/>
      <c r="AX35" s="548"/>
      <c r="AY35" s="548"/>
      <c r="AZ35" s="548"/>
      <c r="BA35" s="549"/>
      <c r="BB35" s="524">
        <v>281</v>
      </c>
      <c r="BC35" s="314"/>
      <c r="BD35" s="73"/>
      <c r="BE35" s="74"/>
      <c r="BF35" s="74"/>
      <c r="BG35" s="74"/>
      <c r="BH35" s="75"/>
      <c r="BI35" s="76"/>
      <c r="BJ35" s="77"/>
      <c r="BK35" s="77"/>
      <c r="BL35" s="77"/>
      <c r="BM35" s="78"/>
      <c r="BN35" s="79"/>
      <c r="BO35" s="80"/>
      <c r="BP35" s="80"/>
      <c r="BQ35" s="81"/>
      <c r="BR35" s="62"/>
      <c r="BS35" s="63"/>
      <c r="BT35" s="63"/>
      <c r="BU35" s="63"/>
      <c r="BV35" s="63"/>
      <c r="BW35" s="64"/>
      <c r="BX35" s="73"/>
      <c r="BY35" s="74"/>
      <c r="BZ35" s="74"/>
      <c r="CA35" s="553"/>
      <c r="CB35" s="553"/>
      <c r="CC35" s="529" t="s">
        <v>178</v>
      </c>
      <c r="CD35" s="347"/>
      <c r="CE35" s="348"/>
      <c r="CF35" s="547" t="s">
        <v>184</v>
      </c>
      <c r="CG35" s="548"/>
      <c r="CH35" s="548"/>
      <c r="CI35" s="548"/>
      <c r="CJ35" s="548"/>
      <c r="CK35" s="548"/>
      <c r="CL35" s="548"/>
      <c r="CM35" s="548"/>
      <c r="CN35" s="549"/>
      <c r="CO35" s="524">
        <v>281</v>
      </c>
      <c r="CP35" s="314"/>
      <c r="CQ35" s="140"/>
      <c r="CR35" s="141"/>
      <c r="CS35" s="141"/>
      <c r="CT35" s="141"/>
      <c r="CU35" s="142"/>
      <c r="CV35" s="143"/>
      <c r="CW35" s="144"/>
      <c r="CX35" s="144"/>
      <c r="CY35" s="144"/>
      <c r="CZ35" s="145"/>
      <c r="DA35" s="146"/>
      <c r="DB35" s="147"/>
      <c r="DC35" s="147"/>
      <c r="DD35" s="148"/>
      <c r="DE35" s="135"/>
      <c r="DF35" s="133"/>
      <c r="DG35" s="133"/>
      <c r="DH35" s="133"/>
      <c r="DI35" s="133"/>
      <c r="DJ35" s="134"/>
      <c r="DK35" s="140"/>
      <c r="DL35" s="141"/>
      <c r="DM35" s="141"/>
    </row>
    <row r="36" spans="1:117" ht="15.75" customHeight="1">
      <c r="A36" s="553"/>
      <c r="B36" s="553"/>
      <c r="C36" s="551"/>
      <c r="D36" s="552"/>
      <c r="E36" s="553"/>
      <c r="F36" s="547" t="s">
        <v>185</v>
      </c>
      <c r="G36" s="548"/>
      <c r="H36" s="548"/>
      <c r="I36" s="548"/>
      <c r="J36" s="548"/>
      <c r="K36" s="548"/>
      <c r="L36" s="548"/>
      <c r="M36" s="548"/>
      <c r="N36" s="549"/>
      <c r="O36" s="524">
        <v>280</v>
      </c>
      <c r="P36" s="314"/>
      <c r="Q36" s="524"/>
      <c r="R36" s="313"/>
      <c r="S36" s="313"/>
      <c r="T36" s="313"/>
      <c r="U36" s="314"/>
      <c r="V36" s="563"/>
      <c r="W36" s="564"/>
      <c r="X36" s="564"/>
      <c r="Y36" s="564"/>
      <c r="Z36" s="565"/>
      <c r="AA36" s="566"/>
      <c r="AB36" s="567"/>
      <c r="AC36" s="567"/>
      <c r="AD36" s="568"/>
      <c r="AE36" s="444"/>
      <c r="AF36" s="442"/>
      <c r="AG36" s="442"/>
      <c r="AH36" s="442"/>
      <c r="AI36" s="442"/>
      <c r="AJ36" s="443"/>
      <c r="AK36" s="524"/>
      <c r="AL36" s="313"/>
      <c r="AM36" s="313"/>
      <c r="AN36" s="553"/>
      <c r="AO36" s="553"/>
      <c r="AP36" s="551"/>
      <c r="AQ36" s="552"/>
      <c r="AR36" s="553"/>
      <c r="AS36" s="547" t="s">
        <v>185</v>
      </c>
      <c r="AT36" s="548"/>
      <c r="AU36" s="548"/>
      <c r="AV36" s="548"/>
      <c r="AW36" s="548"/>
      <c r="AX36" s="548"/>
      <c r="AY36" s="548"/>
      <c r="AZ36" s="548"/>
      <c r="BA36" s="549"/>
      <c r="BB36" s="524">
        <v>280</v>
      </c>
      <c r="BC36" s="314"/>
      <c r="BD36" s="53"/>
      <c r="BE36" s="55"/>
      <c r="BF36" s="55"/>
      <c r="BG36" s="55"/>
      <c r="BH36" s="54"/>
      <c r="BI36" s="56"/>
      <c r="BJ36" s="57"/>
      <c r="BK36" s="57"/>
      <c r="BL36" s="57"/>
      <c r="BM36" s="58"/>
      <c r="BN36" s="59"/>
      <c r="BO36" s="60"/>
      <c r="BP36" s="60"/>
      <c r="BQ36" s="61"/>
      <c r="BR36" s="62"/>
      <c r="BS36" s="63"/>
      <c r="BT36" s="63"/>
      <c r="BU36" s="63"/>
      <c r="BV36" s="63"/>
      <c r="BW36" s="64"/>
      <c r="BX36" s="53"/>
      <c r="BY36" s="55"/>
      <c r="BZ36" s="55"/>
      <c r="CA36" s="553"/>
      <c r="CB36" s="553"/>
      <c r="CC36" s="551"/>
      <c r="CD36" s="552"/>
      <c r="CE36" s="553"/>
      <c r="CF36" s="547" t="s">
        <v>185</v>
      </c>
      <c r="CG36" s="548"/>
      <c r="CH36" s="548"/>
      <c r="CI36" s="548"/>
      <c r="CJ36" s="548"/>
      <c r="CK36" s="548"/>
      <c r="CL36" s="548"/>
      <c r="CM36" s="548"/>
      <c r="CN36" s="549"/>
      <c r="CO36" s="524">
        <v>280</v>
      </c>
      <c r="CP36" s="314"/>
      <c r="CQ36" s="139"/>
      <c r="CR36" s="131"/>
      <c r="CS36" s="131"/>
      <c r="CT36" s="131"/>
      <c r="CU36" s="132"/>
      <c r="CV36" s="151"/>
      <c r="CW36" s="152"/>
      <c r="CX36" s="152"/>
      <c r="CY36" s="152"/>
      <c r="CZ36" s="153"/>
      <c r="DA36" s="154"/>
      <c r="DB36" s="155"/>
      <c r="DC36" s="155"/>
      <c r="DD36" s="156"/>
      <c r="DE36" s="135"/>
      <c r="DF36" s="133"/>
      <c r="DG36" s="133"/>
      <c r="DH36" s="133"/>
      <c r="DI36" s="133"/>
      <c r="DJ36" s="134"/>
      <c r="DK36" s="139"/>
      <c r="DL36" s="131"/>
      <c r="DM36" s="131"/>
    </row>
    <row r="37" spans="1:117" ht="15.75" customHeight="1">
      <c r="A37" s="553"/>
      <c r="B37" s="553"/>
      <c r="C37" s="551"/>
      <c r="D37" s="552"/>
      <c r="E37" s="553"/>
      <c r="F37" s="547" t="s">
        <v>186</v>
      </c>
      <c r="G37" s="548"/>
      <c r="H37" s="548"/>
      <c r="I37" s="548"/>
      <c r="J37" s="548"/>
      <c r="K37" s="548"/>
      <c r="L37" s="548"/>
      <c r="M37" s="548"/>
      <c r="N37" s="549"/>
      <c r="O37" s="524">
        <v>280</v>
      </c>
      <c r="P37" s="314"/>
      <c r="Q37" s="524"/>
      <c r="R37" s="313"/>
      <c r="S37" s="313"/>
      <c r="T37" s="313"/>
      <c r="U37" s="314"/>
      <c r="V37" s="563"/>
      <c r="W37" s="564"/>
      <c r="X37" s="564"/>
      <c r="Y37" s="564"/>
      <c r="Z37" s="565"/>
      <c r="AA37" s="566"/>
      <c r="AB37" s="567"/>
      <c r="AC37" s="567"/>
      <c r="AD37" s="568"/>
      <c r="AE37" s="444"/>
      <c r="AF37" s="442"/>
      <c r="AG37" s="442"/>
      <c r="AH37" s="442"/>
      <c r="AI37" s="442"/>
      <c r="AJ37" s="443"/>
      <c r="AK37" s="524"/>
      <c r="AL37" s="313"/>
      <c r="AM37" s="313"/>
      <c r="AN37" s="553"/>
      <c r="AO37" s="553"/>
      <c r="AP37" s="551"/>
      <c r="AQ37" s="552"/>
      <c r="AR37" s="553"/>
      <c r="AS37" s="547" t="s">
        <v>186</v>
      </c>
      <c r="AT37" s="548"/>
      <c r="AU37" s="548"/>
      <c r="AV37" s="548"/>
      <c r="AW37" s="548"/>
      <c r="AX37" s="548"/>
      <c r="AY37" s="548"/>
      <c r="AZ37" s="548"/>
      <c r="BA37" s="549"/>
      <c r="BB37" s="524">
        <v>280</v>
      </c>
      <c r="BC37" s="314"/>
      <c r="BD37" s="53"/>
      <c r="BE37" s="55"/>
      <c r="BF37" s="55"/>
      <c r="BG37" s="55"/>
      <c r="BH37" s="54"/>
      <c r="BI37" s="56"/>
      <c r="BJ37" s="57"/>
      <c r="BK37" s="57"/>
      <c r="BL37" s="57"/>
      <c r="BM37" s="58"/>
      <c r="BN37" s="59"/>
      <c r="BO37" s="60"/>
      <c r="BP37" s="60"/>
      <c r="BQ37" s="61"/>
      <c r="BR37" s="62"/>
      <c r="BS37" s="63"/>
      <c r="BT37" s="63"/>
      <c r="BU37" s="63"/>
      <c r="BV37" s="63"/>
      <c r="BW37" s="64"/>
      <c r="BX37" s="53"/>
      <c r="BY37" s="55"/>
      <c r="BZ37" s="55"/>
      <c r="CA37" s="553"/>
      <c r="CB37" s="553"/>
      <c r="CC37" s="551"/>
      <c r="CD37" s="552"/>
      <c r="CE37" s="553"/>
      <c r="CF37" s="547" t="s">
        <v>186</v>
      </c>
      <c r="CG37" s="548"/>
      <c r="CH37" s="548"/>
      <c r="CI37" s="548"/>
      <c r="CJ37" s="548"/>
      <c r="CK37" s="548"/>
      <c r="CL37" s="548"/>
      <c r="CM37" s="548"/>
      <c r="CN37" s="549"/>
      <c r="CO37" s="524">
        <v>280</v>
      </c>
      <c r="CP37" s="314"/>
      <c r="CQ37" s="139"/>
      <c r="CR37" s="131"/>
      <c r="CS37" s="131"/>
      <c r="CT37" s="131"/>
      <c r="CU37" s="132"/>
      <c r="CV37" s="151"/>
      <c r="CW37" s="152"/>
      <c r="CX37" s="152"/>
      <c r="CY37" s="152"/>
      <c r="CZ37" s="153"/>
      <c r="DA37" s="154"/>
      <c r="DB37" s="155"/>
      <c r="DC37" s="155"/>
      <c r="DD37" s="156"/>
      <c r="DE37" s="135"/>
      <c r="DF37" s="133"/>
      <c r="DG37" s="133"/>
      <c r="DH37" s="133"/>
      <c r="DI37" s="133"/>
      <c r="DJ37" s="134"/>
      <c r="DK37" s="139"/>
      <c r="DL37" s="131"/>
      <c r="DM37" s="131"/>
    </row>
    <row r="38" spans="1:117" ht="15.75" customHeight="1">
      <c r="A38" s="553"/>
      <c r="B38" s="553"/>
      <c r="C38" s="551"/>
      <c r="D38" s="552"/>
      <c r="E38" s="553"/>
      <c r="F38" s="547" t="s">
        <v>187</v>
      </c>
      <c r="G38" s="548"/>
      <c r="H38" s="548"/>
      <c r="I38" s="548"/>
      <c r="J38" s="548"/>
      <c r="K38" s="548"/>
      <c r="L38" s="548"/>
      <c r="M38" s="548"/>
      <c r="N38" s="549"/>
      <c r="O38" s="524">
        <v>280</v>
      </c>
      <c r="P38" s="314"/>
      <c r="Q38" s="524"/>
      <c r="R38" s="313"/>
      <c r="S38" s="313"/>
      <c r="T38" s="313"/>
      <c r="U38" s="314"/>
      <c r="V38" s="563"/>
      <c r="W38" s="564"/>
      <c r="X38" s="564"/>
      <c r="Y38" s="564"/>
      <c r="Z38" s="565"/>
      <c r="AA38" s="566"/>
      <c r="AB38" s="567"/>
      <c r="AC38" s="567"/>
      <c r="AD38" s="568"/>
      <c r="AE38" s="444"/>
      <c r="AF38" s="442"/>
      <c r="AG38" s="442"/>
      <c r="AH38" s="442"/>
      <c r="AI38" s="442"/>
      <c r="AJ38" s="443"/>
      <c r="AK38" s="524"/>
      <c r="AL38" s="313"/>
      <c r="AM38" s="313"/>
      <c r="AN38" s="553"/>
      <c r="AO38" s="553"/>
      <c r="AP38" s="551"/>
      <c r="AQ38" s="552"/>
      <c r="AR38" s="553"/>
      <c r="AS38" s="547" t="s">
        <v>187</v>
      </c>
      <c r="AT38" s="548"/>
      <c r="AU38" s="548"/>
      <c r="AV38" s="548"/>
      <c r="AW38" s="548"/>
      <c r="AX38" s="548"/>
      <c r="AY38" s="548"/>
      <c r="AZ38" s="548"/>
      <c r="BA38" s="549"/>
      <c r="BB38" s="524">
        <v>280</v>
      </c>
      <c r="BC38" s="314"/>
      <c r="BD38" s="53"/>
      <c r="BE38" s="55"/>
      <c r="BF38" s="55"/>
      <c r="BG38" s="55"/>
      <c r="BH38" s="54"/>
      <c r="BI38" s="56"/>
      <c r="BJ38" s="57"/>
      <c r="BK38" s="57"/>
      <c r="BL38" s="57"/>
      <c r="BM38" s="58"/>
      <c r="BN38" s="59"/>
      <c r="BO38" s="60"/>
      <c r="BP38" s="60"/>
      <c r="BQ38" s="61"/>
      <c r="BR38" s="62"/>
      <c r="BS38" s="63"/>
      <c r="BT38" s="63"/>
      <c r="BU38" s="63"/>
      <c r="BV38" s="63"/>
      <c r="BW38" s="64"/>
      <c r="BX38" s="53"/>
      <c r="BY38" s="55"/>
      <c r="BZ38" s="55"/>
      <c r="CA38" s="553"/>
      <c r="CB38" s="553"/>
      <c r="CC38" s="551"/>
      <c r="CD38" s="552"/>
      <c r="CE38" s="553"/>
      <c r="CF38" s="547" t="s">
        <v>187</v>
      </c>
      <c r="CG38" s="548"/>
      <c r="CH38" s="548"/>
      <c r="CI38" s="548"/>
      <c r="CJ38" s="548"/>
      <c r="CK38" s="548"/>
      <c r="CL38" s="548"/>
      <c r="CM38" s="548"/>
      <c r="CN38" s="549"/>
      <c r="CO38" s="524">
        <v>280</v>
      </c>
      <c r="CP38" s="314"/>
      <c r="CQ38" s="139"/>
      <c r="CR38" s="131"/>
      <c r="CS38" s="131"/>
      <c r="CT38" s="131"/>
      <c r="CU38" s="132"/>
      <c r="CV38" s="151"/>
      <c r="CW38" s="152"/>
      <c r="CX38" s="152"/>
      <c r="CY38" s="152"/>
      <c r="CZ38" s="153"/>
      <c r="DA38" s="154"/>
      <c r="DB38" s="155"/>
      <c r="DC38" s="155"/>
      <c r="DD38" s="156"/>
      <c r="DE38" s="135"/>
      <c r="DF38" s="133"/>
      <c r="DG38" s="133"/>
      <c r="DH38" s="133"/>
      <c r="DI38" s="133"/>
      <c r="DJ38" s="134"/>
      <c r="DK38" s="139"/>
      <c r="DL38" s="131"/>
      <c r="DM38" s="131"/>
    </row>
    <row r="39" spans="1:117" ht="15.75" customHeight="1">
      <c r="A39" s="553"/>
      <c r="B39" s="553"/>
      <c r="C39" s="551"/>
      <c r="D39" s="552"/>
      <c r="E39" s="553"/>
      <c r="F39" s="547" t="s">
        <v>197</v>
      </c>
      <c r="G39" s="548"/>
      <c r="H39" s="548"/>
      <c r="I39" s="548"/>
      <c r="J39" s="548"/>
      <c r="K39" s="548"/>
      <c r="L39" s="548"/>
      <c r="M39" s="548"/>
      <c r="N39" s="549"/>
      <c r="O39" s="524">
        <v>280</v>
      </c>
      <c r="P39" s="314"/>
      <c r="Q39" s="524"/>
      <c r="R39" s="313"/>
      <c r="S39" s="313"/>
      <c r="T39" s="313"/>
      <c r="U39" s="314"/>
      <c r="V39" s="563"/>
      <c r="W39" s="564"/>
      <c r="X39" s="564"/>
      <c r="Y39" s="564"/>
      <c r="Z39" s="565"/>
      <c r="AA39" s="566"/>
      <c r="AB39" s="567"/>
      <c r="AC39" s="567"/>
      <c r="AD39" s="568"/>
      <c r="AE39" s="444"/>
      <c r="AF39" s="442"/>
      <c r="AG39" s="442"/>
      <c r="AH39" s="442"/>
      <c r="AI39" s="442"/>
      <c r="AJ39" s="443"/>
      <c r="AK39" s="524"/>
      <c r="AL39" s="313"/>
      <c r="AM39" s="313"/>
      <c r="AN39" s="553"/>
      <c r="AO39" s="553"/>
      <c r="AP39" s="551"/>
      <c r="AQ39" s="552"/>
      <c r="AR39" s="553"/>
      <c r="AS39" s="547" t="s">
        <v>162</v>
      </c>
      <c r="AT39" s="548"/>
      <c r="AU39" s="548"/>
      <c r="AV39" s="548"/>
      <c r="AW39" s="548"/>
      <c r="AX39" s="548"/>
      <c r="AY39" s="548"/>
      <c r="AZ39" s="548"/>
      <c r="BA39" s="549"/>
      <c r="BB39" s="524">
        <v>280</v>
      </c>
      <c r="BC39" s="314"/>
      <c r="BD39" s="53"/>
      <c r="BE39" s="55"/>
      <c r="BF39" s="55"/>
      <c r="BG39" s="55"/>
      <c r="BH39" s="54"/>
      <c r="BI39" s="56"/>
      <c r="BJ39" s="57"/>
      <c r="BK39" s="57"/>
      <c r="BL39" s="57"/>
      <c r="BM39" s="58"/>
      <c r="BN39" s="59"/>
      <c r="BO39" s="60"/>
      <c r="BP39" s="60"/>
      <c r="BQ39" s="61"/>
      <c r="BR39" s="62"/>
      <c r="BS39" s="63"/>
      <c r="BT39" s="63"/>
      <c r="BU39" s="63"/>
      <c r="BV39" s="63"/>
      <c r="BW39" s="64"/>
      <c r="BX39" s="53"/>
      <c r="BY39" s="55"/>
      <c r="BZ39" s="55"/>
      <c r="CA39" s="553"/>
      <c r="CB39" s="553"/>
      <c r="CC39" s="551"/>
      <c r="CD39" s="552"/>
      <c r="CE39" s="553"/>
      <c r="CF39" s="547" t="s">
        <v>162</v>
      </c>
      <c r="CG39" s="548"/>
      <c r="CH39" s="548"/>
      <c r="CI39" s="548"/>
      <c r="CJ39" s="548"/>
      <c r="CK39" s="548"/>
      <c r="CL39" s="548"/>
      <c r="CM39" s="548"/>
      <c r="CN39" s="549"/>
      <c r="CO39" s="524">
        <v>280</v>
      </c>
      <c r="CP39" s="314"/>
      <c r="CQ39" s="139"/>
      <c r="CR39" s="131"/>
      <c r="CS39" s="131"/>
      <c r="CT39" s="131"/>
      <c r="CU39" s="132"/>
      <c r="CV39" s="151"/>
      <c r="CW39" s="152"/>
      <c r="CX39" s="152"/>
      <c r="CY39" s="152"/>
      <c r="CZ39" s="153"/>
      <c r="DA39" s="154"/>
      <c r="DB39" s="155"/>
      <c r="DC39" s="155"/>
      <c r="DD39" s="156"/>
      <c r="DE39" s="135"/>
      <c r="DF39" s="133"/>
      <c r="DG39" s="133"/>
      <c r="DH39" s="133"/>
      <c r="DI39" s="133"/>
      <c r="DJ39" s="134"/>
      <c r="DK39" s="139"/>
      <c r="DL39" s="131"/>
      <c r="DM39" s="131"/>
    </row>
    <row r="40" spans="1:117" ht="15.75" customHeight="1">
      <c r="A40" s="553"/>
      <c r="B40" s="553"/>
      <c r="C40" s="530"/>
      <c r="D40" s="349"/>
      <c r="E40" s="350"/>
      <c r="F40" s="547" t="s">
        <v>167</v>
      </c>
      <c r="G40" s="548"/>
      <c r="H40" s="548"/>
      <c r="I40" s="548"/>
      <c r="J40" s="548"/>
      <c r="K40" s="548"/>
      <c r="L40" s="548"/>
      <c r="M40" s="548"/>
      <c r="N40" s="549"/>
      <c r="O40" s="524"/>
      <c r="P40" s="314"/>
      <c r="Q40" s="560"/>
      <c r="R40" s="561"/>
      <c r="S40" s="561"/>
      <c r="T40" s="561"/>
      <c r="U40" s="562"/>
      <c r="V40" s="554"/>
      <c r="W40" s="555"/>
      <c r="X40" s="555"/>
      <c r="Y40" s="555"/>
      <c r="Z40" s="556"/>
      <c r="AA40" s="557"/>
      <c r="AB40" s="558"/>
      <c r="AC40" s="558"/>
      <c r="AD40" s="559"/>
      <c r="AE40" s="518">
        <f>SUM(AE35:AJ39)</f>
        <v>0</v>
      </c>
      <c r="AF40" s="519"/>
      <c r="AG40" s="519"/>
      <c r="AH40" s="519"/>
      <c r="AI40" s="519"/>
      <c r="AJ40" s="520"/>
      <c r="AK40" s="560"/>
      <c r="AL40" s="561"/>
      <c r="AM40" s="561"/>
      <c r="AN40" s="553"/>
      <c r="AO40" s="553"/>
      <c r="AP40" s="530"/>
      <c r="AQ40" s="349"/>
      <c r="AR40" s="350"/>
      <c r="AS40" s="547" t="s">
        <v>167</v>
      </c>
      <c r="AT40" s="548"/>
      <c r="AU40" s="548"/>
      <c r="AV40" s="548"/>
      <c r="AW40" s="548"/>
      <c r="AX40" s="548"/>
      <c r="AY40" s="548"/>
      <c r="AZ40" s="548"/>
      <c r="BA40" s="549"/>
      <c r="BB40" s="524"/>
      <c r="BC40" s="314"/>
      <c r="BD40" s="73"/>
      <c r="BE40" s="74"/>
      <c r="BF40" s="74"/>
      <c r="BG40" s="74"/>
      <c r="BH40" s="75"/>
      <c r="BI40" s="76"/>
      <c r="BJ40" s="77"/>
      <c r="BK40" s="77"/>
      <c r="BL40" s="77"/>
      <c r="BM40" s="78"/>
      <c r="BN40" s="79"/>
      <c r="BO40" s="80"/>
      <c r="BP40" s="80"/>
      <c r="BQ40" s="81"/>
      <c r="BR40" s="62"/>
      <c r="BS40" s="63"/>
      <c r="BT40" s="63"/>
      <c r="BU40" s="63"/>
      <c r="BV40" s="63"/>
      <c r="BW40" s="64"/>
      <c r="BX40" s="73"/>
      <c r="BY40" s="74"/>
      <c r="BZ40" s="74"/>
      <c r="CA40" s="553"/>
      <c r="CB40" s="553"/>
      <c r="CC40" s="530"/>
      <c r="CD40" s="349"/>
      <c r="CE40" s="350"/>
      <c r="CF40" s="547" t="s">
        <v>167</v>
      </c>
      <c r="CG40" s="548"/>
      <c r="CH40" s="548"/>
      <c r="CI40" s="548"/>
      <c r="CJ40" s="548"/>
      <c r="CK40" s="548"/>
      <c r="CL40" s="548"/>
      <c r="CM40" s="548"/>
      <c r="CN40" s="549"/>
      <c r="CO40" s="524"/>
      <c r="CP40" s="314"/>
      <c r="CQ40" s="140"/>
      <c r="CR40" s="141"/>
      <c r="CS40" s="141"/>
      <c r="CT40" s="141"/>
      <c r="CU40" s="142"/>
      <c r="CV40" s="143"/>
      <c r="CW40" s="144"/>
      <c r="CX40" s="144"/>
      <c r="CY40" s="144"/>
      <c r="CZ40" s="145"/>
      <c r="DA40" s="146"/>
      <c r="DB40" s="147"/>
      <c r="DC40" s="147"/>
      <c r="DD40" s="148"/>
      <c r="DE40" s="135"/>
      <c r="DF40" s="133"/>
      <c r="DG40" s="133"/>
      <c r="DH40" s="133"/>
      <c r="DI40" s="133"/>
      <c r="DJ40" s="134"/>
      <c r="DK40" s="140"/>
      <c r="DL40" s="141"/>
      <c r="DM40" s="141"/>
    </row>
    <row r="41" spans="1:117" ht="15.75" customHeight="1">
      <c r="A41" s="553"/>
      <c r="B41" s="553"/>
      <c r="C41" s="279" t="s">
        <v>193</v>
      </c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77"/>
      <c r="O41" s="524"/>
      <c r="P41" s="314"/>
      <c r="Q41" s="560"/>
      <c r="R41" s="561"/>
      <c r="S41" s="561"/>
      <c r="T41" s="561"/>
      <c r="U41" s="562"/>
      <c r="V41" s="554"/>
      <c r="W41" s="555"/>
      <c r="X41" s="555"/>
      <c r="Y41" s="555"/>
      <c r="Z41" s="556"/>
      <c r="AA41" s="557"/>
      <c r="AB41" s="558"/>
      <c r="AC41" s="558"/>
      <c r="AD41" s="559"/>
      <c r="AE41" s="518">
        <f>SUM(AE32:AJ34,AE40)</f>
        <v>0</v>
      </c>
      <c r="AF41" s="519"/>
      <c r="AG41" s="519"/>
      <c r="AH41" s="519"/>
      <c r="AI41" s="519"/>
      <c r="AJ41" s="520"/>
      <c r="AK41" s="560"/>
      <c r="AL41" s="561"/>
      <c r="AM41" s="561"/>
      <c r="AN41" s="553"/>
      <c r="AO41" s="553"/>
      <c r="AP41" s="279" t="s">
        <v>193</v>
      </c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77"/>
      <c r="BB41" s="139"/>
      <c r="BC41" s="54"/>
      <c r="BD41" s="73"/>
      <c r="BE41" s="74"/>
      <c r="BF41" s="74"/>
      <c r="BG41" s="74"/>
      <c r="BH41" s="75"/>
      <c r="BI41" s="76"/>
      <c r="BJ41" s="77"/>
      <c r="BK41" s="77"/>
      <c r="BL41" s="77"/>
      <c r="BM41" s="78"/>
      <c r="BN41" s="79"/>
      <c r="BO41" s="80"/>
      <c r="BP41" s="80"/>
      <c r="BQ41" s="81"/>
      <c r="BR41" s="62"/>
      <c r="BS41" s="63"/>
      <c r="BT41" s="63"/>
      <c r="BU41" s="63"/>
      <c r="BV41" s="63"/>
      <c r="BW41" s="64"/>
      <c r="BX41" s="73"/>
      <c r="BY41" s="74"/>
      <c r="BZ41" s="74"/>
      <c r="CA41" s="553"/>
      <c r="CB41" s="553"/>
      <c r="CC41" s="279" t="s">
        <v>193</v>
      </c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77"/>
      <c r="CO41" s="139"/>
      <c r="CP41" s="132"/>
      <c r="CQ41" s="140"/>
      <c r="CR41" s="141"/>
      <c r="CS41" s="141"/>
      <c r="CT41" s="141"/>
      <c r="CU41" s="142"/>
      <c r="CV41" s="143"/>
      <c r="CW41" s="144"/>
      <c r="CX41" s="144"/>
      <c r="CY41" s="144"/>
      <c r="CZ41" s="145"/>
      <c r="DA41" s="146"/>
      <c r="DB41" s="147"/>
      <c r="DC41" s="147"/>
      <c r="DD41" s="148"/>
      <c r="DE41" s="135"/>
      <c r="DF41" s="133"/>
      <c r="DG41" s="133"/>
      <c r="DH41" s="133"/>
      <c r="DI41" s="133"/>
      <c r="DJ41" s="134"/>
      <c r="DK41" s="140"/>
      <c r="DL41" s="141"/>
      <c r="DM41" s="141"/>
    </row>
    <row r="42" spans="1:117" ht="15" customHeight="1">
      <c r="A42" s="553"/>
      <c r="B42" s="553"/>
      <c r="C42" s="529" t="s">
        <v>21</v>
      </c>
      <c r="D42" s="531" t="s">
        <v>194</v>
      </c>
      <c r="E42" s="290"/>
      <c r="F42" s="290"/>
      <c r="G42" s="290"/>
      <c r="H42" s="290"/>
      <c r="I42" s="290"/>
      <c r="J42" s="290"/>
      <c r="K42" s="290"/>
      <c r="L42" s="290"/>
      <c r="M42" s="290"/>
      <c r="N42" s="532"/>
      <c r="O42" s="524">
        <v>290</v>
      </c>
      <c r="P42" s="314"/>
      <c r="Q42" s="535" t="s">
        <v>381</v>
      </c>
      <c r="R42" s="536"/>
      <c r="S42" s="536"/>
      <c r="T42" s="536"/>
      <c r="U42" s="537"/>
      <c r="V42" s="316">
        <v>3980101234</v>
      </c>
      <c r="W42" s="317"/>
      <c r="X42" s="317"/>
      <c r="Y42" s="317"/>
      <c r="Z42" s="318"/>
      <c r="AA42" s="538">
        <v>43844</v>
      </c>
      <c r="AB42" s="539"/>
      <c r="AC42" s="539"/>
      <c r="AD42" s="540"/>
      <c r="AE42" s="444">
        <v>43422</v>
      </c>
      <c r="AF42" s="442"/>
      <c r="AG42" s="442"/>
      <c r="AH42" s="442"/>
      <c r="AI42" s="442"/>
      <c r="AJ42" s="443"/>
      <c r="AK42" s="524"/>
      <c r="AL42" s="313"/>
      <c r="AM42" s="313"/>
      <c r="AN42" s="553"/>
      <c r="AO42" s="553"/>
      <c r="AP42" s="529" t="s">
        <v>21</v>
      </c>
      <c r="AQ42" s="531" t="s">
        <v>194</v>
      </c>
      <c r="AR42" s="290"/>
      <c r="AS42" s="290"/>
      <c r="AT42" s="290"/>
      <c r="AU42" s="290"/>
      <c r="AV42" s="290"/>
      <c r="AW42" s="290"/>
      <c r="AX42" s="290"/>
      <c r="AY42" s="290"/>
      <c r="AZ42" s="290"/>
      <c r="BA42" s="532"/>
      <c r="BB42" s="524">
        <v>290</v>
      </c>
      <c r="BC42" s="314"/>
      <c r="BD42" s="535" t="s">
        <v>381</v>
      </c>
      <c r="BE42" s="536"/>
      <c r="BF42" s="536"/>
      <c r="BG42" s="536"/>
      <c r="BH42" s="537"/>
      <c r="BI42" s="316">
        <v>3980101234</v>
      </c>
      <c r="BJ42" s="317"/>
      <c r="BK42" s="317"/>
      <c r="BL42" s="317"/>
      <c r="BM42" s="318"/>
      <c r="BN42" s="538">
        <v>43844</v>
      </c>
      <c r="BO42" s="539"/>
      <c r="BP42" s="539"/>
      <c r="BQ42" s="540"/>
      <c r="BR42" s="444">
        <v>15243</v>
      </c>
      <c r="BS42" s="442"/>
      <c r="BT42" s="442"/>
      <c r="BU42" s="442"/>
      <c r="BV42" s="442"/>
      <c r="BW42" s="443"/>
      <c r="BX42" s="524"/>
      <c r="BY42" s="313"/>
      <c r="BZ42" s="313"/>
      <c r="CA42" s="553"/>
      <c r="CB42" s="553"/>
      <c r="CC42" s="529" t="s">
        <v>21</v>
      </c>
      <c r="CD42" s="531" t="s">
        <v>194</v>
      </c>
      <c r="CE42" s="290"/>
      <c r="CF42" s="290"/>
      <c r="CG42" s="290"/>
      <c r="CH42" s="290"/>
      <c r="CI42" s="290"/>
      <c r="CJ42" s="290"/>
      <c r="CK42" s="290"/>
      <c r="CL42" s="290"/>
      <c r="CM42" s="290"/>
      <c r="CN42" s="532"/>
      <c r="CO42" s="524">
        <v>290</v>
      </c>
      <c r="CP42" s="314"/>
      <c r="CQ42" s="535"/>
      <c r="CR42" s="536"/>
      <c r="CS42" s="536"/>
      <c r="CT42" s="536"/>
      <c r="CU42" s="537"/>
      <c r="CV42" s="316"/>
      <c r="CW42" s="317"/>
      <c r="CX42" s="317"/>
      <c r="CY42" s="317"/>
      <c r="CZ42" s="318"/>
      <c r="DA42" s="538"/>
      <c r="DB42" s="539"/>
      <c r="DC42" s="539"/>
      <c r="DD42" s="540"/>
      <c r="DE42" s="444"/>
      <c r="DF42" s="442"/>
      <c r="DG42" s="442"/>
      <c r="DH42" s="442"/>
      <c r="DI42" s="442"/>
      <c r="DJ42" s="443"/>
      <c r="DK42" s="524"/>
      <c r="DL42" s="313"/>
      <c r="DM42" s="313"/>
    </row>
    <row r="43" spans="1:117" ht="15" customHeight="1">
      <c r="A43" s="553"/>
      <c r="B43" s="553"/>
      <c r="C43" s="530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N43" s="534"/>
      <c r="O43" s="524">
        <v>290</v>
      </c>
      <c r="P43" s="314"/>
      <c r="Q43" s="541" t="s">
        <v>382</v>
      </c>
      <c r="R43" s="542"/>
      <c r="S43" s="542"/>
      <c r="T43" s="542"/>
      <c r="U43" s="543"/>
      <c r="V43" s="316">
        <v>3128512345</v>
      </c>
      <c r="W43" s="317"/>
      <c r="X43" s="317"/>
      <c r="Y43" s="317"/>
      <c r="Z43" s="318"/>
      <c r="AA43" s="538">
        <v>43863</v>
      </c>
      <c r="AB43" s="539"/>
      <c r="AC43" s="539"/>
      <c r="AD43" s="540"/>
      <c r="AE43" s="444">
        <v>50000</v>
      </c>
      <c r="AF43" s="442"/>
      <c r="AG43" s="442"/>
      <c r="AH43" s="442"/>
      <c r="AI43" s="442"/>
      <c r="AJ43" s="443"/>
      <c r="AK43" s="524"/>
      <c r="AL43" s="313"/>
      <c r="AM43" s="313"/>
      <c r="AN43" s="553"/>
      <c r="AO43" s="553"/>
      <c r="AP43" s="530"/>
      <c r="AQ43" s="533"/>
      <c r="AR43" s="533"/>
      <c r="AS43" s="533"/>
      <c r="AT43" s="533"/>
      <c r="AU43" s="533"/>
      <c r="AV43" s="533"/>
      <c r="AW43" s="533"/>
      <c r="AX43" s="533"/>
      <c r="AY43" s="533"/>
      <c r="AZ43" s="533"/>
      <c r="BA43" s="534"/>
      <c r="BB43" s="524">
        <v>290</v>
      </c>
      <c r="BC43" s="314"/>
      <c r="BD43" s="541" t="s">
        <v>382</v>
      </c>
      <c r="BE43" s="542"/>
      <c r="BF43" s="542"/>
      <c r="BG43" s="542"/>
      <c r="BH43" s="543"/>
      <c r="BI43" s="316">
        <v>3128512345</v>
      </c>
      <c r="BJ43" s="317"/>
      <c r="BK43" s="317"/>
      <c r="BL43" s="317"/>
      <c r="BM43" s="318"/>
      <c r="BN43" s="538">
        <v>43863</v>
      </c>
      <c r="BO43" s="539"/>
      <c r="BP43" s="539"/>
      <c r="BQ43" s="540"/>
      <c r="BR43" s="444">
        <v>50000</v>
      </c>
      <c r="BS43" s="442"/>
      <c r="BT43" s="442"/>
      <c r="BU43" s="442"/>
      <c r="BV43" s="442"/>
      <c r="BW43" s="443"/>
      <c r="BX43" s="524"/>
      <c r="BY43" s="313"/>
      <c r="BZ43" s="313"/>
      <c r="CA43" s="553"/>
      <c r="CB43" s="553"/>
      <c r="CC43" s="530"/>
      <c r="CD43" s="533"/>
      <c r="CE43" s="533"/>
      <c r="CF43" s="533"/>
      <c r="CG43" s="533"/>
      <c r="CH43" s="533"/>
      <c r="CI43" s="533"/>
      <c r="CJ43" s="533"/>
      <c r="CK43" s="533"/>
      <c r="CL43" s="533"/>
      <c r="CM43" s="533"/>
      <c r="CN43" s="534"/>
      <c r="CO43" s="524">
        <v>290</v>
      </c>
      <c r="CP43" s="314"/>
      <c r="CQ43" s="541" t="s">
        <v>382</v>
      </c>
      <c r="CR43" s="542"/>
      <c r="CS43" s="542"/>
      <c r="CT43" s="542"/>
      <c r="CU43" s="543"/>
      <c r="CV43" s="316">
        <v>3128512345</v>
      </c>
      <c r="CW43" s="317"/>
      <c r="CX43" s="317"/>
      <c r="CY43" s="317"/>
      <c r="CZ43" s="318"/>
      <c r="DA43" s="538">
        <v>43863</v>
      </c>
      <c r="DB43" s="539"/>
      <c r="DC43" s="539"/>
      <c r="DD43" s="540"/>
      <c r="DE43" s="444">
        <v>50000</v>
      </c>
      <c r="DF43" s="442"/>
      <c r="DG43" s="442"/>
      <c r="DH43" s="442"/>
      <c r="DI43" s="442"/>
      <c r="DJ43" s="443"/>
      <c r="DK43" s="524"/>
      <c r="DL43" s="313"/>
      <c r="DM43" s="313"/>
    </row>
    <row r="44" spans="1:117" ht="26.25" customHeight="1">
      <c r="A44" s="553"/>
      <c r="B44" s="553"/>
      <c r="C44" s="69" t="s">
        <v>23</v>
      </c>
      <c r="D44" s="544" t="s">
        <v>195</v>
      </c>
      <c r="E44" s="545"/>
      <c r="F44" s="545"/>
      <c r="G44" s="545"/>
      <c r="H44" s="545"/>
      <c r="I44" s="545"/>
      <c r="J44" s="545"/>
      <c r="K44" s="545"/>
      <c r="L44" s="545"/>
      <c r="M44" s="545"/>
      <c r="N44" s="546"/>
      <c r="O44" s="524">
        <v>291</v>
      </c>
      <c r="P44" s="314"/>
      <c r="Q44" s="560"/>
      <c r="R44" s="561"/>
      <c r="S44" s="561"/>
      <c r="T44" s="561"/>
      <c r="U44" s="562"/>
      <c r="V44" s="554"/>
      <c r="W44" s="555"/>
      <c r="X44" s="555"/>
      <c r="Y44" s="555"/>
      <c r="Z44" s="556"/>
      <c r="AA44" s="557"/>
      <c r="AB44" s="558"/>
      <c r="AC44" s="558"/>
      <c r="AD44" s="559"/>
      <c r="AE44" s="444"/>
      <c r="AF44" s="442"/>
      <c r="AG44" s="442"/>
      <c r="AH44" s="442"/>
      <c r="AI44" s="442"/>
      <c r="AJ44" s="443"/>
      <c r="AK44" s="560"/>
      <c r="AL44" s="561"/>
      <c r="AM44" s="561"/>
      <c r="AN44" s="553"/>
      <c r="AO44" s="553"/>
      <c r="AP44" s="69" t="s">
        <v>23</v>
      </c>
      <c r="AQ44" s="544" t="s">
        <v>195</v>
      </c>
      <c r="AR44" s="545"/>
      <c r="AS44" s="545"/>
      <c r="AT44" s="545"/>
      <c r="AU44" s="545"/>
      <c r="AV44" s="545"/>
      <c r="AW44" s="545"/>
      <c r="AX44" s="545"/>
      <c r="AY44" s="545"/>
      <c r="AZ44" s="545"/>
      <c r="BA44" s="546"/>
      <c r="BB44" s="524">
        <v>291</v>
      </c>
      <c r="BC44" s="314"/>
      <c r="BD44" s="73"/>
      <c r="BE44" s="74"/>
      <c r="BF44" s="74"/>
      <c r="BG44" s="74"/>
      <c r="BH44" s="75"/>
      <c r="BI44" s="76"/>
      <c r="BJ44" s="77"/>
      <c r="BK44" s="77"/>
      <c r="BL44" s="77"/>
      <c r="BM44" s="78"/>
      <c r="BN44" s="79"/>
      <c r="BO44" s="80"/>
      <c r="BP44" s="80"/>
      <c r="BQ44" s="81"/>
      <c r="BR44" s="62"/>
      <c r="BS44" s="63"/>
      <c r="BT44" s="63"/>
      <c r="BU44" s="63"/>
      <c r="BV44" s="63"/>
      <c r="BW44" s="64"/>
      <c r="BX44" s="73"/>
      <c r="BY44" s="74"/>
      <c r="BZ44" s="74"/>
      <c r="CA44" s="553"/>
      <c r="CB44" s="553"/>
      <c r="CC44" s="69" t="s">
        <v>23</v>
      </c>
      <c r="CD44" s="544" t="s">
        <v>195</v>
      </c>
      <c r="CE44" s="545"/>
      <c r="CF44" s="545"/>
      <c r="CG44" s="545"/>
      <c r="CH44" s="545"/>
      <c r="CI44" s="545"/>
      <c r="CJ44" s="545"/>
      <c r="CK44" s="545"/>
      <c r="CL44" s="545"/>
      <c r="CM44" s="545"/>
      <c r="CN44" s="546"/>
      <c r="CO44" s="524">
        <v>291</v>
      </c>
      <c r="CP44" s="314"/>
      <c r="CQ44" s="140"/>
      <c r="CR44" s="141"/>
      <c r="CS44" s="141"/>
      <c r="CT44" s="141"/>
      <c r="CU44" s="142"/>
      <c r="CV44" s="143"/>
      <c r="CW44" s="144"/>
      <c r="CX44" s="144"/>
      <c r="CY44" s="144"/>
      <c r="CZ44" s="145"/>
      <c r="DA44" s="146"/>
      <c r="DB44" s="147"/>
      <c r="DC44" s="147"/>
      <c r="DD44" s="148"/>
      <c r="DE44" s="135"/>
      <c r="DF44" s="133"/>
      <c r="DG44" s="133"/>
      <c r="DH44" s="133"/>
      <c r="DI44" s="133"/>
      <c r="DJ44" s="134"/>
      <c r="DK44" s="140"/>
      <c r="DL44" s="141"/>
      <c r="DM44" s="141"/>
    </row>
    <row r="45" spans="1:117" ht="15.75" customHeight="1">
      <c r="A45" s="553"/>
      <c r="B45" s="350"/>
      <c r="C45" s="69" t="s">
        <v>25</v>
      </c>
      <c r="D45" s="280" t="s">
        <v>188</v>
      </c>
      <c r="E45" s="280"/>
      <c r="F45" s="280"/>
      <c r="G45" s="280"/>
      <c r="H45" s="280"/>
      <c r="I45" s="280"/>
      <c r="J45" s="280"/>
      <c r="K45" s="280"/>
      <c r="L45" s="280"/>
      <c r="M45" s="280"/>
      <c r="N45" s="277"/>
      <c r="O45" s="524"/>
      <c r="P45" s="314"/>
      <c r="Q45" s="524"/>
      <c r="R45" s="313"/>
      <c r="S45" s="313"/>
      <c r="T45" s="313"/>
      <c r="U45" s="314"/>
      <c r="V45" s="563"/>
      <c r="W45" s="564"/>
      <c r="X45" s="564"/>
      <c r="Y45" s="564"/>
      <c r="Z45" s="565"/>
      <c r="AA45" s="566"/>
      <c r="AB45" s="567"/>
      <c r="AC45" s="567"/>
      <c r="AD45" s="568"/>
      <c r="AE45" s="518">
        <f>SUM(AE42:AJ44)</f>
        <v>93422</v>
      </c>
      <c r="AF45" s="519"/>
      <c r="AG45" s="519"/>
      <c r="AH45" s="519"/>
      <c r="AI45" s="519"/>
      <c r="AJ45" s="520"/>
      <c r="AK45" s="524"/>
      <c r="AL45" s="313"/>
      <c r="AM45" s="313"/>
      <c r="AN45" s="553"/>
      <c r="AO45" s="350"/>
      <c r="AP45" s="69" t="s">
        <v>25</v>
      </c>
      <c r="AQ45" s="280" t="s">
        <v>188</v>
      </c>
      <c r="AR45" s="280"/>
      <c r="AS45" s="280"/>
      <c r="AT45" s="280"/>
      <c r="AU45" s="280"/>
      <c r="AV45" s="280"/>
      <c r="AW45" s="280"/>
      <c r="AX45" s="280"/>
      <c r="AY45" s="280"/>
      <c r="AZ45" s="280"/>
      <c r="BA45" s="277"/>
      <c r="BB45" s="524"/>
      <c r="BC45" s="314"/>
      <c r="BD45" s="53"/>
      <c r="BE45" s="55"/>
      <c r="BF45" s="55"/>
      <c r="BG45" s="55"/>
      <c r="BH45" s="54"/>
      <c r="BI45" s="56"/>
      <c r="BJ45" s="57"/>
      <c r="BK45" s="57"/>
      <c r="BL45" s="57"/>
      <c r="BM45" s="58"/>
      <c r="BN45" s="59"/>
      <c r="BO45" s="60"/>
      <c r="BP45" s="60"/>
      <c r="BQ45" s="61"/>
      <c r="BR45" s="518">
        <f>SUM(BR42:BW44)</f>
        <v>65243</v>
      </c>
      <c r="BS45" s="519"/>
      <c r="BT45" s="519"/>
      <c r="BU45" s="519"/>
      <c r="BV45" s="519"/>
      <c r="BW45" s="520"/>
      <c r="BX45" s="53"/>
      <c r="BY45" s="55"/>
      <c r="BZ45" s="55"/>
      <c r="CA45" s="553"/>
      <c r="CB45" s="350"/>
      <c r="CC45" s="69" t="s">
        <v>25</v>
      </c>
      <c r="CD45" s="280" t="s">
        <v>188</v>
      </c>
      <c r="CE45" s="280"/>
      <c r="CF45" s="280"/>
      <c r="CG45" s="280"/>
      <c r="CH45" s="280"/>
      <c r="CI45" s="280"/>
      <c r="CJ45" s="280"/>
      <c r="CK45" s="280"/>
      <c r="CL45" s="280"/>
      <c r="CM45" s="280"/>
      <c r="CN45" s="277"/>
      <c r="CO45" s="524"/>
      <c r="CP45" s="314"/>
      <c r="CQ45" s="139"/>
      <c r="CR45" s="131"/>
      <c r="CS45" s="131"/>
      <c r="CT45" s="131"/>
      <c r="CU45" s="132"/>
      <c r="CV45" s="151"/>
      <c r="CW45" s="152"/>
      <c r="CX45" s="152"/>
      <c r="CY45" s="152"/>
      <c r="CZ45" s="153"/>
      <c r="DA45" s="154"/>
      <c r="DB45" s="155"/>
      <c r="DC45" s="155"/>
      <c r="DD45" s="156"/>
      <c r="DE45" s="518">
        <f>SUM(DE42:DJ44)</f>
        <v>50000</v>
      </c>
      <c r="DF45" s="519"/>
      <c r="DG45" s="519"/>
      <c r="DH45" s="519"/>
      <c r="DI45" s="519"/>
      <c r="DJ45" s="520"/>
      <c r="DK45" s="139"/>
      <c r="DL45" s="131"/>
      <c r="DM45" s="131"/>
    </row>
    <row r="46" spans="1:117" ht="15.75" customHeight="1" thickBot="1">
      <c r="A46" s="613"/>
      <c r="B46" s="70" t="s">
        <v>27</v>
      </c>
      <c r="C46" s="525" t="s">
        <v>189</v>
      </c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6"/>
      <c r="O46" s="527"/>
      <c r="P46" s="528"/>
      <c r="Q46" s="527"/>
      <c r="R46" s="575"/>
      <c r="S46" s="575"/>
      <c r="T46" s="575"/>
      <c r="U46" s="528"/>
      <c r="V46" s="576"/>
      <c r="W46" s="577"/>
      <c r="X46" s="577"/>
      <c r="Y46" s="577"/>
      <c r="Z46" s="578"/>
      <c r="AA46" s="579"/>
      <c r="AB46" s="580"/>
      <c r="AC46" s="580"/>
      <c r="AD46" s="581"/>
      <c r="AE46" s="521">
        <f>SUM(AE41,AE45)</f>
        <v>93422</v>
      </c>
      <c r="AF46" s="522"/>
      <c r="AG46" s="522"/>
      <c r="AH46" s="522"/>
      <c r="AI46" s="522"/>
      <c r="AJ46" s="523"/>
      <c r="AK46" s="527"/>
      <c r="AL46" s="575"/>
      <c r="AM46" s="575"/>
      <c r="AN46" s="613"/>
      <c r="AO46" s="164" t="s">
        <v>27</v>
      </c>
      <c r="AP46" s="525" t="s">
        <v>189</v>
      </c>
      <c r="AQ46" s="525"/>
      <c r="AR46" s="525"/>
      <c r="AS46" s="525"/>
      <c r="AT46" s="525"/>
      <c r="AU46" s="525"/>
      <c r="AV46" s="525"/>
      <c r="AW46" s="525"/>
      <c r="AX46" s="525"/>
      <c r="AY46" s="525"/>
      <c r="AZ46" s="525"/>
      <c r="BA46" s="526"/>
      <c r="BB46" s="527"/>
      <c r="BC46" s="528"/>
      <c r="BD46" s="83"/>
      <c r="BE46" s="65"/>
      <c r="BF46" s="65"/>
      <c r="BG46" s="65"/>
      <c r="BH46" s="84"/>
      <c r="BI46" s="85"/>
      <c r="BJ46" s="86"/>
      <c r="BK46" s="86"/>
      <c r="BL46" s="86"/>
      <c r="BM46" s="87"/>
      <c r="BN46" s="88"/>
      <c r="BO46" s="89"/>
      <c r="BP46" s="89"/>
      <c r="BQ46" s="90"/>
      <c r="BR46" s="521">
        <f>SUM(BR41,BR45)</f>
        <v>65243</v>
      </c>
      <c r="BS46" s="522"/>
      <c r="BT46" s="522"/>
      <c r="BU46" s="522"/>
      <c r="BV46" s="522"/>
      <c r="BW46" s="523"/>
      <c r="BX46" s="83"/>
      <c r="BY46" s="65"/>
      <c r="BZ46" s="65"/>
      <c r="CA46" s="613"/>
      <c r="CB46" s="164" t="s">
        <v>27</v>
      </c>
      <c r="CC46" s="525" t="s">
        <v>189</v>
      </c>
      <c r="CD46" s="525"/>
      <c r="CE46" s="525"/>
      <c r="CF46" s="525"/>
      <c r="CG46" s="525"/>
      <c r="CH46" s="525"/>
      <c r="CI46" s="525"/>
      <c r="CJ46" s="525"/>
      <c r="CK46" s="525"/>
      <c r="CL46" s="525"/>
      <c r="CM46" s="525"/>
      <c r="CN46" s="526"/>
      <c r="CO46" s="527"/>
      <c r="CP46" s="528"/>
      <c r="CQ46" s="149"/>
      <c r="CR46" s="157"/>
      <c r="CS46" s="157"/>
      <c r="CT46" s="157"/>
      <c r="CU46" s="150"/>
      <c r="CV46" s="158"/>
      <c r="CW46" s="159"/>
      <c r="CX46" s="159"/>
      <c r="CY46" s="159"/>
      <c r="CZ46" s="160"/>
      <c r="DA46" s="161"/>
      <c r="DB46" s="162"/>
      <c r="DC46" s="162"/>
      <c r="DD46" s="163"/>
      <c r="DE46" s="521">
        <f>SUM(DE41,DE45)</f>
        <v>50000</v>
      </c>
      <c r="DF46" s="522"/>
      <c r="DG46" s="522"/>
      <c r="DH46" s="522"/>
      <c r="DI46" s="522"/>
      <c r="DJ46" s="523"/>
      <c r="DK46" s="149"/>
      <c r="DL46" s="157"/>
      <c r="DM46" s="157"/>
    </row>
    <row r="47" spans="1:117">
      <c r="AM47" s="4" t="s">
        <v>409</v>
      </c>
      <c r="BZ47" s="4" t="s">
        <v>409</v>
      </c>
      <c r="DM47" s="4" t="s">
        <v>409</v>
      </c>
    </row>
  </sheetData>
  <mergeCells count="757">
    <mergeCell ref="DE10:DJ10"/>
    <mergeCell ref="DK10:DM10"/>
    <mergeCell ref="CQ9:CU9"/>
    <mergeCell ref="CV9:CZ9"/>
    <mergeCell ref="DK23:DM23"/>
    <mergeCell ref="CO24:CP24"/>
    <mergeCell ref="CQ24:CU24"/>
    <mergeCell ref="DK24:DM24"/>
    <mergeCell ref="DK17:DM17"/>
    <mergeCell ref="DK12:DM12"/>
    <mergeCell ref="DK9:DM9"/>
    <mergeCell ref="DK29:DM29"/>
    <mergeCell ref="CO30:CP30"/>
    <mergeCell ref="CQ30:CU30"/>
    <mergeCell ref="DK25:DM25"/>
    <mergeCell ref="DK22:DM22"/>
    <mergeCell ref="CV19:CZ19"/>
    <mergeCell ref="DA19:DD19"/>
    <mergeCell ref="DE19:DJ19"/>
    <mergeCell ref="DK19:DM19"/>
    <mergeCell ref="DK26:DM26"/>
    <mergeCell ref="DK27:DM27"/>
    <mergeCell ref="DE20:DJ20"/>
    <mergeCell ref="DK20:DM20"/>
    <mergeCell ref="DK21:DM21"/>
    <mergeCell ref="CQ10:CU10"/>
    <mergeCell ref="CV10:CZ10"/>
    <mergeCell ref="DA10:DD10"/>
    <mergeCell ref="DK28:DM28"/>
    <mergeCell ref="CF27:CN27"/>
    <mergeCell ref="CO27:CP27"/>
    <mergeCell ref="CQ27:CU27"/>
    <mergeCell ref="CV27:CZ27"/>
    <mergeCell ref="CF25:CN25"/>
    <mergeCell ref="CO25:CP25"/>
    <mergeCell ref="CQ25:CU25"/>
    <mergeCell ref="CV25:CZ25"/>
    <mergeCell ref="DA25:DD25"/>
    <mergeCell ref="DE25:DJ25"/>
    <mergeCell ref="CQ29:CU29"/>
    <mergeCell ref="CV29:CZ29"/>
    <mergeCell ref="DA29:DD29"/>
    <mergeCell ref="DE29:DJ29"/>
    <mergeCell ref="CF19:CN19"/>
    <mergeCell ref="CO19:CP19"/>
    <mergeCell ref="CQ19:CU19"/>
    <mergeCell ref="DA22:DD22"/>
    <mergeCell ref="DE22:DJ22"/>
    <mergeCell ref="CF26:CN26"/>
    <mergeCell ref="CO26:CP26"/>
    <mergeCell ref="CQ26:CU26"/>
    <mergeCell ref="CV26:CZ26"/>
    <mergeCell ref="DA26:DD26"/>
    <mergeCell ref="DE26:DJ26"/>
    <mergeCell ref="CV24:CZ24"/>
    <mergeCell ref="DA24:DD24"/>
    <mergeCell ref="DE24:DJ24"/>
    <mergeCell ref="CF28:CN28"/>
    <mergeCell ref="CO28:CP28"/>
    <mergeCell ref="CQ28:CU28"/>
    <mergeCell ref="CV28:CZ28"/>
    <mergeCell ref="DA28:DD28"/>
    <mergeCell ref="DE28:DJ28"/>
    <mergeCell ref="DE13:DJ13"/>
    <mergeCell ref="CD21:CE21"/>
    <mergeCell ref="CF21:CN21"/>
    <mergeCell ref="CO21:CP21"/>
    <mergeCell ref="CQ21:CU21"/>
    <mergeCell ref="CV21:CZ21"/>
    <mergeCell ref="DA21:DD21"/>
    <mergeCell ref="DE21:DJ21"/>
    <mergeCell ref="CF20:CN20"/>
    <mergeCell ref="CO20:CP20"/>
    <mergeCell ref="CQ20:CU20"/>
    <mergeCell ref="CV20:CZ20"/>
    <mergeCell ref="DA20:DD20"/>
    <mergeCell ref="CD16:CE20"/>
    <mergeCell ref="DA17:DD17"/>
    <mergeCell ref="DE17:DJ17"/>
    <mergeCell ref="CC14:CC15"/>
    <mergeCell ref="CD14:CN15"/>
    <mergeCell ref="CO14:CP14"/>
    <mergeCell ref="CQ14:CU14"/>
    <mergeCell ref="CV14:CZ14"/>
    <mergeCell ref="DA14:DD14"/>
    <mergeCell ref="CF18:CN18"/>
    <mergeCell ref="CO18:CP18"/>
    <mergeCell ref="CQ18:CU18"/>
    <mergeCell ref="CV18:CZ18"/>
    <mergeCell ref="DA18:DD18"/>
    <mergeCell ref="CV16:CZ16"/>
    <mergeCell ref="DA16:DD16"/>
    <mergeCell ref="CI17:CN17"/>
    <mergeCell ref="CO17:CP17"/>
    <mergeCell ref="CQ17:CU17"/>
    <mergeCell ref="CV17:CZ17"/>
    <mergeCell ref="CF16:CH17"/>
    <mergeCell ref="CI16:CN16"/>
    <mergeCell ref="CO16:CP16"/>
    <mergeCell ref="CQ16:CU16"/>
    <mergeCell ref="CC16:CC20"/>
    <mergeCell ref="CJ11:CN11"/>
    <mergeCell ref="DA27:DD27"/>
    <mergeCell ref="DE27:DJ27"/>
    <mergeCell ref="DK14:DM14"/>
    <mergeCell ref="CO15:CP15"/>
    <mergeCell ref="CQ15:CU15"/>
    <mergeCell ref="CV15:CZ15"/>
    <mergeCell ref="DA15:DD15"/>
    <mergeCell ref="DE15:DJ15"/>
    <mergeCell ref="DK15:DM15"/>
    <mergeCell ref="DE18:DJ18"/>
    <mergeCell ref="DK18:DM18"/>
    <mergeCell ref="DE16:DJ16"/>
    <mergeCell ref="DK16:DM16"/>
    <mergeCell ref="CQ23:CU23"/>
    <mergeCell ref="CV23:CZ23"/>
    <mergeCell ref="DA23:DD23"/>
    <mergeCell ref="DE23:DJ23"/>
    <mergeCell ref="CD22:CN22"/>
    <mergeCell ref="CC7:CE13"/>
    <mergeCell ref="DE14:DJ14"/>
    <mergeCell ref="CF13:CN13"/>
    <mergeCell ref="CO13:CP13"/>
    <mergeCell ref="CQ13:CU13"/>
    <mergeCell ref="DK5:DM5"/>
    <mergeCell ref="CQ6:CU6"/>
    <mergeCell ref="CV6:CZ6"/>
    <mergeCell ref="DK6:DM6"/>
    <mergeCell ref="CF7:CN7"/>
    <mergeCell ref="CO7:CP7"/>
    <mergeCell ref="CQ7:CU7"/>
    <mergeCell ref="CV7:CZ7"/>
    <mergeCell ref="DK13:DM13"/>
    <mergeCell ref="CJ12:CN12"/>
    <mergeCell ref="CO12:CP12"/>
    <mergeCell ref="CQ12:CU12"/>
    <mergeCell ref="CV12:CZ12"/>
    <mergeCell ref="DA12:DD12"/>
    <mergeCell ref="DE12:DJ12"/>
    <mergeCell ref="CO11:CP11"/>
    <mergeCell ref="CQ11:CU11"/>
    <mergeCell ref="CV11:CZ11"/>
    <mergeCell ref="DA11:DD11"/>
    <mergeCell ref="DE11:DJ11"/>
    <mergeCell ref="DK11:DM11"/>
    <mergeCell ref="CF10:CI12"/>
    <mergeCell ref="CJ10:CN10"/>
    <mergeCell ref="CO10:CP10"/>
    <mergeCell ref="DE9:DJ9"/>
    <mergeCell ref="DK7:DM7"/>
    <mergeCell ref="CF8:CN8"/>
    <mergeCell ref="CO8:CP8"/>
    <mergeCell ref="CQ8:CU8"/>
    <mergeCell ref="CV8:CZ8"/>
    <mergeCell ref="DA8:DD8"/>
    <mergeCell ref="DE8:DJ8"/>
    <mergeCell ref="DK8:DM8"/>
    <mergeCell ref="BI9:BM9"/>
    <mergeCell ref="BN9:BQ9"/>
    <mergeCell ref="BR9:BW9"/>
    <mergeCell ref="BX9:BZ9"/>
    <mergeCell ref="BR7:BW7"/>
    <mergeCell ref="BX7:BZ7"/>
    <mergeCell ref="BP3:BR4"/>
    <mergeCell ref="CF9:CN9"/>
    <mergeCell ref="CO9:CP9"/>
    <mergeCell ref="CA3:DB4"/>
    <mergeCell ref="BD5:BM5"/>
    <mergeCell ref="BN5:BQ6"/>
    <mergeCell ref="BR5:BW6"/>
    <mergeCell ref="BR8:BW8"/>
    <mergeCell ref="DA9:DD9"/>
    <mergeCell ref="CA7:CB22"/>
    <mergeCell ref="CV13:CZ13"/>
    <mergeCell ref="DA13:DD13"/>
    <mergeCell ref="CO22:CP22"/>
    <mergeCell ref="CQ22:CU22"/>
    <mergeCell ref="CV22:CZ22"/>
    <mergeCell ref="BX29:BZ29"/>
    <mergeCell ref="BB30:BC30"/>
    <mergeCell ref="BD30:BH30"/>
    <mergeCell ref="BX25:BZ25"/>
    <mergeCell ref="BX22:BZ22"/>
    <mergeCell ref="BI19:BM19"/>
    <mergeCell ref="BN19:BQ19"/>
    <mergeCell ref="BR19:BW19"/>
    <mergeCell ref="BX19:BZ19"/>
    <mergeCell ref="BB22:BC22"/>
    <mergeCell ref="BD22:BH22"/>
    <mergeCell ref="BI22:BM22"/>
    <mergeCell ref="BN22:BQ22"/>
    <mergeCell ref="BR22:BW22"/>
    <mergeCell ref="DC3:DE4"/>
    <mergeCell ref="CA5:CN6"/>
    <mergeCell ref="CO5:CP6"/>
    <mergeCell ref="CQ5:CZ5"/>
    <mergeCell ref="DA5:DD6"/>
    <mergeCell ref="DE5:DJ6"/>
    <mergeCell ref="DA7:DD7"/>
    <mergeCell ref="DE7:DJ7"/>
    <mergeCell ref="BX27:BZ27"/>
    <mergeCell ref="BX20:BZ20"/>
    <mergeCell ref="BX14:BZ14"/>
    <mergeCell ref="BX10:BZ10"/>
    <mergeCell ref="BX8:BZ8"/>
    <mergeCell ref="BX5:BZ5"/>
    <mergeCell ref="CA23:CA46"/>
    <mergeCell ref="CB23:CB45"/>
    <mergeCell ref="CC23:CE32"/>
    <mergeCell ref="CF23:CN24"/>
    <mergeCell ref="CO23:CP23"/>
    <mergeCell ref="CF29:CN30"/>
    <mergeCell ref="CO29:CP29"/>
    <mergeCell ref="CF35:CN35"/>
    <mergeCell ref="CO35:CP35"/>
    <mergeCell ref="CF36:CN36"/>
    <mergeCell ref="AS28:BA28"/>
    <mergeCell ref="BB28:BC28"/>
    <mergeCell ref="BD28:BH28"/>
    <mergeCell ref="BI28:BM28"/>
    <mergeCell ref="BN28:BQ28"/>
    <mergeCell ref="BR28:BW28"/>
    <mergeCell ref="BX28:BZ28"/>
    <mergeCell ref="AS27:BA27"/>
    <mergeCell ref="BB27:BC27"/>
    <mergeCell ref="BD27:BH27"/>
    <mergeCell ref="BI27:BM27"/>
    <mergeCell ref="BN27:BQ27"/>
    <mergeCell ref="BR27:BW27"/>
    <mergeCell ref="AP16:AP20"/>
    <mergeCell ref="AQ16:AR20"/>
    <mergeCell ref="AS26:BA26"/>
    <mergeCell ref="BB26:BC26"/>
    <mergeCell ref="BD26:BH26"/>
    <mergeCell ref="BI26:BM26"/>
    <mergeCell ref="BN26:BQ26"/>
    <mergeCell ref="BR26:BW26"/>
    <mergeCell ref="BX26:BZ26"/>
    <mergeCell ref="AS25:BA25"/>
    <mergeCell ref="BB25:BC25"/>
    <mergeCell ref="BD25:BH25"/>
    <mergeCell ref="BI25:BM25"/>
    <mergeCell ref="BN25:BQ25"/>
    <mergeCell ref="BR25:BW25"/>
    <mergeCell ref="BX23:BZ23"/>
    <mergeCell ref="BB24:BC24"/>
    <mergeCell ref="BD24:BH24"/>
    <mergeCell ref="BI24:BM24"/>
    <mergeCell ref="BN24:BQ24"/>
    <mergeCell ref="BR24:BW24"/>
    <mergeCell ref="BX24:BZ24"/>
    <mergeCell ref="BX17:BZ17"/>
    <mergeCell ref="AQ22:BA22"/>
    <mergeCell ref="AQ21:AR21"/>
    <mergeCell ref="AS21:BA21"/>
    <mergeCell ref="BB21:BC21"/>
    <mergeCell ref="BD21:BH21"/>
    <mergeCell ref="BI21:BM21"/>
    <mergeCell ref="BN21:BQ21"/>
    <mergeCell ref="BR21:BW21"/>
    <mergeCell ref="BX21:BZ21"/>
    <mergeCell ref="AS20:BA20"/>
    <mergeCell ref="BB20:BC20"/>
    <mergeCell ref="BD20:BH20"/>
    <mergeCell ref="BI20:BM20"/>
    <mergeCell ref="BN20:BQ20"/>
    <mergeCell ref="BR20:BW20"/>
    <mergeCell ref="AN23:AN46"/>
    <mergeCell ref="AO23:AO45"/>
    <mergeCell ref="AP23:AR32"/>
    <mergeCell ref="AS23:BA24"/>
    <mergeCell ref="BB23:BC23"/>
    <mergeCell ref="BD23:BH23"/>
    <mergeCell ref="BI23:BM23"/>
    <mergeCell ref="BN23:BQ23"/>
    <mergeCell ref="BR23:BW23"/>
    <mergeCell ref="AS29:BA30"/>
    <mergeCell ref="BB29:BC29"/>
    <mergeCell ref="BD29:BH29"/>
    <mergeCell ref="BI29:BM29"/>
    <mergeCell ref="BN29:BQ29"/>
    <mergeCell ref="BR29:BW29"/>
    <mergeCell ref="AS35:BA35"/>
    <mergeCell ref="BB35:BC35"/>
    <mergeCell ref="AS36:BA36"/>
    <mergeCell ref="BB36:BC36"/>
    <mergeCell ref="AS37:BA37"/>
    <mergeCell ref="BB37:BC37"/>
    <mergeCell ref="AS38:BA38"/>
    <mergeCell ref="BI42:BM42"/>
    <mergeCell ref="BN42:BQ42"/>
    <mergeCell ref="AS18:BA18"/>
    <mergeCell ref="BB18:BC18"/>
    <mergeCell ref="BD18:BH18"/>
    <mergeCell ref="BI18:BM18"/>
    <mergeCell ref="BN18:BQ18"/>
    <mergeCell ref="BR18:BW18"/>
    <mergeCell ref="BX18:BZ18"/>
    <mergeCell ref="BI16:BM16"/>
    <mergeCell ref="BN16:BQ16"/>
    <mergeCell ref="BR16:BW16"/>
    <mergeCell ref="BX16:BZ16"/>
    <mergeCell ref="AV17:BA17"/>
    <mergeCell ref="BB17:BC17"/>
    <mergeCell ref="BD17:BH17"/>
    <mergeCell ref="BI17:BM17"/>
    <mergeCell ref="BN17:BQ17"/>
    <mergeCell ref="BR17:BW17"/>
    <mergeCell ref="AS16:AU17"/>
    <mergeCell ref="AV16:BA16"/>
    <mergeCell ref="BB16:BC16"/>
    <mergeCell ref="BD16:BH16"/>
    <mergeCell ref="BB15:BC15"/>
    <mergeCell ref="BD15:BH15"/>
    <mergeCell ref="BI15:BM15"/>
    <mergeCell ref="BN15:BQ15"/>
    <mergeCell ref="BR15:BW15"/>
    <mergeCell ref="BX15:BZ15"/>
    <mergeCell ref="AP14:AP15"/>
    <mergeCell ref="AQ14:BA15"/>
    <mergeCell ref="BB14:BC14"/>
    <mergeCell ref="BD14:BH14"/>
    <mergeCell ref="BI14:BM14"/>
    <mergeCell ref="BN14:BQ14"/>
    <mergeCell ref="AW11:BA11"/>
    <mergeCell ref="BB11:BC11"/>
    <mergeCell ref="BD11:BH11"/>
    <mergeCell ref="BI11:BM11"/>
    <mergeCell ref="BN11:BQ11"/>
    <mergeCell ref="BR11:BW11"/>
    <mergeCell ref="BX11:BZ11"/>
    <mergeCell ref="AS10:AV12"/>
    <mergeCell ref="AW10:BA10"/>
    <mergeCell ref="BB10:BC10"/>
    <mergeCell ref="BD10:BH10"/>
    <mergeCell ref="BI10:BM10"/>
    <mergeCell ref="BN10:BQ10"/>
    <mergeCell ref="BX12:BZ12"/>
    <mergeCell ref="BR10:BW10"/>
    <mergeCell ref="BD6:BH6"/>
    <mergeCell ref="BI6:BM6"/>
    <mergeCell ref="BX6:BZ6"/>
    <mergeCell ref="AN7:AO22"/>
    <mergeCell ref="AP7:AR13"/>
    <mergeCell ref="AS7:BA7"/>
    <mergeCell ref="BB7:BC7"/>
    <mergeCell ref="BD7:BH7"/>
    <mergeCell ref="BI7:BM7"/>
    <mergeCell ref="AS13:BA13"/>
    <mergeCell ref="BB13:BC13"/>
    <mergeCell ref="BD13:BH13"/>
    <mergeCell ref="BI13:BM13"/>
    <mergeCell ref="BN13:BQ13"/>
    <mergeCell ref="BR13:BW13"/>
    <mergeCell ref="BX13:BZ13"/>
    <mergeCell ref="AW12:BA12"/>
    <mergeCell ref="BB12:BC12"/>
    <mergeCell ref="BD12:BH12"/>
    <mergeCell ref="BI12:BM12"/>
    <mergeCell ref="BN12:BQ12"/>
    <mergeCell ref="BR12:BW12"/>
    <mergeCell ref="AN5:BA6"/>
    <mergeCell ref="BB5:BC6"/>
    <mergeCell ref="D44:N44"/>
    <mergeCell ref="D45:N45"/>
    <mergeCell ref="C46:N46"/>
    <mergeCell ref="A23:A46"/>
    <mergeCell ref="B23:B45"/>
    <mergeCell ref="C41:N41"/>
    <mergeCell ref="F40:N40"/>
    <mergeCell ref="C23:E32"/>
    <mergeCell ref="C33:E34"/>
    <mergeCell ref="C35:E40"/>
    <mergeCell ref="D42:N43"/>
    <mergeCell ref="F34:N34"/>
    <mergeCell ref="F35:N35"/>
    <mergeCell ref="F36:N36"/>
    <mergeCell ref="F37:N37"/>
    <mergeCell ref="F38:N38"/>
    <mergeCell ref="F39:N39"/>
    <mergeCell ref="F27:N27"/>
    <mergeCell ref="F28:N28"/>
    <mergeCell ref="C42:C43"/>
    <mergeCell ref="A3:AB4"/>
    <mergeCell ref="AC3:AE4"/>
    <mergeCell ref="AN3:BO4"/>
    <mergeCell ref="BN7:BQ7"/>
    <mergeCell ref="AS9:BA9"/>
    <mergeCell ref="BB9:BC9"/>
    <mergeCell ref="BD9:BH9"/>
    <mergeCell ref="AS8:BA8"/>
    <mergeCell ref="BB8:BC8"/>
    <mergeCell ref="BD8:BH8"/>
    <mergeCell ref="BI8:BM8"/>
    <mergeCell ref="BN8:BQ8"/>
    <mergeCell ref="Q5:Z5"/>
    <mergeCell ref="AA5:AD6"/>
    <mergeCell ref="AE5:AJ6"/>
    <mergeCell ref="AK5:AM5"/>
    <mergeCell ref="AK6:AM6"/>
    <mergeCell ref="O5:P6"/>
    <mergeCell ref="O7:P7"/>
    <mergeCell ref="O8:P8"/>
    <mergeCell ref="O9:P9"/>
    <mergeCell ref="Q6:U6"/>
    <mergeCell ref="V6:Z6"/>
    <mergeCell ref="Q7:U7"/>
    <mergeCell ref="AS19:BA19"/>
    <mergeCell ref="BB19:BC19"/>
    <mergeCell ref="BD19:BH19"/>
    <mergeCell ref="BR14:BW14"/>
    <mergeCell ref="A7:B22"/>
    <mergeCell ref="D22:N22"/>
    <mergeCell ref="F23:N24"/>
    <mergeCell ref="F25:N25"/>
    <mergeCell ref="F26:N26"/>
    <mergeCell ref="F18:N18"/>
    <mergeCell ref="F19:N19"/>
    <mergeCell ref="F20:N20"/>
    <mergeCell ref="F21:N21"/>
    <mergeCell ref="C16:C20"/>
    <mergeCell ref="D16:E20"/>
    <mergeCell ref="D21:E21"/>
    <mergeCell ref="F13:N13"/>
    <mergeCell ref="C7:E13"/>
    <mergeCell ref="F16:H17"/>
    <mergeCell ref="I16:N16"/>
    <mergeCell ref="I17:N17"/>
    <mergeCell ref="D14:N15"/>
    <mergeCell ref="C14:C15"/>
    <mergeCell ref="F10:I12"/>
    <mergeCell ref="J10:N10"/>
    <mergeCell ref="J11:N11"/>
    <mergeCell ref="J12:N12"/>
    <mergeCell ref="Q43:U43"/>
    <mergeCell ref="V43:Z43"/>
    <mergeCell ref="AA43:AD43"/>
    <mergeCell ref="AE43:AJ43"/>
    <mergeCell ref="AK43:AM43"/>
    <mergeCell ref="Q40:U40"/>
    <mergeCell ref="V40:Z40"/>
    <mergeCell ref="AA40:AD40"/>
    <mergeCell ref="F29:N30"/>
    <mergeCell ref="F31:N31"/>
    <mergeCell ref="F32:N32"/>
    <mergeCell ref="F33:N33"/>
    <mergeCell ref="AE40:AJ40"/>
    <mergeCell ref="AK40:AM40"/>
    <mergeCell ref="Q41:U41"/>
    <mergeCell ref="V41:Z41"/>
    <mergeCell ref="AA41:AD41"/>
    <mergeCell ref="AE41:AJ41"/>
    <mergeCell ref="AK41:AM41"/>
    <mergeCell ref="Q38:U38"/>
    <mergeCell ref="V38:Z38"/>
    <mergeCell ref="Q46:U46"/>
    <mergeCell ref="V46:Z46"/>
    <mergeCell ref="AA46:AD46"/>
    <mergeCell ref="AE46:AJ46"/>
    <mergeCell ref="AK46:AM46"/>
    <mergeCell ref="A5:N6"/>
    <mergeCell ref="F7:N7"/>
    <mergeCell ref="F8:N8"/>
    <mergeCell ref="F9:N9"/>
    <mergeCell ref="Q44:U44"/>
    <mergeCell ref="V44:Z44"/>
    <mergeCell ref="AA44:AD44"/>
    <mergeCell ref="AE44:AJ44"/>
    <mergeCell ref="AK44:AM44"/>
    <mergeCell ref="Q45:U45"/>
    <mergeCell ref="V45:Z45"/>
    <mergeCell ref="AA45:AD45"/>
    <mergeCell ref="AE45:AJ45"/>
    <mergeCell ref="AK45:AM45"/>
    <mergeCell ref="Q42:U42"/>
    <mergeCell ref="V42:Z42"/>
    <mergeCell ref="AA42:AD42"/>
    <mergeCell ref="AE42:AJ42"/>
    <mergeCell ref="AK42:AM42"/>
    <mergeCell ref="AA38:AD38"/>
    <mergeCell ref="AE38:AJ38"/>
    <mergeCell ref="AK38:AM38"/>
    <mergeCell ref="Q39:U39"/>
    <mergeCell ref="V39:Z39"/>
    <mergeCell ref="AA39:AD39"/>
    <mergeCell ref="AE39:AJ39"/>
    <mergeCell ref="AK39:AM39"/>
    <mergeCell ref="Q34:U34"/>
    <mergeCell ref="V34:Z34"/>
    <mergeCell ref="AA34:AD34"/>
    <mergeCell ref="AE34:AJ34"/>
    <mergeCell ref="AK34:AM34"/>
    <mergeCell ref="Q35:U35"/>
    <mergeCell ref="V35:Z35"/>
    <mergeCell ref="AA35:AD35"/>
    <mergeCell ref="AE35:AJ35"/>
    <mergeCell ref="AK35:AM35"/>
    <mergeCell ref="Q36:U36"/>
    <mergeCell ref="V36:Z36"/>
    <mergeCell ref="AA36:AD36"/>
    <mergeCell ref="AE36:AJ36"/>
    <mergeCell ref="AK36:AM36"/>
    <mergeCell ref="Q37:U37"/>
    <mergeCell ref="V37:Z37"/>
    <mergeCell ref="AA37:AD37"/>
    <mergeCell ref="AE37:AJ37"/>
    <mergeCell ref="AK37:AM37"/>
    <mergeCell ref="Q30:U30"/>
    <mergeCell ref="V30:Z30"/>
    <mergeCell ref="AA30:AD30"/>
    <mergeCell ref="AE30:AJ30"/>
    <mergeCell ref="AK30:AM30"/>
    <mergeCell ref="Q31:U31"/>
    <mergeCell ref="V31:Z31"/>
    <mergeCell ref="AA31:AD31"/>
    <mergeCell ref="AE31:AJ31"/>
    <mergeCell ref="AK31:AM31"/>
    <mergeCell ref="Q32:U32"/>
    <mergeCell ref="V32:Z32"/>
    <mergeCell ref="AA32:AD32"/>
    <mergeCell ref="AE32:AJ32"/>
    <mergeCell ref="AK32:AM32"/>
    <mergeCell ref="Q33:U33"/>
    <mergeCell ref="V33:Z33"/>
    <mergeCell ref="AA33:AD33"/>
    <mergeCell ref="AE33:AJ33"/>
    <mergeCell ref="AK33:AM33"/>
    <mergeCell ref="Q26:U26"/>
    <mergeCell ref="V26:Z26"/>
    <mergeCell ref="AA26:AD26"/>
    <mergeCell ref="AE26:AJ26"/>
    <mergeCell ref="AK26:AM26"/>
    <mergeCell ref="Q27:U27"/>
    <mergeCell ref="V27:Z27"/>
    <mergeCell ref="AA27:AD27"/>
    <mergeCell ref="AE27:AJ27"/>
    <mergeCell ref="AK27:AM27"/>
    <mergeCell ref="Q28:U28"/>
    <mergeCell ref="V28:Z28"/>
    <mergeCell ref="AA28:AD28"/>
    <mergeCell ref="AE28:AJ28"/>
    <mergeCell ref="AK28:AM28"/>
    <mergeCell ref="Q29:U29"/>
    <mergeCell ref="V29:Z29"/>
    <mergeCell ref="AA29:AD29"/>
    <mergeCell ref="AE29:AJ29"/>
    <mergeCell ref="AK29:AM29"/>
    <mergeCell ref="Q22:U22"/>
    <mergeCell ref="V22:Z22"/>
    <mergeCell ref="AA22:AD22"/>
    <mergeCell ref="AE22:AJ22"/>
    <mergeCell ref="AK22:AM22"/>
    <mergeCell ref="Q23:U23"/>
    <mergeCell ref="V23:Z23"/>
    <mergeCell ref="AA23:AD23"/>
    <mergeCell ref="AE23:AJ23"/>
    <mergeCell ref="AK23:AM23"/>
    <mergeCell ref="Q24:U24"/>
    <mergeCell ref="V24:Z24"/>
    <mergeCell ref="AA24:AD24"/>
    <mergeCell ref="AE24:AJ24"/>
    <mergeCell ref="AK24:AM24"/>
    <mergeCell ref="Q25:U25"/>
    <mergeCell ref="V25:Z25"/>
    <mergeCell ref="AA25:AD25"/>
    <mergeCell ref="AE25:AJ25"/>
    <mergeCell ref="AK25:AM25"/>
    <mergeCell ref="Q18:U18"/>
    <mergeCell ref="V18:Z18"/>
    <mergeCell ref="AA18:AD18"/>
    <mergeCell ref="AE18:AJ18"/>
    <mergeCell ref="AK18:AM18"/>
    <mergeCell ref="Q19:U19"/>
    <mergeCell ref="V19:Z19"/>
    <mergeCell ref="AA19:AD19"/>
    <mergeCell ref="AE19:AJ19"/>
    <mergeCell ref="AK19:AM19"/>
    <mergeCell ref="Q20:U20"/>
    <mergeCell ref="V20:Z20"/>
    <mergeCell ref="AA20:AD20"/>
    <mergeCell ref="AE20:AJ20"/>
    <mergeCell ref="AK20:AM20"/>
    <mergeCell ref="Q21:U21"/>
    <mergeCell ref="V21:Z21"/>
    <mergeCell ref="AA21:AD21"/>
    <mergeCell ref="AE21:AJ21"/>
    <mergeCell ref="AK21:AM21"/>
    <mergeCell ref="Q15:U15"/>
    <mergeCell ref="V15:Z15"/>
    <mergeCell ref="AA15:AD15"/>
    <mergeCell ref="AE15:AJ15"/>
    <mergeCell ref="AK15:AM15"/>
    <mergeCell ref="Q13:U13"/>
    <mergeCell ref="V13:Z13"/>
    <mergeCell ref="AA13:AD13"/>
    <mergeCell ref="AE13:AJ13"/>
    <mergeCell ref="AK13:AM13"/>
    <mergeCell ref="Q14:U14"/>
    <mergeCell ref="V14:Z14"/>
    <mergeCell ref="AA14:AD14"/>
    <mergeCell ref="AE14:AJ14"/>
    <mergeCell ref="AK14:AM14"/>
    <mergeCell ref="Q16:U16"/>
    <mergeCell ref="V16:Z16"/>
    <mergeCell ref="AA16:AD16"/>
    <mergeCell ref="AE16:AJ16"/>
    <mergeCell ref="AK16:AM16"/>
    <mergeCell ref="Q17:U17"/>
    <mergeCell ref="V17:Z17"/>
    <mergeCell ref="AA17:AD17"/>
    <mergeCell ref="AE17:AJ17"/>
    <mergeCell ref="AK17:AM17"/>
    <mergeCell ref="Q12:U12"/>
    <mergeCell ref="V12:Z12"/>
    <mergeCell ref="AA12:AD12"/>
    <mergeCell ref="AE12:AJ12"/>
    <mergeCell ref="AK12:AM12"/>
    <mergeCell ref="Q9:U9"/>
    <mergeCell ref="V9:Z9"/>
    <mergeCell ref="AA9:AD9"/>
    <mergeCell ref="AE9:AJ9"/>
    <mergeCell ref="AK9:AM9"/>
    <mergeCell ref="Q10:U10"/>
    <mergeCell ref="V10:Z10"/>
    <mergeCell ref="AA10:AD10"/>
    <mergeCell ref="AE10:AJ10"/>
    <mergeCell ref="AK10:AM10"/>
    <mergeCell ref="O29:P29"/>
    <mergeCell ref="O30:P30"/>
    <mergeCell ref="O31:P31"/>
    <mergeCell ref="O32:P32"/>
    <mergeCell ref="O33:P33"/>
    <mergeCell ref="O34:P34"/>
    <mergeCell ref="O23:P23"/>
    <mergeCell ref="O24:P24"/>
    <mergeCell ref="O25:P25"/>
    <mergeCell ref="O26:P26"/>
    <mergeCell ref="O27:P27"/>
    <mergeCell ref="O28:P28"/>
    <mergeCell ref="O41:P41"/>
    <mergeCell ref="O42:P42"/>
    <mergeCell ref="O43:P43"/>
    <mergeCell ref="O44:P44"/>
    <mergeCell ref="O45:P45"/>
    <mergeCell ref="O46:P46"/>
    <mergeCell ref="O35:P35"/>
    <mergeCell ref="O36:P36"/>
    <mergeCell ref="O37:P37"/>
    <mergeCell ref="O38:P38"/>
    <mergeCell ref="O39:P39"/>
    <mergeCell ref="O40:P40"/>
    <mergeCell ref="O17:P17"/>
    <mergeCell ref="O18:P18"/>
    <mergeCell ref="O19:P19"/>
    <mergeCell ref="O20:P20"/>
    <mergeCell ref="O21:P21"/>
    <mergeCell ref="O22:P22"/>
    <mergeCell ref="O12:P12"/>
    <mergeCell ref="O13:P13"/>
    <mergeCell ref="O14:P14"/>
    <mergeCell ref="O15:P15"/>
    <mergeCell ref="O16:P16"/>
    <mergeCell ref="O10:P10"/>
    <mergeCell ref="O11:P11"/>
    <mergeCell ref="BB38:BC38"/>
    <mergeCell ref="AS39:BA39"/>
    <mergeCell ref="BB39:BC39"/>
    <mergeCell ref="AP33:AR34"/>
    <mergeCell ref="AP35:AR40"/>
    <mergeCell ref="AP41:BA41"/>
    <mergeCell ref="AP42:AP43"/>
    <mergeCell ref="Q11:U11"/>
    <mergeCell ref="V11:Z11"/>
    <mergeCell ref="AA11:AD11"/>
    <mergeCell ref="AE11:AJ11"/>
    <mergeCell ref="AK11:AM11"/>
    <mergeCell ref="AS40:BA40"/>
    <mergeCell ref="BB40:BC40"/>
    <mergeCell ref="AS31:BA31"/>
    <mergeCell ref="BB31:BC31"/>
    <mergeCell ref="AS32:BA32"/>
    <mergeCell ref="BB32:BC32"/>
    <mergeCell ref="AS33:BA33"/>
    <mergeCell ref="BB33:BC33"/>
    <mergeCell ref="AS34:BA34"/>
    <mergeCell ref="BB34:BC34"/>
    <mergeCell ref="V7:Z7"/>
    <mergeCell ref="AA7:AD7"/>
    <mergeCell ref="AE7:AJ7"/>
    <mergeCell ref="AK7:AM7"/>
    <mergeCell ref="Q8:U8"/>
    <mergeCell ref="V8:Z8"/>
    <mergeCell ref="AA8:AD8"/>
    <mergeCell ref="AE8:AJ8"/>
    <mergeCell ref="AK8:AM8"/>
    <mergeCell ref="AP46:BA46"/>
    <mergeCell ref="BB46:BC46"/>
    <mergeCell ref="BB42:BC42"/>
    <mergeCell ref="BB43:BC43"/>
    <mergeCell ref="BB44:BC44"/>
    <mergeCell ref="BB45:BC45"/>
    <mergeCell ref="BD42:BH42"/>
    <mergeCell ref="AQ42:BA43"/>
    <mergeCell ref="CC35:CE40"/>
    <mergeCell ref="BR45:BW45"/>
    <mergeCell ref="BR46:BW46"/>
    <mergeCell ref="BR42:BW42"/>
    <mergeCell ref="BX42:BZ42"/>
    <mergeCell ref="BD43:BH43"/>
    <mergeCell ref="BI43:BM43"/>
    <mergeCell ref="BN43:BQ43"/>
    <mergeCell ref="BR43:BW43"/>
    <mergeCell ref="BX43:BZ43"/>
    <mergeCell ref="AQ44:BA44"/>
    <mergeCell ref="AQ45:BA45"/>
    <mergeCell ref="CO36:CP36"/>
    <mergeCell ref="CF37:CN37"/>
    <mergeCell ref="CO37:CP37"/>
    <mergeCell ref="CF38:CN38"/>
    <mergeCell ref="CO38:CP38"/>
    <mergeCell ref="CF39:CN39"/>
    <mergeCell ref="CO39:CP39"/>
    <mergeCell ref="CF40:CN40"/>
    <mergeCell ref="CO40:CP40"/>
    <mergeCell ref="CF31:CN31"/>
    <mergeCell ref="CO31:CP31"/>
    <mergeCell ref="CF32:CN32"/>
    <mergeCell ref="CO32:CP32"/>
    <mergeCell ref="CC33:CE34"/>
    <mergeCell ref="CF33:CN33"/>
    <mergeCell ref="CO33:CP33"/>
    <mergeCell ref="CF34:CN34"/>
    <mergeCell ref="CO34:CP34"/>
    <mergeCell ref="DK42:DM42"/>
    <mergeCell ref="CO43:CP43"/>
    <mergeCell ref="CQ43:CU43"/>
    <mergeCell ref="CV43:CZ43"/>
    <mergeCell ref="DA43:DD43"/>
    <mergeCell ref="DE43:DJ43"/>
    <mergeCell ref="DK43:DM43"/>
    <mergeCell ref="CD44:CN44"/>
    <mergeCell ref="CO44:CP44"/>
    <mergeCell ref="DE45:DJ45"/>
    <mergeCell ref="DE46:DJ46"/>
    <mergeCell ref="CD45:CN45"/>
    <mergeCell ref="CO45:CP45"/>
    <mergeCell ref="CC46:CN46"/>
    <mergeCell ref="CO46:CP46"/>
    <mergeCell ref="CC41:CN41"/>
    <mergeCell ref="CC42:CC43"/>
    <mergeCell ref="CD42:CN43"/>
    <mergeCell ref="CO42:CP42"/>
    <mergeCell ref="CQ42:CU42"/>
    <mergeCell ref="CV42:CZ42"/>
    <mergeCell ref="DA42:DD42"/>
    <mergeCell ref="DE42:DJ42"/>
  </mergeCells>
  <phoneticPr fontId="2" type="noConversion"/>
  <pageMargins left="0.19685039370078741" right="0.11811023622047245" top="0.74803149606299213" bottom="0.15748031496062992" header="0.31496062992125984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T7:T29"/>
  <sheetViews>
    <sheetView showGridLines="0" zoomScale="200" zoomScaleNormal="200" workbookViewId="0">
      <selection activeCell="V17" sqref="V17"/>
    </sheetView>
  </sheetViews>
  <sheetFormatPr defaultColWidth="2.5" defaultRowHeight="15.75" customHeight="1"/>
  <cols>
    <col min="20" max="20" width="3.5" style="36" bestFit="1" customWidth="1"/>
  </cols>
  <sheetData>
    <row r="7" spans="20:20" ht="15.75" customHeight="1">
      <c r="T7" s="36">
        <v>21</v>
      </c>
    </row>
    <row r="9" spans="20:20" ht="15.75" customHeight="1">
      <c r="T9" s="36">
        <v>21</v>
      </c>
    </row>
    <row r="11" spans="20:20" ht="15.75" customHeight="1">
      <c r="T11" s="36">
        <v>22</v>
      </c>
    </row>
    <row r="13" spans="20:20" ht="15.75" customHeight="1">
      <c r="T13" s="36">
        <v>23</v>
      </c>
    </row>
    <row r="15" spans="20:20" ht="15.75" customHeight="1">
      <c r="T15" s="36">
        <v>24</v>
      </c>
    </row>
    <row r="17" spans="20:20" ht="15.75" customHeight="1">
      <c r="T17" s="36">
        <v>25</v>
      </c>
    </row>
    <row r="19" spans="20:20" ht="15.75" customHeight="1">
      <c r="T19" s="36">
        <v>26</v>
      </c>
    </row>
    <row r="21" spans="20:20" ht="15.75" customHeight="1">
      <c r="T21" s="36">
        <v>27</v>
      </c>
    </row>
    <row r="23" spans="20:20" ht="15.75" customHeight="1">
      <c r="T23" s="36">
        <v>28</v>
      </c>
    </row>
    <row r="25" spans="20:20" ht="15.75" customHeight="1">
      <c r="T25" s="36">
        <v>29</v>
      </c>
    </row>
    <row r="27" spans="20:20" ht="15.75" customHeight="1">
      <c r="T27" s="36">
        <v>30</v>
      </c>
    </row>
    <row r="29" spans="20:20" ht="15.75" customHeight="1">
      <c r="T29" s="36">
        <v>31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C5DB-2F5E-4299-8E6D-DDD593720065}">
  <dimension ref="D10:D13"/>
  <sheetViews>
    <sheetView showGridLines="0" topLeftCell="A10" zoomScale="200" zoomScaleNormal="200" workbookViewId="0">
      <selection activeCell="D13" sqref="D13"/>
    </sheetView>
  </sheetViews>
  <sheetFormatPr defaultRowHeight="16.5"/>
  <cols>
    <col min="4" max="4" width="67.375" customWidth="1"/>
  </cols>
  <sheetData>
    <row r="10" spans="4:4" ht="17.25" thickBot="1"/>
    <row r="11" spans="4:4" ht="56.25" customHeight="1" thickBot="1">
      <c r="D11" s="184" t="s">
        <v>410</v>
      </c>
    </row>
    <row r="12" spans="4:4" ht="17.25" thickBot="1"/>
    <row r="13" spans="4:4" ht="48.75" customHeight="1" thickBot="1">
      <c r="D13" s="184" t="s">
        <v>413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35C7-E559-456F-8212-AEE393FA3BC8}">
  <dimension ref="E14:F20"/>
  <sheetViews>
    <sheetView showGridLines="0" workbookViewId="0">
      <selection activeCell="E20" sqref="E20"/>
    </sheetView>
  </sheetViews>
  <sheetFormatPr defaultRowHeight="16.5"/>
  <cols>
    <col min="1" max="1" width="22" bestFit="1" customWidth="1"/>
    <col min="5" max="5" width="22" bestFit="1" customWidth="1"/>
  </cols>
  <sheetData>
    <row r="14" spans="5:6">
      <c r="E14" t="s">
        <v>374</v>
      </c>
      <c r="F14" s="178" t="s">
        <v>373</v>
      </c>
    </row>
    <row r="15" spans="5:6">
      <c r="F15" s="178"/>
    </row>
    <row r="16" spans="5:6">
      <c r="E16" t="s">
        <v>375</v>
      </c>
      <c r="F16" s="178" t="s">
        <v>376</v>
      </c>
    </row>
    <row r="17" spans="5:6">
      <c r="F17" s="178"/>
    </row>
    <row r="18" spans="5:6">
      <c r="E18" t="s">
        <v>377</v>
      </c>
      <c r="F18" s="178" t="s">
        <v>378</v>
      </c>
    </row>
    <row r="19" spans="5:6">
      <c r="F19" s="178"/>
    </row>
    <row r="20" spans="5:6">
      <c r="E20" t="s">
        <v>380</v>
      </c>
      <c r="F20" s="178" t="s">
        <v>379</v>
      </c>
    </row>
  </sheetData>
  <phoneticPr fontId="2" type="noConversion"/>
  <hyperlinks>
    <hyperlink ref="F14" r:id="rId1" xr:uid="{56A341AC-F761-4ACD-8F2B-B546D75B825C}"/>
    <hyperlink ref="F16" r:id="rId2" xr:uid="{1EC3654A-B10D-4B75-9382-F7C3D92A3A69}"/>
    <hyperlink ref="F18" r:id="rId3" xr:uid="{051CEAA1-71B4-47F4-8ED6-3232968C2A55}"/>
    <hyperlink ref="F20" r:id="rId4" xr:uid="{37BA99A3-1799-48BC-B4C7-64B2B671B765}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1-양도소득과세표준 신고 및 납부계산서</vt:lpstr>
      <vt:lpstr>2-양도소득금액계산명세서</vt:lpstr>
      <vt:lpstr>3-취득가액및필요경비계산 상세명세서(1)</vt:lpstr>
      <vt:lpstr>원문자</vt:lpstr>
      <vt:lpstr>일시적2주택특례 라벨</vt:lpstr>
      <vt:lpstr>조정지역</vt:lpstr>
      <vt:lpstr>LONG</vt:lpstr>
      <vt:lpstr>LOTAX</vt:lpstr>
      <vt:lpstr>'1-양도소득과세표준 신고 및 납부계산서'!Print_Area</vt:lpstr>
      <vt:lpstr>'2-양도소득금액계산명세서'!Print_Area</vt:lpstr>
      <vt:lpstr>'3-취득가액및필요경비계산 상세명세서(1)'!Print_Area</vt:lpstr>
      <vt:lpstr>TAX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2021-10-04T06:18:39Z</cp:lastPrinted>
  <dcterms:created xsi:type="dcterms:W3CDTF">2017-10-06T08:46:10Z</dcterms:created>
  <dcterms:modified xsi:type="dcterms:W3CDTF">2021-10-04T06:24:24Z</dcterms:modified>
</cp:coreProperties>
</file>