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연차\"/>
    </mc:Choice>
  </mc:AlternateContent>
  <xr:revisionPtr revIDLastSave="0" documentId="13_ncr:1_{F8222D25-5E40-41D8-80CC-5E6552C07B56}" xr6:coauthVersionLast="47" xr6:coauthVersionMax="47" xr10:uidLastSave="{00000000-0000-0000-0000-000000000000}"/>
  <bookViews>
    <workbookView xWindow="-60" yWindow="-60" windowWidth="28920" windowHeight="16320" xr2:uid="{28B4D00B-599C-4593-A1A3-826E3FC2B5DB}"/>
  </bookViews>
  <sheets>
    <sheet name="입사일 기준 (원칙)" sheetId="1" r:id="rId1"/>
    <sheet name="회계연도 기준 (관리목적 인정)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K32" i="2" s="1"/>
  <c r="D17" i="2"/>
  <c r="K17" i="2" s="1"/>
  <c r="D36" i="1"/>
  <c r="K16" i="1"/>
  <c r="D16" i="1"/>
  <c r="G16" i="1" s="1"/>
  <c r="K41" i="2"/>
  <c r="K40" i="2"/>
  <c r="C37" i="2"/>
  <c r="B37" i="2"/>
  <c r="B39" i="2" s="1"/>
  <c r="C39" i="2" s="1"/>
  <c r="B40" i="2" s="1"/>
  <c r="C40" i="2" s="1"/>
  <c r="K26" i="2"/>
  <c r="K25" i="2"/>
  <c r="K24" i="2"/>
  <c r="B23" i="2"/>
  <c r="I23" i="2" s="1"/>
  <c r="C17" i="2"/>
  <c r="B17" i="2"/>
  <c r="K12" i="2"/>
  <c r="K11" i="2"/>
  <c r="E12" i="2"/>
  <c r="E11" i="2"/>
  <c r="C12" i="2"/>
  <c r="B12" i="2"/>
  <c r="C11" i="2"/>
  <c r="B11" i="2"/>
  <c r="K10" i="2"/>
  <c r="K9" i="2"/>
  <c r="K8" i="2"/>
  <c r="I8" i="2"/>
  <c r="G8" i="2"/>
  <c r="C10" i="2"/>
  <c r="B10" i="2"/>
  <c r="C9" i="2"/>
  <c r="C8" i="2"/>
  <c r="B9" i="2" s="1"/>
  <c r="B8" i="2"/>
  <c r="G31" i="1"/>
  <c r="G30" i="1"/>
  <c r="G29" i="1"/>
  <c r="B29" i="1"/>
  <c r="C29" i="1" s="1"/>
  <c r="I29" i="1" s="1"/>
  <c r="J29" i="1" s="1"/>
  <c r="M29" i="1" s="1"/>
  <c r="N29" i="1" s="1"/>
  <c r="O17" i="1"/>
  <c r="O16" i="1"/>
  <c r="I16" i="1"/>
  <c r="J16" i="1" s="1"/>
  <c r="I17" i="1" s="1"/>
  <c r="J17" i="1" s="1"/>
  <c r="I18" i="1" s="1"/>
  <c r="G18" i="1"/>
  <c r="G17" i="1"/>
  <c r="B16" i="1"/>
  <c r="C16" i="1" s="1"/>
  <c r="B17" i="1" s="1"/>
  <c r="C17" i="1" s="1"/>
  <c r="B18" i="1" s="1"/>
  <c r="C18" i="1" s="1"/>
  <c r="D39" i="2" l="1"/>
  <c r="K39" i="2" s="1"/>
  <c r="K42" i="2" s="1"/>
  <c r="B41" i="2"/>
  <c r="C41" i="2" s="1"/>
  <c r="B32" i="2"/>
  <c r="C32" i="2" s="1"/>
  <c r="C23" i="2"/>
  <c r="B24" i="2" s="1"/>
  <c r="L29" i="1"/>
  <c r="B36" i="1"/>
  <c r="G32" i="1"/>
  <c r="C36" i="1"/>
  <c r="J36" i="1" s="1"/>
  <c r="G19" i="1"/>
  <c r="B30" i="1"/>
  <c r="O19" i="1"/>
  <c r="C24" i="2" l="1"/>
  <c r="B25" i="2" s="1"/>
  <c r="L36" i="1"/>
  <c r="M36" i="1"/>
  <c r="N36" i="1" s="1"/>
  <c r="G23" i="2"/>
  <c r="K23" i="2" s="1"/>
  <c r="K27" i="2" s="1"/>
  <c r="C30" i="1"/>
  <c r="I30" i="1" s="1"/>
  <c r="J30" i="1" s="1"/>
  <c r="C25" i="2" l="1"/>
  <c r="B26" i="2" s="1"/>
  <c r="C26" i="2" s="1"/>
  <c r="M30" i="1"/>
  <c r="N30" i="1" s="1"/>
  <c r="L30" i="1"/>
  <c r="B31" i="1"/>
  <c r="C31" i="1" s="1"/>
</calcChain>
</file>

<file path=xl/sharedStrings.xml><?xml version="1.0" encoding="utf-8"?>
<sst xmlns="http://schemas.openxmlformats.org/spreadsheetml/2006/main" count="47" uniqueCount="21">
  <si>
    <t>입사일</t>
    <phoneticPr fontId="2" type="noConversion"/>
  </si>
  <si>
    <t>퇴사일</t>
    <phoneticPr fontId="2" type="noConversion"/>
  </si>
  <si>
    <t>연차휴가사용기간</t>
    <phoneticPr fontId="2" type="noConversion"/>
  </si>
  <si>
    <t>수당으로 받을 수 있는 기간</t>
    <phoneticPr fontId="2" type="noConversion"/>
  </si>
  <si>
    <t>연차미사용수당 (시급 x 1일 근무시간)</t>
    <phoneticPr fontId="2" type="noConversion"/>
  </si>
  <si>
    <t>시급기준</t>
    <phoneticPr fontId="2" type="noConversion"/>
  </si>
  <si>
    <t>2020년 3월 31일 개정 시행</t>
    <phoneticPr fontId="2" type="noConversion"/>
  </si>
  <si>
    <t>원칙</t>
    <phoneticPr fontId="2" type="noConversion"/>
  </si>
  <si>
    <t>회계연도</t>
    <phoneticPr fontId="2" type="noConversion"/>
  </si>
  <si>
    <t>*</t>
    <phoneticPr fontId="2" type="noConversion"/>
  </si>
  <si>
    <t>÷</t>
    <phoneticPr fontId="2" type="noConversion"/>
  </si>
  <si>
    <t>=</t>
    <phoneticPr fontId="2" type="noConversion"/>
  </si>
  <si>
    <t>연차일수</t>
    <phoneticPr fontId="2" type="noConversion"/>
  </si>
  <si>
    <t>근속일수</t>
    <phoneticPr fontId="2" type="noConversion"/>
  </si>
  <si>
    <t>입사일을 잘 봐야 함 입사일이 3월1일 11개 없다.</t>
    <phoneticPr fontId="2" type="noConversion"/>
  </si>
  <si>
    <t>상기를 입사일 기준으로 한번 계산하면</t>
    <phoneticPr fontId="2" type="noConversion"/>
  </si>
  <si>
    <t>상시근로자 5인이상의 주 약정근로시간 15시간이상 근무자의 연차유급휴가</t>
    <phoneticPr fontId="2" type="noConversion"/>
  </si>
  <si>
    <t>① 2017.5.29 입사자 vs 2017.5.30 입사자의 1년미만 연차일수가 다름</t>
    <phoneticPr fontId="2" type="noConversion"/>
  </si>
  <si>
    <t xml:space="preserve">② 2021년 12월 16일 시행 2017.5.30.이후 입사자의 만 1년(365일) 근무 퇴사 vs 2017.5.30.이후 입사자의 만 1년+1일(366일) 근무 후 퇴사 </t>
    <phoneticPr fontId="2" type="noConversion"/>
  </si>
  <si>
    <t>③ 2020년 3월 31일 개정 시행 입사자의 1년미만 월 마다 생기는 11개의 연차일수를 입사일로 부터 1년안에 일괄적으로 사용</t>
    <phoneticPr fontId="2" type="noConversion"/>
  </si>
  <si>
    <t>2020년 연차휴가 강의1 (연차계산, 사용기간, 미사용수당, 회계연도기준연차)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</si>
</sst>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yyyy&quot;년&quot;\ m&quot;월&quot;;@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14" fontId="3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4" fontId="5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>
      <alignment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0" xfId="2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fe.daum.net/transtax/6ax6/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0427-B2E8-4F47-848F-9B3313E5FC4F}">
  <dimension ref="B1:O39"/>
  <sheetViews>
    <sheetView tabSelected="1" workbookViewId="0">
      <selection activeCell="B10" sqref="B10"/>
    </sheetView>
  </sheetViews>
  <sheetFormatPr defaultRowHeight="16.5" x14ac:dyDescent="0.3"/>
  <cols>
    <col min="2" max="3" width="12.5" bestFit="1" customWidth="1"/>
    <col min="4" max="4" width="11.125" bestFit="1" customWidth="1"/>
    <col min="6" max="6" width="9.875" bestFit="1" customWidth="1"/>
    <col min="7" max="7" width="9" style="3"/>
    <col min="9" max="10" width="12.5" bestFit="1" customWidth="1"/>
    <col min="12" max="14" width="11.125" bestFit="1" customWidth="1"/>
    <col min="15" max="15" width="9" style="3"/>
  </cols>
  <sheetData>
    <row r="1" spans="2:15" x14ac:dyDescent="0.3">
      <c r="G1" s="12"/>
      <c r="O1" s="12"/>
    </row>
    <row r="2" spans="2:15" x14ac:dyDescent="0.3">
      <c r="B2" s="49" t="s">
        <v>20</v>
      </c>
    </row>
    <row r="3" spans="2:15" x14ac:dyDescent="0.3">
      <c r="G3" s="12"/>
      <c r="O3" s="12"/>
    </row>
    <row r="4" spans="2:15" x14ac:dyDescent="0.3">
      <c r="B4" t="s">
        <v>16</v>
      </c>
    </row>
    <row r="5" spans="2:15" x14ac:dyDescent="0.3">
      <c r="B5" t="s">
        <v>17</v>
      </c>
      <c r="I5" s="4">
        <v>42884</v>
      </c>
      <c r="J5" s="4">
        <v>42885</v>
      </c>
    </row>
    <row r="6" spans="2:15" x14ac:dyDescent="0.3">
      <c r="B6" t="s">
        <v>18</v>
      </c>
    </row>
    <row r="7" spans="2:15" x14ac:dyDescent="0.3">
      <c r="B7" t="s">
        <v>19</v>
      </c>
    </row>
    <row r="10" spans="2:15" x14ac:dyDescent="0.3">
      <c r="B10" t="s">
        <v>7</v>
      </c>
    </row>
    <row r="13" spans="2:15" x14ac:dyDescent="0.3">
      <c r="B13" s="3" t="s">
        <v>0</v>
      </c>
      <c r="C13" s="3" t="s">
        <v>1</v>
      </c>
      <c r="D13" t="s">
        <v>12</v>
      </c>
      <c r="E13" t="s">
        <v>12</v>
      </c>
      <c r="I13" s="3" t="s">
        <v>0</v>
      </c>
      <c r="J13" s="3" t="s">
        <v>1</v>
      </c>
    </row>
    <row r="14" spans="2:15" x14ac:dyDescent="0.3">
      <c r="B14" s="7">
        <v>42884</v>
      </c>
      <c r="C14" s="7">
        <v>43888</v>
      </c>
      <c r="F14" s="1"/>
      <c r="I14" s="7">
        <v>42885</v>
      </c>
      <c r="J14" s="7">
        <v>43613</v>
      </c>
      <c r="N14" s="1"/>
    </row>
    <row r="15" spans="2:15" x14ac:dyDescent="0.3">
      <c r="B15" s="3"/>
      <c r="C15" s="3"/>
      <c r="I15" s="3"/>
      <c r="J15" s="3"/>
    </row>
    <row r="16" spans="2:15" x14ac:dyDescent="0.3">
      <c r="B16" s="4">
        <f>B14</f>
        <v>42884</v>
      </c>
      <c r="C16" s="5">
        <f>IF(DATE(YEAR(B16)+1,MONTH(B16),DAY(B16))-1&lt;C$14,DATE(YEAR(B16)+1,MONTH(B16),DAY(B16))-1,C$14)</f>
        <v>43248</v>
      </c>
      <c r="D16" s="45">
        <f>IF(B14&lt;=42884,0,11)</f>
        <v>0</v>
      </c>
      <c r="E16" s="8">
        <v>15</v>
      </c>
      <c r="G16" s="3">
        <f>SUM(D16:E16)</f>
        <v>15</v>
      </c>
      <c r="I16" s="4">
        <f>I14</f>
        <v>42885</v>
      </c>
      <c r="J16" s="5">
        <f>IF(DATE(YEAR(I16)+1,MONTH(I16),DAY(I16))-1&lt;J$14,DATE(YEAR(I16)+1,MONTH(I16),DAY(I16))-1,J$14)</f>
        <v>43249</v>
      </c>
      <c r="K16" s="45">
        <f>IF(I14&lt;=42884,0,11)</f>
        <v>11</v>
      </c>
      <c r="L16" s="8"/>
      <c r="M16" s="8">
        <v>15</v>
      </c>
      <c r="O16" s="3">
        <f>SUM(K16:M16)</f>
        <v>26</v>
      </c>
    </row>
    <row r="17" spans="2:15" x14ac:dyDescent="0.3">
      <c r="B17" s="4">
        <f>IF(C16+1&gt;C$14,"",C16+1)</f>
        <v>43249</v>
      </c>
      <c r="C17" s="5">
        <f>IF(DATE(YEAR(B17)+1,MONTH(B17),DAY(B17))-1&lt;C$14,DATE(YEAR(B17)+1,MONTH(B17),DAY(B17))-1,C$14)</f>
        <v>43613</v>
      </c>
      <c r="D17" s="9"/>
      <c r="E17" s="8">
        <v>15</v>
      </c>
      <c r="G17" s="3">
        <f>SUM(D17:E17)</f>
        <v>15</v>
      </c>
      <c r="I17" s="4">
        <f>IF(J16+1&gt;J$14,"",J16+1)</f>
        <v>43250</v>
      </c>
      <c r="J17" s="5">
        <f>IF(DATE(YEAR(I17)+1,MONTH(I17),DAY(I17))-1&lt;J$14,DATE(YEAR(I17)+1,MONTH(I17),DAY(I17))-1,J$14)</f>
        <v>43613</v>
      </c>
      <c r="K17" s="9"/>
      <c r="L17" s="9"/>
      <c r="M17" s="8">
        <v>0</v>
      </c>
      <c r="O17" s="3">
        <f>SUM(K17:M17)</f>
        <v>0</v>
      </c>
    </row>
    <row r="18" spans="2:15" ht="17.25" thickBot="1" x14ac:dyDescent="0.35">
      <c r="B18" s="4">
        <f t="shared" ref="B18" si="0">IF(C17+1&gt;C$14,"",C17+1)</f>
        <v>43614</v>
      </c>
      <c r="C18" s="5">
        <f t="shared" ref="C18" si="1">IF(DATE(YEAR(B18)+1,MONTH(B18),DAY(B18))-1&lt;C$14,DATE(YEAR(B18)+1,MONTH(B18),DAY(B18))-1,C$14)</f>
        <v>43888</v>
      </c>
      <c r="D18" s="9"/>
      <c r="E18" s="8">
        <v>0</v>
      </c>
      <c r="G18" s="47">
        <f>SUM(D18:E18)</f>
        <v>0</v>
      </c>
      <c r="I18" s="4" t="str">
        <f t="shared" ref="I18" si="2">IF(J17+1&gt;J$14,"",J17+1)</f>
        <v/>
      </c>
      <c r="J18" s="5"/>
      <c r="K18" s="9"/>
      <c r="L18" s="9"/>
      <c r="M18" s="8"/>
    </row>
    <row r="19" spans="2:15" ht="17.25" thickTop="1" x14ac:dyDescent="0.3">
      <c r="B19" s="4"/>
      <c r="C19" s="5"/>
      <c r="G19" s="48">
        <f>SUM(G16:G18)</f>
        <v>30</v>
      </c>
      <c r="I19" s="4"/>
      <c r="J19" s="5"/>
      <c r="O19" s="48">
        <f>SUM(O16:O18)</f>
        <v>26</v>
      </c>
    </row>
    <row r="20" spans="2:15" x14ac:dyDescent="0.3">
      <c r="B20" s="4"/>
      <c r="C20" s="5"/>
      <c r="I20" s="4"/>
      <c r="J20" s="5"/>
    </row>
    <row r="21" spans="2:15" x14ac:dyDescent="0.3">
      <c r="B21" s="4"/>
      <c r="C21" s="5"/>
      <c r="I21" s="4"/>
      <c r="J21" s="5"/>
    </row>
    <row r="22" spans="2:15" x14ac:dyDescent="0.3">
      <c r="B22" s="4"/>
      <c r="C22" s="5"/>
      <c r="I22" s="4"/>
      <c r="J22" s="5"/>
    </row>
    <row r="23" spans="2:15" x14ac:dyDescent="0.3">
      <c r="B23" s="4"/>
      <c r="C23" s="5"/>
      <c r="I23" s="4"/>
      <c r="J23" s="5"/>
    </row>
    <row r="24" spans="2:15" x14ac:dyDescent="0.3">
      <c r="B24" s="4"/>
      <c r="C24" s="5"/>
      <c r="I24" s="4"/>
      <c r="J24" s="5"/>
    </row>
    <row r="25" spans="2:15" x14ac:dyDescent="0.3">
      <c r="B25" s="4"/>
      <c r="C25" s="5"/>
      <c r="I25" s="4"/>
      <c r="J25" s="5"/>
      <c r="M25" t="s">
        <v>4</v>
      </c>
    </row>
    <row r="26" spans="2:15" x14ac:dyDescent="0.3">
      <c r="B26" s="3" t="s">
        <v>0</v>
      </c>
      <c r="C26" s="3" t="s">
        <v>1</v>
      </c>
      <c r="E26" t="s">
        <v>12</v>
      </c>
      <c r="I26" s="44" t="s">
        <v>2</v>
      </c>
      <c r="J26" s="44"/>
      <c r="M26" t="s">
        <v>3</v>
      </c>
    </row>
    <row r="27" spans="2:15" x14ac:dyDescent="0.3">
      <c r="B27" s="7">
        <v>42960</v>
      </c>
      <c r="C27" s="7">
        <v>43921</v>
      </c>
      <c r="F27" s="1"/>
      <c r="I27" s="3"/>
      <c r="J27" s="3"/>
    </row>
    <row r="28" spans="2:15" x14ac:dyDescent="0.3">
      <c r="B28" s="3"/>
      <c r="C28" s="3"/>
      <c r="I28" s="3"/>
      <c r="J28" s="3"/>
      <c r="L28" s="3" t="s">
        <v>5</v>
      </c>
    </row>
    <row r="29" spans="2:15" x14ac:dyDescent="0.3">
      <c r="B29" s="4">
        <f>B27</f>
        <v>42960</v>
      </c>
      <c r="C29" s="5">
        <f>IF(DATE(YEAR(B29)+1,MONTH(B29),DAY(B29))-1&lt;C$27,DATE(YEAR(B29)+1,MONTH(B29),DAY(B29))-1,C$27)</f>
        <v>43324</v>
      </c>
      <c r="E29" s="8">
        <v>15</v>
      </c>
      <c r="G29" s="3">
        <f>SUM(D29:E29)</f>
        <v>15</v>
      </c>
      <c r="I29" s="4">
        <f>C29+1</f>
        <v>43325</v>
      </c>
      <c r="J29" s="5">
        <f>DATE(YEAR(I29)+1,MONTH(I29),DAY(I29))-1</f>
        <v>43689</v>
      </c>
      <c r="L29" s="10">
        <f>J29</f>
        <v>43689</v>
      </c>
      <c r="M29" s="2">
        <f>J29+1</f>
        <v>43690</v>
      </c>
      <c r="N29" s="5">
        <f>DATE(YEAR(M29)+3,MONTH(M29),DAY(M29))-1</f>
        <v>44785</v>
      </c>
    </row>
    <row r="30" spans="2:15" x14ac:dyDescent="0.3">
      <c r="B30" s="4">
        <f>IF(C29+1&gt;C$14,"",C29+1)</f>
        <v>43325</v>
      </c>
      <c r="C30" s="5">
        <f>IF(DATE(YEAR(B30)+1,MONTH(B30),DAY(B30))-1&lt;C$27,DATE(YEAR(B30)+1,MONTH(B30),DAY(B30))-1,C$27)</f>
        <v>43689</v>
      </c>
      <c r="D30" s="9"/>
      <c r="E30" s="8">
        <v>15</v>
      </c>
      <c r="G30" s="3">
        <f>SUM(D30:E30)</f>
        <v>15</v>
      </c>
      <c r="I30" s="4">
        <f>C30+1</f>
        <v>43690</v>
      </c>
      <c r="J30" s="5">
        <f>DATE(YEAR(I30)+1,MONTH(I30),DAY(I30))-1</f>
        <v>44055</v>
      </c>
      <c r="L30" s="10">
        <f>J30</f>
        <v>44055</v>
      </c>
      <c r="M30" s="2">
        <f>J30+1</f>
        <v>44056</v>
      </c>
      <c r="N30" s="5">
        <f>DATE(YEAR(M30)+3,MONTH(M30),DAY(M30))-1</f>
        <v>45150</v>
      </c>
    </row>
    <row r="31" spans="2:15" ht="17.25" thickBot="1" x14ac:dyDescent="0.35">
      <c r="B31" s="4">
        <f>IF(C30+1&gt;C$14,"",C30+1)</f>
        <v>43690</v>
      </c>
      <c r="C31" s="5">
        <f>IF(DATE(YEAR(B31)+1,MONTH(B31),DAY(B31))-1&lt;C$27,DATE(YEAR(B31)+1,MONTH(B31),DAY(B31))-1,C$27)</f>
        <v>43921</v>
      </c>
      <c r="E31" s="8">
        <v>0</v>
      </c>
      <c r="G31" s="3">
        <f>SUM(D31:E31)</f>
        <v>0</v>
      </c>
      <c r="I31" s="3"/>
      <c r="J31" s="3"/>
    </row>
    <row r="32" spans="2:15" ht="17.25" thickTop="1" x14ac:dyDescent="0.3">
      <c r="B32" s="3"/>
      <c r="C32" s="3"/>
      <c r="G32" s="48">
        <f>SUM(G29:G31)</f>
        <v>30</v>
      </c>
      <c r="I32" s="3"/>
      <c r="J32" s="3"/>
    </row>
    <row r="33" spans="2:14" x14ac:dyDescent="0.3">
      <c r="B33" s="3"/>
      <c r="C33" s="3"/>
      <c r="I33" s="3"/>
      <c r="J33" s="3"/>
    </row>
    <row r="34" spans="2:14" x14ac:dyDescent="0.3">
      <c r="B34" s="11" t="s">
        <v>6</v>
      </c>
      <c r="C34" s="3"/>
      <c r="I34" s="3"/>
      <c r="J34" s="3"/>
    </row>
    <row r="35" spans="2:14" x14ac:dyDescent="0.3">
      <c r="B35" s="3"/>
      <c r="C35" s="3"/>
      <c r="D35" t="s">
        <v>12</v>
      </c>
      <c r="I35" s="3"/>
      <c r="J35" s="3"/>
      <c r="L35" s="3" t="s">
        <v>5</v>
      </c>
    </row>
    <row r="36" spans="2:14" x14ac:dyDescent="0.3">
      <c r="B36" s="4">
        <f>B29</f>
        <v>42960</v>
      </c>
      <c r="C36" s="5">
        <f>C29</f>
        <v>43324</v>
      </c>
      <c r="D36" s="45">
        <f>IF(B27&lt;=42884,0,11)</f>
        <v>11</v>
      </c>
      <c r="I36" s="3"/>
      <c r="J36" s="4">
        <f>C36</f>
        <v>43324</v>
      </c>
      <c r="L36" s="10">
        <f>J36</f>
        <v>43324</v>
      </c>
      <c r="M36" s="2">
        <f>J36+1</f>
        <v>43325</v>
      </c>
      <c r="N36" s="5">
        <f>DATE(YEAR(M36)+3,MONTH(M36),DAY(M36))-1</f>
        <v>44420</v>
      </c>
    </row>
    <row r="37" spans="2:14" x14ac:dyDescent="0.3">
      <c r="B37" s="3"/>
      <c r="C37" s="3"/>
      <c r="I37" s="3"/>
      <c r="J37" s="3"/>
    </row>
    <row r="38" spans="2:14" x14ac:dyDescent="0.3">
      <c r="B38" s="3"/>
      <c r="C38" s="3"/>
      <c r="I38" s="3"/>
      <c r="J38" s="3"/>
    </row>
    <row r="39" spans="2:14" x14ac:dyDescent="0.3">
      <c r="B39" s="3"/>
      <c r="C39" s="3"/>
      <c r="I39" s="3"/>
      <c r="J39" s="3"/>
    </row>
  </sheetData>
  <mergeCells count="1">
    <mergeCell ref="I26:J26"/>
  </mergeCells>
  <phoneticPr fontId="2" type="noConversion"/>
  <hyperlinks>
    <hyperlink ref="B2" r:id="rId1" xr:uid="{C0936069-992D-40E9-8E31-FE62D66011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7E11-2426-43F9-B4BB-B2AC1794DF65}">
  <dimension ref="A1:Q45"/>
  <sheetViews>
    <sheetView workbookViewId="0">
      <selection activeCell="G10" sqref="G10"/>
    </sheetView>
  </sheetViews>
  <sheetFormatPr defaultRowHeight="16.5" x14ac:dyDescent="0.3"/>
  <cols>
    <col min="2" max="3" width="12.5" bestFit="1" customWidth="1"/>
    <col min="6" max="6" width="11.125" bestFit="1" customWidth="1"/>
    <col min="7" max="7" width="11.125" style="3" bestFit="1" customWidth="1"/>
    <col min="9" max="10" width="12.5" bestFit="1" customWidth="1"/>
    <col min="11" max="11" width="14.5" bestFit="1" customWidth="1"/>
  </cols>
  <sheetData>
    <row r="1" spans="2:11" x14ac:dyDescent="0.3">
      <c r="B1" s="44" t="s">
        <v>8</v>
      </c>
      <c r="C1" s="44"/>
      <c r="F1" s="4">
        <v>42884</v>
      </c>
      <c r="G1" s="4">
        <v>42885</v>
      </c>
    </row>
    <row r="2" spans="2:11" x14ac:dyDescent="0.3">
      <c r="B2" s="13">
        <v>44562</v>
      </c>
      <c r="C2" s="13">
        <v>44926</v>
      </c>
    </row>
    <row r="5" spans="2:11" x14ac:dyDescent="0.3">
      <c r="B5" s="3" t="s">
        <v>0</v>
      </c>
      <c r="C5" s="3" t="s">
        <v>1</v>
      </c>
    </row>
    <row r="6" spans="2:11" x14ac:dyDescent="0.3">
      <c r="B6" s="7">
        <v>43282</v>
      </c>
      <c r="C6" s="7"/>
      <c r="F6" s="1"/>
    </row>
    <row r="7" spans="2:11" x14ac:dyDescent="0.3">
      <c r="B7" s="7"/>
      <c r="C7" s="7"/>
      <c r="F7" s="1"/>
      <c r="G7" s="3" t="s">
        <v>13</v>
      </c>
      <c r="K7" s="3" t="s">
        <v>12</v>
      </c>
    </row>
    <row r="8" spans="2:11" x14ac:dyDescent="0.3">
      <c r="B8" s="14">
        <f>B6</f>
        <v>43282</v>
      </c>
      <c r="C8" s="15">
        <f>DATE(YEAR(B8),MONTH($C$2),DAY($C$2))</f>
        <v>43465</v>
      </c>
      <c r="E8" s="8">
        <v>15</v>
      </c>
      <c r="F8" s="13" t="s">
        <v>9</v>
      </c>
      <c r="G8" s="3">
        <f>C8-B8+1</f>
        <v>184</v>
      </c>
      <c r="H8" s="16" t="s">
        <v>10</v>
      </c>
      <c r="I8" s="6">
        <f>DATE(YEAR(B8)+1,MONTH(1),DAY(1))-DATE(YEAR(B8),MONTH(1),DAY(1))</f>
        <v>365</v>
      </c>
      <c r="J8" s="16" t="s">
        <v>11</v>
      </c>
      <c r="K8" s="17">
        <f>E8*G8/I8</f>
        <v>7.5616438356164384</v>
      </c>
    </row>
    <row r="9" spans="2:11" x14ac:dyDescent="0.3">
      <c r="B9" s="4">
        <f>C8+1</f>
        <v>43466</v>
      </c>
      <c r="C9" s="15">
        <f>DATE(YEAR(B9),MONTH($C$2),DAY($C$2))</f>
        <v>43830</v>
      </c>
      <c r="E9" s="8">
        <v>15</v>
      </c>
      <c r="K9" s="17">
        <f>E9</f>
        <v>15</v>
      </c>
    </row>
    <row r="10" spans="2:11" x14ac:dyDescent="0.3">
      <c r="B10" s="4">
        <f>C9+1</f>
        <v>43831</v>
      </c>
      <c r="C10" s="15">
        <f>DATE(YEAR(B10),MONTH($C$2),DAY($C$2))</f>
        <v>44196</v>
      </c>
      <c r="E10" s="8">
        <v>15</v>
      </c>
      <c r="K10" s="17">
        <f>E10</f>
        <v>15</v>
      </c>
    </row>
    <row r="11" spans="2:11" x14ac:dyDescent="0.3">
      <c r="B11" s="4">
        <f>C10+1</f>
        <v>44197</v>
      </c>
      <c r="C11" s="15">
        <f>DATE(YEAR(B11),MONTH($C$2),DAY($C$2))</f>
        <v>44561</v>
      </c>
      <c r="E11" s="8">
        <f>E10+1</f>
        <v>16</v>
      </c>
      <c r="K11" s="17">
        <f>E11</f>
        <v>16</v>
      </c>
    </row>
    <row r="12" spans="2:11" x14ac:dyDescent="0.3">
      <c r="B12" s="4">
        <f>C11+1</f>
        <v>44562</v>
      </c>
      <c r="C12" s="15">
        <f>DATE(YEAR(B12),MONTH($C$2),DAY($C$2))</f>
        <v>44926</v>
      </c>
      <c r="E12" s="8">
        <f>E11</f>
        <v>16</v>
      </c>
      <c r="K12" s="17">
        <f>E12</f>
        <v>16</v>
      </c>
    </row>
    <row r="13" spans="2:11" x14ac:dyDescent="0.3">
      <c r="B13" s="4"/>
      <c r="C13" s="5"/>
    </row>
    <row r="14" spans="2:11" x14ac:dyDescent="0.3">
      <c r="B14" s="4"/>
      <c r="C14" s="5"/>
    </row>
    <row r="15" spans="2:11" x14ac:dyDescent="0.3">
      <c r="B15" s="11" t="s">
        <v>6</v>
      </c>
      <c r="C15" s="3"/>
      <c r="I15" s="3"/>
      <c r="J15" s="3"/>
    </row>
    <row r="16" spans="2:11" x14ac:dyDescent="0.3">
      <c r="B16" s="3"/>
      <c r="C16" s="3"/>
      <c r="D16" t="s">
        <v>12</v>
      </c>
      <c r="I16" s="3"/>
      <c r="J16" s="3"/>
    </row>
    <row r="17" spans="1:17" x14ac:dyDescent="0.3">
      <c r="B17" s="4">
        <f>B8</f>
        <v>43282</v>
      </c>
      <c r="C17" s="5">
        <f>DATE(YEAR(B17)+1,MONTH(B17),DAY(B17))-1</f>
        <v>43646</v>
      </c>
      <c r="D17" s="45">
        <f>IF(B6&lt;=42884,0,11)</f>
        <v>11</v>
      </c>
      <c r="I17" s="3"/>
      <c r="J17" s="3"/>
      <c r="K17" s="17">
        <f>D17</f>
        <v>11</v>
      </c>
    </row>
    <row r="18" spans="1:17" ht="17.25" thickBot="1" x14ac:dyDescent="0.35">
      <c r="J18" s="3"/>
    </row>
    <row r="19" spans="1:17" x14ac:dyDescent="0.3">
      <c r="A19" s="18"/>
      <c r="B19" s="19"/>
      <c r="C19" s="19"/>
      <c r="D19" s="19"/>
      <c r="E19" s="19"/>
      <c r="F19" s="19"/>
      <c r="G19" s="20"/>
      <c r="H19" s="19"/>
      <c r="I19" s="19"/>
      <c r="J19" s="20"/>
      <c r="K19" s="19"/>
      <c r="L19" s="19"/>
      <c r="M19" s="19"/>
      <c r="N19" s="19"/>
      <c r="O19" s="19"/>
      <c r="P19" s="19"/>
      <c r="Q19" s="21"/>
    </row>
    <row r="20" spans="1:17" x14ac:dyDescent="0.3">
      <c r="A20" s="22"/>
      <c r="B20" s="23" t="s">
        <v>0</v>
      </c>
      <c r="C20" s="23" t="s">
        <v>1</v>
      </c>
      <c r="D20" s="24"/>
      <c r="E20" s="24"/>
      <c r="F20" s="24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1:17" x14ac:dyDescent="0.3">
      <c r="A21" s="22"/>
      <c r="B21" s="26">
        <f>G1</f>
        <v>42885</v>
      </c>
      <c r="C21" s="26">
        <v>43878</v>
      </c>
      <c r="D21" s="24"/>
      <c r="E21" s="24"/>
      <c r="F21" s="27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1:17" x14ac:dyDescent="0.3">
      <c r="A22" s="22"/>
      <c r="B22" s="26"/>
      <c r="C22" s="26"/>
      <c r="D22" s="24"/>
      <c r="E22" s="24"/>
      <c r="F22" s="27"/>
      <c r="G22" s="23" t="s">
        <v>13</v>
      </c>
      <c r="H22" s="24"/>
      <c r="I22" s="24"/>
      <c r="J22" s="24"/>
      <c r="K22" s="23" t="s">
        <v>12</v>
      </c>
      <c r="L22" s="24"/>
      <c r="M22" s="24"/>
      <c r="N22" s="24"/>
      <c r="O22" s="24"/>
      <c r="P22" s="24"/>
      <c r="Q22" s="25"/>
    </row>
    <row r="23" spans="1:17" x14ac:dyDescent="0.3">
      <c r="A23" s="22"/>
      <c r="B23" s="28">
        <f>B21</f>
        <v>42885</v>
      </c>
      <c r="C23" s="29">
        <f>DATE(YEAR(B23),MONTH($C$2),DAY($C$2))</f>
        <v>43100</v>
      </c>
      <c r="D23" s="24"/>
      <c r="E23" s="30">
        <v>15</v>
      </c>
      <c r="F23" s="31" t="s">
        <v>9</v>
      </c>
      <c r="G23" s="23">
        <f>C23-B23+1</f>
        <v>216</v>
      </c>
      <c r="H23" s="32" t="s">
        <v>10</v>
      </c>
      <c r="I23" s="33">
        <f>DATE(YEAR(B23)+1,MONTH(1),DAY(1))-DATE(YEAR(B23),MONTH(1),DAY(1))</f>
        <v>365</v>
      </c>
      <c r="J23" s="32" t="s">
        <v>11</v>
      </c>
      <c r="K23" s="34">
        <f>E23*G23/I23</f>
        <v>8.8767123287671232</v>
      </c>
      <c r="L23" s="24"/>
      <c r="M23" s="24"/>
      <c r="N23" s="24"/>
      <c r="O23" s="24"/>
      <c r="P23" s="24"/>
      <c r="Q23" s="25"/>
    </row>
    <row r="24" spans="1:17" x14ac:dyDescent="0.3">
      <c r="A24" s="22"/>
      <c r="B24" s="35">
        <f>C23+1</f>
        <v>43101</v>
      </c>
      <c r="C24" s="36">
        <f>IF(DATE(YEAR(B24)+1,MONTH(B24),DAY(B24))-1&lt;C$21,DATE(YEAR(B24)+1,MONTH(B24),DAY(B24))-1,C$21)</f>
        <v>43465</v>
      </c>
      <c r="D24" s="24"/>
      <c r="E24" s="30">
        <v>15</v>
      </c>
      <c r="F24" s="24"/>
      <c r="G24" s="23"/>
      <c r="H24" s="24"/>
      <c r="I24" s="24"/>
      <c r="J24" s="24"/>
      <c r="K24" s="34">
        <f>E24</f>
        <v>15</v>
      </c>
      <c r="L24" s="24"/>
      <c r="M24" s="24"/>
      <c r="N24" s="24"/>
      <c r="O24" s="24"/>
      <c r="P24" s="24"/>
      <c r="Q24" s="25"/>
    </row>
    <row r="25" spans="1:17" x14ac:dyDescent="0.3">
      <c r="A25" s="22"/>
      <c r="B25" s="35">
        <f>C24+1</f>
        <v>43466</v>
      </c>
      <c r="C25" s="36">
        <f t="shared" ref="C25:C26" si="0">IF(DATE(YEAR(B25)+1,MONTH(B25),DAY(B25))-1&lt;C$21,DATE(YEAR(B25)+1,MONTH(B25),DAY(B25))-1,C$21)</f>
        <v>43830</v>
      </c>
      <c r="D25" s="24"/>
      <c r="E25" s="30">
        <v>15</v>
      </c>
      <c r="F25" s="24"/>
      <c r="G25" s="23"/>
      <c r="H25" s="24"/>
      <c r="I25" s="24"/>
      <c r="J25" s="24"/>
      <c r="K25" s="34">
        <f>E25</f>
        <v>15</v>
      </c>
      <c r="L25" s="24"/>
      <c r="M25" s="24"/>
      <c r="N25" s="24"/>
      <c r="O25" s="24"/>
      <c r="P25" s="24"/>
      <c r="Q25" s="25"/>
    </row>
    <row r="26" spans="1:17" ht="17.25" thickBot="1" x14ac:dyDescent="0.35">
      <c r="A26" s="22"/>
      <c r="B26" s="35">
        <f>C25+1</f>
        <v>43831</v>
      </c>
      <c r="C26" s="36">
        <f t="shared" si="0"/>
        <v>43878</v>
      </c>
      <c r="D26" s="24"/>
      <c r="E26" s="30">
        <v>0</v>
      </c>
      <c r="F26" s="24"/>
      <c r="G26" s="23"/>
      <c r="H26" s="24"/>
      <c r="I26" s="24"/>
      <c r="J26" s="24"/>
      <c r="K26" s="43">
        <f>E26</f>
        <v>0</v>
      </c>
      <c r="L26" s="24"/>
      <c r="M26" s="24"/>
      <c r="N26" s="24"/>
      <c r="O26" s="24"/>
      <c r="P26" s="24"/>
      <c r="Q26" s="25"/>
    </row>
    <row r="27" spans="1:17" ht="17.25" thickTop="1" x14ac:dyDescent="0.3">
      <c r="A27" s="22"/>
      <c r="B27" s="35"/>
      <c r="C27" s="36"/>
      <c r="D27" s="24"/>
      <c r="E27" s="30"/>
      <c r="F27" s="24"/>
      <c r="G27" s="23"/>
      <c r="H27" s="24"/>
      <c r="I27" s="24"/>
      <c r="J27" s="24"/>
      <c r="K27" s="48">
        <f>SUM(K23:K26)</f>
        <v>38.876712328767127</v>
      </c>
      <c r="L27" s="24"/>
      <c r="M27" s="24"/>
      <c r="N27" s="24"/>
      <c r="O27" s="24"/>
      <c r="P27" s="24"/>
      <c r="Q27" s="25"/>
    </row>
    <row r="28" spans="1:17" x14ac:dyDescent="0.3">
      <c r="A28" s="22"/>
      <c r="B28" s="35"/>
      <c r="C28" s="36"/>
      <c r="D28" s="24"/>
      <c r="E28" s="24"/>
      <c r="F28" s="24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5"/>
    </row>
    <row r="29" spans="1:17" x14ac:dyDescent="0.3">
      <c r="A29" s="22"/>
      <c r="B29" s="35"/>
      <c r="C29" s="36"/>
      <c r="D29" s="24"/>
      <c r="E29" s="24"/>
      <c r="F29" s="24"/>
      <c r="G29" s="23"/>
      <c r="H29" s="24"/>
      <c r="I29" s="24"/>
      <c r="J29" s="24"/>
      <c r="K29" s="24"/>
      <c r="L29" s="24"/>
      <c r="M29" s="24"/>
      <c r="N29" s="24"/>
      <c r="O29" s="24"/>
      <c r="P29" s="24"/>
      <c r="Q29" s="25"/>
    </row>
    <row r="30" spans="1:17" x14ac:dyDescent="0.3">
      <c r="A30" s="22"/>
      <c r="B30" s="37" t="s">
        <v>6</v>
      </c>
      <c r="C30" s="23"/>
      <c r="D30" s="24"/>
      <c r="E30" s="24"/>
      <c r="F30" s="24"/>
      <c r="G30" s="23"/>
      <c r="H30" s="24"/>
      <c r="I30" s="23"/>
      <c r="J30" s="23"/>
      <c r="K30" s="24"/>
      <c r="L30" s="24"/>
      <c r="M30" s="24"/>
      <c r="N30" s="24"/>
      <c r="O30" s="24"/>
      <c r="P30" s="24"/>
      <c r="Q30" s="25"/>
    </row>
    <row r="31" spans="1:17" ht="17.25" thickBot="1" x14ac:dyDescent="0.35">
      <c r="A31" s="22"/>
      <c r="B31" s="23"/>
      <c r="C31" s="23"/>
      <c r="D31" s="24" t="s">
        <v>12</v>
      </c>
      <c r="E31" s="24" t="s">
        <v>14</v>
      </c>
      <c r="F31" s="24"/>
      <c r="G31" s="23"/>
      <c r="H31" s="24"/>
      <c r="I31" s="23"/>
      <c r="J31" s="23"/>
      <c r="K31" s="24"/>
      <c r="L31" s="24"/>
      <c r="M31" s="24"/>
      <c r="N31" s="24"/>
      <c r="O31" s="24"/>
      <c r="P31" s="24"/>
      <c r="Q31" s="25"/>
    </row>
    <row r="32" spans="1:17" ht="17.25" thickBot="1" x14ac:dyDescent="0.35">
      <c r="A32" s="22"/>
      <c r="B32" s="35">
        <f>B23</f>
        <v>42885</v>
      </c>
      <c r="C32" s="36">
        <f>DATE(YEAR(B32)+1,MONTH(B32),DAY(B32))-1</f>
        <v>43249</v>
      </c>
      <c r="D32" s="46">
        <v>0</v>
      </c>
      <c r="E32" s="24"/>
      <c r="F32" s="24"/>
      <c r="G32" s="23"/>
      <c r="H32" s="24"/>
      <c r="I32" s="23"/>
      <c r="J32" s="23"/>
      <c r="K32" s="34">
        <f>D32</f>
        <v>0</v>
      </c>
      <c r="L32" s="24"/>
      <c r="M32" s="24"/>
      <c r="N32" s="24"/>
      <c r="O32" s="24"/>
      <c r="P32" s="24"/>
      <c r="Q32" s="25"/>
    </row>
    <row r="33" spans="1:17" x14ac:dyDescent="0.3">
      <c r="A33" s="22"/>
      <c r="B33" s="24"/>
      <c r="C33" s="24"/>
      <c r="D33" s="24"/>
      <c r="E33" s="24"/>
      <c r="F33" s="24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5"/>
    </row>
    <row r="34" spans="1:17" x14ac:dyDescent="0.3">
      <c r="A34" s="22"/>
      <c r="B34" s="24" t="s">
        <v>15</v>
      </c>
      <c r="C34" s="24"/>
      <c r="D34" s="24"/>
      <c r="E34" s="24"/>
      <c r="F34" s="24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5"/>
    </row>
    <row r="35" spans="1:17" x14ac:dyDescent="0.3">
      <c r="A35" s="22"/>
      <c r="B35" s="24"/>
      <c r="C35" s="24"/>
      <c r="D35" s="24"/>
      <c r="E35" s="24"/>
      <c r="F35" s="24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5"/>
    </row>
    <row r="36" spans="1:17" x14ac:dyDescent="0.3">
      <c r="A36" s="22"/>
      <c r="B36" s="23" t="s">
        <v>0</v>
      </c>
      <c r="C36" s="23" t="s">
        <v>1</v>
      </c>
      <c r="D36" s="24" t="s">
        <v>12</v>
      </c>
      <c r="E36" s="24" t="s">
        <v>12</v>
      </c>
      <c r="F36" s="24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5"/>
    </row>
    <row r="37" spans="1:17" x14ac:dyDescent="0.3">
      <c r="A37" s="22"/>
      <c r="B37" s="26">
        <f>B21</f>
        <v>42885</v>
      </c>
      <c r="C37" s="26">
        <f>C21</f>
        <v>43878</v>
      </c>
      <c r="D37" s="24"/>
      <c r="E37" s="24"/>
      <c r="F37" s="27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5"/>
    </row>
    <row r="38" spans="1:17" x14ac:dyDescent="0.3">
      <c r="A38" s="22"/>
      <c r="B38" s="23"/>
      <c r="C38" s="23"/>
      <c r="D38" s="24"/>
      <c r="E38" s="24"/>
      <c r="F38" s="24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5"/>
    </row>
    <row r="39" spans="1:17" x14ac:dyDescent="0.3">
      <c r="A39" s="22"/>
      <c r="B39" s="35">
        <f>B37</f>
        <v>42885</v>
      </c>
      <c r="C39" s="36">
        <f>IF(DATE(YEAR(B39)+1,MONTH(B39),DAY(B39))-1&lt;C$37,DATE(YEAR(B39)+1,MONTH(B39),DAY(B39))-1,C$37)</f>
        <v>43249</v>
      </c>
      <c r="D39" s="45">
        <f>IF(B37&lt;=42884,0,11)</f>
        <v>11</v>
      </c>
      <c r="E39" s="30">
        <v>15</v>
      </c>
      <c r="F39" s="24"/>
      <c r="G39" s="23"/>
      <c r="H39" s="24"/>
      <c r="I39" s="24"/>
      <c r="J39" s="24"/>
      <c r="K39" s="23">
        <f>SUM(D39:E39)</f>
        <v>26</v>
      </c>
      <c r="L39" s="24"/>
      <c r="M39" s="24"/>
      <c r="N39" s="24"/>
      <c r="O39" s="24"/>
      <c r="P39" s="24"/>
      <c r="Q39" s="25"/>
    </row>
    <row r="40" spans="1:17" x14ac:dyDescent="0.3">
      <c r="A40" s="22"/>
      <c r="B40" s="35">
        <f>IF(C39+1&gt;C$37,"",C39+1)</f>
        <v>43250</v>
      </c>
      <c r="C40" s="36">
        <f>IF(DATE(YEAR(B40)+1,MONTH(B40),DAY(B40))-1&lt;C$37,DATE(YEAR(B40)+1,MONTH(B40),DAY(B40))-1,C$37)</f>
        <v>43614</v>
      </c>
      <c r="D40" s="38"/>
      <c r="E40" s="30">
        <v>15</v>
      </c>
      <c r="F40" s="24"/>
      <c r="G40" s="23"/>
      <c r="H40" s="24"/>
      <c r="I40" s="24"/>
      <c r="J40" s="24"/>
      <c r="K40" s="23">
        <f>SUM(D40:E40)</f>
        <v>15</v>
      </c>
      <c r="L40" s="24"/>
      <c r="M40" s="24"/>
      <c r="N40" s="24"/>
      <c r="O40" s="24"/>
      <c r="P40" s="24"/>
      <c r="Q40" s="25"/>
    </row>
    <row r="41" spans="1:17" ht="17.25" thickBot="1" x14ac:dyDescent="0.35">
      <c r="A41" s="22"/>
      <c r="B41" s="35">
        <f>IF(C40+1&gt;C$37,"",C40+1)</f>
        <v>43615</v>
      </c>
      <c r="C41" s="36">
        <f>IF(DATE(YEAR(B41)+1,MONTH(B41),DAY(B41))-1&lt;C$37,DATE(YEAR(B41)+1,MONTH(B41),DAY(B41))-1,C$37)</f>
        <v>43878</v>
      </c>
      <c r="D41" s="38"/>
      <c r="E41" s="30">
        <v>0</v>
      </c>
      <c r="F41" s="24"/>
      <c r="G41" s="23"/>
      <c r="H41" s="24"/>
      <c r="I41" s="24"/>
      <c r="J41" s="24"/>
      <c r="K41" s="41">
        <f>SUM(D41:E41)</f>
        <v>0</v>
      </c>
      <c r="L41" s="24"/>
      <c r="M41" s="24"/>
      <c r="N41" s="24"/>
      <c r="O41" s="24"/>
      <c r="P41" s="24"/>
      <c r="Q41" s="25"/>
    </row>
    <row r="42" spans="1:17" ht="17.25" thickTop="1" x14ac:dyDescent="0.3">
      <c r="A42" s="22"/>
      <c r="B42" s="35"/>
      <c r="C42" s="36"/>
      <c r="D42" s="24"/>
      <c r="E42" s="24"/>
      <c r="F42" s="24"/>
      <c r="G42" s="23"/>
      <c r="H42" s="24"/>
      <c r="I42" s="24"/>
      <c r="J42" s="24"/>
      <c r="K42" s="48">
        <f>SUM(K39:K41)</f>
        <v>41</v>
      </c>
      <c r="L42" s="24"/>
      <c r="M42" s="24"/>
      <c r="N42" s="24"/>
      <c r="O42" s="24"/>
      <c r="P42" s="24"/>
      <c r="Q42" s="25"/>
    </row>
    <row r="43" spans="1:17" x14ac:dyDescent="0.3">
      <c r="A43" s="22"/>
      <c r="B43" s="24"/>
      <c r="C43" s="24"/>
      <c r="D43" s="24"/>
      <c r="E43" s="24"/>
      <c r="F43" s="24"/>
      <c r="G43" s="23"/>
      <c r="H43" s="24"/>
      <c r="I43" s="24"/>
      <c r="J43" s="24"/>
      <c r="K43" s="24"/>
      <c r="L43" s="24"/>
      <c r="M43" s="24"/>
      <c r="N43" s="24"/>
      <c r="O43" s="24"/>
      <c r="P43" s="24"/>
      <c r="Q43" s="25"/>
    </row>
    <row r="44" spans="1:17" x14ac:dyDescent="0.3">
      <c r="A44" s="22"/>
      <c r="B44" s="24"/>
      <c r="C44" s="24"/>
      <c r="D44" s="24"/>
      <c r="E44" s="24"/>
      <c r="F44" s="24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5"/>
    </row>
    <row r="45" spans="1:17" ht="17.25" thickBot="1" x14ac:dyDescent="0.35">
      <c r="A45" s="39"/>
      <c r="B45" s="40"/>
      <c r="C45" s="40"/>
      <c r="D45" s="40"/>
      <c r="E45" s="40"/>
      <c r="F45" s="40"/>
      <c r="G45" s="41"/>
      <c r="H45" s="40"/>
      <c r="I45" s="40"/>
      <c r="J45" s="40"/>
      <c r="K45" s="40"/>
      <c r="L45" s="40"/>
      <c r="M45" s="40"/>
      <c r="N45" s="40"/>
      <c r="O45" s="40"/>
      <c r="P45" s="40"/>
      <c r="Q45" s="42"/>
    </row>
  </sheetData>
  <mergeCells count="1">
    <mergeCell ref="B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입사일 기준 (원칙)</vt:lpstr>
      <vt:lpstr>회계연도 기준 (관리목적 인정)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2022-01-11T08:31:58Z</dcterms:created>
  <dcterms:modified xsi:type="dcterms:W3CDTF">2022-01-11T19:33:45Z</dcterms:modified>
</cp:coreProperties>
</file>