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소기업\"/>
    </mc:Choice>
  </mc:AlternateContent>
  <xr:revisionPtr revIDLastSave="0" documentId="13_ncr:1_{DF0BAED4-8700-45D2-A149-89CD2C1691BA}" xr6:coauthVersionLast="46" xr6:coauthVersionMax="46" xr10:uidLastSave="{00000000-0000-0000-0000-000000000000}"/>
  <bookViews>
    <workbookView xWindow="28740" yWindow="-60" windowWidth="19320" windowHeight="15480" activeTab="2" xr2:uid="{D80E8FAD-1F86-4A51-B4F7-EA48B9672B79}"/>
  </bookViews>
  <sheets>
    <sheet name="인정상여 요약" sheetId="1" r:id="rId1"/>
    <sheet name="세율" sheetId="2" r:id="rId2"/>
    <sheet name="소득자료제출집계표(수정전)" sheetId="3" r:id="rId3"/>
    <sheet name="소득자료제출집계표 (수정후)" sheetId="4" r:id="rId4"/>
  </sheets>
  <externalReferences>
    <externalReference r:id="rId5"/>
    <externalReference r:id="rId6"/>
    <externalReference r:id="rId7"/>
    <externalReference r:id="rId8"/>
  </externalReferences>
  <definedNames>
    <definedName name="_xlnm.Print_Area" localSheetId="3">'소득자료제출집계표 (수정후)'!$A$1:$AK$36</definedName>
    <definedName name="근로소득공제">'[1]신청서(1)'!$BI$48:$BO$52</definedName>
    <definedName name="근로소득공제1" localSheetId="3">#REF!</definedName>
    <definedName name="근로소득공제1">#REF!</definedName>
    <definedName name="근로소득공제2" localSheetId="3">#REF!</definedName>
    <definedName name="근로소득공제2">#REF!</definedName>
    <definedName name="세율" localSheetId="3">#REF!</definedName>
    <definedName name="세율">#REF!</definedName>
    <definedName name="세율2009">[2]세율!$F$9:$I$12</definedName>
    <definedName name="세율2010">[2]세율!$K$9:$N$12</definedName>
    <definedName name="세율2013">[3]BACKUP!$K$12:$N$16</definedName>
    <definedName name="세율2014" localSheetId="3">#REF!</definedName>
    <definedName name="세율2014">#REF!</definedName>
    <definedName name="세율2016" localSheetId="3">#REF!</definedName>
    <definedName name="세율2016">#REF!</definedName>
    <definedName name="세율2017">세율!$B$5:$E$10</definedName>
    <definedName name="연금공제" localSheetId="3">#REF!</definedName>
    <definedName name="연금공제">#REF!</definedName>
    <definedName name="연금소득공제" localSheetId="3">#REF!</definedName>
    <definedName name="연금소득공제">#REF!</definedName>
    <definedName name="종소세율2011">'[4]세율(자동)'!$K$11:$N$14</definedName>
    <definedName name="종소세율2012">'[4]세율(자동)'!$P$11:$S$14</definedName>
    <definedName name="한도" localSheetId="3">#REF!</definedName>
    <definedName name="한도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4" l="1"/>
  <c r="A25" i="4"/>
  <c r="AC17" i="4"/>
  <c r="U17" i="4"/>
  <c r="U18" i="4" s="1"/>
  <c r="Q17" i="4"/>
  <c r="Q18" i="4" s="1"/>
  <c r="AC18" i="4" s="1"/>
  <c r="M17" i="4"/>
  <c r="M18" i="4" s="1"/>
  <c r="D11" i="4"/>
  <c r="A21" i="4" s="1"/>
  <c r="Q10" i="4"/>
  <c r="N10" i="4"/>
  <c r="K10" i="4"/>
  <c r="AB6" i="4"/>
  <c r="X22" i="3"/>
  <c r="X23" i="4" s="1"/>
  <c r="AC16" i="3"/>
  <c r="I16" i="3"/>
  <c r="AG16" i="3" s="1"/>
  <c r="E16" i="3"/>
  <c r="AH10" i="4"/>
  <c r="I17" i="4" s="1"/>
  <c r="V10" i="4"/>
  <c r="A17" i="4" s="1"/>
  <c r="G11" i="3"/>
  <c r="G10" i="4" s="1"/>
  <c r="G11" i="4" s="1"/>
  <c r="D11" i="3"/>
  <c r="D10" i="4" s="1"/>
  <c r="A11" i="3"/>
  <c r="A10" i="4" s="1"/>
  <c r="A11" i="4" s="1"/>
  <c r="K6" i="4"/>
  <c r="AB5" i="4"/>
  <c r="K5" i="4"/>
  <c r="AM5" i="3"/>
  <c r="AN5" i="3" s="1"/>
  <c r="K4" i="4"/>
  <c r="B11" i="2"/>
  <c r="B10" i="2"/>
  <c r="B9" i="2"/>
  <c r="B8" i="2"/>
  <c r="B7" i="2"/>
  <c r="B6" i="2"/>
  <c r="E39" i="1"/>
  <c r="A25" i="1"/>
  <c r="M20" i="1"/>
  <c r="F20" i="1"/>
  <c r="F15" i="1" s="1"/>
  <c r="E20" i="1"/>
  <c r="A20" i="1"/>
  <c r="E15" i="1"/>
  <c r="E25" i="1" s="1"/>
  <c r="I8" i="1"/>
  <c r="E8" i="1"/>
  <c r="D8" i="1"/>
  <c r="F39" i="1" s="1"/>
  <c r="N7" i="1"/>
  <c r="M7" i="1"/>
  <c r="O7" i="1" s="1"/>
  <c r="E7" i="1"/>
  <c r="K7" i="1" s="1"/>
  <c r="L7" i="1" s="1"/>
  <c r="O6" i="1"/>
  <c r="N6" i="1"/>
  <c r="M6" i="1"/>
  <c r="K6" i="1"/>
  <c r="L6" i="1" s="1"/>
  <c r="E6" i="1"/>
  <c r="N5" i="1"/>
  <c r="M5" i="1"/>
  <c r="M8" i="1" s="1"/>
  <c r="K5" i="1"/>
  <c r="L5" i="1" s="1"/>
  <c r="E5" i="1"/>
  <c r="O4" i="1"/>
  <c r="N8" i="1"/>
  <c r="K4" i="1"/>
  <c r="K8" i="1" s="1"/>
  <c r="J8" i="1"/>
  <c r="H8" i="1"/>
  <c r="G8" i="1"/>
  <c r="F8" i="1"/>
  <c r="E4" i="1"/>
  <c r="AG17" i="4" l="1"/>
  <c r="Y17" i="4"/>
  <c r="K39" i="1"/>
  <c r="K15" i="1"/>
  <c r="I15" i="1"/>
  <c r="G39" i="1"/>
  <c r="F25" i="1"/>
  <c r="N11" i="4"/>
  <c r="N12" i="4" s="1"/>
  <c r="K9" i="1"/>
  <c r="G15" i="1"/>
  <c r="AM4" i="4"/>
  <c r="AN4" i="4" s="1"/>
  <c r="L4" i="1"/>
  <c r="L8" i="1" s="1"/>
  <c r="AM7" i="3"/>
  <c r="AN7" i="3" s="1"/>
  <c r="A16" i="3"/>
  <c r="Y16" i="3" s="1"/>
  <c r="AB4" i="4"/>
  <c r="K11" i="4"/>
  <c r="K12" i="4" s="1"/>
  <c r="O5" i="1"/>
  <c r="O8" i="1" s="1"/>
  <c r="I25" i="1" l="1"/>
  <c r="M15" i="1"/>
  <c r="K25" i="1"/>
  <c r="K27" i="1" s="1"/>
  <c r="AM6" i="4"/>
  <c r="AN6" i="4" s="1"/>
  <c r="Q12" i="4"/>
  <c r="G25" i="1"/>
  <c r="G27" i="1" s="1"/>
  <c r="M25" i="1" l="1"/>
  <c r="I27" i="1"/>
  <c r="I18" i="4"/>
  <c r="AG18" i="4" s="1"/>
  <c r="AN18" i="4" s="1"/>
  <c r="AH12" i="4"/>
  <c r="A18" i="4"/>
  <c r="Y18" i="4" s="1"/>
  <c r="AM18" i="4" s="1"/>
  <c r="V12" i="4"/>
  <c r="AO1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B2" authorId="0" shapeId="0" xr:uid="{36D9486E-C6B9-4F8E-992F-931B7B56A0D9}">
      <text>
        <r>
          <rPr>
            <b/>
            <sz val="9"/>
            <color indexed="81"/>
            <rFont val="돋움"/>
            <family val="3"/>
            <charset val="129"/>
          </rPr>
          <t>더존
연말정산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근로소득원천징수영수증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사원명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클릭</t>
        </r>
        <r>
          <rPr>
            <b/>
            <sz val="9"/>
            <color indexed="81"/>
            <rFont val="Tahoma"/>
            <family val="2"/>
          </rPr>
          <t xml:space="preserve"> 
- </t>
        </r>
        <r>
          <rPr>
            <b/>
            <sz val="9"/>
            <color indexed="81"/>
            <rFont val="돋움"/>
            <family val="3"/>
            <charset val="129"/>
          </rPr>
          <t>소득명세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클릭</t>
        </r>
        <r>
          <rPr>
            <b/>
            <sz val="9"/>
            <color indexed="81"/>
            <rFont val="Tahoma"/>
            <family val="2"/>
          </rPr>
          <t xml:space="preserve"> - 15.</t>
        </r>
        <r>
          <rPr>
            <b/>
            <sz val="9"/>
            <color indexed="81"/>
            <rFont val="돋움"/>
            <family val="3"/>
            <charset val="129"/>
          </rPr>
          <t>인정상여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클릭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오른쪽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연말에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D2" authorId="0" shapeId="0" xr:uid="{E6C5A6DA-A022-4055-B49D-74929D79AB03}">
      <text>
        <r>
          <rPr>
            <b/>
            <sz val="9"/>
            <color indexed="81"/>
            <rFont val="돋움"/>
            <family val="3"/>
            <charset val="129"/>
          </rPr>
          <t>소득금액조정합계표상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소득처분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상여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 xml:space="preserve">
법인조정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소득금액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특별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감가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소득자료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상여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배당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명세서</t>
        </r>
      </text>
    </comment>
    <comment ref="B34" authorId="0" shapeId="0" xr:uid="{CBB9A033-3D4D-4D50-B384-53A761CF2AF7}">
      <text>
        <r>
          <rPr>
            <b/>
            <sz val="9"/>
            <color indexed="81"/>
            <rFont val="돋움"/>
            <family val="3"/>
            <charset val="129"/>
          </rPr>
          <t>연말정산합계</t>
        </r>
        <r>
          <rPr>
            <b/>
            <sz val="9"/>
            <color indexed="81"/>
            <rFont val="Tahoma"/>
            <family val="2"/>
          </rPr>
          <t xml:space="preserve"> A04
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인원에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숫자치는
순간</t>
        </r>
        <r>
          <rPr>
            <b/>
            <sz val="9"/>
            <color indexed="81"/>
            <rFont val="Tahoma"/>
            <family val="2"/>
          </rPr>
          <t xml:space="preserve"> CHECK </t>
        </r>
        <r>
          <rPr>
            <b/>
            <sz val="9"/>
            <color indexed="81"/>
            <rFont val="돋움"/>
            <family val="3"/>
            <charset val="129"/>
          </rPr>
          <t>됨</t>
        </r>
      </text>
    </comment>
    <comment ref="E39" authorId="0" shapeId="0" xr:uid="{336EF886-A736-4390-BFF2-331E77C79429}">
      <text>
        <r>
          <rPr>
            <sz val="9"/>
            <color indexed="81"/>
            <rFont val="돋움"/>
            <family val="3"/>
            <charset val="129"/>
          </rPr>
          <t>상단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소득처분을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체크해야
연말정산합계에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인원등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금액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가능합니다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K39" authorId="0" shapeId="0" xr:uid="{F01717B6-5647-49AA-BE83-4A363D352FFC}">
      <text>
        <r>
          <rPr>
            <b/>
            <sz val="9"/>
            <color indexed="81"/>
            <rFont val="돋움"/>
            <family val="3"/>
            <charset val="129"/>
          </rPr>
          <t>지방소득세특별징수납부서
특별징수명세서 Tab 귀속년월 2018년 2월 지급년월 2018년 3월
연말정산(조정환급)
지방소득세계산서/납부서(1) Tab
계산서 Tab
가감세액(조정액) 인원 4 과세표준액(소득세액) 12,624,430원
            오른쪽 하단 ⊙추가납부조정액 1,262,440원</t>
        </r>
      </text>
    </comment>
  </commentList>
</comments>
</file>

<file path=xl/sharedStrings.xml><?xml version="1.0" encoding="utf-8"?>
<sst xmlns="http://schemas.openxmlformats.org/spreadsheetml/2006/main" count="218" uniqueCount="119">
  <si>
    <t>법인조정 - 소득금액/특별/감가 - 소득자료(상여·배당·기타)명세서</t>
    <phoneticPr fontId="5" type="noConversion"/>
  </si>
  <si>
    <t>순번</t>
    <phoneticPr fontId="4" type="noConversion"/>
  </si>
  <si>
    <t>소득구분</t>
    <phoneticPr fontId="4" type="noConversion"/>
  </si>
  <si>
    <t>성명</t>
    <phoneticPr fontId="4" type="noConversion"/>
  </si>
  <si>
    <t>인정상여</t>
    <phoneticPr fontId="4" type="noConversion"/>
  </si>
  <si>
    <t>수정후</t>
    <phoneticPr fontId="4" type="noConversion"/>
  </si>
  <si>
    <t>수정전</t>
    <phoneticPr fontId="4" type="noConversion"/>
  </si>
  <si>
    <t>차액</t>
    <phoneticPr fontId="4" type="noConversion"/>
  </si>
  <si>
    <t>검증</t>
    <phoneticPr fontId="4" type="noConversion"/>
  </si>
  <si>
    <t>추가</t>
    <phoneticPr fontId="4" type="noConversion"/>
  </si>
  <si>
    <t>21. 총급여</t>
    <phoneticPr fontId="4" type="noConversion"/>
  </si>
  <si>
    <t>72. 결정소득세</t>
    <phoneticPr fontId="4" type="noConversion"/>
  </si>
  <si>
    <t>72.결정지방세</t>
    <phoneticPr fontId="4" type="noConversion"/>
  </si>
  <si>
    <t>72.결정소득세</t>
    <phoneticPr fontId="4" type="noConversion"/>
  </si>
  <si>
    <t>72.지방세</t>
    <phoneticPr fontId="4" type="noConversion"/>
  </si>
  <si>
    <t>추가 소득세</t>
    <phoneticPr fontId="4" type="noConversion"/>
  </si>
  <si>
    <t>추가 지방세</t>
    <phoneticPr fontId="4" type="noConversion"/>
  </si>
  <si>
    <t>부담세액</t>
    <phoneticPr fontId="4" type="noConversion"/>
  </si>
  <si>
    <r>
      <t>1</t>
    </r>
    <r>
      <rPr>
        <sz val="11"/>
        <color theme="1"/>
        <rFont val="맑은 고딕"/>
        <family val="2"/>
        <charset val="129"/>
        <scheme val="minor"/>
      </rPr>
      <t>5.</t>
    </r>
    <r>
      <rPr>
        <sz val="11"/>
        <color theme="1"/>
        <rFont val="맑은 고딕"/>
        <family val="2"/>
        <charset val="129"/>
        <scheme val="minor"/>
      </rPr>
      <t>인정상여</t>
    </r>
    <phoneticPr fontId="4" type="noConversion"/>
  </si>
  <si>
    <t>손흥민</t>
    <phoneticPr fontId="5" type="noConversion"/>
  </si>
  <si>
    <t>유시민</t>
  </si>
  <si>
    <t>문재인</t>
  </si>
  <si>
    <t>K-TIGER</t>
  </si>
  <si>
    <t>계</t>
    <phoneticPr fontId="4" type="noConversion"/>
  </si>
  <si>
    <t>소득자료제출집계표</t>
    <phoneticPr fontId="4" type="noConversion"/>
  </si>
  <si>
    <t>⑦귀속연도</t>
    <phoneticPr fontId="4" type="noConversion"/>
  </si>
  <si>
    <t>⑧제출년월일</t>
    <phoneticPr fontId="4" type="noConversion"/>
  </si>
  <si>
    <t>⑨소득종류</t>
    <phoneticPr fontId="4" type="noConversion"/>
  </si>
  <si>
    <t>⑩ 매수</t>
    <phoneticPr fontId="4" type="noConversion"/>
  </si>
  <si>
    <t>⑪ 건수</t>
    <phoneticPr fontId="4" type="noConversion"/>
  </si>
  <si>
    <t>⑫소득(수입)금액</t>
    <phoneticPr fontId="4" type="noConversion"/>
  </si>
  <si>
    <t>⑬소득세</t>
    <phoneticPr fontId="4" type="noConversion"/>
  </si>
  <si>
    <t>16. 지방소득세</t>
    <phoneticPr fontId="4" type="noConversion"/>
  </si>
  <si>
    <t>소득세 합계</t>
    <phoneticPr fontId="4" type="noConversion"/>
  </si>
  <si>
    <t>근로소득</t>
    <phoneticPr fontId="4" type="noConversion"/>
  </si>
  <si>
    <t>수정후 차액</t>
    <phoneticPr fontId="4" type="noConversion"/>
  </si>
  <si>
    <t>차액검증</t>
    <phoneticPr fontId="4" type="noConversion"/>
  </si>
  <si>
    <t>원천징수이행상황신고서</t>
    <phoneticPr fontId="5" type="noConversion"/>
  </si>
  <si>
    <t>귀속기간</t>
    <phoneticPr fontId="5" type="noConversion"/>
  </si>
  <si>
    <r>
      <t>20</t>
    </r>
    <r>
      <rPr>
        <sz val="11"/>
        <color theme="1"/>
        <rFont val="맑은 고딕"/>
        <family val="2"/>
        <charset val="129"/>
        <scheme val="minor"/>
      </rPr>
      <t>21</t>
    </r>
    <r>
      <rPr>
        <sz val="11"/>
        <color theme="1"/>
        <rFont val="맑은 고딕"/>
        <family val="2"/>
        <charset val="129"/>
        <scheme val="minor"/>
      </rPr>
      <t>년</t>
    </r>
    <phoneticPr fontId="5" type="noConversion"/>
  </si>
  <si>
    <r>
      <t>0</t>
    </r>
    <r>
      <rPr>
        <sz val="11"/>
        <color theme="1"/>
        <rFont val="맑은 고딕"/>
        <family val="2"/>
        <charset val="129"/>
        <scheme val="minor"/>
      </rPr>
      <t>2월</t>
    </r>
    <phoneticPr fontId="5" type="noConversion"/>
  </si>
  <si>
    <t>~</t>
    <phoneticPr fontId="5" type="noConversion"/>
  </si>
  <si>
    <t>지급기간</t>
    <phoneticPr fontId="5" type="noConversion"/>
  </si>
  <si>
    <t>03월</t>
    <phoneticPr fontId="5" type="noConversion"/>
  </si>
  <si>
    <t>V매월                        V 연말              V소득처분</t>
    <phoneticPr fontId="5" type="noConversion"/>
  </si>
  <si>
    <t>구분</t>
    <phoneticPr fontId="5" type="noConversion"/>
  </si>
  <si>
    <t>코드</t>
    <phoneticPr fontId="5" type="noConversion"/>
  </si>
  <si>
    <r>
      <t>소득지급(과세미달</t>
    </r>
    <r>
      <rPr>
        <sz val="11"/>
        <color theme="1"/>
        <rFont val="맑은 고딕"/>
        <family val="2"/>
        <charset val="129"/>
        <scheme val="minor"/>
      </rPr>
      <t>,비과세포함)</t>
    </r>
    <phoneticPr fontId="5" type="noConversion"/>
  </si>
  <si>
    <t>징수세액</t>
    <phoneticPr fontId="5" type="noConversion"/>
  </si>
  <si>
    <r>
      <t>4</t>
    </r>
    <r>
      <rPr>
        <sz val="11"/>
        <color theme="1"/>
        <rFont val="맑은 고딕"/>
        <family val="2"/>
        <charset val="129"/>
        <scheme val="minor"/>
      </rPr>
      <t>.인원</t>
    </r>
    <phoneticPr fontId="5" type="noConversion"/>
  </si>
  <si>
    <r>
      <t>5</t>
    </r>
    <r>
      <rPr>
        <sz val="11"/>
        <color theme="1"/>
        <rFont val="맑은 고딕"/>
        <family val="2"/>
        <charset val="129"/>
        <scheme val="minor"/>
      </rPr>
      <t>.총지급액</t>
    </r>
    <phoneticPr fontId="5" type="noConversion"/>
  </si>
  <si>
    <r>
      <t>6</t>
    </r>
    <r>
      <rPr>
        <sz val="11"/>
        <color theme="1"/>
        <rFont val="맑은 고딕"/>
        <family val="2"/>
        <charset val="129"/>
        <scheme val="minor"/>
      </rPr>
      <t>.소득세등</t>
    </r>
    <phoneticPr fontId="5" type="noConversion"/>
  </si>
  <si>
    <r>
      <t>7</t>
    </r>
    <r>
      <rPr>
        <sz val="11"/>
        <color theme="1"/>
        <rFont val="맑은 고딕"/>
        <family val="2"/>
        <charset val="129"/>
        <scheme val="minor"/>
      </rPr>
      <t>.농특세</t>
    </r>
    <phoneticPr fontId="5" type="noConversion"/>
  </si>
  <si>
    <r>
      <t>8</t>
    </r>
    <r>
      <rPr>
        <sz val="11"/>
        <color theme="1"/>
        <rFont val="맑은 고딕"/>
        <family val="2"/>
        <charset val="129"/>
        <scheme val="minor"/>
      </rPr>
      <t>.가산세</t>
    </r>
    <phoneticPr fontId="5" type="noConversion"/>
  </si>
  <si>
    <t>근</t>
    <phoneticPr fontId="5" type="noConversion"/>
  </si>
  <si>
    <t>지방소득세</t>
    <phoneticPr fontId="5" type="noConversion"/>
  </si>
  <si>
    <t>로</t>
    <phoneticPr fontId="5" type="noConversion"/>
  </si>
  <si>
    <t>연말정산합계</t>
    <phoneticPr fontId="5" type="noConversion"/>
  </si>
  <si>
    <r>
      <t>A</t>
    </r>
    <r>
      <rPr>
        <sz val="11"/>
        <color theme="1"/>
        <rFont val="맑은 고딕"/>
        <family val="2"/>
        <charset val="129"/>
        <scheme val="minor"/>
      </rPr>
      <t>04</t>
    </r>
    <phoneticPr fontId="5" type="noConversion"/>
  </si>
  <si>
    <t>소</t>
    <phoneticPr fontId="5" type="noConversion"/>
  </si>
  <si>
    <t>득</t>
    <phoneticPr fontId="5" type="noConversion"/>
  </si>
  <si>
    <t>2018년귀속</t>
    <phoneticPr fontId="5" type="noConversion"/>
  </si>
  <si>
    <t>세율</t>
    <phoneticPr fontId="5" type="noConversion"/>
  </si>
  <si>
    <t>누진공제</t>
    <phoneticPr fontId="5" type="noConversion"/>
  </si>
  <si>
    <t>【원천징수사무처리규정 별지 제12호 서식】 (2017.09.29.)</t>
    <phoneticPr fontId="5" type="noConversion"/>
  </si>
  <si>
    <t>소 득 자 료  제 출 집 계 표</t>
    <phoneticPr fontId="5" type="noConversion"/>
  </si>
  <si>
    <t>사업자등록번호 CHECK</t>
    <phoneticPr fontId="5" type="noConversion"/>
  </si>
  <si>
    <t>징   수
의무자</t>
    <phoneticPr fontId="5" type="noConversion"/>
  </si>
  <si>
    <t>①</t>
    <phoneticPr fontId="5" type="noConversion"/>
  </si>
  <si>
    <t>사 업 자 등 록 번 호</t>
    <phoneticPr fontId="5" type="noConversion"/>
  </si>
  <si>
    <t>②</t>
    <phoneticPr fontId="5" type="noConversion"/>
  </si>
  <si>
    <t>법 인 등 록 번 호</t>
    <phoneticPr fontId="5" type="noConversion"/>
  </si>
  <si>
    <t>③</t>
    <phoneticPr fontId="5" type="noConversion"/>
  </si>
  <si>
    <t>법 인 명(상 호)</t>
    <phoneticPr fontId="5" type="noConversion"/>
  </si>
  <si>
    <t>④</t>
    <phoneticPr fontId="5" type="noConversion"/>
  </si>
  <si>
    <t>대 표 자(성 명)</t>
    <phoneticPr fontId="5" type="noConversion"/>
  </si>
  <si>
    <t>⑤</t>
    <phoneticPr fontId="5" type="noConversion"/>
  </si>
  <si>
    <t>소 재 지(주 소)</t>
    <phoneticPr fontId="5" type="noConversion"/>
  </si>
  <si>
    <t>⑥</t>
    <phoneticPr fontId="5" type="noConversion"/>
  </si>
  <si>
    <t>전 화 번 호</t>
    <phoneticPr fontId="5" type="noConversion"/>
  </si>
  <si>
    <t>041-567-6764</t>
    <phoneticPr fontId="5" type="noConversion"/>
  </si>
  <si>
    <t>제        출        내        용</t>
    <phoneticPr fontId="5" type="noConversion"/>
  </si>
  <si>
    <t>⑦ 귀속연도</t>
    <phoneticPr fontId="5" type="noConversion"/>
  </si>
  <si>
    <t>⑧ 제출년월일</t>
    <phoneticPr fontId="5" type="noConversion"/>
  </si>
  <si>
    <t>⑨ 소득종류</t>
    <phoneticPr fontId="5" type="noConversion"/>
  </si>
  <si>
    <t>⑩ 매 수</t>
    <phoneticPr fontId="5" type="noConversion"/>
  </si>
  <si>
    <t>⑪ 건 수</t>
    <phoneticPr fontId="5" type="noConversion"/>
  </si>
  <si>
    <t>⑫ 소득(수입)금액</t>
    <phoneticPr fontId="5" type="noConversion"/>
  </si>
  <si>
    <t>원  천  징  수  세  액</t>
    <phoneticPr fontId="5" type="noConversion"/>
  </si>
  <si>
    <t>⑬ 소 득 세</t>
    <phoneticPr fontId="5" type="noConversion"/>
  </si>
  <si>
    <t>⑭ 법 인 세</t>
    <phoneticPr fontId="5" type="noConversion"/>
  </si>
  <si>
    <t>⑮농어촌특별세</t>
    <phoneticPr fontId="5" type="noConversion"/>
  </si>
  <si>
    <t xml:space="preserve"> 지방소득세</t>
    <phoneticPr fontId="5" type="noConversion"/>
  </si>
  <si>
    <t>※참고사항</t>
    <phoneticPr fontId="5" type="noConversion"/>
  </si>
  <si>
    <t>결정세액</t>
    <phoneticPr fontId="5" type="noConversion"/>
  </si>
  <si>
    <t>기납부세액</t>
    <phoneticPr fontId="5" type="noConversion"/>
  </si>
  <si>
    <t>차감징수(환급)</t>
    <phoneticPr fontId="5" type="noConversion"/>
  </si>
  <si>
    <t>소득세</t>
    <phoneticPr fontId="5" type="noConversion"/>
  </si>
  <si>
    <t>농어촌특별세</t>
    <phoneticPr fontId="5" type="noConversion"/>
  </si>
  <si>
    <t xml:space="preserve">  위 소득자료제출집계표의 제출내용을 제출합니다.</t>
    <phoneticPr fontId="5" type="noConversion"/>
  </si>
  <si>
    <t>징수(보고)의무자</t>
    <phoneticPr fontId="5" type="noConversion"/>
  </si>
  <si>
    <t>(서명 또는 인)</t>
    <phoneticPr fontId="5" type="noConversion"/>
  </si>
  <si>
    <t>천안</t>
    <phoneticPr fontId="5" type="noConversion"/>
  </si>
  <si>
    <t>세무서장 귀하</t>
    <phoneticPr fontId="5" type="noConversion"/>
  </si>
  <si>
    <t>작성요령</t>
    <phoneticPr fontId="5" type="noConversion"/>
  </si>
  <si>
    <t xml:space="preserve">1. 귀속연도별 이자소득, 배당소득, 근로소득, 기타소득(거주자), 사업소득(거주자), 사업연말, 비거주자의 사업․기타소득, 퇴직소득, </t>
    <phoneticPr fontId="5" type="noConversion"/>
  </si>
  <si>
    <t xml:space="preserve">    연금소득 등으로 구분하여 별지작성</t>
    <phoneticPr fontId="5" type="noConversion"/>
  </si>
  <si>
    <t>2. 매수 : 지급명세서의 매수(페이지 수)</t>
    <phoneticPr fontId="5" type="noConversion"/>
  </si>
  <si>
    <t>3. 건수 : 소득자 건수(명세서의 경우 라인 건수)</t>
    <phoneticPr fontId="5" type="noConversion"/>
  </si>
  <si>
    <t>4. 소득(수입)금액 : 총급여와 비과세 금액을 합계한 금액(원천징수이행상황신고서 상의 지급액과 동앨)</t>
    <phoneticPr fontId="5" type="noConversion"/>
  </si>
  <si>
    <t xml:space="preserve">    - 사업․기타소득의 경우 “소액부징수”를 제외함</t>
    <phoneticPr fontId="5" type="noConversion"/>
  </si>
  <si>
    <t>5. 원천징수세액 : 근로․사업연말․연금소득․퇴직소득은 결정세액을 기재하고 이자․배당․사업․기타소득의 경우에는 원천징수세액을 기재합니다.</t>
    <phoneticPr fontId="5" type="noConversion"/>
  </si>
  <si>
    <t>※ 해당 지급명세서를 서면으로 제출하는 경우에만 작성합니다.</t>
    <phoneticPr fontId="5" type="noConversion"/>
  </si>
  <si>
    <t>197㎜×210㎜ (백상지 60g/㎡)</t>
    <phoneticPr fontId="5" type="noConversion"/>
  </si>
  <si>
    <t>소득처분 - 인정상여</t>
    <phoneticPr fontId="5" type="noConversion"/>
  </si>
  <si>
    <t>차    액</t>
    <phoneticPr fontId="5" type="noConversion"/>
  </si>
  <si>
    <t>㈜선우회계법인</t>
  </si>
  <si>
    <t>충남 천안시 서북구 오성로 103,6층(두정동,청풍프라자)</t>
  </si>
  <si>
    <t>장희진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</si>
</sst>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##\-##\-#####"/>
    <numFmt numFmtId="177" formatCode="000000\-0000000"/>
    <numFmt numFmtId="178" formatCode="#,##0;[Red]\▲#,##0"/>
    <numFmt numFmtId="179" formatCode="yyyy&quot;년&quot;\ m&quot;월&quot;\ d&quot;일&quot;;@"/>
  </numFmts>
  <fonts count="3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rgb="FF7030A0"/>
      <name val="맑은 고딕"/>
      <family val="2"/>
      <charset val="129"/>
      <scheme val="minor"/>
    </font>
    <font>
      <sz val="11"/>
      <color rgb="FF002060"/>
      <name val="맑은 고딕"/>
      <family val="2"/>
      <charset val="129"/>
      <scheme val="minor"/>
    </font>
    <font>
      <b/>
      <sz val="16"/>
      <color rgb="FF7030A0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돋움"/>
      <family val="3"/>
      <charset val="129"/>
    </font>
    <font>
      <b/>
      <sz val="18"/>
      <name val="견고딕"/>
      <family val="3"/>
      <charset val="129"/>
    </font>
    <font>
      <sz val="11"/>
      <color rgb="FF002060"/>
      <name val="돋움"/>
      <family val="3"/>
      <charset val="129"/>
    </font>
    <font>
      <sz val="11"/>
      <color rgb="FF7030A0"/>
      <name val="돋움"/>
      <family val="3"/>
      <charset val="129"/>
    </font>
    <font>
      <b/>
      <sz val="14"/>
      <name val="돋움"/>
      <family val="3"/>
      <charset val="129"/>
    </font>
    <font>
      <sz val="9"/>
      <name val="돋움"/>
      <family val="3"/>
      <charset val="129"/>
    </font>
    <font>
      <b/>
      <sz val="11"/>
      <color rgb="FF7030A0"/>
      <name val="돋움"/>
      <family val="3"/>
      <charset val="129"/>
    </font>
    <font>
      <sz val="10"/>
      <color rgb="FF7030A0"/>
      <name val="돋움"/>
      <family val="3"/>
      <charset val="129"/>
    </font>
    <font>
      <b/>
      <sz val="11"/>
      <color rgb="FF002060"/>
      <name val="돋움"/>
      <family val="3"/>
      <charset val="129"/>
    </font>
    <font>
      <b/>
      <sz val="10"/>
      <color rgb="FF002060"/>
      <name val="돋움"/>
      <family val="3"/>
      <charset val="129"/>
    </font>
    <font>
      <sz val="12"/>
      <color rgb="FF7030A0"/>
      <name val="돋움"/>
      <family val="3"/>
      <charset val="129"/>
    </font>
    <font>
      <sz val="12"/>
      <name val="돋움"/>
      <family val="3"/>
      <charset val="129"/>
    </font>
    <font>
      <sz val="10.5"/>
      <name val="돋움"/>
      <family val="3"/>
      <charset val="129"/>
    </font>
    <font>
      <b/>
      <sz val="11"/>
      <name val="돋움"/>
      <family val="3"/>
      <charset val="129"/>
    </font>
    <font>
      <b/>
      <sz val="20"/>
      <name val="돋움"/>
      <family val="3"/>
      <charset val="129"/>
    </font>
    <font>
      <sz val="11"/>
      <color rgb="FFFF0000"/>
      <name val="돋움"/>
      <family val="3"/>
      <charset val="129"/>
    </font>
    <font>
      <sz val="10"/>
      <color rgb="FFFF0000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rgb="FF002060"/>
      <name val="돋움"/>
      <family val="3"/>
      <charset val="129"/>
    </font>
    <font>
      <sz val="12"/>
      <color rgb="FF002060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3" fillId="0" borderId="0" xfId="2" applyFont="1">
      <alignment vertical="center"/>
    </xf>
    <xf numFmtId="0" fontId="2" fillId="0" borderId="0" xfId="2">
      <alignment vertical="center"/>
    </xf>
    <xf numFmtId="3" fontId="2" fillId="0" borderId="0" xfId="2" applyNumberFormat="1">
      <alignment vertical="center"/>
    </xf>
    <xf numFmtId="0" fontId="2" fillId="2" borderId="1" xfId="2" applyFill="1" applyBorder="1" applyAlignment="1">
      <alignment horizontal="center" vertical="center"/>
    </xf>
    <xf numFmtId="0" fontId="2" fillId="2" borderId="2" xfId="2" applyFill="1" applyBorder="1" applyAlignment="1">
      <alignment horizontal="center" vertical="center"/>
    </xf>
    <xf numFmtId="0" fontId="2" fillId="2" borderId="5" xfId="2" applyFill="1" applyBorder="1" applyAlignment="1">
      <alignment horizontal="center" vertical="center"/>
    </xf>
    <xf numFmtId="0" fontId="2" fillId="3" borderId="1" xfId="2" applyFill="1" applyBorder="1" applyAlignment="1">
      <alignment horizontal="center" vertical="center"/>
    </xf>
    <xf numFmtId="0" fontId="2" fillId="3" borderId="2" xfId="2" applyFill="1" applyBorder="1" applyAlignment="1">
      <alignment horizontal="center" vertical="center"/>
    </xf>
    <xf numFmtId="0" fontId="2" fillId="3" borderId="5" xfId="2" applyFill="1" applyBorder="1" applyAlignment="1">
      <alignment horizontal="center" vertical="center"/>
    </xf>
    <xf numFmtId="0" fontId="2" fillId="4" borderId="1" xfId="2" applyFill="1" applyBorder="1" applyAlignment="1">
      <alignment horizontal="center" vertical="center"/>
    </xf>
    <xf numFmtId="0" fontId="2" fillId="4" borderId="2" xfId="2" applyFill="1" applyBorder="1" applyAlignment="1">
      <alignment horizontal="center" vertical="center"/>
    </xf>
    <xf numFmtId="0" fontId="2" fillId="4" borderId="5" xfId="2" applyFill="1" applyBorder="1" applyAlignment="1">
      <alignment horizontal="center" vertical="center"/>
    </xf>
    <xf numFmtId="0" fontId="2" fillId="2" borderId="6" xfId="2" applyFill="1" applyBorder="1" applyAlignment="1">
      <alignment horizontal="center" vertical="center"/>
    </xf>
    <xf numFmtId="0" fontId="2" fillId="2" borderId="7" xfId="2" applyFill="1" applyBorder="1" applyAlignment="1">
      <alignment horizontal="center" vertical="center"/>
    </xf>
    <xf numFmtId="0" fontId="2" fillId="2" borderId="10" xfId="2" applyFill="1" applyBorder="1" applyAlignment="1">
      <alignment horizontal="center" vertical="center"/>
    </xf>
    <xf numFmtId="0" fontId="2" fillId="3" borderId="6" xfId="2" applyFill="1" applyBorder="1" applyAlignment="1">
      <alignment horizontal="center" vertical="center"/>
    </xf>
    <xf numFmtId="0" fontId="2" fillId="3" borderId="7" xfId="2" applyFill="1" applyBorder="1" applyAlignment="1">
      <alignment horizontal="center" vertical="center"/>
    </xf>
    <xf numFmtId="0" fontId="2" fillId="3" borderId="10" xfId="2" applyFill="1" applyBorder="1" applyAlignment="1">
      <alignment horizontal="center" vertical="center"/>
    </xf>
    <xf numFmtId="0" fontId="2" fillId="4" borderId="6" xfId="2" applyFill="1" applyBorder="1" applyAlignment="1">
      <alignment horizontal="center" vertical="center"/>
    </xf>
    <xf numFmtId="0" fontId="2" fillId="4" borderId="7" xfId="2" applyFill="1" applyBorder="1" applyAlignment="1">
      <alignment horizontal="center" vertical="center"/>
    </xf>
    <xf numFmtId="0" fontId="2" fillId="4" borderId="10" xfId="2" applyFill="1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11" xfId="2" applyBorder="1" applyAlignment="1">
      <alignment horizontal="center" vertical="center"/>
    </xf>
    <xf numFmtId="0" fontId="2" fillId="0" borderId="12" xfId="2" applyBorder="1" applyAlignment="1">
      <alignment horizontal="center" vertical="center"/>
    </xf>
    <xf numFmtId="0" fontId="2" fillId="0" borderId="13" xfId="2" applyBorder="1" applyAlignment="1">
      <alignment horizontal="center" vertical="center"/>
    </xf>
    <xf numFmtId="3" fontId="6" fillId="0" borderId="14" xfId="2" applyNumberFormat="1" applyFont="1" applyBorder="1">
      <alignment vertical="center"/>
    </xf>
    <xf numFmtId="3" fontId="7" fillId="5" borderId="11" xfId="2" applyNumberFormat="1" applyFont="1" applyFill="1" applyBorder="1">
      <alignment vertical="center"/>
    </xf>
    <xf numFmtId="3" fontId="6" fillId="0" borderId="12" xfId="2" applyNumberFormat="1" applyFont="1" applyBorder="1">
      <alignment vertical="center"/>
    </xf>
    <xf numFmtId="3" fontId="6" fillId="0" borderId="13" xfId="2" applyNumberFormat="1" applyFont="1" applyBorder="1">
      <alignment vertical="center"/>
    </xf>
    <xf numFmtId="3" fontId="6" fillId="0" borderId="11" xfId="2" applyNumberFormat="1" applyFont="1" applyBorder="1">
      <alignment vertical="center"/>
    </xf>
    <xf numFmtId="3" fontId="2" fillId="6" borderId="11" xfId="2" applyNumberFormat="1" applyFill="1" applyBorder="1">
      <alignment vertical="center"/>
    </xf>
    <xf numFmtId="3" fontId="2" fillId="6" borderId="13" xfId="2" applyNumberFormat="1" applyFill="1" applyBorder="1">
      <alignment vertical="center"/>
    </xf>
    <xf numFmtId="3" fontId="2" fillId="6" borderId="12" xfId="2" applyNumberFormat="1" applyFill="1" applyBorder="1">
      <alignment vertical="center"/>
    </xf>
    <xf numFmtId="0" fontId="2" fillId="0" borderId="15" xfId="2" applyBorder="1" applyAlignment="1">
      <alignment horizontal="center" vertical="center"/>
    </xf>
    <xf numFmtId="0" fontId="2" fillId="0" borderId="16" xfId="2" applyBorder="1" applyAlignment="1">
      <alignment horizontal="center" vertical="center"/>
    </xf>
    <xf numFmtId="0" fontId="2" fillId="0" borderId="17" xfId="2" applyBorder="1" applyAlignment="1">
      <alignment horizontal="center" vertical="center"/>
    </xf>
    <xf numFmtId="3" fontId="6" fillId="0" borderId="18" xfId="2" applyNumberFormat="1" applyFont="1" applyBorder="1">
      <alignment vertical="center"/>
    </xf>
    <xf numFmtId="3" fontId="7" fillId="5" borderId="15" xfId="2" applyNumberFormat="1" applyFont="1" applyFill="1" applyBorder="1">
      <alignment vertical="center"/>
    </xf>
    <xf numFmtId="3" fontId="6" fillId="0" borderId="16" xfId="2" applyNumberFormat="1" applyFont="1" applyBorder="1">
      <alignment vertical="center"/>
    </xf>
    <xf numFmtId="3" fontId="6" fillId="0" borderId="17" xfId="2" applyNumberFormat="1" applyFont="1" applyBorder="1">
      <alignment vertical="center"/>
    </xf>
    <xf numFmtId="3" fontId="6" fillId="0" borderId="15" xfId="2" applyNumberFormat="1" applyFont="1" applyBorder="1">
      <alignment vertical="center"/>
    </xf>
    <xf numFmtId="3" fontId="2" fillId="6" borderId="17" xfId="2" applyNumberFormat="1" applyFill="1" applyBorder="1">
      <alignment vertical="center"/>
    </xf>
    <xf numFmtId="0" fontId="2" fillId="0" borderId="19" xfId="2" applyBorder="1" applyAlignment="1">
      <alignment horizontal="center" vertical="center"/>
    </xf>
    <xf numFmtId="0" fontId="2" fillId="0" borderId="20" xfId="2" applyBorder="1" applyAlignment="1">
      <alignment horizontal="center" vertical="center"/>
    </xf>
    <xf numFmtId="3" fontId="6" fillId="0" borderId="21" xfId="2" applyNumberFormat="1" applyFont="1" applyBorder="1">
      <alignment vertical="center"/>
    </xf>
    <xf numFmtId="3" fontId="6" fillId="0" borderId="22" xfId="2" applyNumberFormat="1" applyFont="1" applyBorder="1">
      <alignment vertical="center"/>
    </xf>
    <xf numFmtId="3" fontId="6" fillId="0" borderId="20" xfId="2" applyNumberFormat="1" applyFont="1" applyBorder="1">
      <alignment vertical="center"/>
    </xf>
    <xf numFmtId="3" fontId="6" fillId="0" borderId="19" xfId="2" applyNumberFormat="1" applyFont="1" applyBorder="1">
      <alignment vertical="center"/>
    </xf>
    <xf numFmtId="3" fontId="2" fillId="6" borderId="20" xfId="2" applyNumberFormat="1" applyFill="1" applyBorder="1">
      <alignment vertical="center"/>
    </xf>
    <xf numFmtId="3" fontId="2" fillId="0" borderId="24" xfId="2" applyNumberFormat="1" applyBorder="1">
      <alignment vertical="center"/>
    </xf>
    <xf numFmtId="3" fontId="2" fillId="0" borderId="23" xfId="2" applyNumberFormat="1" applyBorder="1">
      <alignment vertical="center"/>
    </xf>
    <xf numFmtId="3" fontId="2" fillId="7" borderId="23" xfId="2" applyNumberFormat="1" applyFill="1" applyBorder="1">
      <alignment vertical="center"/>
    </xf>
    <xf numFmtId="3" fontId="3" fillId="8" borderId="23" xfId="2" applyNumberFormat="1" applyFont="1" applyFill="1" applyBorder="1">
      <alignment vertical="center"/>
    </xf>
    <xf numFmtId="0" fontId="8" fillId="0" borderId="0" xfId="2" applyFont="1">
      <alignment vertical="center"/>
    </xf>
    <xf numFmtId="3" fontId="2" fillId="0" borderId="23" xfId="2" applyNumberFormat="1" applyBorder="1" applyAlignment="1">
      <alignment horizontal="center" vertical="center"/>
    </xf>
    <xf numFmtId="3" fontId="2" fillId="0" borderId="0" xfId="2" applyNumberFormat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3" fontId="9" fillId="0" borderId="23" xfId="2" applyNumberFormat="1" applyFont="1" applyBorder="1" applyAlignment="1">
      <alignment horizontal="center" vertical="center"/>
    </xf>
    <xf numFmtId="3" fontId="2" fillId="6" borderId="23" xfId="2" applyNumberFormat="1" applyFill="1" applyBorder="1" applyAlignment="1">
      <alignment horizontal="center" vertical="center"/>
    </xf>
    <xf numFmtId="0" fontId="10" fillId="0" borderId="0" xfId="2" applyFont="1">
      <alignment vertical="center"/>
    </xf>
    <xf numFmtId="0" fontId="6" fillId="0" borderId="23" xfId="2" applyFont="1" applyBorder="1" applyAlignment="1">
      <alignment horizontal="center" vertical="center"/>
    </xf>
    <xf numFmtId="0" fontId="2" fillId="8" borderId="23" xfId="2" applyFill="1" applyBorder="1" applyAlignment="1">
      <alignment horizontal="center" vertical="center"/>
    </xf>
    <xf numFmtId="3" fontId="2" fillId="8" borderId="23" xfId="2" applyNumberFormat="1" applyFill="1" applyBorder="1" applyAlignment="1">
      <alignment horizontal="center" vertical="center"/>
    </xf>
    <xf numFmtId="41" fontId="0" fillId="8" borderId="23" xfId="3" applyFont="1" applyFill="1" applyBorder="1" applyAlignment="1">
      <alignment horizontal="center" vertical="center"/>
    </xf>
    <xf numFmtId="0" fontId="2" fillId="0" borderId="23" xfId="2" applyBorder="1">
      <alignment vertical="center"/>
    </xf>
    <xf numFmtId="41" fontId="9" fillId="0" borderId="23" xfId="1" applyFont="1" applyBorder="1" applyAlignment="1">
      <alignment horizontal="center" vertical="center"/>
    </xf>
    <xf numFmtId="41" fontId="9" fillId="0" borderId="23" xfId="1" applyFont="1" applyBorder="1">
      <alignment vertical="center"/>
    </xf>
    <xf numFmtId="3" fontId="9" fillId="0" borderId="23" xfId="2" applyNumberFormat="1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23" xfId="0" applyNumberFormat="1" applyBorder="1">
      <alignment vertical="center"/>
    </xf>
    <xf numFmtId="9" fontId="0" fillId="0" borderId="23" xfId="0" applyNumberFormat="1" applyBorder="1" applyAlignment="1">
      <alignment horizontal="center" vertical="center"/>
    </xf>
    <xf numFmtId="41" fontId="0" fillId="0" borderId="23" xfId="1" applyFont="1" applyBorder="1">
      <alignment vertical="center"/>
    </xf>
    <xf numFmtId="3" fontId="0" fillId="0" borderId="0" xfId="0" applyNumberFormat="1">
      <alignment vertical="center"/>
    </xf>
    <xf numFmtId="0" fontId="17" fillId="0" borderId="0" xfId="0" applyFont="1">
      <alignment vertical="center"/>
    </xf>
    <xf numFmtId="0" fontId="0" fillId="0" borderId="27" xfId="0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21" fillId="0" borderId="35" xfId="0" applyFon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36" xfId="0" applyBorder="1" applyAlignment="1">
      <alignment horizontal="centerContinuous"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17" fillId="0" borderId="36" xfId="0" applyFont="1" applyBorder="1">
      <alignment vertical="center"/>
    </xf>
    <xf numFmtId="0" fontId="21" fillId="0" borderId="0" xfId="0" applyFont="1" applyAlignment="1">
      <alignment horizontal="right" vertical="center"/>
    </xf>
    <xf numFmtId="0" fontId="28" fillId="0" borderId="0" xfId="0" applyFont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29" fillId="0" borderId="0" xfId="0" applyFont="1">
      <alignment vertical="center"/>
    </xf>
    <xf numFmtId="0" fontId="29" fillId="0" borderId="0" xfId="0" quotePrefix="1" applyFont="1">
      <alignment vertical="center"/>
    </xf>
    <xf numFmtId="0" fontId="30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31" fillId="0" borderId="0" xfId="0" applyFont="1">
      <alignment vertical="center"/>
    </xf>
    <xf numFmtId="0" fontId="0" fillId="0" borderId="35" xfId="0" applyBorder="1" applyAlignment="1">
      <alignment horizontal="center" vertical="center"/>
    </xf>
    <xf numFmtId="41" fontId="34" fillId="0" borderId="0" xfId="1" applyFont="1" applyAlignment="1">
      <alignment horizontal="center" vertical="center" shrinkToFit="1"/>
    </xf>
    <xf numFmtId="41" fontId="34" fillId="0" borderId="36" xfId="1" applyFont="1" applyBorder="1" applyAlignment="1">
      <alignment horizontal="center" vertical="center" shrinkToFit="1"/>
    </xf>
    <xf numFmtId="41" fontId="0" fillId="0" borderId="23" xfId="0" applyNumberFormat="1" applyBorder="1">
      <alignment vertical="center"/>
    </xf>
    <xf numFmtId="0" fontId="29" fillId="0" borderId="29" xfId="0" applyFont="1" applyBorder="1">
      <alignment vertical="center"/>
    </xf>
    <xf numFmtId="0" fontId="30" fillId="0" borderId="32" xfId="0" applyFont="1" applyBorder="1">
      <alignment vertical="center"/>
    </xf>
    <xf numFmtId="0" fontId="2" fillId="0" borderId="5" xfId="2" applyBorder="1" applyAlignment="1">
      <alignment horizontal="center" vertical="center"/>
    </xf>
    <xf numFmtId="0" fontId="2" fillId="0" borderId="10" xfId="2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2" fillId="0" borderId="8" xfId="2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2" fillId="0" borderId="9" xfId="2" applyBorder="1" applyAlignment="1">
      <alignment horizontal="center" vertical="center"/>
    </xf>
    <xf numFmtId="3" fontId="2" fillId="0" borderId="23" xfId="2" applyNumberFormat="1" applyBorder="1" applyAlignment="1">
      <alignment horizontal="center" vertical="center"/>
    </xf>
    <xf numFmtId="0" fontId="2" fillId="0" borderId="25" xfId="2" applyBorder="1" applyAlignment="1">
      <alignment horizontal="center" vertical="center"/>
    </xf>
    <xf numFmtId="0" fontId="2" fillId="0" borderId="26" xfId="2" applyBorder="1" applyAlignment="1">
      <alignment horizontal="center" vertical="center"/>
    </xf>
    <xf numFmtId="0" fontId="2" fillId="0" borderId="23" xfId="2" applyBorder="1" applyAlignment="1">
      <alignment horizontal="center" vertical="center"/>
    </xf>
    <xf numFmtId="3" fontId="2" fillId="0" borderId="25" xfId="2" applyNumberFormat="1" applyBorder="1" applyAlignment="1">
      <alignment horizontal="center" vertical="center"/>
    </xf>
    <xf numFmtId="3" fontId="2" fillId="0" borderId="26" xfId="2" applyNumberFormat="1" applyBorder="1" applyAlignment="1">
      <alignment horizontal="center" vertical="center"/>
    </xf>
    <xf numFmtId="3" fontId="2" fillId="0" borderId="27" xfId="2" applyNumberFormat="1" applyBorder="1" applyAlignment="1">
      <alignment horizontal="center" vertical="center"/>
    </xf>
    <xf numFmtId="3" fontId="2" fillId="0" borderId="24" xfId="2" applyNumberFormat="1" applyBorder="1" applyAlignment="1">
      <alignment horizontal="center" vertical="center"/>
    </xf>
    <xf numFmtId="14" fontId="6" fillId="0" borderId="27" xfId="2" applyNumberFormat="1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3" fontId="9" fillId="0" borderId="27" xfId="2" applyNumberFormat="1" applyFont="1" applyBorder="1" applyAlignment="1">
      <alignment horizontal="center" vertical="center"/>
    </xf>
    <xf numFmtId="3" fontId="9" fillId="0" borderId="24" xfId="2" applyNumberFormat="1" applyFont="1" applyBorder="1" applyAlignment="1">
      <alignment horizontal="center" vertical="center"/>
    </xf>
    <xf numFmtId="3" fontId="6" fillId="0" borderId="27" xfId="2" applyNumberFormat="1" applyFont="1" applyBorder="1" applyAlignment="1">
      <alignment horizontal="center" vertical="center"/>
    </xf>
    <xf numFmtId="3" fontId="6" fillId="0" borderId="24" xfId="2" applyNumberFormat="1" applyFont="1" applyBorder="1" applyAlignment="1">
      <alignment horizontal="center" vertical="center"/>
    </xf>
    <xf numFmtId="14" fontId="6" fillId="8" borderId="27" xfId="2" applyNumberFormat="1" applyFont="1" applyFill="1" applyBorder="1" applyAlignment="1">
      <alignment horizontal="center" vertical="center"/>
    </xf>
    <xf numFmtId="0" fontId="6" fillId="8" borderId="24" xfId="2" applyFont="1" applyFill="1" applyBorder="1" applyAlignment="1">
      <alignment horizontal="center" vertical="center"/>
    </xf>
    <xf numFmtId="3" fontId="3" fillId="5" borderId="27" xfId="2" applyNumberFormat="1" applyFont="1" applyFill="1" applyBorder="1" applyAlignment="1">
      <alignment horizontal="center" vertical="center"/>
    </xf>
    <xf numFmtId="3" fontId="3" fillId="5" borderId="24" xfId="2" applyNumberFormat="1" applyFont="1" applyFill="1" applyBorder="1" applyAlignment="1">
      <alignment horizontal="center" vertical="center"/>
    </xf>
    <xf numFmtId="3" fontId="11" fillId="7" borderId="27" xfId="2" applyNumberFormat="1" applyFont="1" applyFill="1" applyBorder="1" applyAlignment="1">
      <alignment horizontal="center" vertical="center"/>
    </xf>
    <xf numFmtId="3" fontId="11" fillId="7" borderId="24" xfId="2" applyNumberFormat="1" applyFont="1" applyFill="1" applyBorder="1" applyAlignment="1">
      <alignment horizontal="center" vertical="center"/>
    </xf>
    <xf numFmtId="3" fontId="2" fillId="5" borderId="23" xfId="2" applyNumberFormat="1" applyFill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176" fontId="19" fillId="0" borderId="27" xfId="0" applyNumberFormat="1" applyFont="1" applyBorder="1" applyAlignment="1">
      <alignment horizontal="center" vertical="center"/>
    </xf>
    <xf numFmtId="176" fontId="19" fillId="0" borderId="34" xfId="0" applyNumberFormat="1" applyFont="1" applyBorder="1" applyAlignment="1">
      <alignment horizontal="center" vertical="center"/>
    </xf>
    <xf numFmtId="176" fontId="19" fillId="0" borderId="24" xfId="0" applyNumberFormat="1" applyFont="1" applyBorder="1" applyAlignment="1">
      <alignment horizontal="center" vertical="center"/>
    </xf>
    <xf numFmtId="177" fontId="19" fillId="0" borderId="27" xfId="0" applyNumberFormat="1" applyFont="1" applyBorder="1" applyAlignment="1">
      <alignment horizontal="center" vertical="center"/>
    </xf>
    <xf numFmtId="177" fontId="19" fillId="0" borderId="34" xfId="0" applyNumberFormat="1" applyFont="1" applyBorder="1" applyAlignment="1">
      <alignment horizontal="center" vertical="center"/>
    </xf>
    <xf numFmtId="177" fontId="19" fillId="0" borderId="24" xfId="0" applyNumberFormat="1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shrinkToFit="1"/>
    </xf>
    <xf numFmtId="0" fontId="19" fillId="0" borderId="34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41" fontId="25" fillId="0" borderId="23" xfId="1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shrinkToFit="1"/>
    </xf>
    <xf numFmtId="0" fontId="22" fillId="0" borderId="34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14" fontId="24" fillId="0" borderId="23" xfId="0" applyNumberFormat="1" applyFont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shrinkToFit="1"/>
    </xf>
    <xf numFmtId="3" fontId="20" fillId="0" borderId="23" xfId="0" applyNumberFormat="1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41" fontId="25" fillId="0" borderId="27" xfId="1" applyFont="1" applyBorder="1" applyAlignment="1">
      <alignment horizontal="center" vertical="center" shrinkToFit="1"/>
    </xf>
    <xf numFmtId="41" fontId="25" fillId="0" borderId="34" xfId="1" applyFont="1" applyBorder="1" applyAlignment="1">
      <alignment horizontal="center" vertical="center" shrinkToFit="1"/>
    </xf>
    <xf numFmtId="41" fontId="25" fillId="0" borderId="24" xfId="1" applyFont="1" applyBorder="1" applyAlignment="1">
      <alignment horizontal="center" vertical="center" shrinkToFit="1"/>
    </xf>
    <xf numFmtId="41" fontId="20" fillId="0" borderId="27" xfId="1" applyFont="1" applyBorder="1" applyAlignment="1">
      <alignment horizontal="center" vertical="center" shrinkToFit="1"/>
    </xf>
    <xf numFmtId="41" fontId="20" fillId="0" borderId="34" xfId="1" applyFont="1" applyBorder="1" applyAlignment="1">
      <alignment horizontal="center" vertical="center" shrinkToFit="1"/>
    </xf>
    <xf numFmtId="41" fontId="20" fillId="0" borderId="24" xfId="1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41" fontId="26" fillId="0" borderId="23" xfId="1" applyFont="1" applyBorder="1" applyAlignment="1">
      <alignment horizontal="center" vertical="center"/>
    </xf>
    <xf numFmtId="41" fontId="24" fillId="0" borderId="23" xfId="1" applyFont="1" applyBorder="1" applyAlignment="1">
      <alignment horizontal="center" vertical="center"/>
    </xf>
    <xf numFmtId="178" fontId="17" fillId="0" borderId="23" xfId="1" applyNumberFormat="1" applyFont="1" applyBorder="1" applyAlignment="1">
      <alignment horizontal="center" vertical="center"/>
    </xf>
    <xf numFmtId="179" fontId="19" fillId="0" borderId="35" xfId="0" applyNumberFormat="1" applyFont="1" applyBorder="1" applyAlignment="1">
      <alignment horizontal="center" vertical="center"/>
    </xf>
    <xf numFmtId="179" fontId="19" fillId="0" borderId="0" xfId="0" applyNumberFormat="1" applyFont="1" applyAlignment="1">
      <alignment horizontal="center" vertical="center"/>
    </xf>
    <xf numFmtId="179" fontId="19" fillId="0" borderId="36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2" fillId="0" borderId="25" xfId="0" applyFont="1" applyBorder="1" applyAlignment="1">
      <alignment horizontal="center" vertical="center" shrinkToFit="1"/>
    </xf>
    <xf numFmtId="14" fontId="33" fillId="0" borderId="25" xfId="0" applyNumberFormat="1" applyFont="1" applyBorder="1" applyAlignment="1">
      <alignment horizontal="center" vertical="center" shrinkToFit="1"/>
    </xf>
    <xf numFmtId="0" fontId="33" fillId="0" borderId="25" xfId="0" applyFont="1" applyBorder="1" applyAlignment="1">
      <alignment horizontal="center" vertical="center" shrinkToFit="1"/>
    </xf>
    <xf numFmtId="3" fontId="32" fillId="0" borderId="25" xfId="0" applyNumberFormat="1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 shrinkToFit="1"/>
    </xf>
    <xf numFmtId="14" fontId="24" fillId="0" borderId="26" xfId="0" applyNumberFormat="1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3" fontId="20" fillId="0" borderId="26" xfId="0" applyNumberFormat="1" applyFont="1" applyBorder="1" applyAlignment="1">
      <alignment horizontal="center" vertical="center" shrinkToFit="1"/>
    </xf>
    <xf numFmtId="41" fontId="32" fillId="0" borderId="25" xfId="1" applyFont="1" applyBorder="1" applyAlignment="1">
      <alignment horizontal="center" vertical="center" shrinkToFit="1"/>
    </xf>
    <xf numFmtId="41" fontId="32" fillId="0" borderId="28" xfId="1" applyFont="1" applyBorder="1" applyAlignment="1">
      <alignment horizontal="center" vertical="center" shrinkToFit="1"/>
    </xf>
    <xf numFmtId="41" fontId="32" fillId="0" borderId="29" xfId="1" applyFont="1" applyBorder="1" applyAlignment="1">
      <alignment horizontal="center" vertical="center" shrinkToFit="1"/>
    </xf>
    <xf numFmtId="41" fontId="32" fillId="0" borderId="30" xfId="1" applyFont="1" applyBorder="1" applyAlignment="1">
      <alignment horizontal="center" vertical="center" shrinkToFit="1"/>
    </xf>
    <xf numFmtId="41" fontId="20" fillId="0" borderId="26" xfId="1" applyFont="1" applyBorder="1" applyAlignment="1">
      <alignment horizontal="center" vertical="center" shrinkToFit="1"/>
    </xf>
    <xf numFmtId="41" fontId="20" fillId="0" borderId="31" xfId="1" applyFont="1" applyBorder="1" applyAlignment="1">
      <alignment horizontal="center" vertical="center" shrinkToFit="1"/>
    </xf>
    <xf numFmtId="41" fontId="20" fillId="0" borderId="32" xfId="1" applyFont="1" applyBorder="1" applyAlignment="1">
      <alignment horizontal="center" vertical="center" shrinkToFit="1"/>
    </xf>
    <xf numFmtId="41" fontId="20" fillId="0" borderId="33" xfId="1" applyFont="1" applyBorder="1" applyAlignment="1">
      <alignment horizontal="center" vertical="center" shrinkToFit="1"/>
    </xf>
    <xf numFmtId="41" fontId="34" fillId="0" borderId="31" xfId="1" applyFont="1" applyBorder="1" applyAlignment="1">
      <alignment horizontal="center" vertical="center" shrinkToFit="1"/>
    </xf>
    <xf numFmtId="41" fontId="34" fillId="0" borderId="32" xfId="1" applyFont="1" applyBorder="1" applyAlignment="1">
      <alignment horizontal="center" vertical="center" shrinkToFit="1"/>
    </xf>
    <xf numFmtId="41" fontId="34" fillId="0" borderId="33" xfId="1" applyFont="1" applyBorder="1" applyAlignment="1">
      <alignment horizontal="center" vertical="center" shrinkToFit="1"/>
    </xf>
    <xf numFmtId="41" fontId="34" fillId="0" borderId="26" xfId="1" applyFont="1" applyBorder="1" applyAlignment="1">
      <alignment horizontal="center" vertical="center" shrinkToFit="1"/>
    </xf>
    <xf numFmtId="41" fontId="33" fillId="0" borderId="25" xfId="1" applyFont="1" applyBorder="1" applyAlignment="1">
      <alignment horizontal="center" vertical="center"/>
    </xf>
    <xf numFmtId="41" fontId="24" fillId="0" borderId="26" xfId="1" applyFont="1" applyBorder="1" applyAlignment="1">
      <alignment horizontal="center" vertical="center"/>
    </xf>
    <xf numFmtId="41" fontId="35" fillId="0" borderId="26" xfId="1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</cellXfs>
  <cellStyles count="4">
    <cellStyle name="쉼표 [0]" xfId="1" builtinId="6"/>
    <cellStyle name="쉼표 [0] 9" xfId="3" xr:uid="{412B8574-7297-4AEA-A151-FE1BA8B9B96A}"/>
    <cellStyle name="표준" xfId="0" builtinId="0"/>
    <cellStyle name="표준 16" xfId="2" xr:uid="{E3DD02AF-0F55-46FB-9088-29199DD84933}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ERVER\Public\Documents\&#44288;&#47532;&#51032;&#52285;\&#49464;&#47924;&#49888;&#44256;&#44288;&#47532;\5%20-%20&#50672;&#47568;&#51221;&#49328;\2017&#45380;%20&#44480;&#49549;\2017&#45380;%20&#44480;&#49549;%20&#50672;&#47568;&#51221;&#49328;%20&#49888;&#52397;&#49436;(&#44036;&#45800;)%20%20-%20&#49440;&#50864;&#54924;&#44228;&#48277;&#51064;%20(&#51452;&#54889;&#44508;)2-&#51228;&#52636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backup/GFC/&#52968;&#49444;&#54021;&#44288;&#47144;&#49464;&#47924;&#51088;&#47308;/&#53748;&#51649;&#44552;/2011&#45380;&#44480;&#49549;%20&#53748;&#51649;&#44552;%20&#49328;&#51221;-&#50641;&#49472;%20&#51452;&#54889;&#44508;%20&#51089;&#4945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45236;%20&#47928;&#49436;/AppData/Roaming/Microsoft/Excel/NEW-2013&#45380;&#51333;&#54633;&#49548;&#46301;&#49464;&#52404;&#53356;&#47532;&#49828;&#53944;(&#51649;&#50896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48148;&#53461;%20&#54868;&#47732;/&#48277;&#51064;&#51088;&#44552;&#50868;&#50868;&#50689;&#51204;&#47029;(CEO%20PLAN)/&#48277;&#51064;&#47749;&#51032;(CEO%20PLAN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메모"/>
      <sheetName val="신청서(1)"/>
      <sheetName val="안분"/>
      <sheetName val="중소기업취업감면"/>
      <sheetName val="야간근로수당"/>
      <sheetName val="위탁아동"/>
      <sheetName val="기부금"/>
      <sheetName val="근로자신청서(복잡)"/>
      <sheetName val="근로자신청서(간단)"/>
      <sheetName val="신용카드"/>
    </sheetNames>
    <sheetDataSet>
      <sheetData sheetId="0"/>
      <sheetData sheetId="1">
        <row r="48">
          <cell r="BI48">
            <v>0</v>
          </cell>
          <cell r="BJ48">
            <v>5000000</v>
          </cell>
          <cell r="BK48">
            <v>0</v>
          </cell>
          <cell r="BL48">
            <v>0</v>
          </cell>
          <cell r="BM48">
            <v>0.7</v>
          </cell>
          <cell r="BN48">
            <v>29029413</v>
          </cell>
          <cell r="BO48">
            <v>12441177</v>
          </cell>
        </row>
        <row r="49">
          <cell r="BI49">
            <v>5000001</v>
          </cell>
          <cell r="BJ49">
            <v>15000000</v>
          </cell>
          <cell r="BK49">
            <v>3500000</v>
          </cell>
          <cell r="BL49">
            <v>5000000</v>
          </cell>
          <cell r="BM49">
            <v>0.4</v>
          </cell>
          <cell r="BN49">
            <v>18088236</v>
          </cell>
          <cell r="BO49">
            <v>23382354</v>
          </cell>
        </row>
        <row r="50">
          <cell r="BI50">
            <v>15000001</v>
          </cell>
          <cell r="BJ50">
            <v>45000000</v>
          </cell>
          <cell r="BK50">
            <v>7500000</v>
          </cell>
          <cell r="BL50">
            <v>15000000</v>
          </cell>
          <cell r="BM50">
            <v>0.15</v>
          </cell>
          <cell r="BN50">
            <v>11470588.5</v>
          </cell>
          <cell r="BO50">
            <v>30000001.5</v>
          </cell>
        </row>
        <row r="51">
          <cell r="BI51">
            <v>45000001</v>
          </cell>
          <cell r="BJ51">
            <v>100000000</v>
          </cell>
          <cell r="BK51">
            <v>12000000</v>
          </cell>
          <cell r="BL51">
            <v>45000000</v>
          </cell>
          <cell r="BM51">
            <v>0.05</v>
          </cell>
          <cell r="BN51">
            <v>11823529.5</v>
          </cell>
          <cell r="BO51">
            <v>29647060.5</v>
          </cell>
        </row>
        <row r="52">
          <cell r="BI52">
            <v>100000001</v>
          </cell>
          <cell r="BJ52">
            <v>1E+17</v>
          </cell>
          <cell r="BK52">
            <v>14750000</v>
          </cell>
          <cell r="BL52">
            <v>100000000</v>
          </cell>
          <cell r="BM52">
            <v>0.02</v>
          </cell>
          <cell r="BN52">
            <v>13579411.800000001</v>
          </cell>
          <cell r="BO52">
            <v>27891178.199999999</v>
          </cell>
        </row>
      </sheetData>
      <sheetData sheetId="2">
        <row r="9">
          <cell r="I9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퇴직급여계산방법"/>
      <sheetName val="세율(배포용)"/>
      <sheetName val="세율"/>
      <sheetName val="퇴직금산정내역(2009)"/>
      <sheetName val="퇴직금산정내역 (2010)"/>
      <sheetName val="퇴직금산정내역 (2011)"/>
      <sheetName val="퇴직금계산산식"/>
    </sheetNames>
    <sheetDataSet>
      <sheetData sheetId="0"/>
      <sheetData sheetId="1"/>
      <sheetData sheetId="2">
        <row r="9">
          <cell r="F9">
            <v>0</v>
          </cell>
          <cell r="G9">
            <v>12000000</v>
          </cell>
          <cell r="H9">
            <v>0.06</v>
          </cell>
          <cell r="I9">
            <v>0</v>
          </cell>
          <cell r="K9">
            <v>0</v>
          </cell>
          <cell r="L9">
            <v>12000000</v>
          </cell>
          <cell r="M9">
            <v>0.06</v>
          </cell>
          <cell r="N9">
            <v>0</v>
          </cell>
        </row>
        <row r="10">
          <cell r="F10">
            <v>12000001</v>
          </cell>
          <cell r="G10">
            <v>46000000</v>
          </cell>
          <cell r="H10">
            <v>0.16</v>
          </cell>
          <cell r="I10">
            <v>-1200000</v>
          </cell>
          <cell r="K10">
            <v>12000001</v>
          </cell>
          <cell r="L10">
            <v>46000000</v>
          </cell>
          <cell r="M10">
            <v>0.15</v>
          </cell>
          <cell r="N10">
            <v>-1080000</v>
          </cell>
        </row>
        <row r="11">
          <cell r="F11">
            <v>46000001</v>
          </cell>
          <cell r="G11">
            <v>88000000</v>
          </cell>
          <cell r="H11">
            <v>0.25</v>
          </cell>
          <cell r="I11">
            <v>-5340000</v>
          </cell>
          <cell r="K11">
            <v>46000001</v>
          </cell>
          <cell r="L11">
            <v>88000000</v>
          </cell>
          <cell r="M11">
            <v>0.24</v>
          </cell>
          <cell r="N11">
            <v>-5220000</v>
          </cell>
        </row>
        <row r="12">
          <cell r="F12">
            <v>88000001</v>
          </cell>
          <cell r="G12">
            <v>1E+26</v>
          </cell>
          <cell r="H12">
            <v>0.35</v>
          </cell>
          <cell r="I12">
            <v>-14140000</v>
          </cell>
          <cell r="K12">
            <v>88000001</v>
          </cell>
          <cell r="L12">
            <v>1E+26</v>
          </cell>
          <cell r="M12">
            <v>0.35</v>
          </cell>
          <cell r="N12">
            <v>-14900000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누진공제구하는 식"/>
      <sheetName val="진료유형별비보험수입금액"/>
      <sheetName val="BACKUP"/>
      <sheetName val="간략식"/>
      <sheetName val="세율"/>
      <sheetName val="데이타"/>
      <sheetName val="신용카드-원본"/>
      <sheetName val="2012부담세액"/>
      <sheetName val="기장의무의구분"/>
      <sheetName val="학원매출내역"/>
      <sheetName val="치과준비서류"/>
      <sheetName val="의원매출내역"/>
      <sheetName val="의원매출내역 (3)"/>
      <sheetName val="치과매출내역1 (2)"/>
      <sheetName val="치과매출내역1"/>
      <sheetName val="치과매출내역1 (3)"/>
      <sheetName val="병원매출내역1 (3)"/>
      <sheetName val="수입금액검토1"/>
      <sheetName val="수입금액검토2"/>
      <sheetName val="비영리법인-세금계산서합계표"/>
      <sheetName val="병의원2013-원본"/>
      <sheetName val="의원2013-원본"/>
      <sheetName val="면세2013-원본"/>
      <sheetName val="종합소득세2013-원본"/>
      <sheetName val="노종성"/>
      <sheetName val="임창선"/>
      <sheetName val="노희선"/>
      <sheetName val="전용환"/>
      <sheetName val="안옥철교수"/>
      <sheetName val="돈스쿨"/>
      <sheetName val="현대빌딩"/>
      <sheetName val="고아르"/>
      <sheetName val="요구서류"/>
      <sheetName val="하누돈"/>
      <sheetName val="통티닭강정"/>
      <sheetName val="선아화장품"/>
      <sheetName val="신나는푸드"/>
      <sheetName val="김정주"/>
      <sheetName val="김평식임대"/>
      <sheetName val="유향무임대"/>
      <sheetName val="비타민노래클럽"/>
      <sheetName val="싸이노래클럽"/>
      <sheetName val="화종빌딩"/>
      <sheetName val="하트노래클럽"/>
      <sheetName val="트루리"/>
      <sheetName val="이경출(인적)"/>
      <sheetName val="물방울치과의원(성헌모)"/>
      <sheetName val="늘봄축산2013"/>
      <sheetName val="농심축산물도매센타(아산) 2013"/>
      <sheetName val="축산사랑제천-2013"/>
      <sheetName val="농심축산물도매센타(제천)"/>
      <sheetName val="축산사랑도매센타(경산)"/>
      <sheetName val="축산사랑(천안사직)"/>
      <sheetName val="샘치과2013"/>
      <sheetName val="메디안정형외과의원2013"/>
      <sheetName val="손희열임대2013"/>
      <sheetName val="해법영어교실"/>
      <sheetName val="대치학원"/>
      <sheetName val="삼성영어새샘어학원2013"/>
      <sheetName val="삼성영어부성어학원-2013"/>
      <sheetName val="삼성영어두정어학원2013"/>
      <sheetName val="삼성영어백석학원"/>
      <sheetName val="잇플란트치과의원-2013"/>
      <sheetName val="세금계산서입력 (2)"/>
      <sheetName val="2013-장미꽃농원"/>
      <sheetName val="2013-천사재가"/>
      <sheetName val="2013-천사재가내역"/>
      <sheetName val="2013-가우스수학전문학원"/>
      <sheetName val="2012-가우스수학전문학원"/>
      <sheetName val="2013-학우서림"/>
      <sheetName val="Sheet4"/>
      <sheetName val="2012-학우서림"/>
      <sheetName val="2013-물방울치과"/>
      <sheetName val="Sheet3"/>
      <sheetName val="2012-물방울치과의원(아산)"/>
      <sheetName val="2013-현대정육점"/>
      <sheetName val="Sheet1"/>
      <sheetName val="2012-현대정육점"/>
      <sheetName val="2013-청산한우명가"/>
      <sheetName val="신카매출"/>
      <sheetName val="2012-청산한우명가"/>
      <sheetName val="2013-직산화원"/>
      <sheetName val="Sheet2"/>
      <sheetName val="2012-직산화원"/>
      <sheetName val="2012-해법영어교실"/>
      <sheetName val="2013-대운꽃도매"/>
      <sheetName val="Sheet5"/>
      <sheetName val="2012-천사재가복지센터"/>
      <sheetName val="천사재가인건비"/>
      <sheetName val="2012-장미꽃농원"/>
      <sheetName val="2012-햇살정육점"/>
      <sheetName val="현대병원"/>
      <sheetName val="물방울치과(천안)"/>
      <sheetName val="늘봄축산"/>
      <sheetName val="농심축산물도매센타(아산)"/>
      <sheetName val="YES영재사관학원"/>
      <sheetName val="임정혁조각가"/>
      <sheetName val="돈마루축산"/>
      <sheetName val="손희열임대"/>
      <sheetName val="삼성영어두정어학원"/>
      <sheetName val="삼성영어부성어학원"/>
      <sheetName val="샘치과"/>
      <sheetName val="메디안정형외과의원"/>
      <sheetName val="면세2012-삼성영어새샘어학원"/>
      <sheetName val="2012-대운꽃도매"/>
      <sheetName val="2011-박현서"/>
      <sheetName val="2011-홍성우"/>
      <sheetName val="2011-김운수"/>
      <sheetName val="2011-김태연"/>
      <sheetName val="2011-청산한우명가"/>
      <sheetName val="2011-현대정육점"/>
      <sheetName val="2011-박찬성"/>
      <sheetName val="2011-이상진"/>
      <sheetName val="2012-이상진"/>
      <sheetName val="2011-유식근"/>
      <sheetName val="2011-유영완"/>
      <sheetName val="권오남"/>
    </sheetNames>
    <sheetDataSet>
      <sheetData sheetId="0"/>
      <sheetData sheetId="1"/>
      <sheetData sheetId="2">
        <row r="12">
          <cell r="K12">
            <v>0</v>
          </cell>
          <cell r="L12">
            <v>12000000</v>
          </cell>
          <cell r="M12">
            <v>0.06</v>
          </cell>
          <cell r="N12">
            <v>0</v>
          </cell>
        </row>
        <row r="13">
          <cell r="K13">
            <v>12000001</v>
          </cell>
          <cell r="L13">
            <v>46000000</v>
          </cell>
          <cell r="M13">
            <v>0.15</v>
          </cell>
          <cell r="N13">
            <v>-1080000</v>
          </cell>
        </row>
        <row r="14">
          <cell r="K14">
            <v>46000001</v>
          </cell>
          <cell r="L14">
            <v>88000000</v>
          </cell>
          <cell r="M14">
            <v>0.24</v>
          </cell>
          <cell r="N14">
            <v>-5220000</v>
          </cell>
        </row>
        <row r="15">
          <cell r="K15">
            <v>88000001</v>
          </cell>
          <cell r="L15">
            <v>300000000</v>
          </cell>
          <cell r="M15">
            <v>0.35</v>
          </cell>
          <cell r="N15">
            <v>-14900000</v>
          </cell>
        </row>
        <row r="16">
          <cell r="K16">
            <v>300000001</v>
          </cell>
          <cell r="L16">
            <v>1000000000001</v>
          </cell>
          <cell r="M16">
            <v>0.38</v>
          </cell>
          <cell r="N16">
            <v>-23900000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퇴직금산정내역 (2011)"/>
      <sheetName val="퇴직급여계산방법"/>
      <sheetName val="퇴직금계산산식"/>
      <sheetName val="세율연혁(자동)"/>
      <sheetName val="세율(자동)"/>
      <sheetName val="누진공제구하는 식"/>
      <sheetName val="세율(배포용)"/>
      <sheetName val="Sheet1"/>
      <sheetName val="근로소득공제"/>
      <sheetName val="퇴직소득공제"/>
      <sheetName val="연금소득공제"/>
      <sheetName val="법인명의(CEO PLAN)"/>
      <sheetName val="산재보험요율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Sheet101"/>
      <sheetName val="Sheet102"/>
      <sheetName val="Sheet103"/>
      <sheetName val="Sheet104"/>
      <sheetName val="Sheet105"/>
      <sheetName val="Sheet106"/>
      <sheetName val="Sheet107"/>
      <sheetName val="Sheet108"/>
      <sheetName val="Sheet109"/>
      <sheetName val="Sheet110"/>
      <sheetName val="Sheet111"/>
      <sheetName val="Sheet112"/>
      <sheetName val="Sheet113"/>
      <sheetName val="Sheet114"/>
      <sheetName val="Sheet115"/>
      <sheetName val="Sheet116"/>
      <sheetName val="Sheet117"/>
      <sheetName val="Sheet118"/>
      <sheetName val="Sheet119"/>
      <sheetName val="Sheet120"/>
      <sheetName val="Sheet121"/>
      <sheetName val="Sheet122"/>
      <sheetName val="Sheet123"/>
      <sheetName val="Sheet124"/>
      <sheetName val="Sheet125"/>
      <sheetName val="Sheet126"/>
      <sheetName val="Sheet127"/>
      <sheetName val="Sheet128"/>
      <sheetName val="Sheet129"/>
      <sheetName val="Sheet130"/>
      <sheetName val="Sheet131"/>
      <sheetName val="Sheet132"/>
      <sheetName val="Sheet133"/>
      <sheetName val="Sheet134"/>
      <sheetName val="Sheet135"/>
      <sheetName val="Sheet136"/>
      <sheetName val="Sheet137"/>
      <sheetName val="Sheet138"/>
      <sheetName val="Sheet139"/>
      <sheetName val="Sheet140"/>
      <sheetName val="Sheet141"/>
      <sheetName val="Sheet142"/>
      <sheetName val="Sheet143"/>
      <sheetName val="Sheet144"/>
      <sheetName val="Sheet145"/>
      <sheetName val="Sheet146"/>
      <sheetName val="Sheet147"/>
      <sheetName val="Sheet148"/>
      <sheetName val="Sheet149"/>
      <sheetName val="Sheet150"/>
      <sheetName val="Sheet151"/>
      <sheetName val="Sheet152"/>
      <sheetName val="Sheet153"/>
      <sheetName val="Sheet154"/>
      <sheetName val="Sheet155"/>
      <sheetName val="Sheet156"/>
      <sheetName val="Sheet157"/>
      <sheetName val="Sheet158"/>
      <sheetName val="Sheet159"/>
      <sheetName val="Sheet160"/>
      <sheetName val="Sheet161"/>
      <sheetName val="Sheet162"/>
      <sheetName val="Sheet163"/>
      <sheetName val="Sheet164"/>
      <sheetName val="Sheet165"/>
      <sheetName val="Sheet166"/>
      <sheetName val="Sheet167"/>
      <sheetName val="Sheet168"/>
      <sheetName val="Sheet169"/>
      <sheetName val="Sheet170"/>
      <sheetName val="Sheet171"/>
      <sheetName val="Sheet172"/>
      <sheetName val="Sheet173"/>
      <sheetName val="Sheet174"/>
      <sheetName val="Sheet175"/>
      <sheetName val="Sheet176"/>
      <sheetName val="Sheet177"/>
      <sheetName val="Sheet178"/>
      <sheetName val="Sheet179"/>
      <sheetName val="Sheet180"/>
      <sheetName val="Sheet181"/>
      <sheetName val="Sheet182"/>
      <sheetName val="Sheet183"/>
      <sheetName val="Sheet184"/>
      <sheetName val="Sheet185"/>
      <sheetName val="Sheet186"/>
      <sheetName val="Sheet187"/>
      <sheetName val="Sheet188"/>
      <sheetName val="Sheet189"/>
      <sheetName val="Sheet190"/>
      <sheetName val="Sheet191"/>
      <sheetName val="Sheet192"/>
      <sheetName val="Sheet193"/>
      <sheetName val="Sheet194"/>
      <sheetName val="Sheet195"/>
      <sheetName val="Sheet196"/>
      <sheetName val="Sheet197"/>
      <sheetName val="Sheet198"/>
      <sheetName val="Sheet199"/>
      <sheetName val="Sheet200"/>
      <sheetName val="Sheet201"/>
      <sheetName val="Sheet202"/>
      <sheetName val="Sheet203"/>
      <sheetName val="Sheet204"/>
      <sheetName val="Sheet205"/>
      <sheetName val="Sheet206"/>
      <sheetName val="Sheet207"/>
      <sheetName val="Sheet208"/>
      <sheetName val="Sheet209"/>
      <sheetName val="Sheet210"/>
      <sheetName val="Sheet211"/>
      <sheetName val="Sheet212"/>
      <sheetName val="Sheet213"/>
      <sheetName val="Sheet214"/>
      <sheetName val="Sheet215"/>
      <sheetName val="Sheet216"/>
      <sheetName val="Sheet217"/>
      <sheetName val="Sheet218"/>
      <sheetName val="Sheet219"/>
      <sheetName val="Sheet220"/>
      <sheetName val="Sheet221"/>
      <sheetName val="Sheet222"/>
      <sheetName val="Sheet223"/>
      <sheetName val="Sheet224"/>
      <sheetName val="Sheet225"/>
      <sheetName val="Sheet226"/>
      <sheetName val="Sheet227"/>
      <sheetName val="Sheet228"/>
      <sheetName val="Sheet229"/>
      <sheetName val="Sheet230"/>
      <sheetName val="Sheet231"/>
      <sheetName val="Sheet232"/>
      <sheetName val="Sheet233"/>
      <sheetName val="Sheet234"/>
      <sheetName val="Sheet235"/>
      <sheetName val="Sheet236"/>
      <sheetName val="Sheet237"/>
      <sheetName val="Sheet238"/>
      <sheetName val="Sheet239"/>
      <sheetName val="Sheet240"/>
      <sheetName val="Sheet241"/>
      <sheetName val="Sheet242"/>
      <sheetName val="Sheet243"/>
      <sheetName val="Sheet244"/>
      <sheetName val="Sheet245"/>
      <sheetName val="Sheet246"/>
      <sheetName val="Sheet247"/>
      <sheetName val="Sheet248"/>
      <sheetName val="Sheet249"/>
      <sheetName val="Sheet250"/>
      <sheetName val="Sheet251"/>
      <sheetName val="Sheet252"/>
      <sheetName val="Sheet253"/>
      <sheetName val="Sheet254"/>
      <sheetName val="Sheet255"/>
    </sheetNames>
    <sheetDataSet>
      <sheetData sheetId="0"/>
      <sheetData sheetId="1"/>
      <sheetData sheetId="2"/>
      <sheetData sheetId="3"/>
      <sheetData sheetId="4">
        <row r="11">
          <cell r="K11">
            <v>0</v>
          </cell>
          <cell r="L11">
            <v>12000000</v>
          </cell>
          <cell r="M11">
            <v>0.06</v>
          </cell>
          <cell r="N11">
            <v>0</v>
          </cell>
          <cell r="P11">
            <v>0</v>
          </cell>
          <cell r="Q11">
            <v>12000000</v>
          </cell>
          <cell r="R11">
            <v>0.06</v>
          </cell>
          <cell r="S11">
            <v>0</v>
          </cell>
        </row>
        <row r="12">
          <cell r="K12">
            <v>12000001</v>
          </cell>
          <cell r="L12">
            <v>46000000</v>
          </cell>
          <cell r="M12">
            <v>0.15</v>
          </cell>
          <cell r="N12">
            <v>-1080000</v>
          </cell>
          <cell r="P12">
            <v>12000001</v>
          </cell>
          <cell r="Q12">
            <v>46000000</v>
          </cell>
          <cell r="R12">
            <v>0.15</v>
          </cell>
          <cell r="S12">
            <v>-1080000</v>
          </cell>
        </row>
        <row r="13">
          <cell r="K13">
            <v>46000001</v>
          </cell>
          <cell r="L13">
            <v>88000000</v>
          </cell>
          <cell r="M13">
            <v>0.24</v>
          </cell>
          <cell r="N13">
            <v>-5220000</v>
          </cell>
          <cell r="P13">
            <v>46000001</v>
          </cell>
          <cell r="Q13">
            <v>88000000</v>
          </cell>
          <cell r="R13">
            <v>0.24</v>
          </cell>
          <cell r="S13">
            <v>-5220000</v>
          </cell>
        </row>
        <row r="14">
          <cell r="K14">
            <v>88000001</v>
          </cell>
          <cell r="L14">
            <v>1000000000000</v>
          </cell>
          <cell r="M14">
            <v>0.35</v>
          </cell>
          <cell r="N14">
            <v>-14900000</v>
          </cell>
          <cell r="P14">
            <v>88000001</v>
          </cell>
          <cell r="Q14">
            <v>1000000000000</v>
          </cell>
          <cell r="R14">
            <v>0.33</v>
          </cell>
          <cell r="S14">
            <v>-13140000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BE954-7C36-469C-8928-1D860450C405}">
  <dimension ref="A1:O41"/>
  <sheetViews>
    <sheetView showGridLines="0" workbookViewId="0">
      <selection activeCell="D18" sqref="D18:D19"/>
    </sheetView>
  </sheetViews>
  <sheetFormatPr defaultRowHeight="16.5"/>
  <cols>
    <col min="1" max="2" width="12.5546875" style="2" customWidth="1"/>
    <col min="3" max="3" width="8.88671875" style="2"/>
    <col min="4" max="4" width="10.44140625" style="3" customWidth="1"/>
    <col min="5" max="7" width="13.5546875" style="3" customWidth="1"/>
    <col min="8" max="8" width="13.109375" style="3" customWidth="1"/>
    <col min="9" max="10" width="13.5546875" style="3" customWidth="1"/>
    <col min="11" max="11" width="11.33203125" style="3" customWidth="1"/>
    <col min="12" max="12" width="8.88671875" style="3"/>
    <col min="13" max="14" width="13" style="3" customWidth="1"/>
    <col min="15" max="15" width="13.109375" style="3" customWidth="1"/>
    <col min="16" max="16384" width="8.88671875" style="3"/>
  </cols>
  <sheetData>
    <row r="1" spans="1:15">
      <c r="A1" s="1" t="s">
        <v>0</v>
      </c>
    </row>
    <row r="2" spans="1:15" s="2" customFormat="1">
      <c r="A2" s="104" t="s">
        <v>1</v>
      </c>
      <c r="B2" s="106" t="s">
        <v>2</v>
      </c>
      <c r="C2" s="108" t="s">
        <v>3</v>
      </c>
      <c r="D2" s="110" t="s">
        <v>4</v>
      </c>
      <c r="E2" s="4" t="s">
        <v>5</v>
      </c>
      <c r="F2" s="5" t="s">
        <v>5</v>
      </c>
      <c r="G2" s="6" t="s">
        <v>5</v>
      </c>
      <c r="H2" s="7" t="s">
        <v>6</v>
      </c>
      <c r="I2" s="8" t="s">
        <v>6</v>
      </c>
      <c r="J2" s="9" t="s">
        <v>6</v>
      </c>
      <c r="K2" s="104" t="s">
        <v>7</v>
      </c>
      <c r="L2" s="102" t="s">
        <v>8</v>
      </c>
      <c r="M2" s="10" t="s">
        <v>5</v>
      </c>
      <c r="N2" s="11" t="s">
        <v>5</v>
      </c>
      <c r="O2" s="12" t="s">
        <v>9</v>
      </c>
    </row>
    <row r="3" spans="1:15" s="22" customFormat="1" ht="17.25" thickBot="1">
      <c r="A3" s="105"/>
      <c r="B3" s="107"/>
      <c r="C3" s="109"/>
      <c r="D3" s="111"/>
      <c r="E3" s="13" t="s">
        <v>10</v>
      </c>
      <c r="F3" s="14" t="s">
        <v>11</v>
      </c>
      <c r="G3" s="15" t="s">
        <v>12</v>
      </c>
      <c r="H3" s="16" t="s">
        <v>10</v>
      </c>
      <c r="I3" s="17" t="s">
        <v>13</v>
      </c>
      <c r="J3" s="18" t="s">
        <v>14</v>
      </c>
      <c r="K3" s="105"/>
      <c r="L3" s="103"/>
      <c r="M3" s="19" t="s">
        <v>15</v>
      </c>
      <c r="N3" s="20" t="s">
        <v>16</v>
      </c>
      <c r="O3" s="21" t="s">
        <v>17</v>
      </c>
    </row>
    <row r="4" spans="1:15" ht="17.25" thickTop="1">
      <c r="A4" s="23">
        <v>1</v>
      </c>
      <c r="B4" s="24" t="s">
        <v>18</v>
      </c>
      <c r="C4" s="25" t="s">
        <v>19</v>
      </c>
      <c r="D4" s="26">
        <v>31815749</v>
      </c>
      <c r="E4" s="27">
        <f>H4+D4</f>
        <v>134815749</v>
      </c>
      <c r="F4" s="28">
        <v>22801110</v>
      </c>
      <c r="G4" s="29">
        <v>2280111</v>
      </c>
      <c r="H4" s="30">
        <v>103000000</v>
      </c>
      <c r="I4" s="28">
        <v>12882029</v>
      </c>
      <c r="J4" s="29">
        <v>1288202</v>
      </c>
      <c r="K4" s="31">
        <f>E4-H4</f>
        <v>31815749</v>
      </c>
      <c r="L4" s="32" t="b">
        <f>D4=K4</f>
        <v>1</v>
      </c>
      <c r="M4" s="31">
        <v>9919080</v>
      </c>
      <c r="N4" s="33">
        <v>991900</v>
      </c>
      <c r="O4" s="32">
        <f>SUM(M4:N4)</f>
        <v>10910980</v>
      </c>
    </row>
    <row r="5" spans="1:15">
      <c r="A5" s="34">
        <v>2</v>
      </c>
      <c r="B5" s="35" t="s">
        <v>18</v>
      </c>
      <c r="C5" s="36" t="s">
        <v>20</v>
      </c>
      <c r="D5" s="37">
        <v>295166</v>
      </c>
      <c r="E5" s="38">
        <f>D5+H5</f>
        <v>134945166</v>
      </c>
      <c r="F5" s="39">
        <v>22671567</v>
      </c>
      <c r="G5" s="40">
        <v>2267156</v>
      </c>
      <c r="H5" s="41">
        <v>134650000</v>
      </c>
      <c r="I5" s="39">
        <v>22570325</v>
      </c>
      <c r="J5" s="40">
        <v>2257032</v>
      </c>
      <c r="K5" s="31">
        <f>E5-H5</f>
        <v>295166</v>
      </c>
      <c r="L5" s="42" t="b">
        <f>D5=K5</f>
        <v>1</v>
      </c>
      <c r="M5" s="31">
        <f t="shared" ref="M5:N7" si="0">TRUNC(F5-I5,0)</f>
        <v>101242</v>
      </c>
      <c r="N5" s="33">
        <f t="shared" si="0"/>
        <v>10124</v>
      </c>
      <c r="O5" s="42">
        <f t="shared" ref="O5:O7" si="1">SUM(M5:N5)</f>
        <v>111366</v>
      </c>
    </row>
    <row r="6" spans="1:15">
      <c r="A6" s="34">
        <v>3</v>
      </c>
      <c r="B6" s="35" t="s">
        <v>18</v>
      </c>
      <c r="C6" s="36" t="s">
        <v>21</v>
      </c>
      <c r="D6" s="37">
        <v>137091</v>
      </c>
      <c r="E6" s="38">
        <f>D6+H6</f>
        <v>65187091</v>
      </c>
      <c r="F6" s="39">
        <v>3036721</v>
      </c>
      <c r="G6" s="40">
        <v>303672</v>
      </c>
      <c r="H6" s="41">
        <v>65050000</v>
      </c>
      <c r="I6" s="39">
        <v>3015644</v>
      </c>
      <c r="J6" s="40">
        <v>301564</v>
      </c>
      <c r="K6" s="31">
        <f>E6-H6</f>
        <v>137091</v>
      </c>
      <c r="L6" s="42" t="b">
        <f>D6=K6</f>
        <v>1</v>
      </c>
      <c r="M6" s="31">
        <f t="shared" si="0"/>
        <v>21077</v>
      </c>
      <c r="N6" s="33">
        <f t="shared" si="0"/>
        <v>2108</v>
      </c>
      <c r="O6" s="42">
        <f t="shared" si="1"/>
        <v>23185</v>
      </c>
    </row>
    <row r="7" spans="1:15">
      <c r="A7" s="43">
        <v>4</v>
      </c>
      <c r="B7" s="35" t="s">
        <v>18</v>
      </c>
      <c r="C7" s="44" t="s">
        <v>22</v>
      </c>
      <c r="D7" s="45">
        <v>32051</v>
      </c>
      <c r="E7" s="38">
        <f>D7+H7</f>
        <v>14032051</v>
      </c>
      <c r="F7" s="46">
        <v>0</v>
      </c>
      <c r="G7" s="47">
        <v>0</v>
      </c>
      <c r="H7" s="48">
        <v>14000000</v>
      </c>
      <c r="I7" s="46">
        <v>0</v>
      </c>
      <c r="J7" s="47">
        <v>0</v>
      </c>
      <c r="K7" s="31">
        <f>E7-H7</f>
        <v>32051</v>
      </c>
      <c r="L7" s="49" t="b">
        <f>D7=K7</f>
        <v>1</v>
      </c>
      <c r="M7" s="31">
        <f t="shared" si="0"/>
        <v>0</v>
      </c>
      <c r="N7" s="33">
        <f t="shared" si="0"/>
        <v>0</v>
      </c>
      <c r="O7" s="49">
        <f t="shared" si="1"/>
        <v>0</v>
      </c>
    </row>
    <row r="8" spans="1:15">
      <c r="A8" s="112" t="s">
        <v>23</v>
      </c>
      <c r="B8" s="112"/>
      <c r="C8" s="112"/>
      <c r="D8" s="50">
        <f>SUM(D4:D7)</f>
        <v>32280057</v>
      </c>
      <c r="E8" s="51">
        <f>SUM(E4:E7)</f>
        <v>348980057</v>
      </c>
      <c r="F8" s="51">
        <f>SUM(F4:F7)</f>
        <v>48509398</v>
      </c>
      <c r="G8" s="51">
        <f>SUM(G4:G7)</f>
        <v>4850939</v>
      </c>
      <c r="H8" s="51">
        <f>SUM(H4:H7)</f>
        <v>316700000</v>
      </c>
      <c r="I8" s="51">
        <f t="shared" ref="I8:N8" si="2">SUM(I4:I7)</f>
        <v>38467998</v>
      </c>
      <c r="J8" s="51">
        <f t="shared" si="2"/>
        <v>3846798</v>
      </c>
      <c r="K8" s="51">
        <f t="shared" si="2"/>
        <v>32280057</v>
      </c>
      <c r="L8" s="51">
        <f t="shared" si="2"/>
        <v>0</v>
      </c>
      <c r="M8" s="52">
        <f t="shared" si="2"/>
        <v>10041399</v>
      </c>
      <c r="N8" s="52">
        <f t="shared" si="2"/>
        <v>1004132</v>
      </c>
      <c r="O8" s="53">
        <f>SUM(O4:O7)</f>
        <v>11045531</v>
      </c>
    </row>
    <row r="9" spans="1:15">
      <c r="K9" s="3" t="b">
        <f>K8=D8</f>
        <v>1</v>
      </c>
    </row>
    <row r="10" spans="1:15">
      <c r="A10" s="1" t="s">
        <v>24</v>
      </c>
    </row>
    <row r="12" spans="1:15" ht="26.25">
      <c r="A12" s="54" t="s">
        <v>5</v>
      </c>
    </row>
    <row r="13" spans="1:15">
      <c r="A13" s="113" t="s">
        <v>25</v>
      </c>
      <c r="B13" s="115" t="s">
        <v>26</v>
      </c>
      <c r="C13" s="115"/>
      <c r="D13" s="116" t="s">
        <v>27</v>
      </c>
      <c r="E13" s="116" t="s">
        <v>28</v>
      </c>
      <c r="F13" s="116" t="s">
        <v>29</v>
      </c>
      <c r="G13" s="112" t="s">
        <v>30</v>
      </c>
      <c r="H13" s="112"/>
    </row>
    <row r="14" spans="1:15" s="56" customFormat="1">
      <c r="A14" s="114"/>
      <c r="B14" s="115"/>
      <c r="C14" s="115"/>
      <c r="D14" s="117"/>
      <c r="E14" s="117"/>
      <c r="F14" s="117"/>
      <c r="G14" s="112"/>
      <c r="H14" s="112"/>
      <c r="I14" s="118" t="s">
        <v>31</v>
      </c>
      <c r="J14" s="119"/>
      <c r="K14" s="118" t="s">
        <v>32</v>
      </c>
      <c r="L14" s="119"/>
      <c r="M14" s="55" t="s">
        <v>33</v>
      </c>
    </row>
    <row r="15" spans="1:15" s="56" customFormat="1">
      <c r="A15" s="57">
        <v>2020</v>
      </c>
      <c r="B15" s="120">
        <v>44296</v>
      </c>
      <c r="C15" s="121"/>
      <c r="D15" s="55" t="s">
        <v>34</v>
      </c>
      <c r="E15" s="58">
        <f>E20</f>
        <v>1</v>
      </c>
      <c r="F15" s="58">
        <f>F20</f>
        <v>1</v>
      </c>
      <c r="G15" s="122">
        <f>G20+K8</f>
        <v>2360137591</v>
      </c>
      <c r="H15" s="123"/>
      <c r="I15" s="122">
        <f>I20+M8</f>
        <v>118916431</v>
      </c>
      <c r="J15" s="123"/>
      <c r="K15" s="122">
        <f>K20+N8</f>
        <v>11891616</v>
      </c>
      <c r="L15" s="123"/>
      <c r="M15" s="59">
        <f>SUM(I15:L15)</f>
        <v>130808047</v>
      </c>
    </row>
    <row r="17" spans="1:13" ht="20.25">
      <c r="A17" s="60" t="s">
        <v>6</v>
      </c>
    </row>
    <row r="18" spans="1:13">
      <c r="A18" s="113" t="s">
        <v>25</v>
      </c>
      <c r="B18" s="115" t="s">
        <v>26</v>
      </c>
      <c r="C18" s="115"/>
      <c r="D18" s="116" t="s">
        <v>27</v>
      </c>
      <c r="E18" s="116" t="s">
        <v>28</v>
      </c>
      <c r="F18" s="116" t="s">
        <v>29</v>
      </c>
      <c r="G18" s="112" t="s">
        <v>30</v>
      </c>
      <c r="H18" s="112"/>
    </row>
    <row r="19" spans="1:13">
      <c r="A19" s="114"/>
      <c r="B19" s="115"/>
      <c r="C19" s="115"/>
      <c r="D19" s="117"/>
      <c r="E19" s="117"/>
      <c r="F19" s="117"/>
      <c r="G19" s="112"/>
      <c r="H19" s="112"/>
      <c r="I19" s="118" t="s">
        <v>31</v>
      </c>
      <c r="J19" s="119"/>
      <c r="K19" s="118" t="s">
        <v>32</v>
      </c>
      <c r="L19" s="119"/>
      <c r="M19" s="55" t="s">
        <v>33</v>
      </c>
    </row>
    <row r="20" spans="1:13">
      <c r="A20" s="61">
        <f>A15</f>
        <v>2020</v>
      </c>
      <c r="B20" s="120">
        <v>44265</v>
      </c>
      <c r="C20" s="121"/>
      <c r="D20" s="55" t="s">
        <v>34</v>
      </c>
      <c r="E20" s="58">
        <f>'소득자료제출집계표(수정전)'!K11</f>
        <v>1</v>
      </c>
      <c r="F20" s="58">
        <f>'소득자료제출집계표(수정전)'!N11</f>
        <v>1</v>
      </c>
      <c r="G20" s="124">
        <v>2327857534</v>
      </c>
      <c r="H20" s="125"/>
      <c r="I20" s="124">
        <v>108875032</v>
      </c>
      <c r="J20" s="125"/>
      <c r="K20" s="124">
        <v>10887484</v>
      </c>
      <c r="L20" s="125"/>
      <c r="M20" s="59">
        <f>SUM(I20:L20)</f>
        <v>119762516</v>
      </c>
    </row>
    <row r="22" spans="1:13">
      <c r="A22" s="2" t="s">
        <v>35</v>
      </c>
    </row>
    <row r="23" spans="1:13">
      <c r="A23" s="113" t="s">
        <v>25</v>
      </c>
      <c r="B23" s="115" t="s">
        <v>26</v>
      </c>
      <c r="C23" s="115"/>
      <c r="D23" s="116" t="s">
        <v>27</v>
      </c>
      <c r="E23" s="116" t="s">
        <v>28</v>
      </c>
      <c r="F23" s="116" t="s">
        <v>29</v>
      </c>
      <c r="G23" s="112" t="s">
        <v>30</v>
      </c>
      <c r="H23" s="112"/>
    </row>
    <row r="24" spans="1:13">
      <c r="A24" s="114"/>
      <c r="B24" s="115"/>
      <c r="C24" s="115"/>
      <c r="D24" s="117"/>
      <c r="E24" s="117"/>
      <c r="F24" s="117"/>
      <c r="G24" s="112"/>
      <c r="H24" s="112"/>
      <c r="I24" s="118" t="s">
        <v>31</v>
      </c>
      <c r="J24" s="119"/>
      <c r="K24" s="118" t="s">
        <v>32</v>
      </c>
      <c r="L24" s="119"/>
      <c r="M24" s="55" t="s">
        <v>33</v>
      </c>
    </row>
    <row r="25" spans="1:13">
      <c r="A25" s="62">
        <f>A15</f>
        <v>2020</v>
      </c>
      <c r="B25" s="126"/>
      <c r="C25" s="127"/>
      <c r="D25" s="63" t="s">
        <v>34</v>
      </c>
      <c r="E25" s="64">
        <f>E15-E20</f>
        <v>0</v>
      </c>
      <c r="F25" s="64">
        <f>F15-F20</f>
        <v>0</v>
      </c>
      <c r="G25" s="128">
        <f>G15-G20</f>
        <v>32280057</v>
      </c>
      <c r="H25" s="129"/>
      <c r="I25" s="130">
        <f>I15-I20</f>
        <v>10041399</v>
      </c>
      <c r="J25" s="131"/>
      <c r="K25" s="130">
        <f>K15-K20</f>
        <v>1004132</v>
      </c>
      <c r="L25" s="131"/>
      <c r="M25" s="59">
        <f>SUM(I25:L25)</f>
        <v>11045531</v>
      </c>
    </row>
    <row r="27" spans="1:13">
      <c r="F27" s="55" t="s">
        <v>36</v>
      </c>
      <c r="G27" s="132">
        <f>D8-G25</f>
        <v>0</v>
      </c>
      <c r="H27" s="132"/>
      <c r="I27" s="132">
        <f>M8-I25</f>
        <v>0</v>
      </c>
      <c r="J27" s="132"/>
      <c r="K27" s="132">
        <f>N8-K25</f>
        <v>0</v>
      </c>
      <c r="L27" s="132"/>
    </row>
    <row r="30" spans="1:13">
      <c r="A30" s="1" t="s">
        <v>37</v>
      </c>
    </row>
    <row r="32" spans="1:13">
      <c r="A32" s="2" t="s">
        <v>38</v>
      </c>
      <c r="B32" s="2" t="s">
        <v>39</v>
      </c>
      <c r="C32" s="2" t="s">
        <v>40</v>
      </c>
      <c r="D32" s="3" t="s">
        <v>41</v>
      </c>
      <c r="E32" s="2" t="s">
        <v>39</v>
      </c>
      <c r="F32" s="2" t="s">
        <v>40</v>
      </c>
      <c r="G32" s="3" t="s">
        <v>42</v>
      </c>
      <c r="H32" s="2" t="s">
        <v>39</v>
      </c>
      <c r="I32" s="2" t="s">
        <v>43</v>
      </c>
      <c r="J32" s="3" t="s">
        <v>41</v>
      </c>
      <c r="K32" s="2" t="s">
        <v>39</v>
      </c>
      <c r="L32" s="2" t="s">
        <v>43</v>
      </c>
    </row>
    <row r="34" spans="1:11">
      <c r="A34" s="2" t="s">
        <v>44</v>
      </c>
    </row>
    <row r="36" spans="1:11">
      <c r="A36" s="115" t="s">
        <v>45</v>
      </c>
      <c r="B36" s="115"/>
      <c r="C36" s="115"/>
      <c r="D36" s="116" t="s">
        <v>46</v>
      </c>
      <c r="E36" s="51" t="s">
        <v>47</v>
      </c>
      <c r="F36" s="51"/>
      <c r="G36" s="112" t="s">
        <v>48</v>
      </c>
      <c r="H36" s="112"/>
      <c r="I36" s="112"/>
    </row>
    <row r="37" spans="1:11">
      <c r="A37" s="115"/>
      <c r="B37" s="115"/>
      <c r="C37" s="115"/>
      <c r="D37" s="117"/>
      <c r="E37" s="55" t="s">
        <v>49</v>
      </c>
      <c r="F37" s="55" t="s">
        <v>50</v>
      </c>
      <c r="G37" s="55" t="s">
        <v>51</v>
      </c>
      <c r="H37" s="55" t="s">
        <v>52</v>
      </c>
      <c r="I37" s="55" t="s">
        <v>53</v>
      </c>
    </row>
    <row r="38" spans="1:11">
      <c r="A38" s="2" t="s">
        <v>54</v>
      </c>
      <c r="K38" s="3" t="s">
        <v>55</v>
      </c>
    </row>
    <row r="39" spans="1:11">
      <c r="A39" s="2" t="s">
        <v>56</v>
      </c>
      <c r="B39" s="65" t="s">
        <v>57</v>
      </c>
      <c r="C39" s="65"/>
      <c r="D39" s="55" t="s">
        <v>58</v>
      </c>
      <c r="E39" s="58">
        <f>A7</f>
        <v>4</v>
      </c>
      <c r="F39" s="66">
        <f>D8</f>
        <v>32280057</v>
      </c>
      <c r="G39" s="67">
        <f>M8</f>
        <v>10041399</v>
      </c>
      <c r="H39" s="51"/>
      <c r="I39" s="51"/>
      <c r="K39" s="68">
        <f>N8</f>
        <v>1004132</v>
      </c>
    </row>
    <row r="40" spans="1:11">
      <c r="A40" s="2" t="s">
        <v>59</v>
      </c>
    </row>
    <row r="41" spans="1:11">
      <c r="A41" s="2" t="s">
        <v>60</v>
      </c>
    </row>
  </sheetData>
  <mergeCells count="49">
    <mergeCell ref="G27:H27"/>
    <mergeCell ref="I27:J27"/>
    <mergeCell ref="K27:L27"/>
    <mergeCell ref="A36:C37"/>
    <mergeCell ref="D36:D37"/>
    <mergeCell ref="G36:I36"/>
    <mergeCell ref="I24:J24"/>
    <mergeCell ref="K24:L24"/>
    <mergeCell ref="B25:C25"/>
    <mergeCell ref="G25:H25"/>
    <mergeCell ref="I25:J25"/>
    <mergeCell ref="K25:L25"/>
    <mergeCell ref="G23:H24"/>
    <mergeCell ref="A23:A24"/>
    <mergeCell ref="B23:C24"/>
    <mergeCell ref="D23:D24"/>
    <mergeCell ref="E23:E24"/>
    <mergeCell ref="F23:F24"/>
    <mergeCell ref="I19:J19"/>
    <mergeCell ref="K19:L19"/>
    <mergeCell ref="B20:C20"/>
    <mergeCell ref="G20:H20"/>
    <mergeCell ref="I20:J20"/>
    <mergeCell ref="K20:L20"/>
    <mergeCell ref="G18:H19"/>
    <mergeCell ref="A18:A19"/>
    <mergeCell ref="B18:C19"/>
    <mergeCell ref="D18:D19"/>
    <mergeCell ref="E18:E19"/>
    <mergeCell ref="F18:F19"/>
    <mergeCell ref="G13:H14"/>
    <mergeCell ref="I14:J14"/>
    <mergeCell ref="K14:L14"/>
    <mergeCell ref="B15:C15"/>
    <mergeCell ref="G15:H15"/>
    <mergeCell ref="I15:J15"/>
    <mergeCell ref="K15:L15"/>
    <mergeCell ref="F13:F14"/>
    <mergeCell ref="A8:C8"/>
    <mergeCell ref="A13:A14"/>
    <mergeCell ref="B13:C14"/>
    <mergeCell ref="D13:D14"/>
    <mergeCell ref="E13:E14"/>
    <mergeCell ref="L2:L3"/>
    <mergeCell ref="A2:A3"/>
    <mergeCell ref="B2:B3"/>
    <mergeCell ref="C2:C3"/>
    <mergeCell ref="D2:D3"/>
    <mergeCell ref="K2:K3"/>
  </mergeCells>
  <phoneticPr fontId="4" type="noConversion"/>
  <pageMargins left="0.19685039370078741" right="0.19685039370078741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2E0F1-D649-452B-AF68-BAD5198969F3}">
  <dimension ref="B1:E11"/>
  <sheetViews>
    <sheetView workbookViewId="0">
      <selection activeCell="K7" sqref="K7"/>
    </sheetView>
  </sheetViews>
  <sheetFormatPr defaultRowHeight="13.5"/>
  <cols>
    <col min="2" max="2" width="11.77734375" style="74" bestFit="1" customWidth="1"/>
    <col min="3" max="3" width="29.109375" style="74" bestFit="1" customWidth="1"/>
    <col min="5" max="5" width="12.6640625" bestFit="1" customWidth="1"/>
  </cols>
  <sheetData>
    <row r="1" spans="2:5">
      <c r="B1"/>
      <c r="C1"/>
    </row>
    <row r="2" spans="2:5">
      <c r="B2"/>
      <c r="C2"/>
    </row>
    <row r="3" spans="2:5">
      <c r="B3" t="s">
        <v>61</v>
      </c>
      <c r="C3"/>
    </row>
    <row r="4" spans="2:5" s="70" customFormat="1">
      <c r="B4" s="69"/>
      <c r="C4" s="69"/>
      <c r="D4" s="69" t="s">
        <v>62</v>
      </c>
      <c r="E4" s="69" t="s">
        <v>63</v>
      </c>
    </row>
    <row r="5" spans="2:5">
      <c r="B5" s="71">
        <v>0</v>
      </c>
      <c r="C5" s="71">
        <v>12000000</v>
      </c>
      <c r="D5" s="72">
        <v>0.06</v>
      </c>
      <c r="E5" s="73">
        <v>0</v>
      </c>
    </row>
    <row r="6" spans="2:5">
      <c r="B6" s="71">
        <f t="shared" ref="B6:B11" si="0">C5+1</f>
        <v>12000001</v>
      </c>
      <c r="C6" s="71">
        <v>46000000</v>
      </c>
      <c r="D6" s="72">
        <v>0.15</v>
      </c>
      <c r="E6" s="73">
        <v>-1080000</v>
      </c>
    </row>
    <row r="7" spans="2:5">
      <c r="B7" s="71">
        <f t="shared" si="0"/>
        <v>46000001</v>
      </c>
      <c r="C7" s="71">
        <v>88000000</v>
      </c>
      <c r="D7" s="72">
        <v>0.24</v>
      </c>
      <c r="E7" s="73">
        <v>-5220000</v>
      </c>
    </row>
    <row r="8" spans="2:5">
      <c r="B8" s="71">
        <f t="shared" si="0"/>
        <v>88000001</v>
      </c>
      <c r="C8" s="71">
        <v>150000000</v>
      </c>
      <c r="D8" s="72">
        <v>0.35</v>
      </c>
      <c r="E8" s="73">
        <v>-14900000</v>
      </c>
    </row>
    <row r="9" spans="2:5">
      <c r="B9" s="71">
        <f t="shared" si="0"/>
        <v>150000001</v>
      </c>
      <c r="C9" s="71">
        <v>300000000</v>
      </c>
      <c r="D9" s="72">
        <v>0.38</v>
      </c>
      <c r="E9" s="73">
        <v>-19400000</v>
      </c>
    </row>
    <row r="10" spans="2:5">
      <c r="B10" s="71">
        <f t="shared" si="0"/>
        <v>300000001</v>
      </c>
      <c r="C10" s="71">
        <v>500000000</v>
      </c>
      <c r="D10" s="72">
        <v>0.4</v>
      </c>
      <c r="E10" s="73">
        <v>-25400000</v>
      </c>
    </row>
    <row r="11" spans="2:5">
      <c r="B11" s="71">
        <f t="shared" si="0"/>
        <v>500000001</v>
      </c>
      <c r="C11" s="71">
        <v>10000000000000</v>
      </c>
      <c r="D11" s="72">
        <v>0.4</v>
      </c>
      <c r="E11" s="73">
        <v>-35400000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7CD3E-1BFE-4171-904C-C1526EE8A327}">
  <dimension ref="A1:AN37"/>
  <sheetViews>
    <sheetView showGridLines="0" tabSelected="1" workbookViewId="0">
      <selection activeCell="K5" sqref="K5:T5"/>
    </sheetView>
  </sheetViews>
  <sheetFormatPr defaultColWidth="3.33203125" defaultRowHeight="13.5"/>
  <cols>
    <col min="4" max="37" width="3.21875" customWidth="1"/>
    <col min="39" max="39" width="7.77734375" bestFit="1" customWidth="1"/>
    <col min="40" max="40" width="10.21875" customWidth="1"/>
  </cols>
  <sheetData>
    <row r="1" spans="1:40">
      <c r="A1" s="75" t="s">
        <v>64</v>
      </c>
    </row>
    <row r="2" spans="1:40" ht="2.25" customHeight="1"/>
    <row r="3" spans="1:40" ht="39" customHeight="1">
      <c r="A3" s="133" t="s">
        <v>65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5"/>
    </row>
    <row r="4" spans="1:40" ht="7.5" customHeight="1">
      <c r="A4" s="136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8"/>
      <c r="AM4" t="s">
        <v>66</v>
      </c>
    </row>
    <row r="5" spans="1:40" ht="18" customHeight="1">
      <c r="A5" s="139" t="s">
        <v>67</v>
      </c>
      <c r="B5" s="140"/>
      <c r="C5" s="141"/>
      <c r="D5" s="76" t="s">
        <v>68</v>
      </c>
      <c r="E5" s="148" t="s">
        <v>69</v>
      </c>
      <c r="F5" s="148"/>
      <c r="G5" s="148"/>
      <c r="H5" s="148"/>
      <c r="I5" s="148"/>
      <c r="J5" s="149"/>
      <c r="K5" s="150">
        <v>3128512347</v>
      </c>
      <c r="L5" s="151"/>
      <c r="M5" s="151"/>
      <c r="N5" s="151"/>
      <c r="O5" s="151"/>
      <c r="P5" s="151"/>
      <c r="Q5" s="151"/>
      <c r="R5" s="151"/>
      <c r="S5" s="151"/>
      <c r="T5" s="152"/>
      <c r="U5" s="76" t="s">
        <v>70</v>
      </c>
      <c r="V5" s="148" t="s">
        <v>71</v>
      </c>
      <c r="W5" s="148"/>
      <c r="X5" s="148"/>
      <c r="Y5" s="148"/>
      <c r="Z5" s="148"/>
      <c r="AA5" s="149"/>
      <c r="AB5" s="153">
        <v>1615110012345</v>
      </c>
      <c r="AC5" s="154"/>
      <c r="AD5" s="154"/>
      <c r="AE5" s="154"/>
      <c r="AF5" s="154"/>
      <c r="AG5" s="154"/>
      <c r="AH5" s="154"/>
      <c r="AI5" s="154"/>
      <c r="AJ5" s="154"/>
      <c r="AK5" s="155"/>
      <c r="AM5" s="77">
        <f>IF(10-MOD(MID(K5,1,1)*1+MID(K5,2,1)*3+MID(K5,3,1)*7+MID(K5,4,1)*1+MID(K5,5,1)*3+MID(K5,6,1)*7+MID(K5,7,1)*1+MID(K5,8,1)*3+INT((MID(K5,9,1)*5)/10)+MOD(MID(K5,9,1)*5,10),10)=10,0,10-MOD(MID(K5,1,1)*1+MID(K5,2,1)*3+MID(K5,3,1)*7+MID(K5,4,1)*1+MID(K5,5,1)*3+MID(K5,6,1)*7+MID(K5,7,1)*1+MID(K5,8,1)*3+INT((MID(K5,9,1)*5)/10)+MOD(MID(K5,9,1)*5,10),10))</f>
        <v>7</v>
      </c>
      <c r="AN5" s="69" t="str">
        <f>IF(INT(RIGHT(K5,1))=AM5,"OK","사업자오류")</f>
        <v>OK</v>
      </c>
    </row>
    <row r="6" spans="1:40" ht="18" customHeight="1">
      <c r="A6" s="142"/>
      <c r="B6" s="143"/>
      <c r="C6" s="144"/>
      <c r="D6" s="76" t="s">
        <v>72</v>
      </c>
      <c r="E6" s="148" t="s">
        <v>73</v>
      </c>
      <c r="F6" s="148"/>
      <c r="G6" s="148"/>
      <c r="H6" s="148"/>
      <c r="I6" s="148"/>
      <c r="J6" s="149"/>
      <c r="K6" s="156" t="s">
        <v>116</v>
      </c>
      <c r="L6" s="157"/>
      <c r="M6" s="157"/>
      <c r="N6" s="157"/>
      <c r="O6" s="157"/>
      <c r="P6" s="157"/>
      <c r="Q6" s="157"/>
      <c r="R6" s="157"/>
      <c r="S6" s="157"/>
      <c r="T6" s="158"/>
      <c r="U6" s="76" t="s">
        <v>74</v>
      </c>
      <c r="V6" s="148" t="s">
        <v>75</v>
      </c>
      <c r="W6" s="148"/>
      <c r="X6" s="148"/>
      <c r="Y6" s="148"/>
      <c r="Z6" s="148"/>
      <c r="AA6" s="149"/>
      <c r="AB6" s="156" t="s">
        <v>118</v>
      </c>
      <c r="AC6" s="157"/>
      <c r="AD6" s="157"/>
      <c r="AE6" s="157"/>
      <c r="AF6" s="157"/>
      <c r="AG6" s="157"/>
      <c r="AH6" s="157"/>
      <c r="AI6" s="157"/>
      <c r="AJ6" s="157"/>
      <c r="AK6" s="158"/>
    </row>
    <row r="7" spans="1:40" ht="18" customHeight="1">
      <c r="A7" s="145"/>
      <c r="B7" s="146"/>
      <c r="C7" s="147"/>
      <c r="D7" s="76" t="s">
        <v>76</v>
      </c>
      <c r="E7" s="148" t="s">
        <v>77</v>
      </c>
      <c r="F7" s="148"/>
      <c r="G7" s="148"/>
      <c r="H7" s="148"/>
      <c r="I7" s="148"/>
      <c r="J7" s="149"/>
      <c r="K7" s="159" t="s">
        <v>117</v>
      </c>
      <c r="L7" s="160"/>
      <c r="M7" s="160"/>
      <c r="N7" s="160"/>
      <c r="O7" s="160"/>
      <c r="P7" s="160"/>
      <c r="Q7" s="160"/>
      <c r="R7" s="160"/>
      <c r="S7" s="160"/>
      <c r="T7" s="161"/>
      <c r="U7" s="76" t="s">
        <v>78</v>
      </c>
      <c r="V7" s="148" t="s">
        <v>79</v>
      </c>
      <c r="W7" s="148"/>
      <c r="X7" s="148"/>
      <c r="Y7" s="148"/>
      <c r="Z7" s="148"/>
      <c r="AA7" s="149"/>
      <c r="AB7" s="162" t="s">
        <v>80</v>
      </c>
      <c r="AC7" s="163"/>
      <c r="AD7" s="163"/>
      <c r="AE7" s="163"/>
      <c r="AF7" s="163"/>
      <c r="AG7" s="163"/>
      <c r="AH7" s="163"/>
      <c r="AI7" s="163"/>
      <c r="AJ7" s="163"/>
      <c r="AK7" s="164"/>
      <c r="AM7" s="77">
        <f>IF(10=10-MOD((MID(AB5,1,1)*1+MID(AB5,2,1)*2+MID(AB5,3,1)*1+MID(AB5,4,1)*2+MID(AB5,5,1)*1+MID(AB5,6,1)*2+MID(AB5,7,1)*1+MID(AB5,8,1)*2+MID(AB5,9,1)*1+MID(AB5,10,1)*2+MID(AB5,11,1)*1+MID(AB5,12,1)*2),10),0,10-MOD((MID(AB5,1,1)*1+MID(AB5,2,1)*2+MID(AB5,3,1)*1+MID(AB5,4,1)*2+MID(AB5,5,1)*1+MID(AB5,6,1)*2+MID(AB5,7,1)*1+MID(AB5,8,1)*2+MID(AB5,9,1)*1+MID(AB5,10,1)*2+MID(AB5,11,1)*1+MID(AB5,12,1)*2),10))</f>
        <v>7</v>
      </c>
      <c r="AN7" s="69" t="str">
        <f>IF(INT(RIGHT(AB5,1))=AM7,"OK","법인오류")</f>
        <v>법인오류</v>
      </c>
    </row>
    <row r="8" spans="1:40" ht="27" customHeight="1">
      <c r="A8" s="78" t="s">
        <v>81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80"/>
    </row>
    <row r="9" spans="1:40" ht="22.5" customHeight="1">
      <c r="A9" s="165" t="s">
        <v>82</v>
      </c>
      <c r="B9" s="165"/>
      <c r="C9" s="165"/>
      <c r="D9" s="165" t="s">
        <v>83</v>
      </c>
      <c r="E9" s="165"/>
      <c r="F9" s="165"/>
      <c r="G9" s="165" t="s">
        <v>84</v>
      </c>
      <c r="H9" s="165"/>
      <c r="I9" s="165"/>
      <c r="J9" s="165"/>
      <c r="K9" s="165" t="s">
        <v>85</v>
      </c>
      <c r="L9" s="165"/>
      <c r="M9" s="165"/>
      <c r="N9" s="165" t="s">
        <v>86</v>
      </c>
      <c r="O9" s="165"/>
      <c r="P9" s="165"/>
      <c r="Q9" s="165" t="s">
        <v>87</v>
      </c>
      <c r="R9" s="165"/>
      <c r="S9" s="165"/>
      <c r="T9" s="165"/>
      <c r="U9" s="165"/>
      <c r="V9" s="165" t="s">
        <v>88</v>
      </c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</row>
    <row r="10" spans="1:40" ht="24.75" customHeight="1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8" t="s">
        <v>89</v>
      </c>
      <c r="W10" s="169"/>
      <c r="X10" s="169"/>
      <c r="Y10" s="169"/>
      <c r="Z10" s="170"/>
      <c r="AA10" s="168" t="s">
        <v>90</v>
      </c>
      <c r="AB10" s="169"/>
      <c r="AC10" s="169"/>
      <c r="AD10" s="170"/>
      <c r="AE10" s="171" t="s">
        <v>91</v>
      </c>
      <c r="AF10" s="172"/>
      <c r="AG10" s="173"/>
      <c r="AH10" s="165" t="s">
        <v>92</v>
      </c>
      <c r="AI10" s="165"/>
      <c r="AJ10" s="165"/>
      <c r="AK10" s="165"/>
    </row>
    <row r="11" spans="1:40" ht="21" customHeight="1">
      <c r="A11" s="174">
        <f>'인정상여 요약'!A20</f>
        <v>2020</v>
      </c>
      <c r="B11" s="174"/>
      <c r="C11" s="174"/>
      <c r="D11" s="175">
        <f>'인정상여 요약'!B20</f>
        <v>44265</v>
      </c>
      <c r="E11" s="176"/>
      <c r="F11" s="176"/>
      <c r="G11" s="177" t="str">
        <f>'인정상여 요약'!D20</f>
        <v>근로소득</v>
      </c>
      <c r="H11" s="178"/>
      <c r="I11" s="178"/>
      <c r="J11" s="178"/>
      <c r="K11" s="177">
        <v>1</v>
      </c>
      <c r="L11" s="178"/>
      <c r="M11" s="178"/>
      <c r="N11" s="177">
        <v>1</v>
      </c>
      <c r="O11" s="178"/>
      <c r="P11" s="178"/>
      <c r="Q11" s="166">
        <v>25000000</v>
      </c>
      <c r="R11" s="166"/>
      <c r="S11" s="166"/>
      <c r="T11" s="166"/>
      <c r="U11" s="166"/>
      <c r="V11" s="179">
        <v>0</v>
      </c>
      <c r="W11" s="180"/>
      <c r="X11" s="180"/>
      <c r="Y11" s="180"/>
      <c r="Z11" s="181"/>
      <c r="AA11" s="182"/>
      <c r="AB11" s="183"/>
      <c r="AC11" s="183"/>
      <c r="AD11" s="184"/>
      <c r="AE11" s="183"/>
      <c r="AF11" s="183"/>
      <c r="AG11" s="184"/>
      <c r="AH11" s="166">
        <v>0</v>
      </c>
      <c r="AI11" s="166"/>
      <c r="AJ11" s="166"/>
      <c r="AK11" s="166"/>
    </row>
    <row r="12" spans="1:40" ht="3.75" customHeight="1">
      <c r="A12" s="81"/>
      <c r="AK12" s="82"/>
    </row>
    <row r="13" spans="1:40">
      <c r="A13" s="81" t="s">
        <v>93</v>
      </c>
      <c r="AK13" s="82"/>
    </row>
    <row r="14" spans="1:40" ht="19.5" customHeight="1">
      <c r="A14" s="167" t="s">
        <v>94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 t="s">
        <v>95</v>
      </c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 t="s">
        <v>96</v>
      </c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82"/>
    </row>
    <row r="15" spans="1:40" s="75" customFormat="1" ht="19.5" customHeight="1">
      <c r="A15" s="165" t="s">
        <v>97</v>
      </c>
      <c r="B15" s="165"/>
      <c r="C15" s="165"/>
      <c r="D15" s="165"/>
      <c r="E15" s="165" t="s">
        <v>98</v>
      </c>
      <c r="F15" s="165"/>
      <c r="G15" s="165"/>
      <c r="H15" s="165"/>
      <c r="I15" s="165" t="s">
        <v>55</v>
      </c>
      <c r="J15" s="165"/>
      <c r="K15" s="165"/>
      <c r="L15" s="165"/>
      <c r="M15" s="165" t="s">
        <v>97</v>
      </c>
      <c r="N15" s="165"/>
      <c r="O15" s="165"/>
      <c r="P15" s="165"/>
      <c r="Q15" s="165" t="s">
        <v>98</v>
      </c>
      <c r="R15" s="165"/>
      <c r="S15" s="165"/>
      <c r="T15" s="165"/>
      <c r="U15" s="165" t="s">
        <v>55</v>
      </c>
      <c r="V15" s="165"/>
      <c r="W15" s="165"/>
      <c r="X15" s="165"/>
      <c r="Y15" s="165" t="s">
        <v>97</v>
      </c>
      <c r="Z15" s="165"/>
      <c r="AA15" s="165"/>
      <c r="AB15" s="165"/>
      <c r="AC15" s="165" t="s">
        <v>98</v>
      </c>
      <c r="AD15" s="165"/>
      <c r="AE15" s="165"/>
      <c r="AF15" s="165"/>
      <c r="AG15" s="165" t="s">
        <v>55</v>
      </c>
      <c r="AH15" s="165"/>
      <c r="AI15" s="165"/>
      <c r="AJ15" s="165"/>
      <c r="AK15" s="83"/>
    </row>
    <row r="16" spans="1:40" ht="21" customHeight="1">
      <c r="A16" s="186">
        <f>V11</f>
        <v>0</v>
      </c>
      <c r="B16" s="186"/>
      <c r="C16" s="186"/>
      <c r="D16" s="186"/>
      <c r="E16" s="187">
        <f>AE11</f>
        <v>0</v>
      </c>
      <c r="F16" s="187"/>
      <c r="G16" s="187"/>
      <c r="H16" s="187"/>
      <c r="I16" s="186">
        <f>AH11</f>
        <v>0</v>
      </c>
      <c r="J16" s="186"/>
      <c r="K16" s="186"/>
      <c r="L16" s="186"/>
      <c r="M16" s="187">
        <v>1752350</v>
      </c>
      <c r="N16" s="187"/>
      <c r="O16" s="187"/>
      <c r="P16" s="187"/>
      <c r="Q16" s="187">
        <v>0</v>
      </c>
      <c r="R16" s="187"/>
      <c r="S16" s="187"/>
      <c r="T16" s="187"/>
      <c r="U16" s="187">
        <v>175200</v>
      </c>
      <c r="V16" s="187"/>
      <c r="W16" s="187"/>
      <c r="X16" s="187"/>
      <c r="Y16" s="188">
        <f>TRUNC(A16-M16,-1)</f>
        <v>-1752350</v>
      </c>
      <c r="Z16" s="188"/>
      <c r="AA16" s="188"/>
      <c r="AB16" s="188"/>
      <c r="AC16" s="188">
        <f>TRUNC(E16-Q16,-1)</f>
        <v>0</v>
      </c>
      <c r="AD16" s="188"/>
      <c r="AE16" s="188"/>
      <c r="AF16" s="188"/>
      <c r="AG16" s="188">
        <f>TRUNC(I16-U16,-1)</f>
        <v>-175200</v>
      </c>
      <c r="AH16" s="188"/>
      <c r="AI16" s="188"/>
      <c r="AJ16" s="188"/>
      <c r="AK16" s="82"/>
    </row>
    <row r="17" spans="1:37" ht="7.5" customHeight="1">
      <c r="A17" s="81"/>
      <c r="AK17" s="82"/>
    </row>
    <row r="18" spans="1:37">
      <c r="A18" s="81" t="s">
        <v>99</v>
      </c>
      <c r="AK18" s="82"/>
    </row>
    <row r="19" spans="1:37" ht="7.5" customHeight="1">
      <c r="A19" s="81"/>
      <c r="AK19" s="82"/>
    </row>
    <row r="20" spans="1:37" ht="18" customHeight="1">
      <c r="A20" s="189">
        <v>44265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1"/>
    </row>
    <row r="21" spans="1:37" ht="7.5" customHeight="1">
      <c r="A21" s="81"/>
      <c r="AK21" s="82"/>
    </row>
    <row r="22" spans="1:37" ht="18.75">
      <c r="A22" s="81"/>
      <c r="W22" s="84" t="s">
        <v>100</v>
      </c>
      <c r="X22" s="192" t="str">
        <f>K6</f>
        <v>㈜선우회계법인</v>
      </c>
      <c r="Y22" s="192"/>
      <c r="Z22" s="192"/>
      <c r="AA22" s="192"/>
      <c r="AB22" s="192"/>
      <c r="AC22" s="192"/>
      <c r="AD22" s="192"/>
      <c r="AE22" s="192"/>
      <c r="AF22" t="s">
        <v>101</v>
      </c>
      <c r="AK22" s="82"/>
    </row>
    <row r="23" spans="1:37" ht="7.5" customHeight="1">
      <c r="A23" s="81"/>
      <c r="AK23" s="82"/>
    </row>
    <row r="24" spans="1:37" ht="14.25">
      <c r="A24" s="193" t="s">
        <v>102</v>
      </c>
      <c r="B24" s="194"/>
      <c r="C24" s="194"/>
      <c r="D24" s="194"/>
      <c r="E24" s="194"/>
      <c r="F24" s="85" t="s">
        <v>103</v>
      </c>
      <c r="AK24" s="82"/>
    </row>
    <row r="25" spans="1:37" ht="3.75" customHeight="1">
      <c r="A25" s="86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8"/>
    </row>
    <row r="26" spans="1:37" ht="3.75" customHeight="1">
      <c r="A26" s="185" t="s">
        <v>104</v>
      </c>
      <c r="B26" s="140"/>
      <c r="C26" s="141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90"/>
    </row>
    <row r="27" spans="1:37">
      <c r="A27" s="142"/>
      <c r="B27" s="143"/>
      <c r="C27" s="144"/>
      <c r="D27" s="91" t="s">
        <v>105</v>
      </c>
      <c r="E27" s="91"/>
      <c r="AK27" s="82"/>
    </row>
    <row r="28" spans="1:37">
      <c r="A28" s="142"/>
      <c r="B28" s="143"/>
      <c r="C28" s="144"/>
      <c r="D28" s="91" t="s">
        <v>106</v>
      </c>
      <c r="E28" s="91"/>
      <c r="AK28" s="82"/>
    </row>
    <row r="29" spans="1:37">
      <c r="A29" s="142"/>
      <c r="B29" s="143"/>
      <c r="C29" s="144"/>
      <c r="D29" s="91" t="s">
        <v>107</v>
      </c>
      <c r="E29" s="91"/>
      <c r="AK29" s="82"/>
    </row>
    <row r="30" spans="1:37">
      <c r="A30" s="142"/>
      <c r="B30" s="143"/>
      <c r="C30" s="144"/>
      <c r="D30" s="91" t="s">
        <v>108</v>
      </c>
      <c r="E30" s="91"/>
      <c r="AK30" s="82"/>
    </row>
    <row r="31" spans="1:37">
      <c r="A31" s="142"/>
      <c r="B31" s="143"/>
      <c r="C31" s="144"/>
      <c r="D31" s="91" t="s">
        <v>109</v>
      </c>
      <c r="E31" s="91"/>
      <c r="AK31" s="82"/>
    </row>
    <row r="32" spans="1:37">
      <c r="A32" s="142"/>
      <c r="B32" s="143"/>
      <c r="C32" s="144"/>
      <c r="D32" s="92" t="s">
        <v>110</v>
      </c>
      <c r="E32" s="91"/>
      <c r="AK32" s="82"/>
    </row>
    <row r="33" spans="1:37">
      <c r="A33" s="142"/>
      <c r="B33" s="143"/>
      <c r="C33" s="144"/>
      <c r="D33" s="91" t="s">
        <v>111</v>
      </c>
      <c r="E33" s="91"/>
      <c r="AK33" s="82"/>
    </row>
    <row r="34" spans="1:37">
      <c r="A34" s="142"/>
      <c r="B34" s="143"/>
      <c r="C34" s="144"/>
      <c r="AK34" s="82"/>
    </row>
    <row r="35" spans="1:37">
      <c r="A35" s="142"/>
      <c r="B35" s="143"/>
      <c r="C35" s="144"/>
      <c r="D35" s="93" t="s">
        <v>112</v>
      </c>
      <c r="AK35" s="82"/>
    </row>
    <row r="36" spans="1:37" ht="3.75" customHeight="1">
      <c r="A36" s="145"/>
      <c r="B36" s="146"/>
      <c r="C36" s="14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8"/>
    </row>
    <row r="37" spans="1:37">
      <c r="AK37" s="94" t="s">
        <v>113</v>
      </c>
    </row>
  </sheetData>
  <mergeCells count="60">
    <mergeCell ref="AC16:AF16"/>
    <mergeCell ref="AG16:AJ16"/>
    <mergeCell ref="A20:AK20"/>
    <mergeCell ref="X22:AE22"/>
    <mergeCell ref="A24:E24"/>
    <mergeCell ref="A26:C36"/>
    <mergeCell ref="Y15:AB15"/>
    <mergeCell ref="AC15:AF15"/>
    <mergeCell ref="AG15:AJ15"/>
    <mergeCell ref="A16:D16"/>
    <mergeCell ref="E16:H16"/>
    <mergeCell ref="I16:L16"/>
    <mergeCell ref="M16:P16"/>
    <mergeCell ref="Q16:T16"/>
    <mergeCell ref="U16:X16"/>
    <mergeCell ref="Y16:AB16"/>
    <mergeCell ref="A15:D15"/>
    <mergeCell ref="E15:H15"/>
    <mergeCell ref="I15:L15"/>
    <mergeCell ref="M15:P15"/>
    <mergeCell ref="Q15:T15"/>
    <mergeCell ref="U15:X15"/>
    <mergeCell ref="Q11:U11"/>
    <mergeCell ref="V11:Z11"/>
    <mergeCell ref="AA11:AD11"/>
    <mergeCell ref="AE11:AG11"/>
    <mergeCell ref="Q9:U10"/>
    <mergeCell ref="AH11:AK11"/>
    <mergeCell ref="A14:L14"/>
    <mergeCell ref="M14:X14"/>
    <mergeCell ref="Y14:AJ14"/>
    <mergeCell ref="V9:AK9"/>
    <mergeCell ref="V10:Z10"/>
    <mergeCell ref="AA10:AD10"/>
    <mergeCell ref="AE10:AG10"/>
    <mergeCell ref="AH10:AK10"/>
    <mergeCell ref="A11:C11"/>
    <mergeCell ref="D11:F11"/>
    <mergeCell ref="G11:J11"/>
    <mergeCell ref="K11:M11"/>
    <mergeCell ref="N11:P11"/>
    <mergeCell ref="A9:C10"/>
    <mergeCell ref="D9:F10"/>
    <mergeCell ref="G9:J10"/>
    <mergeCell ref="K9:M10"/>
    <mergeCell ref="N9:P10"/>
    <mergeCell ref="A3:AK4"/>
    <mergeCell ref="A5:C7"/>
    <mergeCell ref="E5:J5"/>
    <mergeCell ref="K5:T5"/>
    <mergeCell ref="V5:AA5"/>
    <mergeCell ref="AB5:AK5"/>
    <mergeCell ref="E6:J6"/>
    <mergeCell ref="K6:T6"/>
    <mergeCell ref="V6:AA6"/>
    <mergeCell ref="AB6:AK6"/>
    <mergeCell ref="E7:J7"/>
    <mergeCell ref="K7:T7"/>
    <mergeCell ref="V7:AA7"/>
    <mergeCell ref="AB7:AK7"/>
  </mergeCells>
  <phoneticPr fontId="5" type="noConversion"/>
  <conditionalFormatting sqref="AN5">
    <cfRule type="cellIs" dxfId="7" priority="3" operator="equal">
      <formula>"사업자오류"</formula>
    </cfRule>
    <cfRule type="cellIs" dxfId="6" priority="4" operator="equal">
      <formula>"OK"</formula>
    </cfRule>
  </conditionalFormatting>
  <conditionalFormatting sqref="AN7">
    <cfRule type="cellIs" dxfId="5" priority="1" operator="equal">
      <formula>"법인오류"</formula>
    </cfRule>
    <cfRule type="cellIs" dxfId="4" priority="2" operator="equal">
      <formula>"OK"</formula>
    </cfRule>
  </conditionalFormatting>
  <printOptions horizontalCentered="1" verticalCentered="1"/>
  <pageMargins left="0.31496062992125984" right="0.31496062992125984" top="0.35433070866141736" bottom="0.35433070866141736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73B99-75B8-437F-93EA-24C1DF9641DA}">
  <dimension ref="A1:AO36"/>
  <sheetViews>
    <sheetView showGridLines="0" workbookViewId="0">
      <selection activeCell="A10" sqref="A10:C10"/>
    </sheetView>
  </sheetViews>
  <sheetFormatPr defaultColWidth="3.33203125" defaultRowHeight="13.5"/>
  <cols>
    <col min="4" max="37" width="3.21875" customWidth="1"/>
    <col min="39" max="39" width="12.6640625" bestFit="1" customWidth="1"/>
    <col min="40" max="40" width="12.109375" customWidth="1"/>
    <col min="41" max="41" width="12.6640625" bestFit="1" customWidth="1"/>
  </cols>
  <sheetData>
    <row r="1" spans="1:40" ht="25.5">
      <c r="A1" s="75" t="s">
        <v>64</v>
      </c>
      <c r="AA1" s="95" t="s">
        <v>114</v>
      </c>
    </row>
    <row r="2" spans="1:40" ht="2.25" customHeight="1"/>
    <row r="3" spans="1:40" ht="33" customHeight="1">
      <c r="A3" s="133" t="s">
        <v>65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5"/>
      <c r="AM3" t="s">
        <v>66</v>
      </c>
    </row>
    <row r="4" spans="1:40" ht="18" customHeight="1">
      <c r="A4" s="139" t="s">
        <v>67</v>
      </c>
      <c r="B4" s="140"/>
      <c r="C4" s="141"/>
      <c r="D4" s="76" t="s">
        <v>68</v>
      </c>
      <c r="E4" s="148" t="s">
        <v>69</v>
      </c>
      <c r="F4" s="148"/>
      <c r="G4" s="148"/>
      <c r="H4" s="148"/>
      <c r="I4" s="148"/>
      <c r="J4" s="149"/>
      <c r="K4" s="150">
        <f>'소득자료제출집계표(수정전)'!K5:T5</f>
        <v>3128512347</v>
      </c>
      <c r="L4" s="151"/>
      <c r="M4" s="151"/>
      <c r="N4" s="151"/>
      <c r="O4" s="151"/>
      <c r="P4" s="151"/>
      <c r="Q4" s="151"/>
      <c r="R4" s="151"/>
      <c r="S4" s="151"/>
      <c r="T4" s="152"/>
      <c r="U4" s="76" t="s">
        <v>70</v>
      </c>
      <c r="V4" s="148" t="s">
        <v>71</v>
      </c>
      <c r="W4" s="148"/>
      <c r="X4" s="148"/>
      <c r="Y4" s="148"/>
      <c r="Z4" s="148"/>
      <c r="AA4" s="149"/>
      <c r="AB4" s="153">
        <f>'소득자료제출집계표(수정전)'!AB5:AK5</f>
        <v>1615110012345</v>
      </c>
      <c r="AC4" s="154"/>
      <c r="AD4" s="154"/>
      <c r="AE4" s="154"/>
      <c r="AF4" s="154"/>
      <c r="AG4" s="154"/>
      <c r="AH4" s="154"/>
      <c r="AI4" s="154"/>
      <c r="AJ4" s="154"/>
      <c r="AK4" s="155"/>
      <c r="AM4" s="77">
        <f>IF(10-MOD(MID(K4,1,1)*1+MID(K4,2,1)*3+MID(K4,3,1)*7+MID(K4,4,1)*1+MID(K4,5,1)*3+MID(K4,6,1)*7+MID(K4,7,1)*1+MID(K4,8,1)*3+INT((MID(K4,9,1)*5)/10)+MOD(MID(K4,9,1)*5,10),10)=10,0,10-MOD(MID(K4,1,1)*1+MID(K4,2,1)*3+MID(K4,3,1)*7+MID(K4,4,1)*1+MID(K4,5,1)*3+MID(K4,6,1)*7+MID(K4,7,1)*1+MID(K4,8,1)*3+INT((MID(K4,9,1)*5)/10)+MOD(MID(K4,9,1)*5,10),10))</f>
        <v>7</v>
      </c>
      <c r="AN4" s="69" t="str">
        <f>IF(INT(RIGHT(K4,1))=AM4,"OK","사업자오류")</f>
        <v>OK</v>
      </c>
    </row>
    <row r="5" spans="1:40" ht="18" customHeight="1">
      <c r="A5" s="142"/>
      <c r="B5" s="143"/>
      <c r="C5" s="144"/>
      <c r="D5" s="76" t="s">
        <v>72</v>
      </c>
      <c r="E5" s="148" t="s">
        <v>73</v>
      </c>
      <c r="F5" s="148"/>
      <c r="G5" s="148"/>
      <c r="H5" s="148"/>
      <c r="I5" s="148"/>
      <c r="J5" s="149"/>
      <c r="K5" s="156" t="str">
        <f>'소득자료제출집계표(수정전)'!K6:T6</f>
        <v>㈜선우회계법인</v>
      </c>
      <c r="L5" s="157"/>
      <c r="M5" s="157"/>
      <c r="N5" s="157"/>
      <c r="O5" s="157"/>
      <c r="P5" s="157"/>
      <c r="Q5" s="157"/>
      <c r="R5" s="157"/>
      <c r="S5" s="157"/>
      <c r="T5" s="158"/>
      <c r="U5" s="76" t="s">
        <v>74</v>
      </c>
      <c r="V5" s="148" t="s">
        <v>75</v>
      </c>
      <c r="W5" s="148"/>
      <c r="X5" s="148"/>
      <c r="Y5" s="148"/>
      <c r="Z5" s="148"/>
      <c r="AA5" s="149"/>
      <c r="AB5" s="156" t="str">
        <f>'소득자료제출집계표(수정전)'!AB6:AK6</f>
        <v>장희진</v>
      </c>
      <c r="AC5" s="157"/>
      <c r="AD5" s="157"/>
      <c r="AE5" s="157"/>
      <c r="AF5" s="157"/>
      <c r="AG5" s="157"/>
      <c r="AH5" s="157"/>
      <c r="AI5" s="157"/>
      <c r="AJ5" s="157"/>
      <c r="AK5" s="158"/>
    </row>
    <row r="6" spans="1:40" ht="18" customHeight="1">
      <c r="A6" s="145"/>
      <c r="B6" s="146"/>
      <c r="C6" s="147"/>
      <c r="D6" s="76" t="s">
        <v>76</v>
      </c>
      <c r="E6" s="148" t="s">
        <v>77</v>
      </c>
      <c r="F6" s="148"/>
      <c r="G6" s="148"/>
      <c r="H6" s="148"/>
      <c r="I6" s="148"/>
      <c r="J6" s="149"/>
      <c r="K6" s="159" t="str">
        <f>'소득자료제출집계표(수정전)'!K7:T7</f>
        <v>충남 천안시 서북구 오성로 103,6층(두정동,청풍프라자)</v>
      </c>
      <c r="L6" s="160"/>
      <c r="M6" s="160"/>
      <c r="N6" s="160"/>
      <c r="O6" s="160"/>
      <c r="P6" s="160"/>
      <c r="Q6" s="160"/>
      <c r="R6" s="160"/>
      <c r="S6" s="160"/>
      <c r="T6" s="161"/>
      <c r="U6" s="76" t="s">
        <v>78</v>
      </c>
      <c r="V6" s="148" t="s">
        <v>79</v>
      </c>
      <c r="W6" s="148"/>
      <c r="X6" s="148"/>
      <c r="Y6" s="148"/>
      <c r="Z6" s="148"/>
      <c r="AA6" s="149"/>
      <c r="AB6" s="156" t="str">
        <f>'소득자료제출집계표(수정전)'!AB7:AK7</f>
        <v>041-567-6764</v>
      </c>
      <c r="AC6" s="157"/>
      <c r="AD6" s="157"/>
      <c r="AE6" s="157"/>
      <c r="AF6" s="157"/>
      <c r="AG6" s="157"/>
      <c r="AH6" s="157"/>
      <c r="AI6" s="157"/>
      <c r="AJ6" s="157"/>
      <c r="AK6" s="158"/>
      <c r="AM6" s="77">
        <f>IF(10=10-MOD((MID(AB4,1,1)*1+MID(AB4,2,1)*2+MID(AB4,3,1)*1+MID(AB4,4,1)*2+MID(AB4,5,1)*1+MID(AB4,6,1)*2+MID(AB4,7,1)*1+MID(AB4,8,1)*2+MID(AB4,9,1)*1+MID(AB4,10,1)*2+MID(AB4,11,1)*1+MID(AB4,12,1)*2),10),0,10-MOD((MID(AB4,1,1)*1+MID(AB4,2,1)*2+MID(AB4,3,1)*1+MID(AB4,4,1)*2+MID(AB4,5,1)*1+MID(AB4,6,1)*2+MID(AB4,7,1)*1+MID(AB4,8,1)*2+MID(AB4,9,1)*1+MID(AB4,10,1)*2+MID(AB4,11,1)*1+MID(AB4,12,1)*2),10))</f>
        <v>7</v>
      </c>
      <c r="AN6" s="69" t="str">
        <f>IF(INT(RIGHT(AB4,1))=AM6,"OK","법인오류")</f>
        <v>법인오류</v>
      </c>
    </row>
    <row r="7" spans="1:40" ht="24" customHeight="1">
      <c r="A7" s="78" t="s">
        <v>81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80"/>
    </row>
    <row r="8" spans="1:40" ht="22.5" customHeight="1">
      <c r="A8" s="165" t="s">
        <v>82</v>
      </c>
      <c r="B8" s="165"/>
      <c r="C8" s="165"/>
      <c r="D8" s="165" t="s">
        <v>83</v>
      </c>
      <c r="E8" s="165"/>
      <c r="F8" s="165"/>
      <c r="G8" s="165" t="s">
        <v>84</v>
      </c>
      <c r="H8" s="165"/>
      <c r="I8" s="165"/>
      <c r="J8" s="165"/>
      <c r="K8" s="165" t="s">
        <v>85</v>
      </c>
      <c r="L8" s="165"/>
      <c r="M8" s="165"/>
      <c r="N8" s="165" t="s">
        <v>86</v>
      </c>
      <c r="O8" s="165"/>
      <c r="P8" s="165"/>
      <c r="Q8" s="165" t="s">
        <v>87</v>
      </c>
      <c r="R8" s="165"/>
      <c r="S8" s="165"/>
      <c r="T8" s="165"/>
      <c r="U8" s="165"/>
      <c r="V8" s="165" t="s">
        <v>88</v>
      </c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</row>
    <row r="9" spans="1:40" ht="18.75" customHeight="1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8" t="s">
        <v>89</v>
      </c>
      <c r="W9" s="169"/>
      <c r="X9" s="169"/>
      <c r="Y9" s="169"/>
      <c r="Z9" s="170"/>
      <c r="AA9" s="168" t="s">
        <v>90</v>
      </c>
      <c r="AB9" s="169"/>
      <c r="AC9" s="169"/>
      <c r="AD9" s="170"/>
      <c r="AE9" s="171" t="s">
        <v>91</v>
      </c>
      <c r="AF9" s="172"/>
      <c r="AG9" s="173"/>
      <c r="AH9" s="165" t="s">
        <v>92</v>
      </c>
      <c r="AI9" s="165"/>
      <c r="AJ9" s="165"/>
      <c r="AK9" s="165"/>
    </row>
    <row r="10" spans="1:40" ht="18.75" customHeight="1">
      <c r="A10" s="195">
        <f>'소득자료제출집계표(수정전)'!A11</f>
        <v>2020</v>
      </c>
      <c r="B10" s="195"/>
      <c r="C10" s="195"/>
      <c r="D10" s="196">
        <f>'소득자료제출집계표(수정전)'!D11</f>
        <v>44265</v>
      </c>
      <c r="E10" s="197"/>
      <c r="F10" s="197"/>
      <c r="G10" s="198" t="str">
        <f>'소득자료제출집계표(수정전)'!G11</f>
        <v>근로소득</v>
      </c>
      <c r="H10" s="195"/>
      <c r="I10" s="195"/>
      <c r="J10" s="195"/>
      <c r="K10" s="198">
        <f>'소득자료제출집계표(수정전)'!K11</f>
        <v>1</v>
      </c>
      <c r="L10" s="195"/>
      <c r="M10" s="195"/>
      <c r="N10" s="198">
        <f>'소득자료제출집계표(수정전)'!N11</f>
        <v>1</v>
      </c>
      <c r="O10" s="195"/>
      <c r="P10" s="195"/>
      <c r="Q10" s="203">
        <f>'소득자료제출집계표(수정전)'!Q11</f>
        <v>25000000</v>
      </c>
      <c r="R10" s="203"/>
      <c r="S10" s="203"/>
      <c r="T10" s="203"/>
      <c r="U10" s="203"/>
      <c r="V10" s="204">
        <f>'소득자료제출집계표(수정전)'!V11</f>
        <v>0</v>
      </c>
      <c r="W10" s="205"/>
      <c r="X10" s="205"/>
      <c r="Y10" s="205"/>
      <c r="Z10" s="206"/>
      <c r="AA10" s="204"/>
      <c r="AB10" s="205"/>
      <c r="AC10" s="205"/>
      <c r="AD10" s="206"/>
      <c r="AE10" s="205"/>
      <c r="AF10" s="205"/>
      <c r="AG10" s="206"/>
      <c r="AH10" s="203">
        <f>'소득자료제출집계표(수정전)'!AH11</f>
        <v>0</v>
      </c>
      <c r="AI10" s="203"/>
      <c r="AJ10" s="203"/>
      <c r="AK10" s="203"/>
    </row>
    <row r="11" spans="1:40" ht="18.75" customHeight="1">
      <c r="A11" s="199">
        <f>A10</f>
        <v>2020</v>
      </c>
      <c r="B11" s="199"/>
      <c r="C11" s="199"/>
      <c r="D11" s="200">
        <f>'인정상여 요약'!B15</f>
        <v>44296</v>
      </c>
      <c r="E11" s="201"/>
      <c r="F11" s="201"/>
      <c r="G11" s="202" t="str">
        <f>G10</f>
        <v>근로소득</v>
      </c>
      <c r="H11" s="199"/>
      <c r="I11" s="199"/>
      <c r="J11" s="199"/>
      <c r="K11" s="202">
        <f>'인정상여 요약'!E15</f>
        <v>1</v>
      </c>
      <c r="L11" s="199"/>
      <c r="M11" s="199"/>
      <c r="N11" s="202">
        <f>'인정상여 요약'!F15</f>
        <v>1</v>
      </c>
      <c r="O11" s="199"/>
      <c r="P11" s="199"/>
      <c r="Q11" s="207">
        <f>Q10+277334</f>
        <v>25277334</v>
      </c>
      <c r="R11" s="207"/>
      <c r="S11" s="207"/>
      <c r="T11" s="207"/>
      <c r="U11" s="207"/>
      <c r="V11" s="208">
        <v>0</v>
      </c>
      <c r="W11" s="209"/>
      <c r="X11" s="209"/>
      <c r="Y11" s="209"/>
      <c r="Z11" s="210"/>
      <c r="AA11" s="208"/>
      <c r="AB11" s="209"/>
      <c r="AC11" s="209"/>
      <c r="AD11" s="210"/>
      <c r="AE11" s="209"/>
      <c r="AF11" s="209"/>
      <c r="AG11" s="210"/>
      <c r="AH11" s="207">
        <v>0</v>
      </c>
      <c r="AI11" s="207"/>
      <c r="AJ11" s="207"/>
      <c r="AK11" s="207"/>
    </row>
    <row r="12" spans="1:40" ht="18.75" customHeight="1">
      <c r="A12" s="167" t="s">
        <v>115</v>
      </c>
      <c r="B12" s="167"/>
      <c r="C12" s="167"/>
      <c r="D12" s="167"/>
      <c r="E12" s="167"/>
      <c r="F12" s="167"/>
      <c r="G12" s="167"/>
      <c r="H12" s="167"/>
      <c r="I12" s="167"/>
      <c r="J12" s="167"/>
      <c r="K12" s="214">
        <f>K11-K10</f>
        <v>0</v>
      </c>
      <c r="L12" s="214"/>
      <c r="M12" s="214"/>
      <c r="N12" s="214">
        <f>N11-N10</f>
        <v>0</v>
      </c>
      <c r="O12" s="214"/>
      <c r="P12" s="214"/>
      <c r="Q12" s="214">
        <f>Q11-Q10</f>
        <v>277334</v>
      </c>
      <c r="R12" s="214"/>
      <c r="S12" s="214"/>
      <c r="T12" s="214"/>
      <c r="U12" s="214"/>
      <c r="V12" s="211">
        <f>V11-V10</f>
        <v>0</v>
      </c>
      <c r="W12" s="212"/>
      <c r="X12" s="212"/>
      <c r="Y12" s="212"/>
      <c r="Z12" s="213"/>
      <c r="AA12" s="211"/>
      <c r="AB12" s="212"/>
      <c r="AC12" s="212"/>
      <c r="AD12" s="213"/>
      <c r="AE12" s="212"/>
      <c r="AF12" s="212"/>
      <c r="AG12" s="213"/>
      <c r="AH12" s="214">
        <f>AH11-AH10</f>
        <v>0</v>
      </c>
      <c r="AI12" s="214"/>
      <c r="AJ12" s="214"/>
      <c r="AK12" s="214"/>
    </row>
    <row r="13" spans="1:40" ht="3.75" customHeight="1">
      <c r="A13" s="96"/>
      <c r="B13" s="70"/>
      <c r="C13" s="70"/>
      <c r="D13" s="70"/>
      <c r="E13" s="70"/>
      <c r="F13" s="70"/>
      <c r="G13" s="70"/>
      <c r="H13" s="70"/>
      <c r="I13" s="70"/>
      <c r="J13" s="70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8"/>
    </row>
    <row r="14" spans="1:40">
      <c r="A14" s="81" t="s">
        <v>93</v>
      </c>
      <c r="AK14" s="82"/>
    </row>
    <row r="15" spans="1:40" ht="18" customHeight="1">
      <c r="A15" s="167" t="s">
        <v>94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 t="s">
        <v>95</v>
      </c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 t="s">
        <v>96</v>
      </c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82"/>
    </row>
    <row r="16" spans="1:40" s="75" customFormat="1" ht="19.5" customHeight="1">
      <c r="A16" s="165" t="s">
        <v>97</v>
      </c>
      <c r="B16" s="165"/>
      <c r="C16" s="165"/>
      <c r="D16" s="165"/>
      <c r="E16" s="165" t="s">
        <v>98</v>
      </c>
      <c r="F16" s="165"/>
      <c r="G16" s="165"/>
      <c r="H16" s="165"/>
      <c r="I16" s="165" t="s">
        <v>55</v>
      </c>
      <c r="J16" s="165"/>
      <c r="K16" s="165"/>
      <c r="L16" s="165"/>
      <c r="M16" s="165" t="s">
        <v>97</v>
      </c>
      <c r="N16" s="165"/>
      <c r="O16" s="165"/>
      <c r="P16" s="165"/>
      <c r="Q16" s="165" t="s">
        <v>98</v>
      </c>
      <c r="R16" s="165"/>
      <c r="S16" s="165"/>
      <c r="T16" s="165"/>
      <c r="U16" s="165" t="s">
        <v>55</v>
      </c>
      <c r="V16" s="165"/>
      <c r="W16" s="165"/>
      <c r="X16" s="165"/>
      <c r="Y16" s="165" t="s">
        <v>97</v>
      </c>
      <c r="Z16" s="165"/>
      <c r="AA16" s="165"/>
      <c r="AB16" s="165"/>
      <c r="AC16" s="165" t="s">
        <v>98</v>
      </c>
      <c r="AD16" s="165"/>
      <c r="AE16" s="165"/>
      <c r="AF16" s="165"/>
      <c r="AG16" s="165" t="s">
        <v>55</v>
      </c>
      <c r="AH16" s="165"/>
      <c r="AI16" s="165"/>
      <c r="AJ16" s="165"/>
      <c r="AK16" s="83"/>
    </row>
    <row r="17" spans="1:41" s="75" customFormat="1" ht="18.75" customHeight="1">
      <c r="A17" s="215">
        <f>V10</f>
        <v>0</v>
      </c>
      <c r="B17" s="215"/>
      <c r="C17" s="215"/>
      <c r="D17" s="215"/>
      <c r="E17" s="215">
        <v>0</v>
      </c>
      <c r="F17" s="215"/>
      <c r="G17" s="215"/>
      <c r="H17" s="215"/>
      <c r="I17" s="215">
        <f>AH10</f>
        <v>0</v>
      </c>
      <c r="J17" s="215"/>
      <c r="K17" s="215"/>
      <c r="L17" s="215"/>
      <c r="M17" s="215">
        <f>'소득자료제출집계표(수정전)'!M16</f>
        <v>1752350</v>
      </c>
      <c r="N17" s="215"/>
      <c r="O17" s="215"/>
      <c r="P17" s="215"/>
      <c r="Q17" s="215">
        <f>'소득자료제출집계표(수정전)'!Q16</f>
        <v>0</v>
      </c>
      <c r="R17" s="215"/>
      <c r="S17" s="215"/>
      <c r="T17" s="215"/>
      <c r="U17" s="215">
        <f>'소득자료제출집계표(수정전)'!U16</f>
        <v>175200</v>
      </c>
      <c r="V17" s="215"/>
      <c r="W17" s="215"/>
      <c r="X17" s="215"/>
      <c r="Y17" s="215">
        <f>TRUNC(A17-M17,-1)</f>
        <v>-1752350</v>
      </c>
      <c r="Z17" s="215"/>
      <c r="AA17" s="215"/>
      <c r="AB17" s="215"/>
      <c r="AC17" s="215">
        <f>TRUNC(E17-Q17,-1)</f>
        <v>0</v>
      </c>
      <c r="AD17" s="215"/>
      <c r="AE17" s="215"/>
      <c r="AF17" s="215"/>
      <c r="AG17" s="215">
        <f>TRUNC(I17-U17,-1)</f>
        <v>-175200</v>
      </c>
      <c r="AH17" s="215"/>
      <c r="AI17" s="215"/>
      <c r="AJ17" s="215"/>
      <c r="AK17" s="83"/>
    </row>
    <row r="18" spans="1:41" ht="18.75" customHeight="1">
      <c r="A18" s="216">
        <f>V11</f>
        <v>0</v>
      </c>
      <c r="B18" s="216"/>
      <c r="C18" s="216"/>
      <c r="D18" s="216"/>
      <c r="E18" s="216">
        <v>0</v>
      </c>
      <c r="F18" s="216"/>
      <c r="G18" s="216"/>
      <c r="H18" s="216"/>
      <c r="I18" s="216">
        <f>AH11</f>
        <v>0</v>
      </c>
      <c r="J18" s="216"/>
      <c r="K18" s="216"/>
      <c r="L18" s="216"/>
      <c r="M18" s="216">
        <f>M17</f>
        <v>1752350</v>
      </c>
      <c r="N18" s="216"/>
      <c r="O18" s="216"/>
      <c r="P18" s="216"/>
      <c r="Q18" s="216">
        <f>Q17</f>
        <v>0</v>
      </c>
      <c r="R18" s="216"/>
      <c r="S18" s="216"/>
      <c r="T18" s="216"/>
      <c r="U18" s="216">
        <f>U17</f>
        <v>175200</v>
      </c>
      <c r="V18" s="216"/>
      <c r="W18" s="216"/>
      <c r="X18" s="216"/>
      <c r="Y18" s="217">
        <f>TRUNC(A18-M18,-1)</f>
        <v>-1752350</v>
      </c>
      <c r="Z18" s="217"/>
      <c r="AA18" s="217"/>
      <c r="AB18" s="217"/>
      <c r="AC18" s="217">
        <f>TRUNC(E18-Q18,-1)</f>
        <v>0</v>
      </c>
      <c r="AD18" s="217"/>
      <c r="AE18" s="217"/>
      <c r="AF18" s="217"/>
      <c r="AG18" s="217">
        <f>TRUNC(I18-U18,-1)+10</f>
        <v>-175190</v>
      </c>
      <c r="AH18" s="217"/>
      <c r="AI18" s="217"/>
      <c r="AJ18" s="217"/>
      <c r="AK18" s="82"/>
      <c r="AM18" s="99">
        <f>Y18-Y17</f>
        <v>0</v>
      </c>
      <c r="AN18" s="99">
        <f>AG18-AG17</f>
        <v>10</v>
      </c>
      <c r="AO18" s="99">
        <f>SUM(AM18:AN18)</f>
        <v>10</v>
      </c>
    </row>
    <row r="19" spans="1:41">
      <c r="A19" s="81" t="s">
        <v>99</v>
      </c>
      <c r="AK19" s="82"/>
    </row>
    <row r="20" spans="1:41" ht="3.75" customHeight="1">
      <c r="A20" s="81"/>
      <c r="AK20" s="82"/>
    </row>
    <row r="21" spans="1:41" ht="18" customHeight="1">
      <c r="A21" s="189">
        <f>D11</f>
        <v>44296</v>
      </c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1"/>
    </row>
    <row r="22" spans="1:41" ht="3.75" customHeight="1">
      <c r="A22" s="81"/>
      <c r="AK22" s="82"/>
    </row>
    <row r="23" spans="1:41" ht="18.75">
      <c r="A23" s="81"/>
      <c r="W23" s="84" t="s">
        <v>100</v>
      </c>
      <c r="X23" s="192" t="str">
        <f>'소득자료제출집계표(수정전)'!X22</f>
        <v>㈜선우회계법인</v>
      </c>
      <c r="Y23" s="192"/>
      <c r="Z23" s="192"/>
      <c r="AA23" s="192"/>
      <c r="AB23" s="192"/>
      <c r="AC23" s="192"/>
      <c r="AD23" s="192"/>
      <c r="AE23" s="192"/>
      <c r="AF23" t="s">
        <v>101</v>
      </c>
      <c r="AK23" s="82"/>
    </row>
    <row r="24" spans="1:41" ht="7.5" customHeight="1">
      <c r="A24" s="81"/>
      <c r="AK24" s="82"/>
    </row>
    <row r="25" spans="1:41" ht="14.25">
      <c r="A25" s="218" t="str">
        <f>'소득자료제출집계표(수정전)'!A24</f>
        <v>천안</v>
      </c>
      <c r="B25" s="219"/>
      <c r="C25" s="219"/>
      <c r="D25" s="219"/>
      <c r="E25" s="219"/>
      <c r="F25" s="85" t="s">
        <v>103</v>
      </c>
      <c r="AK25" s="82"/>
    </row>
    <row r="26" spans="1:41" ht="7.5" customHeight="1">
      <c r="A26" s="86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8"/>
    </row>
    <row r="27" spans="1:41">
      <c r="A27" s="185"/>
      <c r="B27" s="140"/>
      <c r="C27" s="141"/>
      <c r="D27" s="100" t="s">
        <v>105</v>
      </c>
      <c r="E27" s="100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90"/>
    </row>
    <row r="28" spans="1:41">
      <c r="A28" s="142"/>
      <c r="B28" s="143"/>
      <c r="C28" s="144"/>
      <c r="D28" s="91" t="s">
        <v>106</v>
      </c>
      <c r="E28" s="91"/>
      <c r="AK28" s="82"/>
    </row>
    <row r="29" spans="1:41">
      <c r="A29" s="142"/>
      <c r="B29" s="143"/>
      <c r="C29" s="144"/>
      <c r="D29" s="91" t="s">
        <v>107</v>
      </c>
      <c r="E29" s="91"/>
      <c r="AK29" s="82"/>
    </row>
    <row r="30" spans="1:41">
      <c r="A30" s="142"/>
      <c r="B30" s="143"/>
      <c r="C30" s="144"/>
      <c r="D30" s="91" t="s">
        <v>108</v>
      </c>
      <c r="E30" s="91"/>
      <c r="AK30" s="82"/>
    </row>
    <row r="31" spans="1:41">
      <c r="A31" s="142"/>
      <c r="B31" s="143"/>
      <c r="C31" s="144"/>
      <c r="D31" s="91" t="s">
        <v>109</v>
      </c>
      <c r="E31" s="91"/>
      <c r="AK31" s="82"/>
    </row>
    <row r="32" spans="1:41">
      <c r="A32" s="142"/>
      <c r="B32" s="143"/>
      <c r="C32" s="144"/>
      <c r="D32" s="92" t="s">
        <v>110</v>
      </c>
      <c r="E32" s="91"/>
      <c r="AK32" s="82"/>
    </row>
    <row r="33" spans="1:37">
      <c r="A33" s="142"/>
      <c r="B33" s="143"/>
      <c r="C33" s="144"/>
      <c r="D33" s="91" t="s">
        <v>111</v>
      </c>
      <c r="E33" s="91"/>
      <c r="AK33" s="82"/>
    </row>
    <row r="34" spans="1:37" ht="3.75" customHeight="1">
      <c r="A34" s="142"/>
      <c r="B34" s="143"/>
      <c r="C34" s="144"/>
      <c r="AK34" s="82"/>
    </row>
    <row r="35" spans="1:37">
      <c r="A35" s="145"/>
      <c r="B35" s="146"/>
      <c r="C35" s="147"/>
      <c r="D35" s="101" t="s">
        <v>112</v>
      </c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8"/>
    </row>
    <row r="36" spans="1:37">
      <c r="AK36" s="94" t="s">
        <v>113</v>
      </c>
    </row>
  </sheetData>
  <mergeCells count="87">
    <mergeCell ref="A21:AK21"/>
    <mergeCell ref="X23:AE23"/>
    <mergeCell ref="A25:E25"/>
    <mergeCell ref="A27:C35"/>
    <mergeCell ref="AC17:AF17"/>
    <mergeCell ref="AG17:AJ17"/>
    <mergeCell ref="A18:D18"/>
    <mergeCell ref="E18:H18"/>
    <mergeCell ref="I18:L18"/>
    <mergeCell ref="M18:P18"/>
    <mergeCell ref="Q18:T18"/>
    <mergeCell ref="U18:X18"/>
    <mergeCell ref="Y18:AB18"/>
    <mergeCell ref="AC18:AF18"/>
    <mergeCell ref="AG18:AJ18"/>
    <mergeCell ref="Y16:AB16"/>
    <mergeCell ref="AC16:AF16"/>
    <mergeCell ref="AG16:AJ16"/>
    <mergeCell ref="A17:D17"/>
    <mergeCell ref="E17:H17"/>
    <mergeCell ref="I17:L17"/>
    <mergeCell ref="M17:P17"/>
    <mergeCell ref="Q17:T17"/>
    <mergeCell ref="U17:X17"/>
    <mergeCell ref="Y17:AB17"/>
    <mergeCell ref="A16:D16"/>
    <mergeCell ref="E16:H16"/>
    <mergeCell ref="I16:L16"/>
    <mergeCell ref="M16:P16"/>
    <mergeCell ref="Q16:T16"/>
    <mergeCell ref="U16:X16"/>
    <mergeCell ref="AA12:AD12"/>
    <mergeCell ref="AE12:AG12"/>
    <mergeCell ref="AH12:AK12"/>
    <mergeCell ref="A15:L15"/>
    <mergeCell ref="M15:X15"/>
    <mergeCell ref="Y15:AJ15"/>
    <mergeCell ref="A12:J12"/>
    <mergeCell ref="K12:M12"/>
    <mergeCell ref="N12:P12"/>
    <mergeCell ref="Q12:U12"/>
    <mergeCell ref="V12:Z12"/>
    <mergeCell ref="V10:Z10"/>
    <mergeCell ref="AA10:AD10"/>
    <mergeCell ref="AE10:AG10"/>
    <mergeCell ref="AH10:AK10"/>
    <mergeCell ref="Q11:U11"/>
    <mergeCell ref="V11:Z11"/>
    <mergeCell ref="AA11:AD11"/>
    <mergeCell ref="AE11:AG11"/>
    <mergeCell ref="AH11:AK11"/>
    <mergeCell ref="A11:C11"/>
    <mergeCell ref="D11:F11"/>
    <mergeCell ref="G11:J11"/>
    <mergeCell ref="K11:M11"/>
    <mergeCell ref="N11:P11"/>
    <mergeCell ref="V8:AK8"/>
    <mergeCell ref="V9:Z9"/>
    <mergeCell ref="AA9:AD9"/>
    <mergeCell ref="AE9:AG9"/>
    <mergeCell ref="AH9:AK9"/>
    <mergeCell ref="Q8:U9"/>
    <mergeCell ref="A10:C10"/>
    <mergeCell ref="D10:F10"/>
    <mergeCell ref="G10:J10"/>
    <mergeCell ref="K10:M10"/>
    <mergeCell ref="N10:P10"/>
    <mergeCell ref="Q10:U10"/>
    <mergeCell ref="A8:C9"/>
    <mergeCell ref="D8:F9"/>
    <mergeCell ref="G8:J9"/>
    <mergeCell ref="K8:M9"/>
    <mergeCell ref="N8:P9"/>
    <mergeCell ref="A3:AK3"/>
    <mergeCell ref="A4:C6"/>
    <mergeCell ref="E4:J4"/>
    <mergeCell ref="K4:T4"/>
    <mergeCell ref="V4:AA4"/>
    <mergeCell ref="AB4:AK4"/>
    <mergeCell ref="E5:J5"/>
    <mergeCell ref="K5:T5"/>
    <mergeCell ref="V5:AA5"/>
    <mergeCell ref="AB5:AK5"/>
    <mergeCell ref="E6:J6"/>
    <mergeCell ref="K6:T6"/>
    <mergeCell ref="V6:AA6"/>
    <mergeCell ref="AB6:AK6"/>
  </mergeCells>
  <phoneticPr fontId="5" type="noConversion"/>
  <conditionalFormatting sqref="AN4">
    <cfRule type="cellIs" dxfId="3" priority="3" operator="equal">
      <formula>"사업자오류"</formula>
    </cfRule>
    <cfRule type="cellIs" dxfId="2" priority="4" operator="equal">
      <formula>"OK"</formula>
    </cfRule>
  </conditionalFormatting>
  <conditionalFormatting sqref="AN6">
    <cfRule type="cellIs" dxfId="1" priority="1" operator="equal">
      <formula>"법인오류"</formula>
    </cfRule>
    <cfRule type="cellIs" dxfId="0" priority="2" operator="equal">
      <formula>"OK"</formula>
    </cfRule>
  </conditionalFormatting>
  <printOptions horizontalCentered="1" verticalCentered="1"/>
  <pageMargins left="0.31496062992125984" right="0.31496062992125984" top="0.35433070866141736" bottom="0.354330708661417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인정상여 요약</vt:lpstr>
      <vt:lpstr>세율</vt:lpstr>
      <vt:lpstr>소득자료제출집계표(수정전)</vt:lpstr>
      <vt:lpstr>소득자료제출집계표 (수정후)</vt:lpstr>
      <vt:lpstr>'소득자료제출집계표 (수정후)'!Print_Area</vt:lpstr>
      <vt:lpstr>세율2017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2021-04-09T02:52:04Z</dcterms:created>
  <dcterms:modified xsi:type="dcterms:W3CDTF">2021-04-09T03:11:46Z</dcterms:modified>
</cp:coreProperties>
</file>