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esktop\2021년 귀속 법인세 세무조정\"/>
    </mc:Choice>
  </mc:AlternateContent>
  <xr:revisionPtr revIDLastSave="0" documentId="13_ncr:1_{8B028A4E-FC3D-4F92-BC78-625F9A2FF2A1}" xr6:coauthVersionLast="47" xr6:coauthVersionMax="47" xr10:uidLastSave="{00000000-0000-0000-0000-000000000000}"/>
  <bookViews>
    <workbookView xWindow="-60" yWindow="-60" windowWidth="28920" windowHeight="16320" xr2:uid="{BC16DA44-556E-4B18-A145-1F69327228F7}"/>
  </bookViews>
  <sheets>
    <sheet name="2021년 귀속 중소기업 고용증가 사회보험료" sheetId="1" r:id="rId1"/>
    <sheet name="상시근로자" sheetId="5" r:id="rId2"/>
    <sheet name="고용보험" sheetId="2" r:id="rId3"/>
    <sheet name="국민연금" sheetId="4" r:id="rId4"/>
    <sheet name="산재보험" sheetId="3" r:id="rId5"/>
  </sheets>
  <definedNames>
    <definedName name="_xlnm.Print_Area" localSheetId="0">'2021년 귀속 중소기업 고용증가 사회보험료'!$A$1:$AD$60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34" i="2" l="1"/>
  <c r="AD32" i="2"/>
  <c r="AG30" i="1"/>
  <c r="Y30" i="1"/>
  <c r="U41" i="1"/>
  <c r="K22" i="1"/>
  <c r="K41" i="1"/>
  <c r="U19" i="1"/>
  <c r="AG19" i="1"/>
  <c r="Q50" i="1"/>
  <c r="V49" i="1"/>
  <c r="A41" i="1"/>
  <c r="R11" i="1"/>
  <c r="AI47" i="1"/>
  <c r="Y45" i="1"/>
  <c r="Y44" i="1"/>
  <c r="H36" i="1"/>
  <c r="AU26" i="1"/>
  <c r="Z25" i="1"/>
  <c r="Q22" i="1" s="1"/>
  <c r="Z22" i="1" s="1"/>
  <c r="AD1" i="1"/>
  <c r="O36" i="1" l="1"/>
  <c r="Z36" i="1" s="1"/>
  <c r="AF27" i="1" s="1"/>
  <c r="M30" i="1"/>
  <c r="S30" i="1" l="1"/>
  <c r="X27" i="1" s="1"/>
  <c r="V16" i="1"/>
  <c r="V14" i="1" l="1"/>
  <c r="Y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15" authorId="0" shapeId="0" xr:uid="{4599E6B9-7A47-4884-BA45-5A079A59730E}">
      <text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청년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경력단절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경력단절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
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청년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</t>
        </r>
        <r>
          <rPr>
            <b/>
            <sz val="9"/>
            <color indexed="81"/>
            <rFont val="Tahoma"/>
            <family val="2"/>
          </rPr>
          <t>: 15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29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27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병역을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이행한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(6</t>
        </r>
        <r>
          <rPr>
            <b/>
            <sz val="9"/>
            <color indexed="81"/>
            <rFont val="돋움"/>
            <family val="3"/>
            <charset val="129"/>
          </rPr>
          <t>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
     </t>
        </r>
        <r>
          <rPr>
            <b/>
            <sz val="9"/>
            <color indexed="81"/>
            <rFont val="돋움"/>
            <family val="3"/>
            <charset val="129"/>
          </rPr>
          <t>근로계약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체결일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연령에서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연령이</t>
        </r>
        <r>
          <rPr>
            <b/>
            <sz val="9"/>
            <color indexed="81"/>
            <rFont val="Tahoma"/>
            <family val="2"/>
          </rPr>
          <t xml:space="preserve"> 29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최대</t>
        </r>
        <r>
          <rPr>
            <b/>
            <sz val="9"/>
            <color indexed="81"/>
            <rFont val="Tahoma"/>
            <family val="2"/>
          </rPr>
          <t xml:space="preserve"> 35</t>
        </r>
        <r>
          <rPr>
            <b/>
            <sz val="9"/>
            <color indexed="81"/>
            <rFont val="돋움"/>
            <family val="3"/>
            <charset val="129"/>
          </rPr>
          <t>세까지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가능합니다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>입니다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경력단절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결혼ㆍ임신ㆍ출산ㆍ육아ㆍ자녀교육의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재고용하는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의미합니다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」제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최대주주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최대출자자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제외됨</t>
        </r>
        <r>
          <rPr>
            <b/>
            <sz val="9"/>
            <color indexed="81"/>
            <rFont val="Tahoma"/>
            <family val="2"/>
          </rPr>
          <t>).</t>
        </r>
      </text>
    </comment>
    <comment ref="A18" authorId="0" shapeId="0" xr:uid="{0433512F-4F95-41E9-A294-23E4A7B7A374}">
      <text>
        <r>
          <rPr>
            <b/>
            <sz val="9"/>
            <color indexed="81"/>
            <rFont val="돋움"/>
            <family val="3"/>
            <charset val="129"/>
          </rPr>
          <t>청년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경력단절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청년등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청년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경력단절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경력단절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
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청년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</t>
        </r>
        <r>
          <rPr>
            <b/>
            <sz val="9"/>
            <color indexed="81"/>
            <rFont val="Tahoma"/>
            <family val="2"/>
          </rPr>
          <t>: 15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29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27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병역을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이행한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(6</t>
        </r>
        <r>
          <rPr>
            <b/>
            <sz val="9"/>
            <color indexed="81"/>
            <rFont val="돋움"/>
            <family val="3"/>
            <charset val="129"/>
          </rPr>
          <t>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
     </t>
        </r>
        <r>
          <rPr>
            <b/>
            <sz val="9"/>
            <color indexed="81"/>
            <rFont val="돋움"/>
            <family val="3"/>
            <charset val="129"/>
          </rPr>
          <t>근로계약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체결일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연령에서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연령이</t>
        </r>
        <r>
          <rPr>
            <b/>
            <sz val="9"/>
            <color indexed="81"/>
            <rFont val="Tahoma"/>
            <family val="2"/>
          </rPr>
          <t xml:space="preserve"> 29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최대</t>
        </r>
        <r>
          <rPr>
            <b/>
            <sz val="9"/>
            <color indexed="81"/>
            <rFont val="Tahoma"/>
            <family val="2"/>
          </rPr>
          <t xml:space="preserve"> 35</t>
        </r>
        <r>
          <rPr>
            <b/>
            <sz val="9"/>
            <color indexed="81"/>
            <rFont val="돋움"/>
            <family val="3"/>
            <charset val="129"/>
          </rPr>
          <t>세까지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가능합니다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>입니다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경력단절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결혼ㆍ임신ㆍ출산ㆍ육아ㆍ자녀교육의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재고용하는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의미합니다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」제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최대주주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최대출자자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제외됨</t>
        </r>
        <r>
          <rPr>
            <b/>
            <sz val="9"/>
            <color indexed="81"/>
            <rFont val="Tahoma"/>
            <family val="2"/>
          </rPr>
          <t>).</t>
        </r>
      </text>
    </comment>
    <comment ref="A21" authorId="0" shapeId="0" xr:uid="{6C60CD36-7218-40CD-BDC6-61F484AF2F6E}">
      <text>
        <r>
          <rPr>
            <b/>
            <sz val="9"/>
            <color indexed="81"/>
            <rFont val="돋움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근로소득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2016.12.20]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2017.1.1]]
    1.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제공함으로써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봉급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급료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보수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세비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임금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상여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수당과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급여
</t>
        </r>
        <r>
          <rPr>
            <b/>
            <sz val="9"/>
            <color indexed="81"/>
            <rFont val="Tahoma"/>
            <family val="2"/>
          </rPr>
          <t xml:space="preserve">    2. </t>
        </r>
        <r>
          <rPr>
            <b/>
            <sz val="9"/>
            <color indexed="81"/>
            <rFont val="돋움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주주총회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사원총회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의결기관의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소득
</t>
        </r>
        <r>
          <rPr>
            <b/>
            <sz val="9"/>
            <color indexed="81"/>
            <rFont val="Tahoma"/>
            <family val="2"/>
          </rPr>
          <t xml:space="preserve">    3. </t>
        </r>
        <r>
          <rPr>
            <b/>
            <sz val="9"/>
            <color indexed="81"/>
            <rFont val="돋움"/>
            <family val="3"/>
            <charset val="129"/>
          </rPr>
          <t>「법인세법」에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처분된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금액
</t>
        </r>
        <r>
          <rPr>
            <b/>
            <sz val="9"/>
            <color indexed="81"/>
            <rFont val="Tahoma"/>
            <family val="2"/>
          </rPr>
          <t xml:space="preserve">    4. </t>
        </r>
        <r>
          <rPr>
            <b/>
            <sz val="9"/>
            <color indexed="81"/>
            <rFont val="돋움"/>
            <family val="3"/>
            <charset val="129"/>
          </rPr>
          <t>퇴직함으로써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속하지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소득
</t>
        </r>
        <r>
          <rPr>
            <b/>
            <sz val="9"/>
            <color indexed="81"/>
            <rFont val="Tahoma"/>
            <family val="2"/>
          </rPr>
          <t xml:space="preserve">    5. </t>
        </r>
        <r>
          <rPr>
            <b/>
            <sz val="9"/>
            <color indexed="81"/>
            <rFont val="돋움"/>
            <family val="3"/>
            <charset val="129"/>
          </rPr>
          <t>종업원등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대학의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교직원이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직무발명보상금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항제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직무발명보상금은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비과세소득의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총급여액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근로소득공제를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정한다</t>
        </r>
        <r>
          <rPr>
            <b/>
            <sz val="9"/>
            <color indexed="81"/>
            <rFont val="Tahoma"/>
            <family val="2"/>
          </rPr>
          <t>.
[</t>
        </r>
        <r>
          <rPr>
            <b/>
            <sz val="9"/>
            <color indexed="81"/>
            <rFont val="돋움"/>
            <family val="3"/>
            <charset val="129"/>
          </rPr>
          <t>전문개정</t>
        </r>
        <r>
          <rPr>
            <b/>
            <sz val="9"/>
            <color indexed="81"/>
            <rFont val="Tahoma"/>
            <family val="2"/>
          </rPr>
          <t xml:space="preserve"> 2009.12.31]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2010.1.1]]</t>
        </r>
      </text>
    </comment>
    <comment ref="U21" authorId="0" shapeId="0" xr:uid="{45689732-A902-4165-93EB-360F1C8CEA44}">
      <text>
        <r>
          <rPr>
            <b/>
            <sz val="9"/>
            <color indexed="81"/>
            <rFont val="Tahoma"/>
            <family val="2"/>
          </rPr>
          <t xml:space="preserve">4. 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및「공공기관의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공공기관이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지급하였거나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지급하기로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감면액의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인당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청년등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감면액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⑫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>. 
2020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감면액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두루누리지원금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.)</t>
        </r>
      </text>
    </comment>
    <comment ref="A23" authorId="0" shapeId="0" xr:uid="{714EDBFB-A9EB-4A4C-B689-C47FF4AFFFB4}">
      <text>
        <r>
          <rPr>
            <b/>
            <sz val="9"/>
            <color indexed="81"/>
            <rFont val="돋움"/>
            <family val="3"/>
            <charset val="129"/>
          </rPr>
          <t>회사부담분
사용자가 부담하는 사회보험료 상당액</t>
        </r>
      </text>
    </comment>
    <comment ref="P24" authorId="0" shapeId="0" xr:uid="{EB00EBFE-F280-4B81-80E7-50DE2D12329E}">
      <text>
        <r>
          <rPr>
            <b/>
            <sz val="9"/>
            <color indexed="81"/>
            <rFont val="Tahoma"/>
            <family val="2"/>
          </rPr>
          <t>150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</t>
        </r>
      </text>
    </comment>
    <comment ref="A29" authorId="0" shapeId="0" xr:uid="{59DCBA81-D24F-4DE8-A116-1A5A9C4E5C03}">
      <text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「근로기준법」에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근로계약을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.(2012.02.02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1. </t>
        </r>
        <r>
          <rPr>
            <b/>
            <sz val="9"/>
            <color indexed="81"/>
            <rFont val="돋움"/>
            <family val="3"/>
            <charset val="129"/>
          </rPr>
          <t>근로계약기간이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근로계약의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갱신으로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근로계약의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본다</t>
        </r>
        <r>
          <rPr>
            <b/>
            <sz val="9"/>
            <color indexed="81"/>
            <rFont val="Tahoma"/>
            <family val="2"/>
          </rPr>
          <t xml:space="preserve">.(2012.02.02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2. </t>
        </r>
        <r>
          <rPr>
            <b/>
            <sz val="9"/>
            <color indexed="81"/>
            <rFont val="돋움"/>
            <family val="3"/>
            <charset val="129"/>
          </rPr>
          <t>「근로기준법」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단시간근로자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개월간의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본다</t>
        </r>
        <r>
          <rPr>
            <b/>
            <sz val="9"/>
            <color indexed="81"/>
            <rFont val="Tahoma"/>
            <family val="2"/>
          </rPr>
          <t xml:space="preserve">.(2012.02.02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3. </t>
        </r>
        <r>
          <rPr>
            <b/>
            <sz val="9"/>
            <color indexed="81"/>
            <rFont val="돋움"/>
            <family val="3"/>
            <charset val="129"/>
          </rPr>
          <t>「법인세법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</t>
        </r>
        <r>
          <rPr>
            <b/>
            <sz val="9"/>
            <color indexed="81"/>
            <rFont val="Tahoma"/>
            <family val="2"/>
          </rPr>
          <t xml:space="preserve">(2012.02.02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4.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최대주주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최대출자자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개인사업자의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배우자</t>
        </r>
        <r>
          <rPr>
            <b/>
            <sz val="9"/>
            <color indexed="81"/>
            <rFont val="Tahoma"/>
            <family val="2"/>
          </rPr>
          <t xml:space="preserve">(2012.02.02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5.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직계존비속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배우자를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「국세기본법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친족관계인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</t>
        </r>
        <r>
          <rPr>
            <b/>
            <sz val="9"/>
            <color indexed="81"/>
            <rFont val="Tahoma"/>
            <family val="2"/>
          </rPr>
          <t xml:space="preserve">(2012.02.02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6. </t>
        </r>
        <r>
          <rPr>
            <b/>
            <sz val="9"/>
            <color indexed="81"/>
            <rFont val="돋움"/>
            <family val="3"/>
            <charset val="129"/>
          </rPr>
          <t>「소득세법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196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근로소득원천징수부에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사실이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</t>
        </r>
        <r>
          <rPr>
            <b/>
            <sz val="9"/>
            <color indexed="81"/>
            <rFont val="Tahoma"/>
            <family val="2"/>
          </rPr>
          <t xml:space="preserve">(2012.02.02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7.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사실이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(2012.02.02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U35" authorId="0" shapeId="0" xr:uid="{FE7997EE-3DAB-4DAA-843B-4E04391DDF37}">
      <text>
        <r>
          <rPr>
            <b/>
            <sz val="9"/>
            <color indexed="81"/>
            <rFont val="Tahoma"/>
            <family val="2"/>
          </rPr>
          <t xml:space="preserve">4. 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및「공공기관의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공공기관이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지급하였거나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지급하기로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감면액의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인당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청년등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감면액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⑫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<sst xmlns="http://schemas.openxmlformats.org/spreadsheetml/2006/main" count="240" uniqueCount="226">
  <si>
    <t>(3쪽 중 제1쪽)</t>
    <phoneticPr fontId="4" type="noConversion"/>
  </si>
  <si>
    <t xml:space="preserve"> 1. 상시근로자 수를 계산할 때 「근로기준법」 제2조제1항제8호에 따른 단시간근로자 중 1개월간의 소정근로시간이 60시간 이상인 </t>
    <phoneticPr fontId="4" type="noConversion"/>
  </si>
  <si>
    <t>근로자 1명은 0.5명으로 계산하되, 「조세특례제한법 시행령」 제27조의4제5항제2호 각 목의 지원요건을 모두 충족하는 상시근로</t>
    <phoneticPr fontId="4" type="noConversion"/>
  </si>
  <si>
    <t>공제세액계산서</t>
    <phoneticPr fontId="4" type="noConversion"/>
  </si>
  <si>
    <r>
      <t xml:space="preserve">자는 </t>
    </r>
    <r>
      <rPr>
        <sz val="11"/>
        <color rgb="FF000000"/>
        <rFont val="돋움"/>
        <family val="3"/>
        <charset val="129"/>
      </rPr>
      <t>0.75</t>
    </r>
    <r>
      <rPr>
        <sz val="11"/>
        <color rgb="FF000000"/>
        <rFont val="맑은 고딕"/>
        <family val="3"/>
        <charset val="129"/>
        <scheme val="minor"/>
      </rPr>
      <t>명으로 하여 계산하며</t>
    </r>
    <r>
      <rPr>
        <sz val="11"/>
        <color rgb="FF000000"/>
        <rFont val="돋움"/>
        <family val="3"/>
        <charset val="129"/>
      </rPr>
      <t xml:space="preserve">, </t>
    </r>
    <r>
      <rPr>
        <sz val="11"/>
        <color rgb="FF000000"/>
        <rFont val="맑은 고딕"/>
        <family val="3"/>
        <charset val="129"/>
        <scheme val="minor"/>
      </rPr>
      <t xml:space="preserve">상시근로자 수 중 </t>
    </r>
    <r>
      <rPr>
        <sz val="11"/>
        <color rgb="FF000000"/>
        <rFont val="돋움"/>
        <family val="3"/>
        <charset val="129"/>
      </rPr>
      <t>100</t>
    </r>
    <r>
      <rPr>
        <sz val="11"/>
        <color rgb="FF000000"/>
        <rFont val="맑은 고딕"/>
        <family val="3"/>
        <charset val="129"/>
        <scheme val="minor"/>
      </rPr>
      <t xml:space="preserve">분의 </t>
    </r>
    <r>
      <rPr>
        <sz val="11"/>
        <color rgb="FF000000"/>
        <rFont val="돋움"/>
        <family val="3"/>
        <charset val="129"/>
      </rPr>
      <t xml:space="preserve">1 </t>
    </r>
    <r>
      <rPr>
        <sz val="11"/>
        <color rgb="FF000000"/>
        <rFont val="맑은 고딕"/>
        <family val="3"/>
        <charset val="129"/>
        <scheme val="minor"/>
      </rPr>
      <t>미만은 없는 것으로 합니다</t>
    </r>
    <r>
      <rPr>
        <sz val="11"/>
        <color rgb="FF000000"/>
        <rFont val="돋움"/>
        <family val="3"/>
        <charset val="129"/>
      </rPr>
      <t>.</t>
    </r>
    <phoneticPr fontId="4" type="noConversion"/>
  </si>
  <si>
    <t>❶ 신청인</t>
  </si>
  <si>
    <t>①</t>
    <phoneticPr fontId="4" type="noConversion"/>
  </si>
  <si>
    <t>상호 또는 법인명</t>
    <phoneticPr fontId="4" type="noConversion"/>
  </si>
  <si>
    <t>②</t>
    <phoneticPr fontId="4" type="noConversion"/>
  </si>
  <si>
    <t>사업자등록번호</t>
    <phoneticPr fontId="4" type="noConversion"/>
  </si>
  <si>
    <t xml:space="preserve">  가. 상시근로자 수: 해당 과세연도의 매월 말 현재 상시근로자 수의 합 / 해당 과세연도의 개월 수</t>
    <phoneticPr fontId="4" type="noConversion"/>
  </si>
  <si>
    <t>③</t>
    <phoneticPr fontId="4" type="noConversion"/>
  </si>
  <si>
    <t>대표자 성명</t>
    <phoneticPr fontId="4" type="noConversion"/>
  </si>
  <si>
    <t>④</t>
    <phoneticPr fontId="4" type="noConversion"/>
  </si>
  <si>
    <t>생년월일</t>
    <phoneticPr fontId="4" type="noConversion"/>
  </si>
  <si>
    <t xml:space="preserve">  나. 청년 및 경력단절 여성 상시근로자 수: 해당 과세연도의 매월 말 현재 청년 및 경력단절 여성 상시근로자 수의 합 / 해당 과세연도의 개월 수</t>
    <phoneticPr fontId="4" type="noConversion"/>
  </si>
  <si>
    <t>⑤</t>
    <phoneticPr fontId="4" type="noConversion"/>
  </si>
  <si>
    <t>주소 또는 본점소재지</t>
    <phoneticPr fontId="4" type="noConversion"/>
  </si>
  <si>
    <t xml:space="preserve">  다. 청년 상시근로자의 의미: 15세 이상 29세 이하인 상시근로자[「조세특례제한법 시행령」 제27조제1항 단서에 따라 병역을 이행한 </t>
    <phoneticPr fontId="4" type="noConversion"/>
  </si>
  <si>
    <t>(전화번호:</t>
    <phoneticPr fontId="4" type="noConversion"/>
  </si>
  <si>
    <t>)</t>
    <phoneticPr fontId="4" type="noConversion"/>
  </si>
  <si>
    <t xml:space="preserve">      경우에는 그 기간(6년을 한도로 합니다)을 근로계약 체결일 현재 연령에서 빼고 계산한 연령이 29세 이하인 경우를 포함하며, 최대 </t>
    <phoneticPr fontId="4" type="noConversion"/>
  </si>
  <si>
    <t>❷ 과세연도</t>
    <phoneticPr fontId="4" type="noConversion"/>
  </si>
  <si>
    <t>부터</t>
    <phoneticPr fontId="4" type="noConversion"/>
  </si>
  <si>
    <t>까지</t>
    <phoneticPr fontId="4" type="noConversion"/>
  </si>
  <si>
    <t xml:space="preserve">     35세까지 가능합니다]입니다. 다만, 직전 과세연도 중 청년 상시근로자인 경우 또는 해당 과세연도 근로계약체결일 현재 청년 상시</t>
    <phoneticPr fontId="4" type="noConversion"/>
  </si>
  <si>
    <t>❸ 공제세액 계산내용</t>
    <phoneticPr fontId="4" type="noConversion"/>
  </si>
  <si>
    <t xml:space="preserve">     근로자인 경우에는 2013. 12. 31.이 속하는 과세연도까지 청년 상시근로자로 봅니다.</t>
    <phoneticPr fontId="4" type="noConversion"/>
  </si>
  <si>
    <t>⑥</t>
    <phoneticPr fontId="4" type="noConversion"/>
  </si>
  <si>
    <r>
      <t xml:space="preserve">1. </t>
    </r>
    <r>
      <rPr>
        <b/>
        <sz val="10"/>
        <color rgb="FFC00000"/>
        <rFont val="돋움"/>
        <family val="3"/>
        <charset val="129"/>
      </rPr>
      <t>청년 및 경력단절 여성</t>
    </r>
    <r>
      <rPr>
        <b/>
        <sz val="10"/>
        <color theme="1"/>
        <rFont val="돋움"/>
        <family val="3"/>
        <charset val="129"/>
      </rPr>
      <t xml:space="preserve"> 상시근로자 고용증가 인원의 사회보험료 부담증가 상당액에 대한 공제세액계산</t>
    </r>
    <phoneticPr fontId="4" type="noConversion"/>
  </si>
  <si>
    <t xml:space="preserve">  라. 경력단절 여성 상시근로자의 의미: 해당 중소기업에서 1년 이상 근무한 여성이 임신․출산․육아의 사유로 퇴직한 날부터 3년 이상 </t>
    <phoneticPr fontId="4" type="noConversion"/>
  </si>
  <si>
    <t>⑦</t>
    <phoneticPr fontId="4" type="noConversion"/>
  </si>
  <si>
    <t xml:space="preserve">      10년 미만의 기간 내에 해당 중소기업에서 상시근로자로 재고용하는 것을 의미합니다(「조세특례제한법 」제29조의3 제1항 각</t>
    <phoneticPr fontId="4" type="noConversion"/>
  </si>
  <si>
    <t xml:space="preserve">  가. 고용증가 인원 계산</t>
    <phoneticPr fontId="4" type="noConversion"/>
  </si>
  <si>
    <t xml:space="preserve">     호의 규정에 해당되는 자를 의미하며, 해당 중소기업의 최대주주 또는 최대출자자 등의 경우에는 제외됨).</t>
    <phoneticPr fontId="4" type="noConversion"/>
  </si>
  <si>
    <t xml:space="preserve"> 2. ⑩란의 "증가한 청년등 상시근로자 수"는 24.란의 "증가한 상시근로자 수"를 한도로 합니다.</t>
    <phoneticPr fontId="4" type="noConversion"/>
  </si>
  <si>
    <t xml:space="preserve"> 3. ⑩, 26.란의 수가 음수인 경우 영으로 합니다.</t>
    <phoneticPr fontId="4" type="noConversion"/>
  </si>
  <si>
    <r>
      <t xml:space="preserve"> 4. ⑮란부터 </t>
    </r>
    <r>
      <rPr>
        <sz val="11"/>
        <color theme="1"/>
        <rFont val="맑은 고딕"/>
        <family val="3"/>
        <charset val="128"/>
        <scheme val="minor"/>
      </rPr>
      <t>⑲</t>
    </r>
    <r>
      <rPr>
        <sz val="11"/>
        <color theme="1"/>
        <rFont val="맑은 고딕"/>
        <family val="2"/>
        <charset val="129"/>
        <scheme val="minor"/>
      </rPr>
      <t>란까지의 사회보험료율은 해당 과세연도 종료일 현재 적용되는 보험료율을 말합니다.</t>
    </r>
    <phoneticPr fontId="4" type="noConversion"/>
  </si>
  <si>
    <t>%</t>
    <phoneticPr fontId="4" type="noConversion"/>
  </si>
  <si>
    <t xml:space="preserve">  다. 사회보험료율</t>
    <phoneticPr fontId="4" type="noConversion"/>
  </si>
  <si>
    <r>
      <rPr>
        <sz val="11"/>
        <color theme="1"/>
        <rFont val="맑은 고딕"/>
        <family val="2"/>
        <charset val="129"/>
        <scheme val="minor"/>
      </rPr>
      <t xml:space="preserve">    </t>
    </r>
    <r>
      <rPr>
        <sz val="11"/>
        <color theme="1"/>
        <rFont val="맑은 고딕"/>
        <family val="3"/>
        <charset val="128"/>
        <scheme val="minor"/>
      </rPr>
      <t>⑲</t>
    </r>
    <r>
      <rPr>
        <sz val="11"/>
        <color theme="1"/>
        <rFont val="맑은 고딕"/>
        <family val="2"/>
        <charset val="129"/>
        <scheme val="minor"/>
      </rPr>
      <t xml:space="preserve"> 산업재해보상보험: 「고용보험 및 산업재해보상보험의 보험료 징수 등에 관한 법률」 제14조제3항에 따른 산재보험료율</t>
    </r>
    <phoneticPr fontId="4" type="noConversion"/>
  </si>
  <si>
    <r>
      <t xml:space="preserve">2. 청년 및 경력단절 여성 </t>
    </r>
    <r>
      <rPr>
        <b/>
        <sz val="10"/>
        <color rgb="FFFF0000"/>
        <rFont val="돋움"/>
        <family val="3"/>
        <charset val="129"/>
      </rPr>
      <t>외</t>
    </r>
    <r>
      <rPr>
        <b/>
        <sz val="10"/>
        <color theme="1"/>
        <rFont val="돋움"/>
        <family val="3"/>
        <charset val="129"/>
      </rPr>
      <t xml:space="preserve"> 상시근로자 고용증가 인원의 사회보험료 부담증가 상당액에 대한 공제세액계산</t>
    </r>
    <phoneticPr fontId="4" type="noConversion"/>
  </si>
  <si>
    <r>
      <t xml:space="preserve">  5. (21)란의 신성장 서비스업을 영위하는 중소기업이란 「조세특례제한법 시행령</t>
    </r>
    <r>
      <rPr>
        <sz val="11"/>
        <color theme="1"/>
        <rFont val="맑은 고딕"/>
        <family val="3"/>
        <charset val="128"/>
        <scheme val="minor"/>
      </rPr>
      <t>｣</t>
    </r>
    <r>
      <rPr>
        <sz val="11"/>
        <color theme="1"/>
        <rFont val="맑은 고딕"/>
        <family val="2"/>
        <charset val="129"/>
        <scheme val="minor"/>
      </rPr>
      <t xml:space="preserve"> 제27조의4제5항 각 호에 따른 업종을 주된 사업으</t>
    </r>
    <phoneticPr fontId="4" type="noConversion"/>
  </si>
  <si>
    <t xml:space="preserve">    로 영위하는 중소기업을 말합니다.</t>
    <phoneticPr fontId="4" type="noConversion"/>
  </si>
  <si>
    <t>210mm×297mm[백상지 80g/㎡ 또는 중질지 80g/㎡]</t>
    <phoneticPr fontId="4" type="noConversion"/>
  </si>
  <si>
    <t>(3쪽 중 제2쪽)</t>
    <phoneticPr fontId="4" type="noConversion"/>
  </si>
  <si>
    <t>소득세법 제20조 [ 근로소득 ]</t>
    <phoneticPr fontId="4" type="noConversion"/>
  </si>
  <si>
    <t>① 근로소득은 해당 과세기간에 발생한 다음 각 호의 소득으로 한다.(2009.12.31 개정)</t>
    <phoneticPr fontId="4" type="noConversion"/>
  </si>
  <si>
    <t>1. 근로를 제공함으로써 받는 봉급ㆍ급료ㆍ보수ㆍ세비ㆍ임금ㆍ상여ㆍ수당과 이와 유사한 성질의 급여(2009.12.31 개정)</t>
    <phoneticPr fontId="4" type="noConversion"/>
  </si>
  <si>
    <t>2. 법인의 주주총회ㆍ사원총회 또는 이에 준하는 의결기관의 결의에 따라 상여로 받는 소득(2009.12.31 개정)</t>
    <phoneticPr fontId="4" type="noConversion"/>
  </si>
  <si>
    <t>3. 「법인세법」에 따라 상여로 처분된 금액(2009.12.31 신설)</t>
    <phoneticPr fontId="4" type="noConversion"/>
  </si>
  <si>
    <t xml:space="preserve">  가. 상시 근로자 증가 인원</t>
    <phoneticPr fontId="4" type="noConversion"/>
  </si>
  <si>
    <t>4. 퇴직함으로써 받는 소득으로서 퇴직소득에 속하지 아니하는 소득(2009.12.31 신설)</t>
    <phoneticPr fontId="4" type="noConversion"/>
  </si>
  <si>
    <t>5. 종업원등 또는 대학의 교직원이 지급받는 직무발명보상금(제21조 제1항 제22호의2에 따른 직무발명보상금은 제외한다)(2016.12.20 신설)</t>
    <phoneticPr fontId="4" type="noConversion"/>
  </si>
  <si>
    <t xml:space="preserve">  나. 2차년도 세액공제액 계산(상시 근로자 감소여부)</t>
    <phoneticPr fontId="4" type="noConversion"/>
  </si>
  <si>
    <t>② 근로소득금액은 제1항 각 호의 소득의 금액의 합계액(비과세소득의 금액은 제외하며, 이하 “총급여액”이라 한다)에서 제47조에 따른 근로소득공제를 적용한 금액으로 한다.(2009.12.31 개정)</t>
    <phoneticPr fontId="4" type="noConversion"/>
  </si>
  <si>
    <t>직전년도 대비
상시근로자 감소
여부</t>
    <phoneticPr fontId="4" type="noConversion"/>
  </si>
  <si>
    <t>직전년도 대비
청년 등 상시근로자수 감소여부</t>
    <phoneticPr fontId="4" type="noConversion"/>
  </si>
  <si>
    <t>ㄱ. 직전년도 
청년 등 상시근로자 증가에 대한 
사회보험료 
세액공제액</t>
    <phoneticPr fontId="4" type="noConversion"/>
  </si>
  <si>
    <r>
      <t xml:space="preserve">ㄴ. 직전년도 
청년 등 </t>
    </r>
    <r>
      <rPr>
        <sz val="11"/>
        <color rgb="FFC00000"/>
        <rFont val="맑은 고딕"/>
        <family val="3"/>
        <charset val="129"/>
        <scheme val="minor"/>
      </rPr>
      <t>외</t>
    </r>
    <r>
      <rPr>
        <sz val="11"/>
        <color theme="1"/>
        <rFont val="맑은 고딕"/>
        <family val="2"/>
        <charset val="129"/>
        <scheme val="minor"/>
      </rPr>
      <t xml:space="preserve"> 상시
근로자 증가에 대한 사회보험료
세액공제액</t>
    </r>
  </si>
  <si>
    <t>③ 근로소득의 범위에 관하여 필요한 사항은 대통령령으로 정한다.(2009.12.31 항번개정)</t>
    <phoneticPr fontId="4" type="noConversion"/>
  </si>
  <si>
    <t>부</t>
    <phoneticPr fontId="4" type="noConversion"/>
  </si>
  <si>
    <t>국세청 답변</t>
    <phoneticPr fontId="4" type="noConversion"/>
  </si>
  <si>
    <t>여</t>
    <phoneticPr fontId="4" type="noConversion"/>
  </si>
  <si>
    <t>조세특례제한법 제30조의4 제7항의 총급여액은 소득세법 제20조 제1항에 따른 급여액이라고 규정하고 있는데</t>
    <phoneticPr fontId="4" type="noConversion"/>
  </si>
  <si>
    <r>
      <t xml:space="preserve">이때 </t>
    </r>
    <r>
      <rPr>
        <b/>
        <u/>
        <sz val="11"/>
        <color rgb="FFC00000"/>
        <rFont val="맑은 고딕"/>
        <family val="3"/>
        <charset val="129"/>
        <scheme val="minor"/>
      </rPr>
      <t xml:space="preserve">총급여액이라 함은 </t>
    </r>
    <r>
      <rPr>
        <b/>
        <u/>
        <sz val="11"/>
        <color rgb="FF002060"/>
        <rFont val="맑은 고딕"/>
        <family val="3"/>
        <charset val="129"/>
        <scheme val="minor"/>
      </rPr>
      <t>비과세소득을 제외</t>
    </r>
    <r>
      <rPr>
        <b/>
        <u/>
        <sz val="11"/>
        <color rgb="FFC00000"/>
        <rFont val="맑은 고딕"/>
        <family val="3"/>
        <charset val="129"/>
        <scheme val="minor"/>
      </rPr>
      <t>하도록 하고 있으므로 비과세 소득을 제외한 총급여액을 기준으로 계산함이 타당</t>
    </r>
    <r>
      <rPr>
        <b/>
        <sz val="11"/>
        <color rgb="FFC00000"/>
        <rFont val="맑은 고딕"/>
        <family val="3"/>
        <charset val="129"/>
        <scheme val="minor"/>
      </rPr>
      <t>한 것으로 판단됩니다.</t>
    </r>
    <phoneticPr fontId="4" type="noConversion"/>
  </si>
  <si>
    <t xml:space="preserve">     「조세특례제한법」 제30조의4제5항에 따라 공제세액계산서를 제출합니다.</t>
    <phoneticPr fontId="4" type="noConversion"/>
  </si>
  <si>
    <t>2018.1.1.이후 중소기업에 대한 특별세액감면(조특법 §7)과는 중복적용받을 수 있다.</t>
    <phoneticPr fontId="4" type="noConversion"/>
  </si>
  <si>
    <t>신청인</t>
    <phoneticPr fontId="4" type="noConversion"/>
  </si>
  <si>
    <t>(서명 또는 인)</t>
    <phoneticPr fontId="4" type="noConversion"/>
  </si>
  <si>
    <t>최저한세의 적용</t>
    <phoneticPr fontId="4" type="noConversion"/>
  </si>
  <si>
    <t>미공제세액의 이월공제 5년</t>
    <phoneticPr fontId="4" type="noConversion"/>
  </si>
  <si>
    <t>세무서장</t>
    <phoneticPr fontId="4" type="noConversion"/>
  </si>
  <si>
    <t>귀하</t>
    <phoneticPr fontId="4" type="noConversion"/>
  </si>
  <si>
    <t>농어촌특별세의 비과세</t>
    <phoneticPr fontId="4" type="noConversion"/>
  </si>
  <si>
    <t>첨부서류</t>
    <phoneticPr fontId="4" type="noConversion"/>
  </si>
  <si>
    <t xml:space="preserve">  없음</t>
    <phoneticPr fontId="4" type="noConversion"/>
  </si>
  <si>
    <t>수수료 
없음</t>
    <phoneticPr fontId="4" type="noConversion"/>
  </si>
  <si>
    <t>2018.1.1. 이후 공제기간 2년 확대 : *고용인원이 유지되는 경우 고용이 증가한 다음 해도 세액공제 적용</t>
    <phoneticPr fontId="4" type="noConversion"/>
  </si>
  <si>
    <t>(5) 외국인 투자기업에 대한 법인세감면의 경우 세액공제 계산</t>
    <phoneticPr fontId="4" type="noConversion"/>
  </si>
  <si>
    <t xml:space="preserve">내국법인이 조세특례제한법 제121조의 2 또는 제121조의 4에 따라 외국인투자기업에 대한 법인세를 감면 받는 경우에는 </t>
    <phoneticPr fontId="4" type="noConversion"/>
  </si>
  <si>
    <t>중소기업 사회보헙료세액공제에 해당하는 금액 중 내국인 투자자의 소유주식 또는 지분의 비율을 곱하여 계산한 금액을 공제한다.</t>
    <phoneticPr fontId="4" type="noConversion"/>
  </si>
  <si>
    <t>(조특법 §127 ③)</t>
    <phoneticPr fontId="4" type="noConversion"/>
  </si>
  <si>
    <t>(6) 고용창출투자세액공제와 중소기업 사회보험료세액공제의 중복적용의 배제</t>
    <phoneticPr fontId="4" type="noConversion"/>
  </si>
  <si>
    <t>동일한 사업연도에 고용창출투자세액공제(조특법 §26)와 중소기업 사회보험료세액공제 (조특법 §30의 4)가 동시에 적용되는 경우에는</t>
    <phoneticPr fontId="4" type="noConversion"/>
  </si>
  <si>
    <t xml:space="preserve"> 각각 그 중 하나만을 선택하여 적용받을 수 있다. (조특법 §127 ②).</t>
    <phoneticPr fontId="4" type="noConversion"/>
  </si>
  <si>
    <t xml:space="preserve">따라서 조세특례제한법 제127조 제2항에 따라 동일한 사업연도에 고용창출투자세액공제와 중소기업 사회보험료 세액공제가 동시에 에 적용되는 경우에는 </t>
    <phoneticPr fontId="4" type="noConversion"/>
  </si>
  <si>
    <t>그 중 하나만을 선택하여 적용받을 수 있는 것이나</t>
    <phoneticPr fontId="4" type="noConversion"/>
  </si>
  <si>
    <t xml:space="preserve">이월된 고용창출투자세액공제와 당기의 중소기업 사회보험료세액공제가 있는 경우에는 중복 적용이 가능하며 이 경우에는 이월된 </t>
    <phoneticPr fontId="4" type="noConversion"/>
  </si>
  <si>
    <t>고용창출투자세액공제를 먼저 공제하여야 한다.</t>
    <phoneticPr fontId="4" type="noConversion"/>
  </si>
  <si>
    <r>
      <rPr>
        <b/>
        <sz val="11"/>
        <color rgb="FF7030A0"/>
        <rFont val="맑은 고딕"/>
        <family val="3"/>
        <charset val="129"/>
        <scheme val="minor"/>
      </rPr>
      <t xml:space="preserve">(7) 대부분의 세액감면시 중소기업 사회보험료세액공제의 </t>
    </r>
    <r>
      <rPr>
        <b/>
        <sz val="11"/>
        <color rgb="FF0070C0"/>
        <rFont val="맑은 고딕"/>
        <family val="3"/>
        <charset val="129"/>
        <scheme val="minor"/>
      </rPr>
      <t>적용배제</t>
    </r>
    <phoneticPr fontId="4" type="noConversion"/>
  </si>
  <si>
    <t>내국법인이 조세특례제한법상 다음의 법인세감면을 적용받은 경우와 중소기업 사회보험료 세액공제를 동시에 적용받을 수 있는</t>
    <phoneticPr fontId="4" type="noConversion"/>
  </si>
  <si>
    <t xml:space="preserve">경우에는 그 중 하나만을 선택하여 이를 적용받을 수 있다. </t>
    <phoneticPr fontId="4" type="noConversion"/>
  </si>
  <si>
    <r>
      <t xml:space="preserve">그러나 </t>
    </r>
    <r>
      <rPr>
        <b/>
        <sz val="11"/>
        <color rgb="FF002060"/>
        <rFont val="맑은 고딕"/>
        <family val="3"/>
        <charset val="129"/>
        <scheme val="minor"/>
      </rPr>
      <t>중소기업에 대한 특별세액감면(조특법 §7)과는 중복적용받을 수 있다.*</t>
    </r>
    <r>
      <rPr>
        <b/>
        <sz val="11"/>
        <color rgb="FFFF0000"/>
        <rFont val="맑은 고딕"/>
        <family val="3"/>
        <charset val="129"/>
        <scheme val="minor"/>
      </rPr>
      <t xml:space="preserve"> (조특법 §127 ④).</t>
    </r>
    <phoneticPr fontId="4" type="noConversion"/>
  </si>
  <si>
    <r>
      <t xml:space="preserve">* 본 개정규정은 </t>
    </r>
    <r>
      <rPr>
        <b/>
        <sz val="11"/>
        <color rgb="FF002060"/>
        <rFont val="맑은 고딕"/>
        <family val="3"/>
        <charset val="129"/>
        <scheme val="minor"/>
      </rPr>
      <t>2018.1.1. 이후 개시하는 사업연도분부터 적용</t>
    </r>
    <r>
      <rPr>
        <b/>
        <sz val="11"/>
        <color rgb="FFFF0000"/>
        <rFont val="맑은 고딕"/>
        <family val="3"/>
        <charset val="129"/>
        <scheme val="minor"/>
      </rPr>
      <t>한다. (법률 제15227호, 부칙 §2 ①. 2017.12.19.).</t>
    </r>
    <phoneticPr fontId="4" type="noConversion"/>
  </si>
  <si>
    <t>① 창업중소기업 등에 대한 세액감면 (조특법 §6)</t>
    <phoneticPr fontId="4" type="noConversion"/>
  </si>
  <si>
    <t>② 연구개발특구에 입주하는 첨단기술기업 등에 대한 세액감면(조특법 §12의 2)</t>
    <phoneticPr fontId="4" type="noConversion"/>
  </si>
  <si>
    <t>③ 창업중소기업간의 통합시 세액감면승계(조특법 §31 ④)</t>
    <phoneticPr fontId="4" type="noConversion"/>
  </si>
  <si>
    <t>④ 사업전환중소기업 · 수도권과밀억제권역 외의 지역으로 이전하는 중소기업 또는 농업 회사법인의 통합시 세액감면승계 (조특법 §31 ⑤)</t>
    <phoneticPr fontId="4" type="noConversion"/>
  </si>
  <si>
    <t>⑤ 법인전환시 세액감면승계 (조특법 §32 ④)</t>
    <phoneticPr fontId="4" type="noConversion"/>
  </si>
  <si>
    <t>⑥ 사업전환중소기업에 대한 세액감면 (조특법 §33의 2)</t>
    <phoneticPr fontId="4" type="noConversion"/>
  </si>
  <si>
    <t>⑦ 공공기관의 혁신도시로 이전하는 경우의 법인세 감면 (조특법 §62 ④)</t>
    <phoneticPr fontId="4" type="noConversion"/>
  </si>
  <si>
    <t>⑧ 수도권과밀억제권역 외 지역이전 중소기업에 대한 세액감면 (조특법 §63)</t>
    <phoneticPr fontId="4" type="noConversion"/>
  </si>
  <si>
    <t>⑨ 공장 및 본사의 수도권 외의 지역이전에 대한 임시특별세액감면(조특법 §63의 2 ②)</t>
    <phoneticPr fontId="4" type="noConversion"/>
  </si>
  <si>
    <t>⑩ 농공단지 입주기업 등에 대한 세액감면 (조특법 §64)</t>
    <phoneticPr fontId="4" type="noConversion"/>
  </si>
  <si>
    <t>⑪ 영농조합법인에 대한 세액면제(조특법 §66)</t>
    <phoneticPr fontId="4" type="noConversion"/>
  </si>
  <si>
    <t>⑫ 영어조합법인에 대한 세액면제(조특법 §67)</t>
    <phoneticPr fontId="4" type="noConversion"/>
  </si>
  <si>
    <t>⑬ 농업회사법인에 대한 세액감면(조특법 §68)</t>
    <phoneticPr fontId="4" type="noConversion"/>
  </si>
  <si>
    <t>⑭ 사회적기업에 대한 세액감면 (조특법 §85의 6 ① · ②)</t>
    <phoneticPr fontId="4" type="noConversion"/>
  </si>
  <si>
    <t>⑮ 해외진출기업의 국내복귀에 대한 세액감면 (조특법 §104의 24 ①)</t>
    <phoneticPr fontId="4" type="noConversion"/>
  </si>
  <si>
    <t>16. 제주첨단과학기술단지입주기업에 대한 세액감면 (조특법 §121의 8)</t>
    <phoneticPr fontId="4" type="noConversion"/>
  </si>
  <si>
    <t>17. 제주투자진흥지구 또는 제주자유무역지역입주기업에 대한 세액감면(조특법 §121의 9 ②)</t>
    <phoneticPr fontId="4" type="noConversion"/>
  </si>
  <si>
    <t>18. 기업도시개발구역입주기업 등에 대한 법인세감면(조특법 §121의 17 ②)</t>
    <phoneticPr fontId="4" type="noConversion"/>
  </si>
  <si>
    <t>19. 아시아문화중심도시 투자진흥기구 입주기업 등에 대한 법인세감면 (조특법 §121의 20 ②)</t>
    <phoneticPr fontId="4" type="noConversion"/>
  </si>
  <si>
    <t>20. 금융중심지 창업기업 등에 대한 법인세감면(조특법 §121의 21 ②)</t>
    <phoneticPr fontId="4" type="noConversion"/>
  </si>
  <si>
    <t>21. 첨단의료복합단지 입주기업에 대한 법인세의 감면 (조특법 §121의 22 ②)</t>
    <phoneticPr fontId="4" type="noConversion"/>
  </si>
  <si>
    <t>아산</t>
    <phoneticPr fontId="4" type="noConversion"/>
  </si>
  <si>
    <r>
      <t xml:space="preserve">⑧ 해당 과세연도
</t>
    </r>
    <r>
      <rPr>
        <b/>
        <sz val="10.5"/>
        <color rgb="FF0070C0"/>
        <rFont val="돋움"/>
        <family val="3"/>
        <charset val="129"/>
      </rPr>
      <t xml:space="preserve">청년등 </t>
    </r>
    <r>
      <rPr>
        <sz val="10.5"/>
        <color theme="1"/>
        <rFont val="돋움"/>
        <family val="3"/>
        <charset val="129"/>
      </rPr>
      <t>상시근로자 수</t>
    </r>
  </si>
  <si>
    <r>
      <t xml:space="preserve">⑨ 직전 과세연도
</t>
    </r>
    <r>
      <rPr>
        <b/>
        <sz val="10.5"/>
        <color rgb="FF0070C0"/>
        <rFont val="돋움"/>
        <family val="3"/>
        <charset val="129"/>
      </rPr>
      <t>청년등</t>
    </r>
    <r>
      <rPr>
        <sz val="10.5"/>
        <color theme="1"/>
        <rFont val="돋움"/>
        <family val="3"/>
        <charset val="129"/>
      </rPr>
      <t xml:space="preserve"> 상시근로자 수</t>
    </r>
    <phoneticPr fontId="4" type="noConversion"/>
  </si>
  <si>
    <r>
      <t xml:space="preserve">⑫ 해당 과세연도
</t>
    </r>
    <r>
      <rPr>
        <b/>
        <sz val="10.5"/>
        <color rgb="FF0070C0"/>
        <rFont val="돋움"/>
        <family val="3"/>
        <charset val="129"/>
      </rPr>
      <t>청년등</t>
    </r>
    <r>
      <rPr>
        <sz val="10.5"/>
        <color theme="1"/>
        <rFont val="돋움"/>
        <family val="3"/>
        <charset val="129"/>
      </rPr>
      <t xml:space="preserve"> 상시근로자 수(=⑧)</t>
    </r>
    <phoneticPr fontId="4" type="noConversion"/>
  </si>
  <si>
    <r>
      <t xml:space="preserve">중소기업 </t>
    </r>
    <r>
      <rPr>
        <b/>
        <sz val="16"/>
        <color rgb="FFC00000"/>
        <rFont val="견고딕"/>
        <family val="3"/>
        <charset val="129"/>
      </rPr>
      <t>고용증가</t>
    </r>
    <r>
      <rPr>
        <b/>
        <sz val="16"/>
        <color rgb="FF0070C0"/>
        <rFont val="견고딕"/>
        <family val="3"/>
        <charset val="129"/>
      </rPr>
      <t xml:space="preserve"> 인원에 대한 사회보험료 세액공제</t>
    </r>
    <phoneticPr fontId="4" type="noConversion"/>
  </si>
  <si>
    <t>고용보험 및 산업재해보상보험의 보험료징수 등에 관한 법률 약칭 : 고용산재보험료징수법</t>
    <phoneticPr fontId="4" type="noConversion"/>
  </si>
  <si>
    <t>제13조(보험료)</t>
    <phoneticPr fontId="4" type="noConversion"/>
  </si>
  <si>
    <t>① 보험사업에 드는 비용에 충당하기 위하여 보험가입자로부터 다음 각 호의 보험료를 징수한다. [개정 2010.1.27] [[시행일 2011.1.1]]</t>
    <phoneticPr fontId="4" type="noConversion"/>
  </si>
  <si>
    <t>1. 고용안정·직업능력개발사업 및 실업급여의 보험료(이하 "고용보험료"라 한다)</t>
    <phoneticPr fontId="4" type="noConversion"/>
  </si>
  <si>
    <t>2. 산재보험의 보험료(이하 "산재보험료"라 한다)</t>
    <phoneticPr fontId="4" type="noConversion"/>
  </si>
  <si>
    <t>고용보험료 중 실업급여의 보험료를 징수하지 아니한다. [개정 2013.6.4, 2019.1.15]</t>
    <phoneticPr fontId="4" type="noConversion"/>
  </si>
  <si>
    <t xml:space="preserve">④ 제1항에 따라 사업주가 부담하여야 하는 고용보험료는 그 사업에 종사하는 고용보험 가입자인 근로자의 개인별 보수총액(제2항 단서에 따른 보수로 보는 금품의 총액과 보수의 총액은 제외한다)에 </t>
    <phoneticPr fontId="4" type="noConversion"/>
  </si>
  <si>
    <t>다음 각 호를 각각 곱하여 산출한 각각의 금액을 합한 금액으로 한다. [개정 2011.7.21, 2013.6.4]</t>
    <phoneticPr fontId="4" type="noConversion"/>
  </si>
  <si>
    <t>2. 실업급여의 보험료율의 2분의 1</t>
    <phoneticPr fontId="4" type="noConversion"/>
  </si>
  <si>
    <t xml:space="preserve">⑤ 제1항에 따라 사업주가 부담하여야 하는 산재보험료는 그 사업주가 경영하는 사업에 종사하는 근로자의 개인별 보수총액에 다음 각 호에 따른 산재보험료율을 곱한 금액을 합한 금액으로 한다. </t>
    <phoneticPr fontId="4" type="noConversion"/>
  </si>
  <si>
    <t>고용노동부장관이 정하여 고시하는 노무비율을 사용하여 보수총액의 추정액 또는 보수총액을 결정할 수 있다. [개정 2010.6.4 제10339호(정부조직법)] [[시행일 2011.1.1]]</t>
    <phoneticPr fontId="4" type="noConversion"/>
  </si>
  <si>
    <t>[전문개정 2009.12.30] [[시행일 2011.1.1]]</t>
    <phoneticPr fontId="4" type="noConversion"/>
  </si>
  <si>
    <r>
      <t>② 고용보험 가입자인 근로자가 부담하여야 하는 고용보험료는 자기의 보수총액에 제14조(보험료율의 결정)제1항에 따른</t>
    </r>
    <r>
      <rPr>
        <b/>
        <u/>
        <sz val="11"/>
        <color rgb="FFC00000"/>
        <rFont val="맑은 고딕"/>
        <family val="3"/>
        <charset val="129"/>
        <scheme val="minor"/>
      </rPr>
      <t xml:space="preserve"> 실업급여의 보험료율의 2분의 1을 곱한 금액</t>
    </r>
    <r>
      <rPr>
        <sz val="11"/>
        <color theme="1"/>
        <rFont val="맑은 고딕"/>
        <family val="2"/>
        <charset val="129"/>
        <scheme val="minor"/>
      </rPr>
      <t>으로 한다.</t>
    </r>
    <phoneticPr fontId="4" type="noConversion"/>
  </si>
  <si>
    <t xml:space="preserve">다만, 사업주로부터 제2조(정의)제3호 본문에 따른 보수를 지급받지 아니하는 근로자는 제2조(정의)제3호 단서에 따라 보수로 보는 금품의 총액에 제14조제1항에 따른 실업급여의 보험료율을 곱한 금액을 부담하여야 하고, </t>
    <phoneticPr fontId="4" type="noConversion"/>
  </si>
  <si>
    <t xml:space="preserve">제2조(정의)제3호 단서에 따른 휴직이나 그 밖에 이와 비슷한 상태에 있는 기간 중에 사업주로부터 제2조제3호 본문에 따른 보수를 지급받는 근로자로서 고용노동부장관이 정하여 고시하는 사유에 해당하는 근로자는 </t>
    <phoneticPr fontId="4" type="noConversion"/>
  </si>
  <si>
    <t>그 기간에 지급받는 보수의 총액에 제14조(보험료율의 결정)제1항에 따른 실업급여의 보험료율을 곱한 금액을 부담하여야 한다. [개정 2010.1.27, 2011.7.21]</t>
    <phoneticPr fontId="4" type="noConversion"/>
  </si>
  <si>
    <t xml:space="preserve">③ 제1항에도 불구하고 「고용보험법」 제10조(적용 제외)제2항에 따라 65세 이후에 고용(65세 전부터 피보험자격을 유지하던 사람이 65세 이후에 계속하여 고용된 경우는 제외한다)되거나 자영업을 개시한 자에 대하여는 </t>
    <phoneticPr fontId="4" type="noConversion"/>
  </si>
  <si>
    <t>1. 제14조(보험료율의 결정)제1항에 따른 고용안정·직업능력개발사업의 보험료율</t>
    <phoneticPr fontId="4" type="noConversion"/>
  </si>
  <si>
    <t>다만, 「산업재해보상보험법」 제37조(업무상의 재해의 인정 기준)제4항에 해당하는 경우에는 제1호에 따른 산재보험료율만을 곱하여 산정한다. [개정 2013.6.4, 2017.10.24] [[시행일 2018.1.1]]</t>
    <phoneticPr fontId="4" type="noConversion"/>
  </si>
  <si>
    <t>1. 제14조(보험료율의 결정)제3항부터 제6항까지에 따라 같은 종류의 사업에 적용되는 산재보험료율</t>
    <phoneticPr fontId="4" type="noConversion"/>
  </si>
  <si>
    <t>2. 제14조(보험료율의 결정)제7항에 따른 산재보험료율</t>
    <phoneticPr fontId="4" type="noConversion"/>
  </si>
  <si>
    <t xml:space="preserve">⑥ 제17조(건설업 등의 개산보험료의 신고와 납부)제1항에 따른 보수총액의 추정액 또는 제19조(건설업 등의 확정보험료의 신고·납부 및 정산)제1항에 따른 보수총액을 결정하기 곤란한 경우에는 대통령령으로 정하는 바에 따라 </t>
    <phoneticPr fontId="4" type="noConversion"/>
  </si>
  <si>
    <t xml:space="preserve">제14조(보험료율의 결정) </t>
    <phoneticPr fontId="4" type="noConversion"/>
  </si>
  <si>
    <t>① 고용보험료율은 보험수지의 동향과 경제상황 등을 고려하여 1000분의 30의 범위에서 고용안정·직업능력개발사업의 보험료율 및 실업급여의 보험료율로 구분하여 대통령령으로 정한다.</t>
    <phoneticPr fontId="4" type="noConversion"/>
  </si>
  <si>
    <t>② 제1항의 고용보험료율을 결정하거나 변경하려면 「고용보험법」 제7조(고용보험위원회)에 따른 고용보험위원회의 심의를 거쳐야 한다.</t>
    <phoneticPr fontId="4" type="noConversion"/>
  </si>
  <si>
    <t>매년 6월 30일 현재 과거 3년 동안의 보수총액에 대한 산재보험급여총액의 비율을 기초로 하여,</t>
    <phoneticPr fontId="4" type="noConversion"/>
  </si>
  <si>
    <t>「산업재해보상보험법」에 따른 연금 등 산재보험급여에 드는 금액, 재해예방 및 재해근로자의 복지증진에 드는 비용 등을 고려하여 사업의 종류별로 구분하여 고용노동부령으로 정한다.</t>
    <phoneticPr fontId="4" type="noConversion"/>
  </si>
  <si>
    <t>④ 산재보험의 보험관계가 성립한 후 3년이 지나지 아니한 사업에 대한 산재보험료율은 제3항에도 불구하고</t>
    <phoneticPr fontId="4" type="noConversion"/>
  </si>
  <si>
    <t>⑤ 고용노동부장관은 제3항에 따라 산재보험료율을 정하는 경우에는 특정 사업 종류의 산재보험료율이 전체 사업의 평균 산재보험료율의 20배를 초과하지 아니하도록 하여야 한다. [개정 2010.6.4 제10339호(정부조직법)] [[시행일 2011.1.1]]</t>
    <phoneticPr fontId="4" type="noConversion"/>
  </si>
  <si>
    <t>⑥ 고용노동부장관은 제3항에 따라 정한 특정 사업 종류의 산재보험료율이 인상되거나 인하되는 경우에는 직전 보험연도 산재보험료율의 100분의 30의 범위에서 조정하여야 한다. [개정 2010.6.4 제10339호(정부조직법)] [[시행일 2011.1.1]]</t>
    <phoneticPr fontId="4" type="noConversion"/>
  </si>
  <si>
    <t>재해예방 및 재해근로자의 복지증진에 드는 비용 등을 고려하여 고용노동부령으로 정한다. [신설 2017.10.24] [[시행일 2018.1.1]]</t>
    <phoneticPr fontId="4" type="noConversion"/>
  </si>
  <si>
    <t xml:space="preserve">③ 「산업재해보상보험법」 제37조(업무상의 재해의 인정 기준)제1항제1호, 제2호 및 같은 항 제3호가목에 따른 업무상의 재해에 관한 산재보험료율(이하 제4항부터 제6항까지에서 "산재보험료율"이라 한다)은 </t>
    <phoneticPr fontId="4" type="noConversion"/>
  </si>
  <si>
    <t>이 경우 「산업재해보상보험법」 제37조(업무상의 재해의 인정 기준)제1항제3호나목에 따른 업무상의 재해를 이유로 지급된 보험급여액은 산재보험급여총액에 포함시키지 아니한다. [개정 2010.6.4 제10339호(정부조직법), 2017.10.24] [[시행일 2018.1.1]]</t>
    <phoneticPr fontId="4" type="noConversion"/>
  </si>
  <si>
    <t>고용노동부령으로 정하는 바에 따라 「산업재해보상보험법」 제8조(산업재해보상보험및예방심의위원회)에 따른 산업재해보상보험및예방심의위원회의 심의를 거쳐 고용노동부장관이 사업의 종류별로 따로 정한다. [개정 2010.6.4 제10339호(정부조직법)] [[시행일 2011.1.1]]</t>
    <phoneticPr fontId="4" type="noConversion"/>
  </si>
  <si>
    <t xml:space="preserve">⑦ 「산업재해보상보험법」 제37조(업무상의 재해의 인정 기준)제1항제3호나목에 따른 업무상의 재해에 관한 산재보험료율은 사업의 종류를 구분하지 아니하고 그 재해로 인하여 같은 법에 따른 연금 등 산재보험급여에 드는 금액, </t>
    <phoneticPr fontId="4" type="noConversion"/>
  </si>
  <si>
    <r>
      <t xml:space="preserve">    </t>
    </r>
    <r>
      <rPr>
        <b/>
        <sz val="11"/>
        <color theme="1"/>
        <rFont val="맑은 고딕"/>
        <family val="3"/>
        <charset val="128"/>
        <scheme val="minor"/>
      </rPr>
      <t>⑯</t>
    </r>
    <r>
      <rPr>
        <b/>
        <sz val="11"/>
        <color theme="1"/>
        <rFont val="맑은 고딕"/>
        <family val="3"/>
        <charset val="129"/>
        <scheme val="minor"/>
      </rPr>
      <t xml:space="preserve"> 장기요양보험: ⑮란의 보험료율에 「노인장기요양보험법 시행령」제4조(장기요양보험료율)에 따른 장기요양보험료율을 곱한 수</t>
    </r>
    <phoneticPr fontId="4" type="noConversion"/>
  </si>
  <si>
    <r>
      <t xml:space="preserve">    </t>
    </r>
    <r>
      <rPr>
        <sz val="11"/>
        <color theme="1"/>
        <rFont val="맑은 고딕"/>
        <family val="3"/>
        <charset val="128"/>
        <scheme val="minor"/>
      </rPr>
      <t>⑰</t>
    </r>
    <r>
      <rPr>
        <sz val="11"/>
        <color theme="1"/>
        <rFont val="맑은 고딕"/>
        <family val="2"/>
        <charset val="129"/>
        <scheme val="minor"/>
      </rPr>
      <t xml:space="preserve"> 국민연금: 「국민연금법」 제88조(연금보험료의 부과·징수 등)에 따른 보험료율</t>
    </r>
    <phoneticPr fontId="4" type="noConversion"/>
  </si>
  <si>
    <t>국민연금법 제88조(연금보험료의 부과·징수 등)</t>
    <phoneticPr fontId="4" type="noConversion"/>
  </si>
  <si>
    <t>① 보건복지부장관은 국민연금사업 중 연금보험료의 징수에 관하여 이 법에서 정하는 사항을 건강보험공단에 위탁한다. [신설 2009.5.21, 2011.6.7]</t>
    <phoneticPr fontId="4" type="noConversion"/>
  </si>
  <si>
    <t>② 공단은 국민연금사업에 드는 비용에 충당하기 위하여 가입자와 사용자에게 가입기간 동안 매월 연금보험료를 부과하고, 건강보험공단이 이를 징수한다. [개정 2009.5.21] [[시행일 2011.1.1]]</t>
    <phoneticPr fontId="4" type="noConversion"/>
  </si>
  <si>
    <t>④ 지역가입자, 임의가입자 및 임의계속가입자의 연금보험료는 지역가입자, 임의가입자 또는 임의계속가입자 본인이 부담하되, 그 금액은 기준소득월액의 1천분의 90으로 한다. [개정 2009.5.21] [[시행일 2011.1.1]]</t>
    <phoneticPr fontId="4" type="noConversion"/>
  </si>
  <si>
    <t>⑤ 공단은 기준소득월액 정정 등의 사유로 당초 징수 결정한 금액을 다시 산정함으로써 연금보험료를 추가로 징수하여야 하는 경우 가입자 또는 사용자에게 그 추가되는 연금보험료를 나누어 내도록 할 수 있다. 이 경우 분할 납부 신청 대상, 분할 납부 방법 및 납부 기한 등 연금보험료의 분할 납부에 필요한 사항은 대통령령으로 정한다.[신설 2011.6.7][[시행일 2011.12.8]]</t>
    <phoneticPr fontId="4" type="noConversion"/>
  </si>
  <si>
    <r>
      <t xml:space="preserve">③ 사업장가입자의 연금보험료 중 기여금은 사업장가입자 본인이, 부담금은 사용자가 각각 부담하되, 그 금액은 각각 기준소득월액의 </t>
    </r>
    <r>
      <rPr>
        <b/>
        <sz val="11"/>
        <color rgb="FFC00000"/>
        <rFont val="맑은 고딕"/>
        <family val="3"/>
        <charset val="129"/>
        <scheme val="minor"/>
      </rPr>
      <t>1천분의 45</t>
    </r>
    <r>
      <rPr>
        <sz val="11"/>
        <color theme="1"/>
        <rFont val="맑은 고딕"/>
        <family val="2"/>
        <charset val="129"/>
        <scheme val="minor"/>
      </rPr>
      <t>에 해당하는 금액으로 한다. [개정 2009.5.21] [[시행일 2011.1.1]]</t>
    </r>
    <phoneticPr fontId="4" type="noConversion"/>
  </si>
  <si>
    <r>
      <t xml:space="preserve">    ⑮ 국민건강보험 :「국민건강보험법 시행령」 제44조(보험료율 및 보험료부과점수당 금액)제1항에 따른 </t>
    </r>
    <r>
      <rPr>
        <b/>
        <sz val="11"/>
        <color rgb="FFC00000"/>
        <rFont val="맑은 고딕"/>
        <family val="3"/>
        <charset val="129"/>
        <scheme val="minor"/>
      </rPr>
      <t>보험료율의 2분의 1</t>
    </r>
    <phoneticPr fontId="4" type="noConversion"/>
  </si>
  <si>
    <t>■ 조세특례제한법 시행규칙 [별지 제11호의5서식] &lt;개정 2022. 3. 18.&gt;</t>
    <phoneticPr fontId="4" type="noConversion"/>
  </si>
  <si>
    <r>
      <t>해당년도 공제세액 합계(</t>
    </r>
    <r>
      <rPr>
        <sz val="11"/>
        <color rgb="FF0070C0"/>
        <rFont val="맑은 고딕"/>
        <family val="3"/>
        <charset val="129"/>
        <scheme val="minor"/>
      </rPr>
      <t>⑦+</t>
    </r>
    <r>
      <rPr>
        <sz val="9"/>
        <color rgb="FF0070C0"/>
        <rFont val="맑은 고딕"/>
        <family val="3"/>
        <charset val="129"/>
        <scheme val="minor"/>
      </rPr>
      <t>22.</t>
    </r>
    <r>
      <rPr>
        <sz val="11"/>
        <color theme="1"/>
        <rFont val="맑은 고딕"/>
        <family val="2"/>
        <charset val="129"/>
        <scheme val="minor"/>
      </rPr>
      <t>)</t>
    </r>
    <phoneticPr fontId="4" type="noConversion"/>
  </si>
  <si>
    <t>공제세액(⑩×⑮)</t>
    <phoneticPr fontId="4" type="noConversion"/>
  </si>
  <si>
    <r>
      <t xml:space="preserve">⑩ 증가한 청년등 상시근로자 수
[(⑧-⑨), ⑩ </t>
    </r>
    <r>
      <rPr>
        <sz val="10.5"/>
        <color theme="1"/>
        <rFont val="맑은 고딕"/>
        <family val="3"/>
        <charset val="128"/>
      </rPr>
      <t>≦</t>
    </r>
    <r>
      <rPr>
        <sz val="10.5"/>
        <color theme="1"/>
        <rFont val="돋움"/>
        <family val="3"/>
        <charset val="129"/>
      </rPr>
      <t xml:space="preserve"> </t>
    </r>
    <r>
      <rPr>
        <sz val="10"/>
        <color theme="1"/>
        <rFont val="돋움"/>
        <family val="3"/>
        <charset val="129"/>
      </rPr>
      <t>(25)</t>
    </r>
    <r>
      <rPr>
        <sz val="10.5"/>
        <color theme="1"/>
        <rFont val="돋움"/>
        <family val="3"/>
        <charset val="129"/>
      </rPr>
      <t xml:space="preserve"> ]</t>
    </r>
    <phoneticPr fontId="4" type="noConversion"/>
  </si>
  <si>
    <r>
      <t xml:space="preserve">⑪ </t>
    </r>
    <r>
      <rPr>
        <sz val="10"/>
        <color theme="1"/>
        <rFont val="돋움"/>
        <family val="3"/>
        <charset val="129"/>
      </rPr>
      <t xml:space="preserve">해당 과세연도에 </t>
    </r>
    <r>
      <rPr>
        <b/>
        <sz val="10"/>
        <color rgb="FF0070C0"/>
        <rFont val="돋움"/>
        <family val="3"/>
        <charset val="129"/>
      </rPr>
      <t>청년등</t>
    </r>
    <r>
      <rPr>
        <sz val="10"/>
        <color theme="1"/>
        <rFont val="돋움"/>
        <family val="3"/>
        <charset val="129"/>
      </rPr>
      <t xml:space="preserve"> 
상시근로자에게 지급하는「소득세법」
제20조(근로소득)제1항에 따른 총급여액</t>
    </r>
    <phoneticPr fontId="4" type="noConversion"/>
  </si>
  <si>
    <t>⑬ 사회보험료율
(=21)</t>
    <phoneticPr fontId="4" type="noConversion"/>
  </si>
  <si>
    <t>⑮ 사회보험료
부담금
(⑪/⑫×⑬-⑭)</t>
    <phoneticPr fontId="4" type="noConversion"/>
  </si>
  <si>
    <r>
      <t xml:space="preserve">  나. 고용증가 인원 </t>
    </r>
    <r>
      <rPr>
        <b/>
        <sz val="11"/>
        <color rgb="FFC00000"/>
        <rFont val="맑은 고딕"/>
        <family val="3"/>
        <charset val="129"/>
        <scheme val="minor"/>
      </rPr>
      <t>1인당</t>
    </r>
    <r>
      <rPr>
        <b/>
        <sz val="11"/>
        <color theme="1"/>
        <rFont val="맑은 고딕"/>
        <family val="3"/>
        <charset val="129"/>
        <scheme val="minor"/>
      </rPr>
      <t xml:space="preserve"> 사용자의 사회보험료 부담금액</t>
    </r>
    <phoneticPr fontId="4" type="noConversion"/>
  </si>
  <si>
    <r>
      <t xml:space="preserve">⑭
</t>
    </r>
    <r>
      <rPr>
        <sz val="10"/>
        <color theme="1"/>
        <rFont val="맑은 고딕"/>
        <family val="3"/>
        <charset val="129"/>
        <scheme val="minor"/>
      </rPr>
      <t xml:space="preserve">국가 등이 지급한 
보조금 및 감면액의 
</t>
    </r>
    <r>
      <rPr>
        <sz val="10"/>
        <color rgb="FFC00000"/>
        <rFont val="맑은 고딕"/>
        <family val="3"/>
        <charset val="129"/>
        <scheme val="minor"/>
      </rPr>
      <t>1인당</t>
    </r>
    <r>
      <rPr>
        <sz val="10"/>
        <color theme="1"/>
        <rFont val="맑은 고딕"/>
        <family val="3"/>
        <charset val="129"/>
        <scheme val="minor"/>
      </rPr>
      <t xml:space="preserve"> 금액</t>
    </r>
    <phoneticPr fontId="4" type="noConversion"/>
  </si>
  <si>
    <r>
      <rPr>
        <sz val="11"/>
        <color theme="1"/>
        <rFont val="맑은 고딕"/>
        <family val="3"/>
        <charset val="128"/>
        <scheme val="minor"/>
      </rPr>
      <t>⑯</t>
    </r>
    <r>
      <rPr>
        <sz val="11"/>
        <color theme="1"/>
        <rFont val="맑은 고딕"/>
        <family val="2"/>
        <charset val="129"/>
        <scheme val="minor"/>
      </rPr>
      <t>국민건강보험</t>
    </r>
    <phoneticPr fontId="4" type="noConversion"/>
  </si>
  <si>
    <r>
      <t>⑰</t>
    </r>
    <r>
      <rPr>
        <sz val="11"/>
        <color theme="1"/>
        <rFont val="맑은 고딕"/>
        <family val="2"/>
        <charset val="129"/>
        <scheme val="minor"/>
      </rPr>
      <t>장기요양보험</t>
    </r>
    <phoneticPr fontId="4" type="noConversion"/>
  </si>
  <si>
    <r>
      <t>⑱</t>
    </r>
    <r>
      <rPr>
        <sz val="11"/>
        <color theme="1"/>
        <rFont val="맑은 고딕"/>
        <family val="2"/>
        <charset val="129"/>
        <scheme val="minor"/>
      </rPr>
      <t xml:space="preserve"> 국민연금</t>
    </r>
    <phoneticPr fontId="4" type="noConversion"/>
  </si>
  <si>
    <r>
      <t>⑲</t>
    </r>
    <r>
      <rPr>
        <sz val="11"/>
        <color theme="1"/>
        <rFont val="맑은 고딕"/>
        <family val="2"/>
        <charset val="129"/>
        <scheme val="minor"/>
      </rPr>
      <t xml:space="preserve"> 고용보험</t>
    </r>
    <phoneticPr fontId="4" type="noConversion"/>
  </si>
  <si>
    <r>
      <t>⑳</t>
    </r>
    <r>
      <rPr>
        <sz val="11"/>
        <color theme="1"/>
        <rFont val="맑은 고딕"/>
        <family val="2"/>
        <charset val="129"/>
        <scheme val="minor"/>
      </rPr>
      <t xml:space="preserve"> 산업재해
    보상보험</t>
    </r>
    <phoneticPr fontId="4" type="noConversion"/>
  </si>
  <si>
    <r>
      <t>21.</t>
    </r>
    <r>
      <rPr>
        <sz val="11"/>
        <color theme="1"/>
        <rFont val="맑은 고딕"/>
        <family val="2"/>
        <charset val="129"/>
        <scheme val="minor"/>
      </rPr>
      <t xml:space="preserve"> 계
</t>
    </r>
    <r>
      <rPr>
        <sz val="9"/>
        <color theme="1"/>
        <rFont val="맑은 고딕"/>
        <family val="3"/>
        <charset val="129"/>
        <scheme val="minor"/>
      </rPr>
      <t>(</t>
    </r>
    <r>
      <rPr>
        <sz val="9"/>
        <color theme="1"/>
        <rFont val="맑은 고딕"/>
        <family val="3"/>
        <charset val="128"/>
        <scheme val="minor"/>
      </rPr>
      <t>⑯</t>
    </r>
    <r>
      <rPr>
        <sz val="9"/>
        <color theme="1"/>
        <rFont val="맑은 고딕"/>
        <family val="3"/>
        <charset val="129"/>
        <scheme val="minor"/>
      </rPr>
      <t>+</t>
    </r>
    <r>
      <rPr>
        <sz val="9"/>
        <color theme="1"/>
        <rFont val="맑은 고딕"/>
        <family val="3"/>
        <charset val="128"/>
        <scheme val="minor"/>
      </rPr>
      <t>⑰</t>
    </r>
    <r>
      <rPr>
        <sz val="9"/>
        <color theme="1"/>
        <rFont val="맑은 고딕"/>
        <family val="3"/>
        <charset val="129"/>
        <scheme val="minor"/>
      </rPr>
      <t>+</t>
    </r>
    <r>
      <rPr>
        <sz val="9"/>
        <color theme="1"/>
        <rFont val="맑은 고딕"/>
        <family val="3"/>
        <charset val="128"/>
        <scheme val="minor"/>
      </rPr>
      <t>⑱</t>
    </r>
    <r>
      <rPr>
        <sz val="9"/>
        <color theme="1"/>
        <rFont val="맑은 고딕"/>
        <family val="3"/>
        <charset val="129"/>
        <scheme val="minor"/>
      </rPr>
      <t>+</t>
    </r>
    <r>
      <rPr>
        <sz val="9"/>
        <color theme="1"/>
        <rFont val="맑은 고딕"/>
        <family val="3"/>
        <charset val="128"/>
        <scheme val="minor"/>
      </rPr>
      <t>⑲</t>
    </r>
    <r>
      <rPr>
        <sz val="9"/>
        <color theme="1"/>
        <rFont val="맑은 고딕"/>
        <family val="3"/>
        <charset val="129"/>
        <scheme val="minor"/>
      </rPr>
      <t>+</t>
    </r>
    <r>
      <rPr>
        <sz val="9"/>
        <color theme="1"/>
        <rFont val="맑은 고딕"/>
        <family val="3"/>
        <charset val="128"/>
        <scheme val="minor"/>
      </rPr>
      <t>⑳</t>
    </r>
    <r>
      <rPr>
        <sz val="9"/>
        <color theme="1"/>
        <rFont val="맑은 고딕"/>
        <family val="3"/>
        <charset val="129"/>
        <scheme val="minor"/>
      </rPr>
      <t>)</t>
    </r>
    <phoneticPr fontId="4" type="noConversion"/>
  </si>
  <si>
    <r>
      <rPr>
        <b/>
        <sz val="9"/>
        <color rgb="FF0070C0"/>
        <rFont val="맑은 고딕"/>
        <family val="3"/>
        <charset val="129"/>
        <scheme val="minor"/>
      </rPr>
      <t xml:space="preserve"> (22.)</t>
    </r>
    <r>
      <rPr>
        <sz val="9"/>
        <color theme="1"/>
        <rFont val="맑은 고딕"/>
        <family val="3"/>
        <charset val="129"/>
        <scheme val="minor"/>
      </rPr>
      <t xml:space="preserve"> 공제세액( (27.)×(32.)×</t>
    </r>
    <r>
      <rPr>
        <b/>
        <sz val="9"/>
        <color rgb="FFFF0000"/>
        <rFont val="맑은 고딕"/>
        <family val="3"/>
        <charset val="129"/>
        <scheme val="minor"/>
      </rPr>
      <t>0.5</t>
    </r>
    <r>
      <rPr>
        <sz val="9"/>
        <color theme="1"/>
        <rFont val="맑은 고딕"/>
        <family val="3"/>
        <charset val="129"/>
        <scheme val="minor"/>
      </rPr>
      <t>, 단 신성장 서비스업을 영위하는 중소기업의 경우 27.×32.×</t>
    </r>
    <r>
      <rPr>
        <b/>
        <sz val="9"/>
        <color rgb="FFFF0000"/>
        <rFont val="맑은 고딕"/>
        <family val="3"/>
        <charset val="129"/>
        <scheme val="minor"/>
      </rPr>
      <t>0.75</t>
    </r>
    <r>
      <rPr>
        <sz val="9"/>
        <color theme="1"/>
        <rFont val="맑은 고딕"/>
        <family val="3"/>
        <charset val="129"/>
        <scheme val="minor"/>
      </rPr>
      <t>)</t>
    </r>
    <phoneticPr fontId="4" type="noConversion"/>
  </si>
  <si>
    <t>23. 해당 과세연도
상시근로자 수</t>
    <phoneticPr fontId="4" type="noConversion"/>
  </si>
  <si>
    <t>24.  직전 과세연도
상시근로자 수</t>
    <phoneticPr fontId="4" type="noConversion"/>
  </si>
  <si>
    <t>25. 증가한
상시근로자 수
(23.-24.)</t>
    <phoneticPr fontId="4" type="noConversion"/>
  </si>
  <si>
    <t>26. 증가한 청년 등 상시근로자 수
(=⑩)</t>
    <phoneticPr fontId="4" type="noConversion"/>
  </si>
  <si>
    <r>
      <t xml:space="preserve">27. 증가한 청년 등 </t>
    </r>
    <r>
      <rPr>
        <sz val="11"/>
        <color rgb="FFFF0000"/>
        <rFont val="맑은 고딕"/>
        <family val="3"/>
        <charset val="129"/>
        <scheme val="minor"/>
      </rPr>
      <t>외</t>
    </r>
    <r>
      <rPr>
        <sz val="11"/>
        <color theme="1"/>
        <rFont val="맑은 고딕"/>
        <family val="2"/>
        <charset val="129"/>
        <scheme val="minor"/>
      </rPr>
      <t xml:space="preserve"> 상시근로자 수
( 25. - 26.)</t>
    </r>
    <phoneticPr fontId="4" type="noConversion"/>
  </si>
  <si>
    <t>30. 사회보험료율
(=21)</t>
    <phoneticPr fontId="4" type="noConversion"/>
  </si>
  <si>
    <t>32. 사회보험료
부담금
(28./29.×30.-31.)</t>
    <phoneticPr fontId="4" type="noConversion"/>
  </si>
  <si>
    <r>
      <t>28. 해당 과세연도에 청년등 외 상시근로자에게 지급하는「소득세법</t>
    </r>
    <r>
      <rPr>
        <sz val="10"/>
        <color theme="1"/>
        <rFont val="맑은 고딕"/>
        <family val="3"/>
        <charset val="128"/>
        <scheme val="minor"/>
      </rPr>
      <t>｣</t>
    </r>
    <r>
      <rPr>
        <sz val="10"/>
        <color theme="1"/>
        <rFont val="맑은 고딕"/>
        <family val="3"/>
        <charset val="129"/>
        <scheme val="minor"/>
      </rPr>
      <t xml:space="preserve"> 제20조제1항에 따른 총급여액</t>
    </r>
    <phoneticPr fontId="4" type="noConversion"/>
  </si>
  <si>
    <r>
      <t xml:space="preserve">31.
국가 등이 지급한 
보조금 및 감면액의 
</t>
    </r>
    <r>
      <rPr>
        <b/>
        <sz val="10"/>
        <color rgb="FFC00000"/>
        <rFont val="맑은 고딕"/>
        <family val="3"/>
        <charset val="129"/>
        <scheme val="minor"/>
      </rPr>
      <t>1인당</t>
    </r>
    <r>
      <rPr>
        <sz val="10"/>
        <color theme="1"/>
        <rFont val="맑은 고딕"/>
        <family val="3"/>
        <charset val="129"/>
        <scheme val="minor"/>
      </rPr>
      <t xml:space="preserve"> 금액</t>
    </r>
    <phoneticPr fontId="4" type="noConversion"/>
  </si>
  <si>
    <r>
      <t xml:space="preserve">29. </t>
    </r>
    <r>
      <rPr>
        <sz val="10"/>
        <color theme="1"/>
        <rFont val="굴림"/>
        <family val="3"/>
        <charset val="129"/>
      </rPr>
      <t xml:space="preserve">해당 과세연도 
상시근로자 수 
</t>
    </r>
    <r>
      <rPr>
        <b/>
        <sz val="10"/>
        <color theme="1"/>
        <rFont val="굴림"/>
        <family val="3"/>
        <charset val="129"/>
      </rPr>
      <t>-</t>
    </r>
    <r>
      <rPr>
        <sz val="10"/>
        <color theme="1"/>
        <rFont val="굴림"/>
        <family val="3"/>
        <charset val="129"/>
      </rPr>
      <t xml:space="preserve"> 해당 과세연도 청년등 상시근로자 수</t>
    </r>
    <r>
      <rPr>
        <sz val="10"/>
        <color theme="1"/>
        <rFont val="맑은 고딕"/>
        <family val="3"/>
        <charset val="129"/>
        <scheme val="minor"/>
      </rPr>
      <t xml:space="preserve"> (23.-</t>
    </r>
    <r>
      <rPr>
        <sz val="12"/>
        <color theme="1"/>
        <rFont val="맑은 고딕"/>
        <family val="3"/>
        <charset val="129"/>
        <scheme val="minor"/>
      </rPr>
      <t>⑧</t>
    </r>
    <r>
      <rPr>
        <sz val="10"/>
        <color theme="1"/>
        <rFont val="맑은 고딕"/>
        <family val="3"/>
        <charset val="129"/>
        <scheme val="minor"/>
      </rPr>
      <t>)</t>
    </r>
    <phoneticPr fontId="4" type="noConversion"/>
  </si>
  <si>
    <r>
      <t xml:space="preserve">3. 2차년도 세제지원 요건 :  </t>
    </r>
    <r>
      <rPr>
        <b/>
        <sz val="11"/>
        <color rgb="FF0070C0"/>
        <rFont val="돋움"/>
        <family val="3"/>
        <charset val="129"/>
      </rPr>
      <t xml:space="preserve">35. </t>
    </r>
    <r>
      <rPr>
        <sz val="11"/>
        <color rgb="FF0070C0"/>
        <rFont val="맑은 고딕"/>
        <family val="3"/>
        <charset val="128"/>
        <scheme val="minor"/>
      </rPr>
      <t>≧</t>
    </r>
    <r>
      <rPr>
        <sz val="11"/>
        <color rgb="FF0070C0"/>
        <rFont val="맑은 고딕"/>
        <family val="2"/>
        <charset val="129"/>
        <scheme val="minor"/>
      </rPr>
      <t xml:space="preserve"> 0</t>
    </r>
    <phoneticPr fontId="4" type="noConversion"/>
  </si>
  <si>
    <r>
      <t>33. 2차년도(</t>
    </r>
    <r>
      <rPr>
        <b/>
        <sz val="10.5"/>
        <color theme="1"/>
        <rFont val="돋움"/>
        <family val="3"/>
        <charset val="129"/>
      </rPr>
      <t>해당년도</t>
    </r>
    <r>
      <rPr>
        <sz val="10.5"/>
        <color theme="1"/>
        <rFont val="돋움"/>
        <family val="3"/>
        <charset val="129"/>
      </rPr>
      <t>)
상시 근로자 수</t>
    </r>
    <phoneticPr fontId="4" type="noConversion"/>
  </si>
  <si>
    <r>
      <t>34. 1차년도 (</t>
    </r>
    <r>
      <rPr>
        <b/>
        <sz val="10.5"/>
        <color theme="1"/>
        <rFont val="돋움"/>
        <family val="3"/>
        <charset val="129"/>
      </rPr>
      <t>직전년도</t>
    </r>
    <r>
      <rPr>
        <sz val="10.5"/>
        <color theme="1"/>
        <rFont val="돋움"/>
        <family val="3"/>
        <charset val="129"/>
      </rPr>
      <t>)
상시 근로자 수</t>
    </r>
    <phoneticPr fontId="4" type="noConversion"/>
  </si>
  <si>
    <r>
      <t>35. 상시 근로자 
증가 인원</t>
    </r>
    <r>
      <rPr>
        <b/>
        <sz val="10.5"/>
        <color rgb="FFC00000"/>
        <rFont val="돋움"/>
        <family val="3"/>
        <charset val="129"/>
      </rPr>
      <t>(33.</t>
    </r>
    <r>
      <rPr>
        <b/>
        <sz val="10.5"/>
        <color rgb="FFC00000"/>
        <rFont val="굴림"/>
        <family val="3"/>
        <charset val="129"/>
      </rPr>
      <t>-</t>
    </r>
    <r>
      <rPr>
        <b/>
        <sz val="10.5"/>
        <color rgb="FFC00000"/>
        <rFont val="돋움"/>
        <family val="3"/>
        <charset val="129"/>
      </rPr>
      <t xml:space="preserve"> 34.)</t>
    </r>
    <phoneticPr fontId="4" type="noConversion"/>
  </si>
  <si>
    <r>
      <t xml:space="preserve">36. 2차년도
세액공제액
(ㄱ. </t>
    </r>
    <r>
      <rPr>
        <sz val="11"/>
        <color theme="1"/>
        <rFont val="굴림"/>
        <family val="3"/>
        <charset val="129"/>
      </rPr>
      <t>+</t>
    </r>
    <r>
      <rPr>
        <sz val="11"/>
        <color theme="1"/>
        <rFont val="맑은 고딕"/>
        <family val="2"/>
        <charset val="129"/>
        <scheme val="minor"/>
      </rPr>
      <t xml:space="preserve"> ㄴ.)</t>
    </r>
    <phoneticPr fontId="4" type="noConversion"/>
  </si>
  <si>
    <t xml:space="preserve"> 37. 세액공제액 : 해당년도 세액공제액⑥ + 2차년도 세액공제액 (36.)</t>
    <phoneticPr fontId="4" type="noConversion"/>
  </si>
  <si>
    <r>
      <t xml:space="preserve">    </t>
    </r>
    <r>
      <rPr>
        <sz val="11"/>
        <color theme="1"/>
        <rFont val="맑은 고딕"/>
        <family val="3"/>
        <charset val="128"/>
        <scheme val="minor"/>
      </rPr>
      <t>⑱</t>
    </r>
    <r>
      <rPr>
        <sz val="11"/>
        <color theme="1"/>
        <rFont val="맑은 고딕"/>
        <family val="2"/>
        <charset val="129"/>
        <scheme val="minor"/>
      </rPr>
      <t xml:space="preserve"> 고용보험: 「고용보험 및 산업재해보상보험의 보험료 징수 등에 관한 법률」 </t>
    </r>
    <r>
      <rPr>
        <b/>
        <u/>
        <sz val="11"/>
        <color rgb="FFC00000"/>
        <rFont val="맑은 고딕"/>
        <family val="3"/>
        <charset val="129"/>
        <scheme val="minor"/>
      </rPr>
      <t>제13조제4항 각 호에 따른 수를 합한 수</t>
    </r>
    <phoneticPr fontId="4" type="noConversion"/>
  </si>
  <si>
    <t xml:space="preserve"> 1. 상시근로자 수를 계산할 때 「근로기준법」 제2조제1항제9호에 따른 단시간근로자 중 1개월간의 소정근로시간이 60시간 이상인 근로자 1명은 0.5명으로 계산하되,</t>
    <phoneticPr fontId="4" type="noConversion"/>
  </si>
  <si>
    <t xml:space="preserve"> 「조세특례제한법 시행령」 제27조의4제6항제2호 각 목의 지원요건을 모두 충족하는 상시근로자는 0.75명으로 하여 계산하며, 상시근로자 수 중 100분의 1 미만은 없는 것으로 합니다.</t>
    <phoneticPr fontId="4" type="noConversion"/>
  </si>
  <si>
    <t xml:space="preserve"> 가. 상시근로자 수: 해당 과세연도의 매월 말 현재 상시근로자 수의 합 / 해당 과세연도의 개월 수</t>
    <phoneticPr fontId="4" type="noConversion"/>
  </si>
  <si>
    <t xml:space="preserve"> 나. 청년 및 경력단절 여성 상시근로자 수: 해당 과세연도의 매월 말 현재 청년 및 경력단절 여성 상시근로자 수의 합 / 해당 과세연도의 개월 수</t>
    <phoneticPr fontId="4" type="noConversion"/>
  </si>
  <si>
    <t xml:space="preserve">다. 청년 상시근로자의 의미: 15세 이상 29세 이하인 상시근로자[「조세특례제한법 시행령」 제27조제1항제1호 단서에 따라 병역을 이행한 경우에는 그 기간(6년을 한도로 합니다)을 </t>
    <phoneticPr fontId="4" type="noConversion"/>
  </si>
  <si>
    <t xml:space="preserve">근로계약 체결일 현재 연령에서 빼고 계산한 연령이 29세 이하인 경우를 포함하며, 최대 35세까지 가능합니다]입니다. </t>
    <phoneticPr fontId="4" type="noConversion"/>
  </si>
  <si>
    <t>라. 경력단절 여성 상시근로자의 의미: 해당 중소기업에서 1년 이상 근무한 여성이 결혼ㆍ임신ㆍ출산ㆍ육아ㆍ자녀교육의 사유로 퇴직한 날부터 2년 이상 15년 미만의 기간 내에</t>
    <phoneticPr fontId="4" type="noConversion"/>
  </si>
  <si>
    <t xml:space="preserve"> 해당 중소기업에서 상시근로자로 재고용하는 것을 의미합니다(「조세특례제한법 」제29조의3 제1항 각 호의 규정에 해당되는 자를 의미하며, 해당 중소기업의 최대주주 또는 최대출자자 등의 경우에는 제외됨).</t>
    <phoneticPr fontId="4" type="noConversion"/>
  </si>
  <si>
    <t>마. 청년등 상시근로자의 의미: 청년 상시근로자와 경력단절 여성 상시근로자를 의미합니다.</t>
    <phoneticPr fontId="4" type="noConversion"/>
  </si>
  <si>
    <t xml:space="preserve"> 2. ⑩란의 "증가한 청년등 상시근로자 수"는 25.란의 "증가한 상시근로자 수"를 한도로 합니다.</t>
    <phoneticPr fontId="4" type="noConversion"/>
  </si>
  <si>
    <t>3. ⑩, 27.란의 수가 음수인 경우 영으로 합니다.</t>
    <phoneticPr fontId="4" type="noConversion"/>
  </si>
  <si>
    <t xml:space="preserve">4.  14.보조금 및 감면액은 국가 및「공공기관의 운영에 관한 법률」제4조에 따른 공공기관이 지급하였거나 지급하기로 한 보조금 및 감면액의 1인당 금액(청년등 상시근로자와 관련된 보조금 및 감면액/⑫)을 말합니다. </t>
    <phoneticPr fontId="4" type="noConversion"/>
  </si>
  <si>
    <r>
      <t xml:space="preserve">5. </t>
    </r>
    <r>
      <rPr>
        <sz val="11"/>
        <color theme="1"/>
        <rFont val="맑은 고딕"/>
        <family val="3"/>
        <charset val="128"/>
        <scheme val="minor"/>
      </rPr>
      <t>⑯</t>
    </r>
    <r>
      <rPr>
        <sz val="11"/>
        <color theme="1"/>
        <rFont val="맑은 고딕"/>
        <family val="2"/>
        <charset val="129"/>
        <scheme val="minor"/>
      </rPr>
      <t>란부터 20.란까지의 사회보험료율은 해당 과세연도 종료일 현재 적용되는 보험료율을 말합니다.</t>
    </r>
    <phoneticPr fontId="4" type="noConversion"/>
  </si>
  <si>
    <r>
      <rPr>
        <sz val="11"/>
        <color theme="1"/>
        <rFont val="맑은 고딕"/>
        <family val="3"/>
        <charset val="128"/>
        <scheme val="minor"/>
      </rPr>
      <t>⑯</t>
    </r>
    <r>
      <rPr>
        <sz val="11"/>
        <color theme="1"/>
        <rFont val="맑은 고딕"/>
        <family val="2"/>
        <charset val="129"/>
        <scheme val="minor"/>
      </rPr>
      <t xml:space="preserve"> 국민건강보험 :「국민건강보험법 시행령」 제44조제1항에 따른 보험료율의 2분의 1</t>
    </r>
    <phoneticPr fontId="4" type="noConversion"/>
  </si>
  <si>
    <r>
      <rPr>
        <sz val="11"/>
        <color theme="1"/>
        <rFont val="맑은 고딕"/>
        <family val="3"/>
        <charset val="128"/>
        <scheme val="minor"/>
      </rPr>
      <t>⑰</t>
    </r>
    <r>
      <rPr>
        <sz val="11"/>
        <color theme="1"/>
        <rFont val="맑은 고딕"/>
        <family val="2"/>
        <charset val="129"/>
        <scheme val="minor"/>
      </rPr>
      <t xml:space="preserve"> 장기요양보험: </t>
    </r>
    <r>
      <rPr>
        <sz val="11"/>
        <color theme="1"/>
        <rFont val="맑은 고딕"/>
        <family val="3"/>
        <charset val="128"/>
        <scheme val="minor"/>
      </rPr>
      <t>⑯</t>
    </r>
    <r>
      <rPr>
        <sz val="11"/>
        <color theme="1"/>
        <rFont val="맑은 고딕"/>
        <family val="2"/>
        <charset val="129"/>
        <scheme val="minor"/>
      </rPr>
      <t>란의 보험료율에 「노인장기요양보험법 시행령」제4조에 따른 장기요양보험료율을 곱한 수</t>
    </r>
    <phoneticPr fontId="4" type="noConversion"/>
  </si>
  <si>
    <r>
      <rPr>
        <sz val="11"/>
        <color theme="1"/>
        <rFont val="맑은 고딕"/>
        <family val="3"/>
        <charset val="128"/>
        <scheme val="minor"/>
      </rPr>
      <t>⑱</t>
    </r>
    <r>
      <rPr>
        <sz val="11"/>
        <color theme="1"/>
        <rFont val="맑은 고딕"/>
        <family val="2"/>
        <charset val="129"/>
        <scheme val="minor"/>
      </rPr>
      <t xml:space="preserve"> 국민연금: 「국민연금법」 제88조에 따른 보험료율</t>
    </r>
    <phoneticPr fontId="4" type="noConversion"/>
  </si>
  <si>
    <r>
      <rPr>
        <sz val="11"/>
        <color theme="1"/>
        <rFont val="맑은 고딕"/>
        <family val="3"/>
        <charset val="128"/>
        <scheme val="minor"/>
      </rPr>
      <t>⑲</t>
    </r>
    <r>
      <rPr>
        <sz val="11"/>
        <color theme="1"/>
        <rFont val="맑은 고딕"/>
        <family val="2"/>
        <charset val="129"/>
        <scheme val="minor"/>
      </rPr>
      <t xml:space="preserve"> 고용보험: 「고용보험 및 산업재해보상보험의 보험료 징수 등에 관한 법률」 제13조제4항 각 호에 따른 수를 합한 수</t>
    </r>
    <phoneticPr fontId="4" type="noConversion"/>
  </si>
  <si>
    <t>20. 산업재해보상보험: 「고용보험 및 산업재해보상보험의 보험료 징수 등에 관한 법률」 제14조제3항에 따른 산재보험료율</t>
    <phoneticPr fontId="4" type="noConversion"/>
  </si>
  <si>
    <t>6. 22.란의 신성장 서비스업을 영위하는 중소기업이란 「조세특례제한법 시행령」 제27조의4제5항 각 호에 따른 업종을 주된 사업으로 영위하는 중소기업을 말합니다.</t>
    <phoneticPr fontId="4" type="noConversion"/>
  </si>
  <si>
    <t xml:space="preserve">7.  31.보조금 및 감면액은 국가 및「공공기관의 운영에 관한 법률」제4조에 따른 공공기관이 지급하였거나 지급하기로 한 보조금 및 감면액의 1인당 금액(청년등 외 상시근로자와 관련된 보조금 및 감면액/29.)을 말합니다. </t>
    <phoneticPr fontId="4" type="noConversion"/>
  </si>
  <si>
    <t>근로기준법 제2조(정의)</t>
    <phoneticPr fontId="4" type="noConversion"/>
  </si>
  <si>
    <t>9. “단시간근로자”란 1주 동안의 소정근로시간이 그 사업장에서 같은 종류의 업무에 종사하는 통상 근로자의 1주 동안의 소정근로시간에 비하여 짧은 근로자를 말한다.</t>
    <phoneticPr fontId="4" type="noConversion"/>
  </si>
  <si>
    <t>8. “소정(所定)근로시간”이란 제50조(근로시간), 제69조(근로시간) 본문 또는 「산업안전보건법」 제139조(유해·위험작업에 대한 근로시간 제한 등)제1항에 따른 근로시간의 범위에서 근로자와 사용자 사이에 정한 근로시간을 말한다.</t>
    <phoneticPr fontId="4" type="noConversion"/>
  </si>
  <si>
    <t xml:space="preserve">2022.1.1. 이후 개시하는 과세연도에 상시근로자 수가 증가하여 세액공제 받는 분 부터는 공제받은 중소기업의 최초로 공제를 받은 과세연도의 종료일부터 1년이 되는 날이 속하는 과세연도의 종료일까지의 기간 중 </t>
    <phoneticPr fontId="4" type="noConversion"/>
  </si>
  <si>
    <t>전체 상시근로자의 수 또는 청년등 상시근로자의 수가 최초로 공제를 받은 과세연도에 비하여 감소한 경우에는 감소한 과세연도에 대하여 세액공제를 적용하지 아니하고</t>
    <phoneticPr fontId="4" type="noConversion"/>
  </si>
  <si>
    <t>공제받은 세액에 상당하는 금액을 소득세 또는 법인세로 납부하여야 한다.</t>
    <phoneticPr fontId="4" type="noConversion"/>
  </si>
  <si>
    <t>농특세 제외</t>
    <phoneticPr fontId="4" type="noConversion"/>
  </si>
  <si>
    <t>최저한세 해당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</si>
</sst>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76" formatCode="###\-##\-#####"/>
    <numFmt numFmtId="177" formatCode="yyyy&quot;년&quot;\ m&quot;월&quot;\ d&quot;일&quot;;@"/>
    <numFmt numFmtId="178" formatCode="yyyy&quot;년&quot;\ mm&quot;월&quot;\ dd&quot;일&quot;;@"/>
    <numFmt numFmtId="179" formatCode="0.00_ "/>
    <numFmt numFmtId="180" formatCode="0.0000000_ "/>
    <numFmt numFmtId="181" formatCode="0.000%"/>
    <numFmt numFmtId="182" formatCode="_-* #,##0.00_-;\-* #,##0.00_-;_-* &quot;-&quot;_-;_-@_-"/>
    <numFmt numFmtId="183" formatCode="0.0000000"/>
    <numFmt numFmtId="184" formatCode="_-* #,##0.0000000_-;\-* #,##0.0000000_-;_-* &quot;-&quot;_-;_-@_-"/>
  </numFmts>
  <fonts count="6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rgb="FF0070C0"/>
      <name val="견고딕"/>
      <family val="3"/>
      <charset val="129"/>
    </font>
    <font>
      <b/>
      <sz val="16"/>
      <color theme="1"/>
      <name val="견고딕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rgb="FF0070C0"/>
      <name val="맑은 고딕"/>
      <family val="3"/>
      <charset val="129"/>
      <scheme val="minor"/>
    </font>
    <font>
      <sz val="11"/>
      <color rgb="FF002060"/>
      <name val="맑은 고딕"/>
      <family val="2"/>
      <charset val="129"/>
      <scheme val="minor"/>
    </font>
    <font>
      <b/>
      <sz val="10"/>
      <color theme="1"/>
      <name val="돋움"/>
      <family val="3"/>
      <charset val="129"/>
    </font>
    <font>
      <b/>
      <sz val="10"/>
      <color rgb="FFC0000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.5"/>
      <color theme="1"/>
      <name val="돋움"/>
      <family val="3"/>
      <charset val="129"/>
    </font>
    <font>
      <sz val="10.5"/>
      <color theme="1"/>
      <name val="맑은 고딕"/>
      <family val="3"/>
      <charset val="128"/>
    </font>
    <font>
      <sz val="10"/>
      <color theme="1"/>
      <name val="돋움"/>
      <family val="3"/>
      <charset val="129"/>
    </font>
    <font>
      <sz val="11"/>
      <color theme="1"/>
      <name val="맑은 고딕"/>
      <family val="3"/>
      <charset val="128"/>
      <scheme val="minor"/>
    </font>
    <font>
      <b/>
      <sz val="11"/>
      <color rgb="FF00206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8"/>
      <scheme val="minor"/>
    </font>
    <font>
      <b/>
      <sz val="10"/>
      <color rgb="FFFF0000"/>
      <name val="돋움"/>
      <family val="3"/>
      <charset val="129"/>
    </font>
    <font>
      <b/>
      <sz val="9"/>
      <color rgb="FF0070C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8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b/>
      <sz val="11"/>
      <color rgb="FF0070C0"/>
      <name val="돋움"/>
      <family val="3"/>
      <charset val="129"/>
    </font>
    <font>
      <sz val="11"/>
      <color rgb="FF0070C0"/>
      <name val="맑은 고딕"/>
      <family val="3"/>
      <charset val="128"/>
      <scheme val="minor"/>
    </font>
    <font>
      <sz val="11"/>
      <color rgb="FF0070C0"/>
      <name val="맑은 고딕"/>
      <family val="2"/>
      <charset val="129"/>
      <scheme val="minor"/>
    </font>
    <font>
      <b/>
      <sz val="10.5"/>
      <color theme="1"/>
      <name val="돋움"/>
      <family val="3"/>
      <charset val="129"/>
    </font>
    <font>
      <sz val="11"/>
      <color rgb="FFC00000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b/>
      <u/>
      <sz val="11"/>
      <color rgb="FFC00000"/>
      <name val="맑은 고딕"/>
      <family val="3"/>
      <charset val="129"/>
      <scheme val="minor"/>
    </font>
    <font>
      <b/>
      <u/>
      <sz val="11"/>
      <color rgb="FF002060"/>
      <name val="맑은 고딕"/>
      <family val="3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sz val="14"/>
      <color rgb="FF7030A0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0.5"/>
      <color rgb="FF0070C0"/>
      <name val="돋움"/>
      <family val="3"/>
      <charset val="129"/>
    </font>
    <font>
      <b/>
      <sz val="16"/>
      <color rgb="FFC00000"/>
      <name val="견고딕"/>
      <family val="3"/>
      <charset val="129"/>
    </font>
    <font>
      <b/>
      <sz val="11"/>
      <color theme="1"/>
      <name val="맑은 고딕"/>
      <family val="3"/>
      <charset val="128"/>
      <scheme val="minor"/>
    </font>
    <font>
      <b/>
      <sz val="10"/>
      <color rgb="FF0070C0"/>
      <name val="돋움"/>
      <family val="3"/>
      <charset val="129"/>
    </font>
    <font>
      <b/>
      <sz val="10"/>
      <color rgb="FF002060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8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0.5"/>
      <color rgb="FFC00000"/>
      <name val="돋움"/>
      <family val="3"/>
      <charset val="129"/>
    </font>
    <font>
      <b/>
      <sz val="10.5"/>
      <color rgb="FFC00000"/>
      <name val="굴림"/>
      <family val="3"/>
      <charset val="129"/>
    </font>
    <font>
      <i/>
      <sz val="11"/>
      <color rgb="FFC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15" fillId="3" borderId="4" xfId="0" applyFont="1" applyFill="1" applyBorder="1">
      <alignment vertical="center"/>
    </xf>
    <xf numFmtId="0" fontId="17" fillId="3" borderId="4" xfId="0" applyFont="1" applyFill="1" applyBorder="1">
      <alignment vertical="center"/>
    </xf>
    <xf numFmtId="0" fontId="17" fillId="3" borderId="0" xfId="0" applyFont="1" applyFill="1">
      <alignment vertical="center"/>
    </xf>
    <xf numFmtId="0" fontId="17" fillId="0" borderId="0" xfId="0" applyFont="1">
      <alignment vertical="center"/>
    </xf>
    <xf numFmtId="0" fontId="18" fillId="0" borderId="4" xfId="0" applyFont="1" applyBorder="1">
      <alignment vertical="center"/>
    </xf>
    <xf numFmtId="0" fontId="0" fillId="0" borderId="5" xfId="0" applyBorder="1">
      <alignment vertical="center"/>
    </xf>
    <xf numFmtId="0" fontId="19" fillId="0" borderId="0" xfId="0" applyFont="1">
      <alignment vertical="center"/>
    </xf>
    <xf numFmtId="0" fontId="24" fillId="0" borderId="5" xfId="0" applyFont="1" applyBorder="1">
      <alignment vertical="center"/>
    </xf>
    <xf numFmtId="10" fontId="14" fillId="2" borderId="4" xfId="2" applyNumberFormat="1" applyFont="1" applyFill="1" applyBorder="1">
      <alignment vertical="center"/>
    </xf>
    <xf numFmtId="0" fontId="15" fillId="3" borderId="0" xfId="0" applyFont="1" applyFill="1">
      <alignment vertical="center"/>
    </xf>
    <xf numFmtId="0" fontId="0" fillId="3" borderId="0" xfId="0" applyFill="1">
      <alignment vertical="center"/>
    </xf>
    <xf numFmtId="0" fontId="24" fillId="2" borderId="11" xfId="0" applyFont="1" applyFill="1" applyBorder="1" applyAlignment="1">
      <alignment horizontal="center" vertical="center"/>
    </xf>
    <xf numFmtId="181" fontId="0" fillId="0" borderId="0" xfId="2" applyNumberFormat="1" applyFont="1">
      <alignment vertical="center"/>
    </xf>
    <xf numFmtId="0" fontId="25" fillId="0" borderId="4" xfId="0" applyFont="1" applyBorder="1">
      <alignment vertical="center"/>
    </xf>
    <xf numFmtId="0" fontId="30" fillId="2" borderId="11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7" fillId="0" borderId="0" xfId="0" applyFont="1">
      <alignment vertical="center"/>
    </xf>
    <xf numFmtId="0" fontId="24" fillId="2" borderId="12" xfId="0" applyFont="1" applyFill="1" applyBorder="1">
      <alignment vertical="center"/>
    </xf>
    <xf numFmtId="0" fontId="37" fillId="0" borderId="0" xfId="0" applyFont="1" applyAlignment="1">
      <alignment horizontal="left" vertical="center" indent="1"/>
    </xf>
    <xf numFmtId="0" fontId="38" fillId="0" borderId="4" xfId="0" applyFont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49" fillId="0" borderId="0" xfId="0" applyFont="1">
      <alignment vertical="center"/>
    </xf>
    <xf numFmtId="0" fontId="50" fillId="5" borderId="0" xfId="0" applyFont="1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30" fillId="0" borderId="0" xfId="0" applyFont="1">
      <alignment vertical="center"/>
    </xf>
    <xf numFmtId="0" fontId="51" fillId="0" borderId="0" xfId="0" applyFont="1">
      <alignment vertical="center"/>
    </xf>
    <xf numFmtId="0" fontId="41" fillId="0" borderId="0" xfId="0" applyFont="1">
      <alignment vertical="center"/>
    </xf>
    <xf numFmtId="0" fontId="12" fillId="0" borderId="0" xfId="0" applyFont="1">
      <alignment vertical="center"/>
    </xf>
    <xf numFmtId="0" fontId="0" fillId="0" borderId="16" xfId="0" applyBorder="1">
      <alignment vertical="center"/>
    </xf>
    <xf numFmtId="179" fontId="0" fillId="0" borderId="17" xfId="0" applyNumberFormat="1" applyBorder="1">
      <alignment vertical="center"/>
    </xf>
    <xf numFmtId="43" fontId="0" fillId="0" borderId="0" xfId="0" applyNumberFormat="1">
      <alignment vertical="center"/>
    </xf>
    <xf numFmtId="0" fontId="65" fillId="0" borderId="0" xfId="0" applyFont="1">
      <alignment vertical="center"/>
    </xf>
    <xf numFmtId="0" fontId="43" fillId="0" borderId="0" xfId="0" applyFont="1">
      <alignment vertical="center"/>
    </xf>
    <xf numFmtId="0" fontId="18" fillId="0" borderId="0" xfId="0" applyFont="1">
      <alignment vertical="center"/>
    </xf>
    <xf numFmtId="43" fontId="19" fillId="5" borderId="11" xfId="0" applyNumberFormat="1" applyFont="1" applyFill="1" applyBorder="1">
      <alignment vertical="center"/>
    </xf>
    <xf numFmtId="182" fontId="0" fillId="0" borderId="0" xfId="1" applyNumberFormat="1" applyFont="1">
      <alignment vertical="center"/>
    </xf>
    <xf numFmtId="0" fontId="23" fillId="0" borderId="0" xfId="0" applyFont="1">
      <alignment vertical="center"/>
    </xf>
    <xf numFmtId="10" fontId="0" fillId="0" borderId="0" xfId="2" applyNumberFormat="1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180" fontId="10" fillId="0" borderId="14" xfId="0" applyNumberFormat="1" applyFont="1" applyBorder="1" applyAlignment="1">
      <alignment horizontal="center" vertical="center"/>
    </xf>
    <xf numFmtId="180" fontId="10" fillId="0" borderId="15" xfId="0" applyNumberFormat="1" applyFont="1" applyBorder="1" applyAlignment="1">
      <alignment horizontal="center" vertical="center"/>
    </xf>
    <xf numFmtId="180" fontId="10" fillId="0" borderId="1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79" fontId="24" fillId="0" borderId="3" xfId="0" applyNumberFormat="1" applyFont="1" applyBorder="1" applyAlignment="1">
      <alignment horizontal="center" vertical="center"/>
    </xf>
    <xf numFmtId="179" fontId="24" fillId="0" borderId="4" xfId="0" applyNumberFormat="1" applyFont="1" applyBorder="1" applyAlignment="1">
      <alignment horizontal="center" vertical="center"/>
    </xf>
    <xf numFmtId="179" fontId="24" fillId="0" borderId="5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80" fontId="58" fillId="0" borderId="3" xfId="0" applyNumberFormat="1" applyFont="1" applyBorder="1" applyAlignment="1">
      <alignment horizontal="center" vertical="center" shrinkToFit="1"/>
    </xf>
    <xf numFmtId="180" fontId="58" fillId="0" borderId="4" xfId="0" applyNumberFormat="1" applyFont="1" applyBorder="1" applyAlignment="1">
      <alignment horizontal="center" vertical="center" shrinkToFit="1"/>
    </xf>
    <xf numFmtId="180" fontId="10" fillId="0" borderId="3" xfId="0" applyNumberFormat="1" applyFont="1" applyBorder="1" applyAlignment="1">
      <alignment horizontal="center" vertical="center"/>
    </xf>
    <xf numFmtId="180" fontId="10" fillId="0" borderId="4" xfId="0" applyNumberFormat="1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center" vertical="center"/>
    </xf>
    <xf numFmtId="41" fontId="10" fillId="0" borderId="15" xfId="1" applyFont="1" applyBorder="1" applyAlignment="1">
      <alignment horizontal="center" vertical="center"/>
    </xf>
    <xf numFmtId="41" fontId="10" fillId="0" borderId="12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3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1" fontId="10" fillId="0" borderId="11" xfId="1" applyFont="1" applyBorder="1" applyAlignment="1">
      <alignment horizontal="center" vertical="center"/>
    </xf>
    <xf numFmtId="41" fontId="0" fillId="2" borderId="11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79" fontId="14" fillId="2" borderId="3" xfId="0" applyNumberFormat="1" applyFont="1" applyFill="1" applyBorder="1" applyAlignment="1">
      <alignment horizontal="center" vertical="center"/>
    </xf>
    <xf numFmtId="179" fontId="14" fillId="2" borderId="4" xfId="0" applyNumberFormat="1" applyFont="1" applyFill="1" applyBorder="1" applyAlignment="1">
      <alignment horizontal="center" vertical="center"/>
    </xf>
    <xf numFmtId="41" fontId="0" fillId="2" borderId="13" xfId="1" applyFont="1" applyFill="1" applyBorder="1" applyAlignment="1">
      <alignment horizontal="center" vertical="center"/>
    </xf>
    <xf numFmtId="41" fontId="0" fillId="2" borderId="14" xfId="1" applyFont="1" applyFill="1" applyBorder="1" applyAlignment="1">
      <alignment horizontal="center" vertical="center"/>
    </xf>
    <xf numFmtId="43" fontId="10" fillId="2" borderId="14" xfId="0" applyNumberFormat="1" applyFont="1" applyFill="1" applyBorder="1" applyAlignment="1">
      <alignment horizontal="center" vertical="center"/>
    </xf>
    <xf numFmtId="43" fontId="10" fillId="2" borderId="15" xfId="0" applyNumberFormat="1" applyFont="1" applyFill="1" applyBorder="1" applyAlignment="1">
      <alignment horizontal="center" vertical="center"/>
    </xf>
    <xf numFmtId="43" fontId="10" fillId="2" borderId="12" xfId="0" applyNumberFormat="1" applyFont="1" applyFill="1" applyBorder="1" applyAlignment="1">
      <alignment horizontal="center" vertical="center"/>
    </xf>
    <xf numFmtId="184" fontId="10" fillId="2" borderId="14" xfId="0" applyNumberFormat="1" applyFont="1" applyFill="1" applyBorder="1" applyAlignment="1">
      <alignment horizontal="center" vertical="center"/>
    </xf>
    <xf numFmtId="184" fontId="10" fillId="2" borderId="15" xfId="0" applyNumberFormat="1" applyFont="1" applyFill="1" applyBorder="1" applyAlignment="1">
      <alignment horizontal="center" vertical="center"/>
    </xf>
    <xf numFmtId="182" fontId="10" fillId="0" borderId="4" xfId="1" applyNumberFormat="1" applyFont="1" applyBorder="1" applyAlignment="1">
      <alignment horizontal="center" vertical="center"/>
    </xf>
    <xf numFmtId="182" fontId="10" fillId="0" borderId="5" xfId="1" applyNumberFormat="1" applyFont="1" applyBorder="1" applyAlignment="1">
      <alignment horizontal="center" vertical="center"/>
    </xf>
    <xf numFmtId="182" fontId="10" fillId="0" borderId="3" xfId="1" applyNumberFormat="1" applyFont="1" applyBorder="1" applyAlignment="1">
      <alignment horizontal="center" vertical="center"/>
    </xf>
    <xf numFmtId="182" fontId="14" fillId="2" borderId="3" xfId="1" applyNumberFormat="1" applyFont="1" applyFill="1" applyBorder="1" applyAlignment="1">
      <alignment horizontal="center" vertical="center"/>
    </xf>
    <xf numFmtId="182" fontId="14" fillId="2" borderId="4" xfId="1" applyNumberFormat="1" applyFont="1" applyFill="1" applyBorder="1" applyAlignment="1">
      <alignment horizontal="center" vertical="center"/>
    </xf>
    <xf numFmtId="182" fontId="14" fillId="2" borderId="5" xfId="1" applyNumberFormat="1" applyFont="1" applyFill="1" applyBorder="1" applyAlignment="1">
      <alignment horizontal="center" vertical="center"/>
    </xf>
    <xf numFmtId="4" fontId="14" fillId="2" borderId="3" xfId="1" applyNumberFormat="1" applyFont="1" applyFill="1" applyBorder="1" applyAlignment="1">
      <alignment horizontal="center" vertical="center"/>
    </xf>
    <xf numFmtId="4" fontId="14" fillId="2" borderId="4" xfId="1" applyNumberFormat="1" applyFont="1" applyFill="1" applyBorder="1" applyAlignment="1">
      <alignment horizontal="center" vertical="center"/>
    </xf>
    <xf numFmtId="4" fontId="14" fillId="2" borderId="5" xfId="1" applyNumberFormat="1" applyFont="1" applyFill="1" applyBorder="1" applyAlignment="1">
      <alignment horizontal="center" vertical="center"/>
    </xf>
    <xf numFmtId="182" fontId="24" fillId="2" borderId="3" xfId="1" applyNumberFormat="1" applyFont="1" applyFill="1" applyBorder="1" applyAlignment="1">
      <alignment horizontal="center" vertical="center"/>
    </xf>
    <xf numFmtId="182" fontId="24" fillId="2" borderId="4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1" fontId="14" fillId="2" borderId="3" xfId="1" applyFont="1" applyFill="1" applyBorder="1" applyAlignment="1">
      <alignment horizontal="center" vertical="center"/>
    </xf>
    <xf numFmtId="41" fontId="14" fillId="2" borderId="4" xfId="1" applyFont="1" applyFill="1" applyBorder="1" applyAlignment="1">
      <alignment horizontal="center" vertical="center"/>
    </xf>
    <xf numFmtId="180" fontId="10" fillId="0" borderId="4" xfId="0" applyNumberFormat="1" applyFont="1" applyBorder="1" applyAlignment="1">
      <alignment horizontal="right" vertical="center"/>
    </xf>
    <xf numFmtId="183" fontId="10" fillId="0" borderId="3" xfId="0" applyNumberFormat="1" applyFont="1" applyBorder="1" applyAlignment="1">
      <alignment horizontal="right" vertical="center"/>
    </xf>
    <xf numFmtId="183" fontId="10" fillId="0" borderId="4" xfId="0" applyNumberFormat="1" applyFont="1" applyBorder="1" applyAlignment="1">
      <alignment horizontal="right" vertical="center"/>
    </xf>
    <xf numFmtId="180" fontId="10" fillId="0" borderId="3" xfId="0" applyNumberFormat="1" applyFont="1" applyBorder="1" applyAlignment="1">
      <alignment horizontal="right" vertical="center"/>
    </xf>
    <xf numFmtId="180" fontId="2" fillId="0" borderId="3" xfId="0" applyNumberFormat="1" applyFont="1" applyBorder="1" applyAlignment="1">
      <alignment horizontal="right" vertical="center"/>
    </xf>
    <xf numFmtId="180" fontId="2" fillId="0" borderId="4" xfId="0" applyNumberFormat="1" applyFont="1" applyBorder="1" applyAlignment="1">
      <alignment horizontal="right" vertical="center"/>
    </xf>
    <xf numFmtId="184" fontId="14" fillId="2" borderId="3" xfId="1" applyNumberFormat="1" applyFont="1" applyFill="1" applyBorder="1" applyAlignment="1">
      <alignment horizontal="center" vertical="center"/>
    </xf>
    <xf numFmtId="184" fontId="14" fillId="2" borderId="4" xfId="1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41" fontId="10" fillId="0" borderId="4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14" fillId="2" borderId="3" xfId="1" applyFont="1" applyFill="1" applyBorder="1" applyAlignment="1">
      <alignment horizontal="right" vertical="center"/>
    </xf>
    <xf numFmtId="41" fontId="14" fillId="2" borderId="4" xfId="1" applyFont="1" applyFill="1" applyBorder="1" applyAlignment="1">
      <alignment horizontal="right" vertical="center"/>
    </xf>
    <xf numFmtId="179" fontId="10" fillId="0" borderId="4" xfId="0" applyNumberFormat="1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41" fontId="14" fillId="2" borderId="3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4" xfId="0" applyBorder="1" applyAlignment="1">
      <alignment horizontal="distributed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2" dropStyle="combo" dx="16" fmlaLink="$AG$26" fmlaRange="$AG$27:$AG$28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228600</xdr:colOff>
      <xdr:row>57</xdr:row>
      <xdr:rowOff>19050</xdr:rowOff>
    </xdr:from>
    <xdr:to>
      <xdr:col>73</xdr:col>
      <xdr:colOff>104775</xdr:colOff>
      <xdr:row>89</xdr:row>
      <xdr:rowOff>9525</xdr:rowOff>
    </xdr:to>
    <xdr:pic>
      <xdr:nvPicPr>
        <xdr:cNvPr id="2" name="그림 1" descr="중소기업 고용증가 사회보험료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20350" y="19107150"/>
          <a:ext cx="9410700" cy="106584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57</xdr:row>
      <xdr:rowOff>85725</xdr:rowOff>
    </xdr:from>
    <xdr:to>
      <xdr:col>13</xdr:col>
      <xdr:colOff>104775</xdr:colOff>
      <xdr:row>58</xdr:row>
      <xdr:rowOff>323850</xdr:rowOff>
    </xdr:to>
    <xdr:pic>
      <xdr:nvPicPr>
        <xdr:cNvPr id="3" name="그림 2" descr="소봉투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" y="19173825"/>
          <a:ext cx="2857500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295275</xdr:colOff>
          <xdr:row>26</xdr:row>
          <xdr:rowOff>0</xdr:rowOff>
        </xdr:from>
        <xdr:to>
          <xdr:col>34</xdr:col>
          <xdr:colOff>400050</xdr:colOff>
          <xdr:row>26</xdr:row>
          <xdr:rowOff>314325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152400</xdr:colOff>
      <xdr:row>29</xdr:row>
      <xdr:rowOff>238125</xdr:rowOff>
    </xdr:from>
    <xdr:to>
      <xdr:col>4</xdr:col>
      <xdr:colOff>209550</xdr:colOff>
      <xdr:row>40</xdr:row>
      <xdr:rowOff>57150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6800" y="9610725"/>
          <a:ext cx="57150" cy="3505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29</xdr:row>
      <xdr:rowOff>209550</xdr:rowOff>
    </xdr:from>
    <xdr:to>
      <xdr:col>13</xdr:col>
      <xdr:colOff>152400</xdr:colOff>
      <xdr:row>40</xdr:row>
      <xdr:rowOff>66675</xdr:rowOff>
    </xdr:to>
    <xdr:cxnSp macro="">
      <xdr:nvCxnSpPr>
        <xdr:cNvPr id="8" name="직선 화살표 연결선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495550" y="9582150"/>
          <a:ext cx="628650" cy="3543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609600</xdr:colOff>
      <xdr:row>4</xdr:row>
      <xdr:rowOff>0</xdr:rowOff>
    </xdr:from>
    <xdr:to>
      <xdr:col>34</xdr:col>
      <xdr:colOff>152400</xdr:colOff>
      <xdr:row>26</xdr:row>
      <xdr:rowOff>101487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7575" y="838200"/>
          <a:ext cx="7772400" cy="4711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97D5-0234-440C-8302-F859851B8ACD}">
  <sheetPr>
    <tabColor rgb="FF00B050"/>
  </sheetPr>
  <dimension ref="A1:AU105"/>
  <sheetViews>
    <sheetView showGridLines="0" tabSelected="1" zoomScaleNormal="100" workbookViewId="0">
      <selection activeCell="K6" sqref="K6:Q6"/>
    </sheetView>
  </sheetViews>
  <sheetFormatPr defaultColWidth="3.125" defaultRowHeight="16.5"/>
  <cols>
    <col min="1" max="30" width="3" customWidth="1"/>
    <col min="32" max="32" width="13.5" bestFit="1" customWidth="1"/>
    <col min="33" max="33" width="8.25" customWidth="1"/>
    <col min="34" max="34" width="12.5" customWidth="1"/>
    <col min="35" max="35" width="10.5" customWidth="1"/>
    <col min="47" max="47" width="15.75" customWidth="1"/>
  </cols>
  <sheetData>
    <row r="1" spans="1:36" s="1" customFormat="1" ht="11.25">
      <c r="A1" s="1" t="s">
        <v>165</v>
      </c>
      <c r="AD1" s="2" t="str">
        <f ca="1">"printed on date/time "&amp;CONCATENATE(TEXT(TODAY(),"yyyy-mm-dd")&amp;" "&amp;TEXT(TODAY(),"aaaa"))&amp;" "&amp;TEXT(NOW(),"hh:mm AM/PM")&amp;" current"</f>
        <v>printed on date/time 2022-03-27 일요일 05:33 PM current</v>
      </c>
    </row>
    <row r="2" spans="1:36">
      <c r="AD2" s="2" t="s">
        <v>0</v>
      </c>
      <c r="AF2" t="s">
        <v>225</v>
      </c>
      <c r="AH2" t="s">
        <v>1</v>
      </c>
    </row>
    <row r="3" spans="1:36" ht="20.25">
      <c r="A3" s="3" t="s">
        <v>120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F3" t="s">
        <v>224</v>
      </c>
      <c r="AJ3" t="s">
        <v>2</v>
      </c>
    </row>
    <row r="4" spans="1:36" ht="20.25">
      <c r="A4" s="3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J4" t="s">
        <v>4</v>
      </c>
    </row>
    <row r="5" spans="1:36" ht="10.5" customHeight="1"/>
    <row r="6" spans="1:36" ht="22.5" customHeight="1">
      <c r="A6" s="149" t="s">
        <v>5</v>
      </c>
      <c r="B6" s="149"/>
      <c r="C6" s="150"/>
      <c r="D6" s="7" t="s">
        <v>6</v>
      </c>
      <c r="E6" s="155" t="s">
        <v>7</v>
      </c>
      <c r="F6" s="155"/>
      <c r="G6" s="155"/>
      <c r="H6" s="155"/>
      <c r="I6" s="155"/>
      <c r="J6" s="155"/>
      <c r="K6" s="156"/>
      <c r="L6" s="157"/>
      <c r="M6" s="157"/>
      <c r="N6" s="157"/>
      <c r="O6" s="157"/>
      <c r="P6" s="157"/>
      <c r="Q6" s="158"/>
      <c r="R6" s="8" t="s">
        <v>8</v>
      </c>
      <c r="S6" s="155" t="s">
        <v>9</v>
      </c>
      <c r="T6" s="155"/>
      <c r="U6" s="155"/>
      <c r="V6" s="155"/>
      <c r="W6" s="155"/>
      <c r="X6" s="159"/>
      <c r="Y6" s="160"/>
      <c r="Z6" s="160"/>
      <c r="AA6" s="160"/>
      <c r="AB6" s="160"/>
      <c r="AC6" s="160"/>
      <c r="AD6" s="160"/>
      <c r="AH6" t="s">
        <v>10</v>
      </c>
    </row>
    <row r="7" spans="1:36" ht="22.5" customHeight="1">
      <c r="A7" s="151"/>
      <c r="B7" s="151"/>
      <c r="C7" s="152"/>
      <c r="D7" s="9" t="s">
        <v>11</v>
      </c>
      <c r="E7" s="161" t="s">
        <v>12</v>
      </c>
      <c r="F7" s="161"/>
      <c r="G7" s="161"/>
      <c r="H7" s="161"/>
      <c r="I7" s="161"/>
      <c r="J7" s="161"/>
      <c r="K7" s="156"/>
      <c r="L7" s="157"/>
      <c r="M7" s="157"/>
      <c r="N7" s="157"/>
      <c r="O7" s="157"/>
      <c r="P7" s="157"/>
      <c r="Q7" s="158"/>
      <c r="R7" s="7" t="s">
        <v>13</v>
      </c>
      <c r="S7" s="155" t="s">
        <v>14</v>
      </c>
      <c r="T7" s="155"/>
      <c r="U7" s="155"/>
      <c r="V7" s="155"/>
      <c r="W7" s="155"/>
      <c r="X7" s="162"/>
      <c r="Y7" s="163"/>
      <c r="Z7" s="163"/>
      <c r="AA7" s="163"/>
      <c r="AB7" s="163"/>
      <c r="AC7" s="163"/>
      <c r="AD7" s="163"/>
      <c r="AH7" t="s">
        <v>15</v>
      </c>
    </row>
    <row r="8" spans="1:36" ht="22.5" customHeight="1">
      <c r="A8" s="151"/>
      <c r="B8" s="151"/>
      <c r="C8" s="152"/>
      <c r="D8" s="9" t="s">
        <v>16</v>
      </c>
      <c r="E8" s="10" t="s">
        <v>17</v>
      </c>
      <c r="F8" s="10"/>
      <c r="G8" s="10"/>
      <c r="H8" s="10"/>
      <c r="I8" s="10"/>
      <c r="J8" s="10"/>
      <c r="K8" s="10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0"/>
      <c r="AH8" t="s">
        <v>18</v>
      </c>
    </row>
    <row r="9" spans="1:36" ht="22.5" customHeight="1">
      <c r="A9" s="153"/>
      <c r="B9" s="153"/>
      <c r="C9" s="154"/>
      <c r="D9" s="11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2"/>
      <c r="V9" s="12"/>
      <c r="W9" s="13" t="s">
        <v>19</v>
      </c>
      <c r="X9" s="144"/>
      <c r="Y9" s="145"/>
      <c r="Z9" s="145"/>
      <c r="AA9" s="145"/>
      <c r="AB9" s="145"/>
      <c r="AC9" s="145"/>
      <c r="AD9" s="12" t="s">
        <v>20</v>
      </c>
      <c r="AH9" t="s">
        <v>21</v>
      </c>
    </row>
    <row r="10" spans="1:36" ht="7.5" customHeight="1"/>
    <row r="11" spans="1:36" ht="22.5" customHeight="1">
      <c r="A11" s="74" t="s">
        <v>22</v>
      </c>
      <c r="B11" s="74"/>
      <c r="C11" s="74"/>
      <c r="D11" s="74"/>
      <c r="E11" s="74"/>
      <c r="F11" s="75"/>
      <c r="G11" s="7"/>
      <c r="H11" s="14"/>
      <c r="I11" s="14"/>
      <c r="J11" s="146">
        <v>44197</v>
      </c>
      <c r="K11" s="146"/>
      <c r="L11" s="146"/>
      <c r="M11" s="146"/>
      <c r="N11" s="146"/>
      <c r="O11" s="146"/>
      <c r="P11" s="14" t="s">
        <v>23</v>
      </c>
      <c r="Q11" s="14"/>
      <c r="R11" s="146">
        <f>EOMONTH(J11,11)</f>
        <v>44561</v>
      </c>
      <c r="S11" s="146"/>
      <c r="T11" s="146"/>
      <c r="U11" s="146"/>
      <c r="V11" s="146"/>
      <c r="W11" s="146"/>
      <c r="X11" s="14" t="s">
        <v>24</v>
      </c>
      <c r="Y11" s="14"/>
      <c r="Z11" s="14"/>
      <c r="AA11" s="14"/>
      <c r="AB11" s="14"/>
      <c r="AC11" s="14"/>
      <c r="AD11" s="14"/>
      <c r="AH11" t="s">
        <v>25</v>
      </c>
    </row>
    <row r="12" spans="1:36" ht="7.5" customHeight="1"/>
    <row r="13" spans="1:36" ht="22.5" customHeight="1">
      <c r="A13" s="14" t="s">
        <v>26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H13" t="s">
        <v>27</v>
      </c>
    </row>
    <row r="14" spans="1:36" ht="22.5" customHeight="1">
      <c r="A14" s="10"/>
      <c r="B14" s="10" t="s">
        <v>28</v>
      </c>
      <c r="C14" s="10" t="s">
        <v>166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5"/>
      <c r="V14" s="147">
        <f>V16+X27</f>
        <v>2967633</v>
      </c>
      <c r="W14" s="148"/>
      <c r="X14" s="148"/>
      <c r="Y14" s="148"/>
      <c r="Z14" s="148"/>
      <c r="AA14" s="148"/>
      <c r="AB14" s="148"/>
      <c r="AC14" s="148"/>
      <c r="AD14" s="148"/>
    </row>
    <row r="15" spans="1:36" s="19" customFormat="1" ht="22.5" customHeight="1">
      <c r="A15" s="16" t="s">
        <v>29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8"/>
      <c r="W15" s="18"/>
      <c r="X15" s="18"/>
      <c r="Y15" s="18"/>
      <c r="Z15" s="18"/>
      <c r="AA15" s="18"/>
      <c r="AB15" s="18"/>
      <c r="AC15" s="17"/>
      <c r="AD15" s="18"/>
      <c r="AH15" t="s">
        <v>30</v>
      </c>
    </row>
    <row r="16" spans="1:36" ht="22.5" customHeight="1">
      <c r="A16" s="14"/>
      <c r="B16" s="20" t="s">
        <v>31</v>
      </c>
      <c r="C16" s="14" t="s">
        <v>167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21"/>
      <c r="V16" s="139">
        <f>TRUNC(U19*Z22,0)</f>
        <v>0</v>
      </c>
      <c r="W16" s="140"/>
      <c r="X16" s="140"/>
      <c r="Y16" s="140"/>
      <c r="Z16" s="140"/>
      <c r="AA16" s="140"/>
      <c r="AB16" s="140"/>
      <c r="AC16" s="140"/>
      <c r="AD16" s="140"/>
      <c r="AH16" t="s">
        <v>32</v>
      </c>
    </row>
    <row r="17" spans="1:47" ht="28.5" customHeight="1">
      <c r="A17" s="22" t="s">
        <v>33</v>
      </c>
      <c r="AH17" t="s">
        <v>34</v>
      </c>
    </row>
    <row r="18" spans="1:47" ht="40.5" customHeight="1" thickBot="1">
      <c r="A18" s="77" t="s">
        <v>117</v>
      </c>
      <c r="B18" s="82"/>
      <c r="C18" s="82"/>
      <c r="D18" s="82"/>
      <c r="E18" s="82"/>
      <c r="F18" s="82"/>
      <c r="G18" s="82"/>
      <c r="H18" s="82"/>
      <c r="I18" s="82"/>
      <c r="J18" s="83"/>
      <c r="K18" s="76" t="s">
        <v>118</v>
      </c>
      <c r="L18" s="82"/>
      <c r="M18" s="82"/>
      <c r="N18" s="82"/>
      <c r="O18" s="82"/>
      <c r="P18" s="82"/>
      <c r="Q18" s="82"/>
      <c r="R18" s="82"/>
      <c r="S18" s="82"/>
      <c r="T18" s="83"/>
      <c r="U18" s="76" t="s">
        <v>168</v>
      </c>
      <c r="V18" s="82"/>
      <c r="W18" s="82"/>
      <c r="X18" s="82"/>
      <c r="Y18" s="82"/>
      <c r="Z18" s="82"/>
      <c r="AA18" s="82"/>
      <c r="AB18" s="82"/>
      <c r="AC18" s="82"/>
      <c r="AD18" s="82"/>
      <c r="AH18" t="s">
        <v>35</v>
      </c>
    </row>
    <row r="19" spans="1:47" ht="28.5" customHeight="1" thickBot="1">
      <c r="A19" s="141">
        <v>1</v>
      </c>
      <c r="B19" s="141"/>
      <c r="C19" s="141"/>
      <c r="D19" s="141"/>
      <c r="E19" s="141"/>
      <c r="F19" s="141"/>
      <c r="G19" s="141"/>
      <c r="H19" s="141"/>
      <c r="I19" s="141"/>
      <c r="J19" s="142"/>
      <c r="K19" s="143">
        <v>1.08</v>
      </c>
      <c r="L19" s="141"/>
      <c r="M19" s="141"/>
      <c r="N19" s="141"/>
      <c r="O19" s="141"/>
      <c r="P19" s="141"/>
      <c r="Q19" s="141"/>
      <c r="R19" s="141"/>
      <c r="S19" s="141"/>
      <c r="T19" s="142"/>
      <c r="U19" s="101">
        <f>IF(K19&gt;A19,0,MIN(TRUNC(A19,2)-TRUNC(K19,2),TRUNC(M30,2)))</f>
        <v>0</v>
      </c>
      <c r="V19" s="102"/>
      <c r="W19" s="102"/>
      <c r="X19" s="102"/>
      <c r="Y19" s="102"/>
      <c r="Z19" s="102"/>
      <c r="AA19" s="102"/>
      <c r="AB19" s="102"/>
      <c r="AC19" s="102"/>
      <c r="AD19" s="102"/>
      <c r="AG19" s="53">
        <f>MIN(TRUNC(A19,2)-TRUNC(K19,2),TRUNC(M30,2))</f>
        <v>-8.0000000000000071E-2</v>
      </c>
      <c r="AH19" t="s">
        <v>36</v>
      </c>
    </row>
    <row r="20" spans="1:47" ht="28.5" customHeight="1">
      <c r="A20" s="22" t="s">
        <v>172</v>
      </c>
      <c r="AH20" t="s">
        <v>37</v>
      </c>
    </row>
    <row r="21" spans="1:47" ht="59.25" customHeight="1">
      <c r="A21" s="77" t="s">
        <v>169</v>
      </c>
      <c r="B21" s="82"/>
      <c r="C21" s="82"/>
      <c r="D21" s="82"/>
      <c r="E21" s="82"/>
      <c r="F21" s="82"/>
      <c r="G21" s="82"/>
      <c r="H21" s="82"/>
      <c r="I21" s="82"/>
      <c r="J21" s="83"/>
      <c r="K21" s="76" t="s">
        <v>119</v>
      </c>
      <c r="L21" s="77"/>
      <c r="M21" s="77"/>
      <c r="N21" s="77"/>
      <c r="O21" s="77"/>
      <c r="P21" s="78"/>
      <c r="Q21" s="76" t="s">
        <v>170</v>
      </c>
      <c r="R21" s="82"/>
      <c r="S21" s="82"/>
      <c r="T21" s="83"/>
      <c r="U21" s="62" t="s">
        <v>173</v>
      </c>
      <c r="V21" s="71"/>
      <c r="W21" s="71"/>
      <c r="X21" s="71"/>
      <c r="Y21" s="72"/>
      <c r="Z21" s="62" t="s">
        <v>171</v>
      </c>
      <c r="AA21" s="71"/>
      <c r="AB21" s="71"/>
      <c r="AC21" s="71"/>
      <c r="AD21" s="71"/>
      <c r="AH21" s="22" t="s">
        <v>164</v>
      </c>
    </row>
    <row r="22" spans="1:47" ht="28.5" customHeight="1">
      <c r="A22" s="136">
        <v>37867340</v>
      </c>
      <c r="B22" s="136"/>
      <c r="C22" s="136"/>
      <c r="D22" s="136"/>
      <c r="E22" s="136"/>
      <c r="F22" s="136"/>
      <c r="G22" s="136"/>
      <c r="H22" s="136"/>
      <c r="I22" s="136"/>
      <c r="J22" s="137"/>
      <c r="K22" s="79">
        <f>A19</f>
        <v>1</v>
      </c>
      <c r="L22" s="80"/>
      <c r="M22" s="80"/>
      <c r="N22" s="80"/>
      <c r="O22" s="80"/>
      <c r="P22" s="81"/>
      <c r="Q22" s="84">
        <f>Z25</f>
        <v>10.810436000000001</v>
      </c>
      <c r="R22" s="85"/>
      <c r="S22" s="85"/>
      <c r="T22" s="23" t="s">
        <v>38</v>
      </c>
      <c r="U22" s="86"/>
      <c r="V22" s="87"/>
      <c r="W22" s="87"/>
      <c r="X22" s="87"/>
      <c r="Y22" s="88"/>
      <c r="Z22" s="99">
        <f>IF(AND(A22&gt;0,K22&gt;0,Q22&gt;0),TRUNC(A22/K22*Q22/100-U22,0),0)</f>
        <v>4093624</v>
      </c>
      <c r="AA22" s="138"/>
      <c r="AB22" s="138"/>
      <c r="AC22" s="138"/>
      <c r="AD22" s="138"/>
      <c r="AH22" s="22" t="s">
        <v>156</v>
      </c>
    </row>
    <row r="23" spans="1:47" ht="28.5" customHeight="1">
      <c r="A23" s="22" t="s">
        <v>39</v>
      </c>
      <c r="AH23" t="s">
        <v>157</v>
      </c>
    </row>
    <row r="24" spans="1:47" ht="36.75" customHeight="1">
      <c r="A24" s="133" t="s">
        <v>174</v>
      </c>
      <c r="B24" s="71"/>
      <c r="C24" s="71"/>
      <c r="D24" s="71"/>
      <c r="E24" s="72"/>
      <c r="F24" s="134" t="s">
        <v>175</v>
      </c>
      <c r="G24" s="71"/>
      <c r="H24" s="71"/>
      <c r="I24" s="71"/>
      <c r="J24" s="72"/>
      <c r="K24" s="134" t="s">
        <v>176</v>
      </c>
      <c r="L24" s="71"/>
      <c r="M24" s="71"/>
      <c r="N24" s="71"/>
      <c r="O24" s="72"/>
      <c r="P24" s="134" t="s">
        <v>177</v>
      </c>
      <c r="Q24" s="71"/>
      <c r="R24" s="71"/>
      <c r="S24" s="71"/>
      <c r="T24" s="72"/>
      <c r="U24" s="134" t="s">
        <v>178</v>
      </c>
      <c r="V24" s="71"/>
      <c r="W24" s="71"/>
      <c r="X24" s="71"/>
      <c r="Y24" s="72"/>
      <c r="Z24" s="135" t="s">
        <v>179</v>
      </c>
      <c r="AA24" s="71"/>
      <c r="AB24" s="71"/>
      <c r="AC24" s="71"/>
      <c r="AD24" s="71"/>
      <c r="AH24" t="s">
        <v>197</v>
      </c>
    </row>
    <row r="25" spans="1:47" ht="28.5" customHeight="1">
      <c r="A25" s="125">
        <v>3.43</v>
      </c>
      <c r="B25" s="125"/>
      <c r="C25" s="125"/>
      <c r="D25" s="125"/>
      <c r="E25" s="23" t="s">
        <v>38</v>
      </c>
      <c r="F25" s="126">
        <v>0.39513599999999999</v>
      </c>
      <c r="G25" s="127"/>
      <c r="H25" s="127"/>
      <c r="I25" s="127"/>
      <c r="J25" s="23" t="s">
        <v>38</v>
      </c>
      <c r="K25" s="128">
        <v>4.5</v>
      </c>
      <c r="L25" s="125"/>
      <c r="M25" s="125"/>
      <c r="N25" s="125"/>
      <c r="O25" s="23" t="s">
        <v>38</v>
      </c>
      <c r="P25" s="128">
        <v>1.05</v>
      </c>
      <c r="Q25" s="125"/>
      <c r="R25" s="125"/>
      <c r="S25" s="125"/>
      <c r="T25" s="23" t="s">
        <v>38</v>
      </c>
      <c r="U25" s="129">
        <v>1.4353</v>
      </c>
      <c r="V25" s="130"/>
      <c r="W25" s="130"/>
      <c r="X25" s="130"/>
      <c r="Y25" s="23" t="s">
        <v>38</v>
      </c>
      <c r="Z25" s="131">
        <f>SUM(A25,F25,K25,P25,U25)</f>
        <v>10.810436000000001</v>
      </c>
      <c r="AA25" s="132"/>
      <c r="AB25" s="132"/>
      <c r="AC25" s="132"/>
      <c r="AD25" s="24" t="s">
        <v>38</v>
      </c>
      <c r="AH25" t="s">
        <v>40</v>
      </c>
    </row>
    <row r="26" spans="1:47" ht="28.5" customHeight="1">
      <c r="A26" s="25" t="s">
        <v>41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G26" s="27">
        <v>1</v>
      </c>
      <c r="AU26" s="28">
        <f>7.6/1000</f>
        <v>7.6E-3</v>
      </c>
    </row>
    <row r="27" spans="1:47" ht="28.5" customHeight="1">
      <c r="A27" s="29" t="s">
        <v>180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21"/>
      <c r="X27" s="123">
        <f>TRUNC(Y30*Z36*CHOOSE(AG26,AG27,AG28),0)</f>
        <v>2967633</v>
      </c>
      <c r="Y27" s="124"/>
      <c r="Z27" s="124"/>
      <c r="AA27" s="124"/>
      <c r="AB27" s="124"/>
      <c r="AC27" s="124"/>
      <c r="AD27" s="124"/>
      <c r="AF27" s="59">
        <f>Y30*Z36*AG27</f>
        <v>2967633.72</v>
      </c>
      <c r="AG27" s="30">
        <v>0.5</v>
      </c>
    </row>
    <row r="28" spans="1:47" ht="28.5" customHeight="1">
      <c r="A28" s="22" t="s">
        <v>33</v>
      </c>
      <c r="AG28" s="30">
        <v>0.75</v>
      </c>
    </row>
    <row r="29" spans="1:47" ht="48.75" customHeight="1">
      <c r="A29" s="63" t="s">
        <v>181</v>
      </c>
      <c r="B29" s="71"/>
      <c r="C29" s="71"/>
      <c r="D29" s="71"/>
      <c r="E29" s="71"/>
      <c r="F29" s="72"/>
      <c r="G29" s="62" t="s">
        <v>182</v>
      </c>
      <c r="H29" s="71"/>
      <c r="I29" s="71"/>
      <c r="J29" s="71"/>
      <c r="K29" s="71"/>
      <c r="L29" s="72"/>
      <c r="M29" s="62" t="s">
        <v>183</v>
      </c>
      <c r="N29" s="71"/>
      <c r="O29" s="71"/>
      <c r="P29" s="71"/>
      <c r="Q29" s="71"/>
      <c r="R29" s="72"/>
      <c r="S29" s="62" t="s">
        <v>184</v>
      </c>
      <c r="T29" s="71"/>
      <c r="U29" s="71"/>
      <c r="V29" s="71"/>
      <c r="W29" s="71"/>
      <c r="X29" s="72"/>
      <c r="Y29" s="62" t="s">
        <v>185</v>
      </c>
      <c r="Z29" s="71"/>
      <c r="AA29" s="71"/>
      <c r="AB29" s="71"/>
      <c r="AC29" s="71"/>
      <c r="AD29" s="71"/>
      <c r="AH29" t="s">
        <v>42</v>
      </c>
    </row>
    <row r="30" spans="1:47" ht="21.75" customHeight="1">
      <c r="A30" s="110">
        <v>16.329999999999998</v>
      </c>
      <c r="B30" s="110"/>
      <c r="C30" s="110"/>
      <c r="D30" s="110"/>
      <c r="E30" s="110"/>
      <c r="F30" s="111"/>
      <c r="G30" s="112">
        <v>15.25</v>
      </c>
      <c r="H30" s="110"/>
      <c r="I30" s="110"/>
      <c r="J30" s="110"/>
      <c r="K30" s="110"/>
      <c r="L30" s="111"/>
      <c r="M30" s="113">
        <f>TRUNC(A30,2)-TRUNC(G30,2)</f>
        <v>1.0799999999999983</v>
      </c>
      <c r="N30" s="114"/>
      <c r="O30" s="114"/>
      <c r="P30" s="114"/>
      <c r="Q30" s="114"/>
      <c r="R30" s="115"/>
      <c r="S30" s="116">
        <f>TRUNC(U19,2)</f>
        <v>0</v>
      </c>
      <c r="T30" s="117"/>
      <c r="U30" s="117"/>
      <c r="V30" s="117"/>
      <c r="W30" s="117"/>
      <c r="X30" s="118"/>
      <c r="Y30" s="119">
        <f>IF(M30&lt;S30,0,TRUNC(M30,2)-TRUNC(S30,2))</f>
        <v>1.08</v>
      </c>
      <c r="Z30" s="120"/>
      <c r="AA30" s="120"/>
      <c r="AB30" s="120"/>
      <c r="AC30" s="120"/>
      <c r="AD30" s="120"/>
      <c r="AF30" s="54"/>
      <c r="AG30" s="58">
        <f>M30-S30</f>
        <v>1.0799999999999983</v>
      </c>
      <c r="AH30" t="s">
        <v>43</v>
      </c>
    </row>
    <row r="31" spans="1:47">
      <c r="A31" s="19"/>
      <c r="AD31" s="31" t="s">
        <v>44</v>
      </c>
    </row>
    <row r="33" spans="1: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32" t="s">
        <v>45</v>
      </c>
      <c r="AH33" t="s">
        <v>46</v>
      </c>
    </row>
    <row r="34" spans="1:35" ht="28.5" customHeight="1">
      <c r="A34" s="22" t="s">
        <v>172</v>
      </c>
    </row>
    <row r="35" spans="1:35" ht="57" customHeight="1">
      <c r="A35" s="66" t="s">
        <v>188</v>
      </c>
      <c r="B35" s="66"/>
      <c r="C35" s="66"/>
      <c r="D35" s="66"/>
      <c r="E35" s="66"/>
      <c r="F35" s="66"/>
      <c r="G35" s="67"/>
      <c r="H35" s="65" t="s">
        <v>190</v>
      </c>
      <c r="I35" s="66"/>
      <c r="J35" s="66"/>
      <c r="K35" s="66"/>
      <c r="L35" s="66"/>
      <c r="M35" s="66"/>
      <c r="N35" s="67"/>
      <c r="O35" s="62" t="s">
        <v>186</v>
      </c>
      <c r="P35" s="63"/>
      <c r="Q35" s="63"/>
      <c r="R35" s="63"/>
      <c r="S35" s="63"/>
      <c r="T35" s="64"/>
      <c r="U35" s="65" t="s">
        <v>189</v>
      </c>
      <c r="V35" s="66"/>
      <c r="W35" s="66"/>
      <c r="X35" s="66"/>
      <c r="Y35" s="67"/>
      <c r="Z35" s="121" t="s">
        <v>187</v>
      </c>
      <c r="AA35" s="91"/>
      <c r="AB35" s="91"/>
      <c r="AC35" s="91"/>
      <c r="AD35" s="122"/>
      <c r="AH35" s="33" t="s">
        <v>47</v>
      </c>
    </row>
    <row r="36" spans="1:35" ht="27" customHeight="1" thickBot="1">
      <c r="A36" s="89">
        <v>779319430</v>
      </c>
      <c r="B36" s="89"/>
      <c r="C36" s="89"/>
      <c r="D36" s="89"/>
      <c r="E36" s="89"/>
      <c r="F36" s="89"/>
      <c r="G36" s="90"/>
      <c r="H36" s="105">
        <f>TRUNC(A30,2)-TRUNC(A19,2)</f>
        <v>15.329999999999998</v>
      </c>
      <c r="I36" s="106"/>
      <c r="J36" s="106"/>
      <c r="K36" s="106"/>
      <c r="L36" s="106"/>
      <c r="M36" s="106"/>
      <c r="N36" s="107"/>
      <c r="O36" s="108">
        <f>Z25</f>
        <v>10.810436000000001</v>
      </c>
      <c r="P36" s="109"/>
      <c r="Q36" s="109"/>
      <c r="R36" s="109"/>
      <c r="S36" s="109"/>
      <c r="T36" s="34" t="s">
        <v>38</v>
      </c>
      <c r="U36" s="68"/>
      <c r="V36" s="69"/>
      <c r="W36" s="69"/>
      <c r="X36" s="69"/>
      <c r="Y36" s="70"/>
      <c r="Z36" s="103">
        <f>TRUNC(A36/H36*O36/100-U36,0)</f>
        <v>5495618</v>
      </c>
      <c r="AA36" s="103"/>
      <c r="AB36" s="103"/>
      <c r="AC36" s="103"/>
      <c r="AD36" s="104"/>
      <c r="AH36" s="35" t="s">
        <v>48</v>
      </c>
    </row>
    <row r="37" spans="1: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H37" s="35" t="s">
        <v>49</v>
      </c>
    </row>
    <row r="38" spans="1:35" ht="28.5" customHeight="1">
      <c r="A38" s="36" t="s">
        <v>191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H38" s="35" t="s">
        <v>50</v>
      </c>
    </row>
    <row r="39" spans="1:35" ht="28.5" customHeight="1">
      <c r="A39" s="22" t="s">
        <v>51</v>
      </c>
      <c r="AH39" s="35" t="s">
        <v>52</v>
      </c>
    </row>
    <row r="40" spans="1:35" ht="33" customHeight="1">
      <c r="A40" s="77" t="s">
        <v>192</v>
      </c>
      <c r="B40" s="82"/>
      <c r="C40" s="82"/>
      <c r="D40" s="82"/>
      <c r="E40" s="82"/>
      <c r="F40" s="82"/>
      <c r="G40" s="82"/>
      <c r="H40" s="82"/>
      <c r="I40" s="82"/>
      <c r="J40" s="83"/>
      <c r="K40" s="76" t="s">
        <v>193</v>
      </c>
      <c r="L40" s="82"/>
      <c r="M40" s="82"/>
      <c r="N40" s="82"/>
      <c r="O40" s="82"/>
      <c r="P40" s="82"/>
      <c r="Q40" s="82"/>
      <c r="R40" s="82"/>
      <c r="S40" s="82"/>
      <c r="T40" s="83"/>
      <c r="U40" s="76" t="s">
        <v>194</v>
      </c>
      <c r="V40" s="82"/>
      <c r="W40" s="82"/>
      <c r="X40" s="82"/>
      <c r="Y40" s="82"/>
      <c r="Z40" s="82"/>
      <c r="AA40" s="82"/>
      <c r="AB40" s="82"/>
      <c r="AC40" s="82"/>
      <c r="AD40" s="82"/>
      <c r="AH40" s="35" t="s">
        <v>53</v>
      </c>
    </row>
    <row r="41" spans="1:35" ht="26.25" customHeight="1">
      <c r="A41" s="80">
        <f>A30</f>
        <v>16.329999999999998</v>
      </c>
      <c r="B41" s="80"/>
      <c r="C41" s="80"/>
      <c r="D41" s="80"/>
      <c r="E41" s="80"/>
      <c r="F41" s="80"/>
      <c r="G41" s="80"/>
      <c r="H41" s="80"/>
      <c r="I41" s="80"/>
      <c r="J41" s="81"/>
      <c r="K41" s="79">
        <f>G30</f>
        <v>15.25</v>
      </c>
      <c r="L41" s="80"/>
      <c r="M41" s="80"/>
      <c r="N41" s="80"/>
      <c r="O41" s="80"/>
      <c r="P41" s="80"/>
      <c r="Q41" s="80"/>
      <c r="R41" s="80"/>
      <c r="S41" s="80"/>
      <c r="T41" s="81"/>
      <c r="U41" s="101">
        <f>TRUNC(A41,2)-TRUNC(K41,2)</f>
        <v>1.0799999999999983</v>
      </c>
      <c r="V41" s="102"/>
      <c r="W41" s="102"/>
      <c r="X41" s="102"/>
      <c r="Y41" s="102"/>
      <c r="Z41" s="102"/>
      <c r="AA41" s="102"/>
      <c r="AB41" s="102"/>
      <c r="AC41" s="102"/>
      <c r="AD41" s="102"/>
    </row>
    <row r="42" spans="1:35" ht="28.5" customHeight="1">
      <c r="A42" s="22" t="s">
        <v>54</v>
      </c>
      <c r="AH42" t="s">
        <v>55</v>
      </c>
    </row>
    <row r="43" spans="1:35" ht="86.25" customHeight="1">
      <c r="A43" s="63" t="s">
        <v>56</v>
      </c>
      <c r="B43" s="71"/>
      <c r="C43" s="71"/>
      <c r="D43" s="71"/>
      <c r="E43" s="71"/>
      <c r="F43" s="72"/>
      <c r="G43" s="62" t="s">
        <v>57</v>
      </c>
      <c r="H43" s="71"/>
      <c r="I43" s="71"/>
      <c r="J43" s="71"/>
      <c r="K43" s="71"/>
      <c r="L43" s="72"/>
      <c r="M43" s="62" t="s">
        <v>58</v>
      </c>
      <c r="N43" s="71"/>
      <c r="O43" s="71"/>
      <c r="P43" s="71"/>
      <c r="Q43" s="71"/>
      <c r="R43" s="72"/>
      <c r="S43" s="62" t="s">
        <v>59</v>
      </c>
      <c r="T43" s="71"/>
      <c r="U43" s="71"/>
      <c r="V43" s="71"/>
      <c r="W43" s="71"/>
      <c r="X43" s="72"/>
      <c r="Y43" s="62" t="s">
        <v>195</v>
      </c>
      <c r="Z43" s="71"/>
      <c r="AA43" s="71"/>
      <c r="AB43" s="71"/>
      <c r="AC43" s="71"/>
      <c r="AD43" s="71"/>
      <c r="AH43" t="s">
        <v>60</v>
      </c>
    </row>
    <row r="44" spans="1:35" ht="26.25" customHeight="1">
      <c r="A44" s="72" t="s">
        <v>61</v>
      </c>
      <c r="B44" s="91"/>
      <c r="C44" s="91"/>
      <c r="D44" s="91"/>
      <c r="E44" s="91"/>
      <c r="F44" s="91"/>
      <c r="G44" s="91" t="s">
        <v>61</v>
      </c>
      <c r="H44" s="91"/>
      <c r="I44" s="91"/>
      <c r="J44" s="91"/>
      <c r="K44" s="91"/>
      <c r="L44" s="91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8">
        <f>SUM(M44:X44)</f>
        <v>0</v>
      </c>
      <c r="Z44" s="98"/>
      <c r="AA44" s="98"/>
      <c r="AB44" s="98"/>
      <c r="AC44" s="98"/>
      <c r="AD44" s="99"/>
      <c r="AH44" t="s">
        <v>62</v>
      </c>
    </row>
    <row r="45" spans="1:35" ht="26.25" customHeight="1">
      <c r="A45" s="72"/>
      <c r="B45" s="91"/>
      <c r="C45" s="91"/>
      <c r="D45" s="91"/>
      <c r="E45" s="91"/>
      <c r="F45" s="91"/>
      <c r="G45" s="91" t="s">
        <v>63</v>
      </c>
      <c r="H45" s="91"/>
      <c r="I45" s="91"/>
      <c r="J45" s="91"/>
      <c r="K45" s="91"/>
      <c r="L45" s="91"/>
      <c r="M45" s="100"/>
      <c r="N45" s="100"/>
      <c r="O45" s="100"/>
      <c r="P45" s="100"/>
      <c r="Q45" s="100"/>
      <c r="R45" s="100"/>
      <c r="S45" s="97"/>
      <c r="T45" s="97"/>
      <c r="U45" s="97"/>
      <c r="V45" s="97"/>
      <c r="W45" s="97"/>
      <c r="X45" s="97"/>
      <c r="Y45" s="98">
        <f>SUM(S45)</f>
        <v>0</v>
      </c>
      <c r="Z45" s="98"/>
      <c r="AA45" s="98"/>
      <c r="AB45" s="98"/>
      <c r="AC45" s="98"/>
      <c r="AD45" s="99"/>
      <c r="AH45" s="33" t="s">
        <v>64</v>
      </c>
    </row>
    <row r="46" spans="1:35" ht="26.25" customHeight="1">
      <c r="A46" s="72" t="s">
        <v>63</v>
      </c>
      <c r="B46" s="91"/>
      <c r="C46" s="91"/>
      <c r="D46" s="91"/>
      <c r="E46" s="91"/>
      <c r="F46" s="91"/>
      <c r="G46" s="37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H46" s="33" t="s">
        <v>65</v>
      </c>
    </row>
    <row r="47" spans="1:35" ht="26.25" customHeight="1">
      <c r="A47" s="14" t="s">
        <v>196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21"/>
      <c r="Y47" s="92">
        <f>V14+Y44+Y45</f>
        <v>2967633</v>
      </c>
      <c r="Z47" s="93"/>
      <c r="AA47" s="93"/>
      <c r="AB47" s="93"/>
      <c r="AC47" s="93"/>
      <c r="AD47" s="93"/>
      <c r="AH47" s="39">
        <v>4476023</v>
      </c>
      <c r="AI47" s="40">
        <f>AH48-AH47</f>
        <v>114032</v>
      </c>
    </row>
    <row r="48" spans="1:35" ht="26.25" customHeight="1">
      <c r="A48" t="s">
        <v>66</v>
      </c>
      <c r="AH48" s="40">
        <v>4590055</v>
      </c>
    </row>
    <row r="49" spans="1:38" ht="26.25" customHeight="1">
      <c r="V49" s="94">
        <f>EOMONTH(R11,3)</f>
        <v>44651</v>
      </c>
      <c r="W49" s="94"/>
      <c r="X49" s="94"/>
      <c r="Y49" s="94"/>
      <c r="Z49" s="94"/>
      <c r="AA49" s="94"/>
      <c r="AB49" s="94"/>
      <c r="AC49" s="94"/>
      <c r="AH49" t="s">
        <v>67</v>
      </c>
    </row>
    <row r="50" spans="1:38" ht="26.25" customHeight="1">
      <c r="P50" s="41" t="s">
        <v>68</v>
      </c>
      <c r="Q50" s="95" t="str">
        <f>IF(K6="","",K6)</f>
        <v/>
      </c>
      <c r="R50" s="95"/>
      <c r="S50" s="95"/>
      <c r="T50" s="95"/>
      <c r="U50" s="95"/>
      <c r="V50" s="95"/>
      <c r="W50" s="95"/>
      <c r="X50" s="95"/>
      <c r="Y50" s="95"/>
      <c r="Z50" s="42" t="s">
        <v>69</v>
      </c>
      <c r="AH50" t="s">
        <v>70</v>
      </c>
    </row>
    <row r="51" spans="1:38" ht="26.25" customHeight="1">
      <c r="Q51" s="95"/>
      <c r="R51" s="95"/>
      <c r="S51" s="95"/>
      <c r="T51" s="95"/>
      <c r="U51" s="95"/>
      <c r="V51" s="95"/>
      <c r="W51" s="95"/>
      <c r="X51" s="95"/>
      <c r="Y51" s="95"/>
      <c r="AH51" t="s">
        <v>71</v>
      </c>
    </row>
    <row r="52" spans="1:38" ht="26.25" customHeight="1">
      <c r="A52" s="96" t="s">
        <v>116</v>
      </c>
      <c r="B52" s="96"/>
      <c r="C52" s="96"/>
      <c r="D52" s="96"/>
      <c r="E52" s="96"/>
      <c r="F52" s="96"/>
      <c r="G52" s="43" t="s">
        <v>72</v>
      </c>
      <c r="K52" t="s">
        <v>73</v>
      </c>
      <c r="AH52" s="44" t="s">
        <v>74</v>
      </c>
      <c r="AI52" s="45"/>
      <c r="AJ52" s="45"/>
      <c r="AK52" s="45"/>
      <c r="AL52" s="45"/>
    </row>
    <row r="53" spans="1:38" ht="3.7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</row>
    <row r="54" spans="1:38" ht="7.5" customHeight="1"/>
    <row r="55" spans="1:38" ht="39" customHeight="1">
      <c r="A55" s="71" t="s">
        <v>75</v>
      </c>
      <c r="B55" s="71"/>
      <c r="C55" s="71"/>
      <c r="D55" s="72"/>
      <c r="E55" s="73" t="s">
        <v>76</v>
      </c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5"/>
      <c r="AA55" s="62" t="s">
        <v>77</v>
      </c>
      <c r="AB55" s="71"/>
      <c r="AC55" s="71"/>
      <c r="AD55" s="71"/>
      <c r="AH55" t="s">
        <v>78</v>
      </c>
    </row>
    <row r="56" spans="1:38" ht="26.25" customHeight="1">
      <c r="AD56" s="2" t="s">
        <v>44</v>
      </c>
      <c r="AH56" t="s">
        <v>221</v>
      </c>
    </row>
    <row r="57" spans="1:38" ht="26.25" customHeight="1">
      <c r="AH57" t="s">
        <v>222</v>
      </c>
    </row>
    <row r="58" spans="1:38" ht="26.25" customHeight="1">
      <c r="AH58" t="s">
        <v>223</v>
      </c>
    </row>
    <row r="59" spans="1:38" ht="26.25" customHeight="1"/>
    <row r="60" spans="1:38" ht="26.25" customHeight="1"/>
    <row r="61" spans="1:38" ht="26.25" customHeight="1">
      <c r="A61" s="48" t="s">
        <v>79</v>
      </c>
    </row>
    <row r="62" spans="1:38" ht="26.25" customHeight="1">
      <c r="B62" t="s">
        <v>80</v>
      </c>
    </row>
    <row r="63" spans="1:38" ht="26.25" customHeight="1">
      <c r="B63" t="s">
        <v>81</v>
      </c>
    </row>
    <row r="64" spans="1:38" ht="26.25" customHeight="1">
      <c r="B64" t="s">
        <v>82</v>
      </c>
    </row>
    <row r="65" spans="1:1" ht="26.25" customHeight="1"/>
    <row r="66" spans="1:1" ht="26.25" customHeight="1">
      <c r="A66" s="48" t="s">
        <v>83</v>
      </c>
    </row>
    <row r="67" spans="1:1" ht="26.25" customHeight="1">
      <c r="A67" t="s">
        <v>84</v>
      </c>
    </row>
    <row r="68" spans="1:1" ht="26.25" customHeight="1">
      <c r="A68" t="s">
        <v>85</v>
      </c>
    </row>
    <row r="69" spans="1:1" ht="26.25" customHeight="1"/>
    <row r="70" spans="1:1" ht="26.25" customHeight="1">
      <c r="A70" t="s">
        <v>86</v>
      </c>
    </row>
    <row r="71" spans="1:1" ht="26.25" customHeight="1">
      <c r="A71" t="s">
        <v>87</v>
      </c>
    </row>
    <row r="72" spans="1:1" ht="26.25" customHeight="1">
      <c r="A72" t="s">
        <v>88</v>
      </c>
    </row>
    <row r="73" spans="1:1" ht="26.25" customHeight="1">
      <c r="A73" t="s">
        <v>89</v>
      </c>
    </row>
    <row r="74" spans="1:1" ht="26.25" customHeight="1"/>
    <row r="75" spans="1:1" ht="26.25" customHeight="1">
      <c r="A75" s="22" t="s">
        <v>90</v>
      </c>
    </row>
    <row r="76" spans="1:1" ht="26.25" customHeight="1">
      <c r="A76" t="s">
        <v>91</v>
      </c>
    </row>
    <row r="77" spans="1:1" ht="26.25" customHeight="1">
      <c r="A77" t="s">
        <v>92</v>
      </c>
    </row>
    <row r="78" spans="1:1" ht="26.25" customHeight="1"/>
    <row r="79" spans="1:1" ht="26.25" customHeight="1">
      <c r="A79" s="49" t="s">
        <v>93</v>
      </c>
    </row>
    <row r="80" spans="1:1" ht="26.25" customHeight="1">
      <c r="A80" s="49" t="s">
        <v>94</v>
      </c>
    </row>
    <row r="81" spans="2:2" ht="26.25" customHeight="1"/>
    <row r="82" spans="2:2" ht="26.25" customHeight="1">
      <c r="B82" s="50" t="s">
        <v>95</v>
      </c>
    </row>
    <row r="83" spans="2:2" ht="26.25" customHeight="1">
      <c r="B83" s="51" t="s">
        <v>96</v>
      </c>
    </row>
    <row r="84" spans="2:2" ht="26.25" customHeight="1">
      <c r="B84" s="50" t="s">
        <v>97</v>
      </c>
    </row>
    <row r="85" spans="2:2" ht="26.25" customHeight="1">
      <c r="B85" s="50" t="s">
        <v>98</v>
      </c>
    </row>
    <row r="86" spans="2:2" ht="26.25" customHeight="1">
      <c r="B86" s="50" t="s">
        <v>99</v>
      </c>
    </row>
    <row r="87" spans="2:2" ht="26.25" customHeight="1">
      <c r="B87" s="50" t="s">
        <v>100</v>
      </c>
    </row>
    <row r="88" spans="2:2" ht="26.25" customHeight="1">
      <c r="B88" s="50" t="s">
        <v>101</v>
      </c>
    </row>
    <row r="89" spans="2:2" ht="26.25" customHeight="1">
      <c r="B89" s="50" t="s">
        <v>102</v>
      </c>
    </row>
    <row r="90" spans="2:2" ht="26.25" customHeight="1">
      <c r="B90" s="50" t="s">
        <v>103</v>
      </c>
    </row>
    <row r="91" spans="2:2">
      <c r="B91" s="50" t="s">
        <v>104</v>
      </c>
    </row>
    <row r="92" spans="2:2">
      <c r="B92" s="50" t="s">
        <v>105</v>
      </c>
    </row>
    <row r="93" spans="2:2">
      <c r="B93" s="50" t="s">
        <v>106</v>
      </c>
    </row>
    <row r="94" spans="2:2">
      <c r="B94" s="50" t="s">
        <v>107</v>
      </c>
    </row>
    <row r="95" spans="2:2">
      <c r="B95" s="50" t="s">
        <v>108</v>
      </c>
    </row>
    <row r="96" spans="2:2">
      <c r="B96" s="50" t="s">
        <v>109</v>
      </c>
    </row>
    <row r="97" spans="1:38">
      <c r="B97" s="50" t="s">
        <v>110</v>
      </c>
    </row>
    <row r="98" spans="1:38">
      <c r="B98" s="50" t="s">
        <v>111</v>
      </c>
    </row>
    <row r="99" spans="1:38">
      <c r="B99" s="50" t="s">
        <v>112</v>
      </c>
    </row>
    <row r="100" spans="1:38">
      <c r="B100" s="50" t="s">
        <v>113</v>
      </c>
    </row>
    <row r="101" spans="1:38">
      <c r="B101" s="50" t="s">
        <v>114</v>
      </c>
    </row>
    <row r="102" spans="1:38">
      <c r="B102" s="50" t="s">
        <v>115</v>
      </c>
    </row>
    <row r="105" spans="1:38" ht="17.25" thickBo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</row>
  </sheetData>
  <mergeCells count="95">
    <mergeCell ref="V14:AD14"/>
    <mergeCell ref="A6:C9"/>
    <mergeCell ref="E6:J6"/>
    <mergeCell ref="K6:Q6"/>
    <mergeCell ref="S6:W6"/>
    <mergeCell ref="X6:AD6"/>
    <mergeCell ref="E7:J7"/>
    <mergeCell ref="K7:Q7"/>
    <mergeCell ref="S7:W7"/>
    <mergeCell ref="X7:AD7"/>
    <mergeCell ref="L8:AC8"/>
    <mergeCell ref="E9:T9"/>
    <mergeCell ref="X9:AC9"/>
    <mergeCell ref="A11:F11"/>
    <mergeCell ref="J11:O11"/>
    <mergeCell ref="R11:W11"/>
    <mergeCell ref="V16:AD16"/>
    <mergeCell ref="A18:J18"/>
    <mergeCell ref="K18:T18"/>
    <mergeCell ref="U18:AD18"/>
    <mergeCell ref="A19:J19"/>
    <mergeCell ref="K19:T19"/>
    <mergeCell ref="U19:AD19"/>
    <mergeCell ref="A21:J21"/>
    <mergeCell ref="U21:Y21"/>
    <mergeCell ref="Z21:AD21"/>
    <mergeCell ref="A22:J22"/>
    <mergeCell ref="Z22:AD22"/>
    <mergeCell ref="Z25:AC25"/>
    <mergeCell ref="A24:E24"/>
    <mergeCell ref="F24:J24"/>
    <mergeCell ref="K24:O24"/>
    <mergeCell ref="P24:T24"/>
    <mergeCell ref="U24:Y24"/>
    <mergeCell ref="Z24:AD24"/>
    <mergeCell ref="A25:D25"/>
    <mergeCell ref="F25:I25"/>
    <mergeCell ref="K25:N25"/>
    <mergeCell ref="P25:S25"/>
    <mergeCell ref="U25:X25"/>
    <mergeCell ref="Z35:AD35"/>
    <mergeCell ref="H35:N35"/>
    <mergeCell ref="X27:AD27"/>
    <mergeCell ref="A29:F29"/>
    <mergeCell ref="G29:L29"/>
    <mergeCell ref="M29:R29"/>
    <mergeCell ref="S29:X29"/>
    <mergeCell ref="Y29:AD29"/>
    <mergeCell ref="A30:F30"/>
    <mergeCell ref="G30:L30"/>
    <mergeCell ref="M30:R30"/>
    <mergeCell ref="S30:X30"/>
    <mergeCell ref="Y30:AD30"/>
    <mergeCell ref="G43:L43"/>
    <mergeCell ref="M43:R43"/>
    <mergeCell ref="S43:X43"/>
    <mergeCell ref="Y43:AD43"/>
    <mergeCell ref="Z36:AD36"/>
    <mergeCell ref="A40:J40"/>
    <mergeCell ref="K40:T40"/>
    <mergeCell ref="U40:AD40"/>
    <mergeCell ref="H36:N36"/>
    <mergeCell ref="O36:S36"/>
    <mergeCell ref="AA55:AD55"/>
    <mergeCell ref="K21:P21"/>
    <mergeCell ref="K22:P22"/>
    <mergeCell ref="Q21:T21"/>
    <mergeCell ref="Q22:S22"/>
    <mergeCell ref="U22:Y22"/>
    <mergeCell ref="Y47:AD47"/>
    <mergeCell ref="V49:AC49"/>
    <mergeCell ref="Q50:Y50"/>
    <mergeCell ref="Q51:Y51"/>
    <mergeCell ref="G44:L44"/>
    <mergeCell ref="M44:R44"/>
    <mergeCell ref="S44:X44"/>
    <mergeCell ref="Y44:AD44"/>
    <mergeCell ref="G45:L45"/>
    <mergeCell ref="M45:R45"/>
    <mergeCell ref="O35:T35"/>
    <mergeCell ref="U35:Y35"/>
    <mergeCell ref="U36:Y36"/>
    <mergeCell ref="A55:D55"/>
    <mergeCell ref="E55:Z55"/>
    <mergeCell ref="A36:G36"/>
    <mergeCell ref="A35:G35"/>
    <mergeCell ref="A46:F46"/>
    <mergeCell ref="A52:F52"/>
    <mergeCell ref="A44:F45"/>
    <mergeCell ref="S45:X45"/>
    <mergeCell ref="Y45:AD45"/>
    <mergeCell ref="A41:J41"/>
    <mergeCell ref="K41:T41"/>
    <mergeCell ref="U41:AD41"/>
    <mergeCell ref="A43:F43"/>
  </mergeCells>
  <phoneticPr fontId="4" type="noConversion"/>
  <conditionalFormatting sqref="K19:T19">
    <cfRule type="cellIs" dxfId="5" priority="6" operator="greaterThan">
      <formula>$A$19</formula>
    </cfRule>
  </conditionalFormatting>
  <conditionalFormatting sqref="AG19">
    <cfRule type="cellIs" dxfId="4" priority="5" operator="lessThan">
      <formula>0</formula>
    </cfRule>
  </conditionalFormatting>
  <conditionalFormatting sqref="A41:J41">
    <cfRule type="cellIs" dxfId="3" priority="4" operator="lessThan">
      <formula>$K$41</formula>
    </cfRule>
  </conditionalFormatting>
  <conditionalFormatting sqref="M30:R30">
    <cfRule type="cellIs" dxfId="2" priority="3" operator="lessThan">
      <formula>0</formula>
    </cfRule>
  </conditionalFormatting>
  <conditionalFormatting sqref="S30:X30">
    <cfRule type="cellIs" dxfId="1" priority="2" operator="lessThan">
      <formula>0</formula>
    </cfRule>
  </conditionalFormatting>
  <conditionalFormatting sqref="AG30">
    <cfRule type="cellIs" dxfId="0" priority="1" operator="lessThan">
      <formula>0</formula>
    </cfRule>
  </conditionalFormatting>
  <printOptions horizontalCentered="1" verticalCentered="1"/>
  <pageMargins left="0.19685039370078741" right="0.19685039370078741" top="0.35433070866141736" bottom="0.15748031496062992" header="0.31496062992125984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33</xdr:col>
                    <xdr:colOff>295275</xdr:colOff>
                    <xdr:row>26</xdr:row>
                    <xdr:rowOff>0</xdr:rowOff>
                  </from>
                  <to>
                    <xdr:col>34</xdr:col>
                    <xdr:colOff>400050</xdr:colOff>
                    <xdr:row>26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40B4-6C1A-463B-AF55-B8A50D158120}">
  <dimension ref="B2:Y38"/>
  <sheetViews>
    <sheetView showGridLines="0" workbookViewId="0">
      <selection activeCell="E5" sqref="E5"/>
    </sheetView>
  </sheetViews>
  <sheetFormatPr defaultRowHeight="16.5"/>
  <cols>
    <col min="2" max="2" width="2.625" customWidth="1"/>
    <col min="3" max="3" width="2.875" customWidth="1"/>
  </cols>
  <sheetData>
    <row r="2" spans="2:25">
      <c r="B2" t="s">
        <v>198</v>
      </c>
      <c r="Y2" t="s">
        <v>218</v>
      </c>
    </row>
    <row r="3" spans="2:25">
      <c r="C3" t="s">
        <v>199</v>
      </c>
    </row>
    <row r="4" spans="2:25">
      <c r="Y4" t="s">
        <v>220</v>
      </c>
    </row>
    <row r="5" spans="2:25">
      <c r="C5" t="s">
        <v>200</v>
      </c>
    </row>
    <row r="6" spans="2:25">
      <c r="Y6" t="s">
        <v>219</v>
      </c>
    </row>
    <row r="7" spans="2:25">
      <c r="C7" t="s">
        <v>201</v>
      </c>
    </row>
    <row r="9" spans="2:25">
      <c r="C9" t="s">
        <v>202</v>
      </c>
    </row>
    <row r="10" spans="2:25">
      <c r="D10" t="s">
        <v>203</v>
      </c>
    </row>
    <row r="12" spans="2:25">
      <c r="C12" t="s">
        <v>204</v>
      </c>
    </row>
    <row r="13" spans="2:25">
      <c r="D13" t="s">
        <v>205</v>
      </c>
    </row>
    <row r="15" spans="2:25">
      <c r="C15" t="s">
        <v>206</v>
      </c>
    </row>
    <row r="18" spans="2:3">
      <c r="B18" t="s">
        <v>207</v>
      </c>
    </row>
    <row r="20" spans="2:3">
      <c r="B20" t="s">
        <v>208</v>
      </c>
    </row>
    <row r="22" spans="2:3">
      <c r="B22" t="s">
        <v>209</v>
      </c>
    </row>
    <row r="24" spans="2:3">
      <c r="B24" t="s">
        <v>210</v>
      </c>
    </row>
    <row r="26" spans="2:3">
      <c r="C26" s="60" t="s">
        <v>211</v>
      </c>
    </row>
    <row r="28" spans="2:3">
      <c r="C28" s="60" t="s">
        <v>212</v>
      </c>
    </row>
    <row r="30" spans="2:3">
      <c r="C30" s="60" t="s">
        <v>213</v>
      </c>
    </row>
    <row r="32" spans="2:3">
      <c r="C32" s="60" t="s">
        <v>214</v>
      </c>
    </row>
    <row r="34" spans="2:3">
      <c r="C34" t="s">
        <v>215</v>
      </c>
    </row>
    <row r="36" spans="2:3">
      <c r="B36" t="s">
        <v>216</v>
      </c>
    </row>
    <row r="38" spans="2:3">
      <c r="B38" t="s">
        <v>217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E3D1-FC49-4D1C-8F27-15B70EEEA7E7}">
  <dimension ref="B2:AD35"/>
  <sheetViews>
    <sheetView showGridLines="0" topLeftCell="F16" workbookViewId="0">
      <selection activeCell="P38" sqref="P38"/>
    </sheetView>
  </sheetViews>
  <sheetFormatPr defaultRowHeight="16.5"/>
  <cols>
    <col min="2" max="2" width="2.625" customWidth="1"/>
    <col min="3" max="3" width="4.75" customWidth="1"/>
  </cols>
  <sheetData>
    <row r="2" spans="2:4">
      <c r="B2" t="s">
        <v>121</v>
      </c>
    </row>
    <row r="4" spans="2:4">
      <c r="B4" t="s">
        <v>122</v>
      </c>
    </row>
    <row r="6" spans="2:4">
      <c r="B6" t="s">
        <v>123</v>
      </c>
    </row>
    <row r="8" spans="2:4">
      <c r="C8" t="s">
        <v>124</v>
      </c>
    </row>
    <row r="9" spans="2:4">
      <c r="C9" t="s">
        <v>125</v>
      </c>
    </row>
    <row r="11" spans="2:4">
      <c r="B11" t="s">
        <v>133</v>
      </c>
    </row>
    <row r="12" spans="2:4">
      <c r="C12" t="s">
        <v>134</v>
      </c>
    </row>
    <row r="13" spans="2:4">
      <c r="D13" t="s">
        <v>135</v>
      </c>
    </row>
    <row r="14" spans="2:4">
      <c r="D14" t="s">
        <v>136</v>
      </c>
    </row>
    <row r="16" spans="2:4">
      <c r="B16" t="s">
        <v>137</v>
      </c>
    </row>
    <row r="17" spans="2:30">
      <c r="C17" t="s">
        <v>126</v>
      </c>
    </row>
    <row r="19" spans="2:30">
      <c r="B19" s="56" t="s">
        <v>127</v>
      </c>
      <c r="C19" s="56"/>
      <c r="D19" s="56"/>
      <c r="E19" s="56"/>
      <c r="F19" s="56"/>
      <c r="G19" s="55"/>
    </row>
    <row r="20" spans="2:30">
      <c r="B20" s="56"/>
      <c r="C20" s="56" t="s">
        <v>128</v>
      </c>
      <c r="D20" s="56"/>
      <c r="E20" s="56"/>
      <c r="F20" s="56"/>
      <c r="G20" s="55"/>
    </row>
    <row r="21" spans="2:30">
      <c r="B21" s="56"/>
      <c r="C21" s="56"/>
      <c r="D21" s="56"/>
      <c r="E21" s="56"/>
      <c r="F21" s="56"/>
      <c r="G21" s="55"/>
    </row>
    <row r="22" spans="2:30">
      <c r="B22" s="56"/>
      <c r="C22" s="57" t="s">
        <v>138</v>
      </c>
      <c r="D22" s="56"/>
      <c r="E22" s="56"/>
      <c r="F22" s="56"/>
      <c r="G22" s="55"/>
    </row>
    <row r="23" spans="2:30">
      <c r="B23" s="56"/>
      <c r="C23" s="56"/>
      <c r="D23" s="56"/>
      <c r="E23" s="56"/>
      <c r="F23" s="56"/>
      <c r="G23" s="55"/>
    </row>
    <row r="24" spans="2:30">
      <c r="B24" s="56"/>
      <c r="C24" s="57" t="s">
        <v>129</v>
      </c>
      <c r="D24" s="56"/>
      <c r="E24" s="56"/>
      <c r="F24" s="56"/>
      <c r="G24" s="55"/>
    </row>
    <row r="26" spans="2:30">
      <c r="B26" t="s">
        <v>130</v>
      </c>
    </row>
    <row r="27" spans="2:30">
      <c r="C27" t="s">
        <v>139</v>
      </c>
    </row>
    <row r="29" spans="2:30">
      <c r="C29" t="s">
        <v>140</v>
      </c>
    </row>
    <row r="30" spans="2:30">
      <c r="C30" t="s">
        <v>141</v>
      </c>
      <c r="AD30">
        <v>8</v>
      </c>
    </row>
    <row r="31" spans="2:30">
      <c r="AD31" s="12">
        <v>2.5</v>
      </c>
    </row>
    <row r="32" spans="2:30">
      <c r="B32" t="s">
        <v>142</v>
      </c>
      <c r="AD32">
        <f>SUM(AD30:AD31)</f>
        <v>10.5</v>
      </c>
    </row>
    <row r="33" spans="2:30">
      <c r="C33" t="s">
        <v>131</v>
      </c>
    </row>
    <row r="34" spans="2:30">
      <c r="AD34" s="61">
        <f>AD32/1000</f>
        <v>1.0500000000000001E-2</v>
      </c>
    </row>
    <row r="35" spans="2:30">
      <c r="B35" t="s">
        <v>132</v>
      </c>
    </row>
  </sheetData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6B0F-C2CA-46C3-90AA-0EFC6B5B56EF}">
  <dimension ref="B2:B12"/>
  <sheetViews>
    <sheetView showGridLines="0" workbookViewId="0">
      <selection activeCell="B15" sqref="B15"/>
    </sheetView>
  </sheetViews>
  <sheetFormatPr defaultRowHeight="16.5"/>
  <sheetData>
    <row r="2" spans="2:2">
      <c r="B2" t="s">
        <v>158</v>
      </c>
    </row>
    <row r="4" spans="2:2">
      <c r="B4" t="s">
        <v>159</v>
      </c>
    </row>
    <row r="6" spans="2:2">
      <c r="B6" t="s">
        <v>160</v>
      </c>
    </row>
    <row r="8" spans="2:2">
      <c r="B8" t="s">
        <v>163</v>
      </c>
    </row>
    <row r="10" spans="2:2">
      <c r="B10" t="s">
        <v>161</v>
      </c>
    </row>
    <row r="12" spans="2:2">
      <c r="B12" t="s">
        <v>162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0373-4668-4A53-8DA5-AEC227F37C7E}">
  <dimension ref="B2:C27"/>
  <sheetViews>
    <sheetView showGridLines="0" workbookViewId="0">
      <selection activeCell="F20" sqref="F20"/>
    </sheetView>
  </sheetViews>
  <sheetFormatPr defaultRowHeight="16.5"/>
  <cols>
    <col min="2" max="2" width="2.625" customWidth="1"/>
    <col min="3" max="3" width="4.75" customWidth="1"/>
  </cols>
  <sheetData>
    <row r="2" spans="2:3">
      <c r="B2" t="s">
        <v>121</v>
      </c>
    </row>
    <row r="4" spans="2:3">
      <c r="B4" t="s">
        <v>143</v>
      </c>
    </row>
    <row r="6" spans="2:3">
      <c r="B6" t="s">
        <v>144</v>
      </c>
    </row>
    <row r="8" spans="2:3">
      <c r="B8" t="s">
        <v>145</v>
      </c>
    </row>
    <row r="10" spans="2:3">
      <c r="B10" t="s">
        <v>152</v>
      </c>
    </row>
    <row r="11" spans="2:3">
      <c r="C11" t="s">
        <v>146</v>
      </c>
    </row>
    <row r="13" spans="2:3">
      <c r="C13" t="s">
        <v>147</v>
      </c>
    </row>
    <row r="15" spans="2:3">
      <c r="C15" t="s">
        <v>153</v>
      </c>
    </row>
    <row r="17" spans="2:3">
      <c r="B17" t="s">
        <v>148</v>
      </c>
    </row>
    <row r="18" spans="2:3">
      <c r="C18" t="s">
        <v>154</v>
      </c>
    </row>
    <row r="20" spans="2:3">
      <c r="B20" t="s">
        <v>149</v>
      </c>
    </row>
    <row r="22" spans="2:3">
      <c r="B22" t="s">
        <v>150</v>
      </c>
    </row>
    <row r="24" spans="2:3">
      <c r="B24" t="s">
        <v>155</v>
      </c>
    </row>
    <row r="25" spans="2:3">
      <c r="C25" t="s">
        <v>151</v>
      </c>
    </row>
    <row r="27" spans="2:3">
      <c r="C27" t="s">
        <v>132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</vt:i4>
      </vt:variant>
    </vt:vector>
  </HeadingPairs>
  <TitlesOfParts>
    <vt:vector size="6" baseType="lpstr">
      <vt:lpstr>2021년 귀속 중소기업 고용증가 사회보험료</vt:lpstr>
      <vt:lpstr>상시근로자</vt:lpstr>
      <vt:lpstr>고용보험</vt:lpstr>
      <vt:lpstr>국민연금</vt:lpstr>
      <vt:lpstr>산재보험</vt:lpstr>
      <vt:lpstr>'2021년 귀속 중소기업 고용증가 사회보험료'!Print_Area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2022-03-27T06:56:21Z</dcterms:created>
  <dcterms:modified xsi:type="dcterms:W3CDTF">2022-03-27T08:34:03Z</dcterms:modified>
</cp:coreProperties>
</file>