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codeName="ThisWorkbook" defaultThemeVersion="124226"/>
  <mc:AlternateContent xmlns:mc="http://schemas.openxmlformats.org/markup-compatibility/2006">
    <mc:Choice Requires="x15">
      <x15ac:absPath xmlns:x15ac="http://schemas.microsoft.com/office/spreadsheetml/2010/11/ac" url="C:\Users\Master\Desktop\2020년귀속 연말정산\6 - 주도유통\"/>
    </mc:Choice>
  </mc:AlternateContent>
  <xr:revisionPtr revIDLastSave="0" documentId="8_{D3A1F95B-5BED-4A8F-B813-C3597669D629}" xr6:coauthVersionLast="46" xr6:coauthVersionMax="46" xr10:uidLastSave="{00000000-0000-0000-0000-000000000000}"/>
  <bookViews>
    <workbookView xWindow="-60" yWindow="-60" windowWidth="28920" windowHeight="16320" xr2:uid="{00000000-000D-0000-FFFF-FFFF00000000}"/>
  </bookViews>
  <sheets>
    <sheet name="근로자신청서(근로자본인 작성)" sheetId="10" r:id="rId1"/>
    <sheet name="근무기간만 공제" sheetId="13" r:id="rId2"/>
    <sheet name="기본공제" sheetId="12" r:id="rId3"/>
    <sheet name="부양가족 인적공제" sheetId="11" r:id="rId4"/>
    <sheet name="신청서(제외)" sheetId="1" r:id="rId5"/>
  </sheets>
  <definedNames>
    <definedName name="_xlnm.Print_Area" localSheetId="0">'근로자신청서(근로자본인 작성)'!$A$1:$R$37</definedName>
    <definedName name="_xlnm.Print_Area" localSheetId="4">'신청서(제외)'!$A$1:$AH$39</definedName>
    <definedName name="근로소득공제">'신청서(제외)'!$BI$48:$BO$52</definedName>
    <definedName name="세율">#REF!</definedName>
    <definedName name="한도">#REF!</definedName>
  </definedNames>
  <calcPr calcId="181029"/>
</workbook>
</file>

<file path=xl/calcChain.xml><?xml version="1.0" encoding="utf-8"?>
<calcChain xmlns="http://schemas.openxmlformats.org/spreadsheetml/2006/main">
  <c r="AF5" i="10" l="1"/>
  <c r="X5" i="10"/>
  <c r="AB5" i="10" s="1"/>
  <c r="U5" i="10"/>
  <c r="V5" i="10" s="1"/>
  <c r="F35" i="10"/>
  <c r="F37" i="10"/>
  <c r="F36" i="10"/>
  <c r="AI23" i="1"/>
  <c r="F9" i="1"/>
  <c r="L80" i="1"/>
  <c r="L82" i="1"/>
  <c r="M21" i="1"/>
  <c r="G85" i="1"/>
  <c r="P82" i="1"/>
  <c r="P81" i="1"/>
  <c r="P79" i="1"/>
  <c r="H82" i="1"/>
  <c r="H81" i="1"/>
  <c r="H80" i="1"/>
  <c r="H79" i="1"/>
  <c r="A74" i="1"/>
  <c r="AS84" i="1"/>
  <c r="D55" i="1"/>
  <c r="D54" i="1"/>
  <c r="F77" i="1"/>
  <c r="AK126" i="1"/>
  <c r="AL121" i="1"/>
  <c r="AL116" i="1"/>
  <c r="AL111" i="1"/>
  <c r="AL110" i="1"/>
  <c r="AL87" i="1"/>
  <c r="AL63" i="1"/>
  <c r="AK102" i="1"/>
  <c r="AJ78" i="1"/>
  <c r="AL97" i="1"/>
  <c r="AL73" i="1"/>
  <c r="AL92" i="1"/>
  <c r="AL68" i="1"/>
  <c r="AL86" i="1"/>
  <c r="AL61" i="1"/>
  <c r="AJ58" i="1"/>
  <c r="AF67" i="1" s="1"/>
  <c r="AF66" i="1" s="1"/>
  <c r="AF65" i="1" s="1"/>
  <c r="AR20" i="1"/>
  <c r="AR19" i="1"/>
  <c r="AR18" i="1"/>
  <c r="AR17" i="1"/>
  <c r="U10" i="10"/>
  <c r="V10" i="10" s="1"/>
  <c r="X10" i="10"/>
  <c r="AB10" i="10" s="1"/>
  <c r="AF10" i="10"/>
  <c r="U11" i="10"/>
  <c r="V11" i="10" s="1"/>
  <c r="X11" i="10"/>
  <c r="AB11" i="10" s="1"/>
  <c r="AF11" i="10"/>
  <c r="U12" i="10"/>
  <c r="V12" i="10" s="1"/>
  <c r="X12" i="10"/>
  <c r="AB12" i="10" s="1"/>
  <c r="AF12" i="10"/>
  <c r="U13" i="10"/>
  <c r="V13" i="10" s="1"/>
  <c r="X13" i="10"/>
  <c r="AB13" i="10" s="1"/>
  <c r="AF13" i="10"/>
  <c r="U14" i="10"/>
  <c r="V14" i="10" s="1"/>
  <c r="X14" i="10"/>
  <c r="AB14" i="10" s="1"/>
  <c r="AF14" i="10"/>
  <c r="U15" i="10"/>
  <c r="V15" i="10" s="1"/>
  <c r="X15" i="10"/>
  <c r="AB15" i="10" s="1"/>
  <c r="AF15" i="10"/>
  <c r="U16" i="10"/>
  <c r="V16" i="10" s="1"/>
  <c r="X16" i="10"/>
  <c r="AB16" i="10" s="1"/>
  <c r="AF16" i="10"/>
  <c r="U17" i="10"/>
  <c r="V17" i="10" s="1"/>
  <c r="X17" i="10"/>
  <c r="AB17" i="10" s="1"/>
  <c r="AF17" i="10"/>
  <c r="U18" i="10"/>
  <c r="V18" i="10" s="1"/>
  <c r="X18" i="10"/>
  <c r="AB18" i="10" s="1"/>
  <c r="AF18" i="10"/>
  <c r="AF9" i="10"/>
  <c r="X9" i="10"/>
  <c r="AB9" i="10" s="1"/>
  <c r="U9" i="10"/>
  <c r="V9" i="10" s="1"/>
  <c r="AP92" i="1" l="1"/>
  <c r="AJ23" i="1"/>
  <c r="B19" i="1" l="1"/>
  <c r="Q111" i="1"/>
  <c r="Q109" i="1"/>
  <c r="Q107" i="1"/>
  <c r="Q105" i="1"/>
  <c r="Q103" i="1"/>
  <c r="Q101" i="1"/>
  <c r="N111" i="1"/>
  <c r="N109" i="1"/>
  <c r="N107" i="1"/>
  <c r="N105" i="1"/>
  <c r="N103" i="1"/>
  <c r="N101" i="1"/>
  <c r="J111" i="1"/>
  <c r="J109" i="1"/>
  <c r="J107" i="1"/>
  <c r="J105" i="1"/>
  <c r="J103" i="1"/>
  <c r="J101" i="1"/>
  <c r="G111" i="1"/>
  <c r="G109" i="1"/>
  <c r="G107" i="1"/>
  <c r="G105" i="1"/>
  <c r="G103" i="1"/>
  <c r="G101" i="1"/>
  <c r="D111" i="1"/>
  <c r="D109" i="1"/>
  <c r="D107" i="1"/>
  <c r="D105" i="1"/>
  <c r="D103" i="1"/>
  <c r="D101" i="1"/>
  <c r="A111" i="1"/>
  <c r="A109" i="1"/>
  <c r="A107" i="1"/>
  <c r="A105" i="1"/>
  <c r="A103" i="1"/>
  <c r="A101" i="1"/>
  <c r="A99" i="1"/>
  <c r="S138" i="1"/>
  <c r="F132" i="1"/>
  <c r="F133" i="1" s="1"/>
  <c r="AJ25" i="1"/>
  <c r="AJ27" i="1"/>
  <c r="AJ29" i="1"/>
  <c r="AJ31" i="1"/>
  <c r="AJ33" i="1"/>
  <c r="G24" i="1"/>
  <c r="I23" i="1" s="1"/>
  <c r="X67" i="1"/>
  <c r="AI21" i="1"/>
  <c r="W20" i="1"/>
  <c r="AI33" i="1"/>
  <c r="AI31" i="1"/>
  <c r="AI29" i="1"/>
  <c r="AI27" i="1"/>
  <c r="AI25" i="1"/>
  <c r="AL57" i="1"/>
  <c r="AL58" i="1"/>
  <c r="AL60" i="1"/>
  <c r="AL59" i="1"/>
  <c r="AG60" i="1"/>
  <c r="AJ79" i="1"/>
  <c r="A66" i="1"/>
  <c r="X66" i="1" s="1"/>
  <c r="AJ110" i="1"/>
  <c r="AJ86" i="1"/>
  <c r="AI80" i="1"/>
  <c r="AI110" i="1"/>
  <c r="AW65" i="1"/>
  <c r="AJ117" i="1"/>
  <c r="BA129" i="1" s="1"/>
  <c r="AJ93" i="1"/>
  <c r="AJ69" i="1"/>
  <c r="K67" i="1"/>
  <c r="AJ63" i="1"/>
  <c r="AW69" i="1"/>
  <c r="AW93" i="1"/>
  <c r="AW117" i="1"/>
  <c r="I20" i="1"/>
  <c r="BF65" i="1"/>
  <c r="Y21" i="1" s="1"/>
  <c r="AX65" i="1"/>
  <c r="D99" i="1" s="1"/>
  <c r="AN66" i="1"/>
  <c r="AM90" i="1" s="1"/>
  <c r="AM114" i="1" s="1"/>
  <c r="AL90" i="1"/>
  <c r="AL114" i="1" s="1"/>
  <c r="AJ118" i="1" s="1"/>
  <c r="AC43" i="1"/>
  <c r="C21" i="1"/>
  <c r="A34" i="1"/>
  <c r="V12" i="1"/>
  <c r="L81" i="1" l="1"/>
  <c r="L79" i="1"/>
  <c r="S69" i="1"/>
  <c r="V67" i="1"/>
  <c r="AJ70" i="1" s="1"/>
  <c r="AG61" i="1" s="1"/>
  <c r="AJ127" i="1"/>
  <c r="AP116" i="1"/>
  <c r="BA128" i="1"/>
  <c r="D115" i="1"/>
  <c r="U105" i="1"/>
  <c r="U101" i="1"/>
  <c r="J99" i="1"/>
  <c r="J115" i="1" s="1"/>
  <c r="U109" i="1"/>
  <c r="U107" i="1"/>
  <c r="U103" i="1"/>
  <c r="U111" i="1"/>
  <c r="L133" i="1"/>
  <c r="F134" i="1"/>
  <c r="L134" i="1" s="1"/>
  <c r="J23" i="1"/>
  <c r="AJ103" i="1"/>
  <c r="AG65" i="1"/>
  <c r="AG66" i="1"/>
  <c r="AF83" i="1"/>
  <c r="W21" i="1"/>
  <c r="S67" i="1"/>
  <c r="T15" i="1"/>
  <c r="BJ65" i="1"/>
  <c r="BL65" i="1"/>
  <c r="AM132" i="1"/>
  <c r="BB65" i="1"/>
  <c r="AX62" i="1"/>
  <c r="AM108" i="1"/>
  <c r="AC44" i="1"/>
  <c r="AM84" i="1"/>
  <c r="AC47" i="1"/>
  <c r="L85" i="1" l="1"/>
  <c r="AA21" i="1"/>
  <c r="G99" i="1"/>
  <c r="G115" i="1" s="1"/>
  <c r="AE21" i="1"/>
  <c r="Q99" i="1"/>
  <c r="Q115" i="1" s="1"/>
  <c r="AC21" i="1"/>
  <c r="N99" i="1"/>
  <c r="N115" i="1" s="1"/>
  <c r="W19" i="1"/>
  <c r="G69" i="1" s="1"/>
  <c r="BN65" i="1"/>
  <c r="Z14" i="1"/>
  <c r="D35" i="1"/>
  <c r="W16" i="1"/>
  <c r="AS132" i="1"/>
  <c r="AS108" i="1"/>
  <c r="AI120" i="1" s="1"/>
  <c r="AC48" i="1"/>
  <c r="BL50" i="1"/>
  <c r="BL51" i="1"/>
  <c r="BL52" i="1"/>
  <c r="BL49" i="1"/>
  <c r="BM47" i="1"/>
  <c r="BI52" i="1"/>
  <c r="BI51" i="1"/>
  <c r="BI50" i="1"/>
  <c r="BI49" i="1"/>
  <c r="S16" i="1"/>
  <c r="AF40" i="1"/>
  <c r="AF41" i="1" s="1"/>
  <c r="E20" i="1"/>
  <c r="F22" i="1"/>
  <c r="E22" i="1"/>
  <c r="I21" i="1" l="1"/>
  <c r="U99" i="1"/>
  <c r="U115" i="1" s="1"/>
  <c r="AJ21" i="1"/>
  <c r="AC50" i="1"/>
  <c r="X63" i="1"/>
  <c r="AI90" i="1"/>
  <c r="BN49" i="1"/>
  <c r="BO49" i="1" s="1"/>
  <c r="AC51" i="1"/>
  <c r="AM47" i="1"/>
  <c r="BN48" i="1"/>
  <c r="BO48" i="1" s="1"/>
  <c r="BN50" i="1"/>
  <c r="BO50" i="1" s="1"/>
  <c r="BN51" i="1"/>
  <c r="BO51" i="1" s="1"/>
  <c r="BN52" i="1"/>
  <c r="BO52" i="1" s="1"/>
  <c r="Q85" i="1"/>
  <c r="G74" i="1"/>
  <c r="M74" i="1" s="1"/>
  <c r="AF90" i="1"/>
  <c r="AE12" i="1"/>
  <c r="AC52" i="1" l="1"/>
  <c r="AC54" i="1" s="1"/>
  <c r="S35" i="1" s="1"/>
  <c r="Z15" i="1"/>
  <c r="J121" i="1" s="1"/>
  <c r="U85" i="1"/>
  <c r="H34" i="1"/>
  <c r="H32" i="1"/>
  <c r="H30" i="1"/>
  <c r="H28" i="1"/>
  <c r="H26" i="1"/>
  <c r="H24" i="1"/>
  <c r="AH9" i="1"/>
  <c r="AW34" i="1"/>
  <c r="AO34" i="1"/>
  <c r="AS34" i="1" s="1"/>
  <c r="AL34" i="1"/>
  <c r="AM34" i="1" s="1"/>
  <c r="AW32" i="1"/>
  <c r="AO32" i="1"/>
  <c r="AS32" i="1" s="1"/>
  <c r="AL32" i="1"/>
  <c r="AM32" i="1" s="1"/>
  <c r="AW30" i="1"/>
  <c r="AO30" i="1"/>
  <c r="AS30" i="1" s="1"/>
  <c r="AL30" i="1"/>
  <c r="AM30" i="1" s="1"/>
  <c r="AW28" i="1"/>
  <c r="AO28" i="1"/>
  <c r="AS28" i="1" s="1"/>
  <c r="AL28" i="1"/>
  <c r="AM28" i="1" s="1"/>
  <c r="AW26" i="1"/>
  <c r="AO26" i="1"/>
  <c r="AS26" i="1" s="1"/>
  <c r="AL26" i="1"/>
  <c r="AM26" i="1" s="1"/>
  <c r="AW24" i="1"/>
  <c r="AO24" i="1"/>
  <c r="AS24" i="1" s="1"/>
  <c r="AL24" i="1"/>
  <c r="AM24" i="1" s="1"/>
  <c r="AL10" i="1"/>
  <c r="AM10" i="1" s="1"/>
  <c r="AL7" i="1"/>
  <c r="AM7" i="1" s="1"/>
  <c r="AF9" i="1"/>
  <c r="BB9" i="1"/>
  <c r="BJ9" i="1"/>
  <c r="BO9" i="1" s="1"/>
  <c r="BF9" i="1"/>
  <c r="AT9" i="1"/>
  <c r="AX9" i="1" s="1"/>
  <c r="AL9" i="1"/>
  <c r="AB12" i="1" s="1"/>
  <c r="G34" i="1"/>
  <c r="G32" i="1"/>
  <c r="G30" i="1"/>
  <c r="G28" i="1"/>
  <c r="G26" i="1"/>
  <c r="AG20" i="1"/>
  <c r="AE20" i="1"/>
  <c r="AC20" i="1"/>
  <c r="AG19" i="1"/>
  <c r="AE19" i="1"/>
  <c r="AC19" i="1"/>
  <c r="AA19" i="1"/>
  <c r="Y20" i="1"/>
  <c r="M69" i="1"/>
  <c r="U20" i="1"/>
  <c r="S20" i="1"/>
  <c r="Q20" i="1"/>
  <c r="O20" i="1"/>
  <c r="Y19" i="1"/>
  <c r="U19" i="1"/>
  <c r="S19" i="1"/>
  <c r="Q19" i="1"/>
  <c r="O19" i="1"/>
  <c r="M20" i="1"/>
  <c r="M19" i="1"/>
  <c r="H20" i="1"/>
  <c r="G20" i="1"/>
  <c r="A33" i="1"/>
  <c r="N123" i="1" l="1"/>
  <c r="N124" i="1" s="1"/>
  <c r="W124" i="1" s="1"/>
  <c r="G71" i="1"/>
  <c r="M71" i="1" s="1"/>
  <c r="G73" i="1"/>
  <c r="M73" i="1" s="1"/>
  <c r="G70" i="1"/>
  <c r="M70" i="1" s="1"/>
  <c r="G72" i="1"/>
  <c r="M72" i="1" s="1"/>
  <c r="AG67" i="1"/>
  <c r="AF48" i="1"/>
  <c r="AJ48" i="1" s="1"/>
  <c r="AG17" i="1"/>
  <c r="O35" i="1"/>
  <c r="I27" i="1"/>
  <c r="J28" i="1"/>
  <c r="J27" i="1"/>
  <c r="J29" i="1"/>
  <c r="I29" i="1"/>
  <c r="J30" i="1"/>
  <c r="J26" i="1"/>
  <c r="J25" i="1"/>
  <c r="I25" i="1"/>
  <c r="J24" i="1"/>
  <c r="J31" i="1"/>
  <c r="I31" i="1"/>
  <c r="L87" i="1"/>
  <c r="AC16" i="1"/>
  <c r="G19" i="1"/>
  <c r="N125" i="1" l="1"/>
  <c r="I19" i="1"/>
  <c r="W123" i="1"/>
  <c r="D125" i="1"/>
  <c r="J19" i="1"/>
  <c r="G75" i="1"/>
  <c r="J20" i="1"/>
  <c r="M75" i="1"/>
  <c r="P69" i="1" s="1"/>
  <c r="W125" i="1" l="1"/>
  <c r="N128" i="1"/>
  <c r="W128" i="1" s="1"/>
  <c r="D126" i="1"/>
  <c r="D127" i="1"/>
  <c r="N126" i="1" l="1"/>
  <c r="W126" i="1" s="1"/>
  <c r="U89" i="1"/>
  <c r="V69" i="1"/>
  <c r="N129" i="1" l="1"/>
  <c r="S130" i="1" s="1"/>
  <c r="W130" i="1" s="1"/>
  <c r="U91" i="1"/>
  <c r="Y69" i="1" s="1"/>
  <c r="AB69" i="1" s="1"/>
  <c r="AF16" i="1" s="1"/>
  <c r="S129" i="1" l="1"/>
  <c r="W129" i="1" s="1"/>
  <c r="W13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author>
    <author>Master</author>
  </authors>
  <commentList>
    <comment ref="C3" authorId="0" shapeId="0" xr:uid="{E8A37440-B1B6-482E-A1FA-3837653759D4}">
      <text>
        <r>
          <rPr>
            <b/>
            <sz val="9"/>
            <color indexed="81"/>
            <rFont val="돋움"/>
            <family val="3"/>
            <charset val="129"/>
          </rPr>
          <t>회사</t>
        </r>
        <r>
          <rPr>
            <b/>
            <sz val="9"/>
            <color indexed="81"/>
            <rFont val="Tahoma"/>
            <family val="2"/>
          </rPr>
          <t xml:space="preserve"> </t>
        </r>
        <r>
          <rPr>
            <b/>
            <sz val="9"/>
            <color indexed="81"/>
            <rFont val="돋움"/>
            <family val="3"/>
            <charset val="129"/>
          </rPr>
          <t>기재</t>
        </r>
      </text>
    </comment>
    <comment ref="C4" authorId="1" shapeId="0" xr:uid="{00000000-0006-0000-0700-000001000000}">
      <text>
        <r>
          <rPr>
            <sz val="9"/>
            <color indexed="81"/>
            <rFont val="돋움"/>
            <family val="3"/>
            <charset val="129"/>
          </rPr>
          <t>회사기재</t>
        </r>
        <r>
          <rPr>
            <sz val="9"/>
            <color indexed="81"/>
            <rFont val="Tahoma"/>
            <family val="2"/>
          </rPr>
          <t xml:space="preserve">
</t>
        </r>
      </text>
    </comment>
    <comment ref="F4" authorId="0" shapeId="0" xr:uid="{3211CDF2-A77D-46B4-99FC-4CCEB93BC8EE}">
      <text>
        <r>
          <rPr>
            <b/>
            <sz val="9"/>
            <color indexed="81"/>
            <rFont val="돋움"/>
            <family val="3"/>
            <charset val="129"/>
          </rPr>
          <t>비밀번호</t>
        </r>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다운로드</t>
        </r>
      </text>
    </comment>
    <comment ref="O5" authorId="0" shapeId="0" xr:uid="{283C41B9-6673-4C1A-8766-BE5EAFD4250F}">
      <text>
        <r>
          <rPr>
            <b/>
            <sz val="9"/>
            <color indexed="81"/>
            <rFont val="돋움"/>
            <family val="3"/>
            <charset val="129"/>
          </rPr>
          <t>배우자가</t>
        </r>
        <r>
          <rPr>
            <b/>
            <sz val="9"/>
            <color indexed="81"/>
            <rFont val="Tahoma"/>
            <family val="2"/>
          </rPr>
          <t xml:space="preserve"> </t>
        </r>
        <r>
          <rPr>
            <b/>
            <sz val="9"/>
            <color indexed="81"/>
            <rFont val="돋움"/>
            <family val="3"/>
            <charset val="129"/>
          </rPr>
          <t>없고</t>
        </r>
        <r>
          <rPr>
            <b/>
            <sz val="9"/>
            <color indexed="81"/>
            <rFont val="Tahoma"/>
            <family val="2"/>
          </rPr>
          <t xml:space="preserve"> 20</t>
        </r>
        <r>
          <rPr>
            <b/>
            <sz val="9"/>
            <color indexed="81"/>
            <rFont val="돋움"/>
            <family val="3"/>
            <charset val="129"/>
          </rPr>
          <t>세이하의</t>
        </r>
        <r>
          <rPr>
            <b/>
            <sz val="9"/>
            <color indexed="81"/>
            <rFont val="Tahoma"/>
            <family val="2"/>
          </rPr>
          <t xml:space="preserve"> </t>
        </r>
        <r>
          <rPr>
            <b/>
            <sz val="9"/>
            <color indexed="81"/>
            <rFont val="돋움"/>
            <family val="3"/>
            <charset val="129"/>
          </rPr>
          <t>직계비속</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입양자가</t>
        </r>
        <r>
          <rPr>
            <b/>
            <sz val="9"/>
            <color indexed="81"/>
            <rFont val="Tahoma"/>
            <family val="2"/>
          </rPr>
          <t xml:space="preserve"> </t>
        </r>
        <r>
          <rPr>
            <b/>
            <sz val="9"/>
            <color indexed="81"/>
            <rFont val="돋움"/>
            <family val="3"/>
            <charset val="129"/>
          </rPr>
          <t>있을</t>
        </r>
        <r>
          <rPr>
            <b/>
            <sz val="9"/>
            <color indexed="81"/>
            <rFont val="Tahoma"/>
            <family val="2"/>
          </rPr>
          <t xml:space="preserve"> </t>
        </r>
        <r>
          <rPr>
            <b/>
            <sz val="9"/>
            <color indexed="81"/>
            <rFont val="돋움"/>
            <family val="3"/>
            <charset val="129"/>
          </rPr>
          <t>경우</t>
        </r>
      </text>
    </comment>
    <comment ref="Q5" authorId="0" shapeId="0" xr:uid="{00000000-0006-0000-0700-000002000000}">
      <text>
        <r>
          <rPr>
            <b/>
            <sz val="9"/>
            <color indexed="81"/>
            <rFont val="돋움"/>
            <family val="3"/>
            <charset val="129"/>
          </rPr>
          <t>전제조건</t>
        </r>
        <r>
          <rPr>
            <b/>
            <sz val="9"/>
            <color indexed="81"/>
            <rFont val="Tahoma"/>
            <family val="2"/>
          </rPr>
          <t xml:space="preserve"> -&gt;</t>
        </r>
        <r>
          <rPr>
            <b/>
            <sz val="9"/>
            <color indexed="81"/>
            <rFont val="돋움"/>
            <family val="3"/>
            <charset val="129"/>
          </rPr>
          <t xml:space="preserve">
종합소득금액</t>
        </r>
        <r>
          <rPr>
            <b/>
            <sz val="9"/>
            <color indexed="81"/>
            <rFont val="Tahoma"/>
            <family val="2"/>
          </rPr>
          <t xml:space="preserve"> 3</t>
        </r>
        <r>
          <rPr>
            <b/>
            <sz val="9"/>
            <color indexed="81"/>
            <rFont val="돋움"/>
            <family val="3"/>
            <charset val="129"/>
          </rPr>
          <t>천만원</t>
        </r>
        <r>
          <rPr>
            <b/>
            <sz val="9"/>
            <color indexed="81"/>
            <rFont val="Tahoma"/>
            <family val="2"/>
          </rPr>
          <t xml:space="preserve"> </t>
        </r>
        <r>
          <rPr>
            <b/>
            <sz val="9"/>
            <color indexed="81"/>
            <rFont val="돋움"/>
            <family val="3"/>
            <charset val="129"/>
          </rPr>
          <t>이하
근로소득</t>
        </r>
        <r>
          <rPr>
            <b/>
            <sz val="9"/>
            <color indexed="81"/>
            <rFont val="Tahoma"/>
            <family val="2"/>
          </rPr>
          <t>(</t>
        </r>
        <r>
          <rPr>
            <b/>
            <sz val="9"/>
            <color indexed="81"/>
            <rFont val="돋움"/>
            <family val="3"/>
            <charset val="129"/>
          </rPr>
          <t>직장생활</t>
        </r>
        <r>
          <rPr>
            <b/>
            <sz val="9"/>
            <color indexed="81"/>
            <rFont val="Tahoma"/>
            <family val="2"/>
          </rPr>
          <t>)</t>
        </r>
        <r>
          <rPr>
            <b/>
            <sz val="9"/>
            <color indexed="81"/>
            <rFont val="돋움"/>
            <family val="3"/>
            <charset val="129"/>
          </rPr>
          <t>만</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총급여</t>
        </r>
        <r>
          <rPr>
            <b/>
            <sz val="9"/>
            <color indexed="81"/>
            <rFont val="Tahoma"/>
            <family val="2"/>
          </rPr>
          <t xml:space="preserve"> 41,470,580</t>
        </r>
        <r>
          <rPr>
            <b/>
            <sz val="9"/>
            <color indexed="81"/>
            <rFont val="돋움"/>
            <family val="3"/>
            <charset val="129"/>
          </rPr>
          <t>원</t>
        </r>
        <r>
          <rPr>
            <b/>
            <sz val="9"/>
            <color indexed="81"/>
            <rFont val="Tahoma"/>
            <family val="2"/>
          </rPr>
          <t xml:space="preserve"> </t>
        </r>
        <r>
          <rPr>
            <b/>
            <sz val="9"/>
            <color indexed="81"/>
            <rFont val="돋움"/>
            <family val="3"/>
            <charset val="129"/>
          </rPr>
          <t>이하
인</t>
        </r>
        <r>
          <rPr>
            <b/>
            <sz val="9"/>
            <color indexed="81"/>
            <rFont val="Tahoma"/>
            <family val="2"/>
          </rPr>
          <t xml:space="preserve"> </t>
        </r>
        <r>
          <rPr>
            <b/>
            <sz val="9"/>
            <color indexed="81"/>
            <rFont val="돋움"/>
            <family val="3"/>
            <charset val="129"/>
          </rPr>
          <t>거주자가</t>
        </r>
        <r>
          <rPr>
            <b/>
            <sz val="9"/>
            <color indexed="81"/>
            <rFont val="Tahoma"/>
            <family val="2"/>
          </rPr>
          <t xml:space="preserve"> 
&lt;- </t>
        </r>
        <r>
          <rPr>
            <b/>
            <sz val="9"/>
            <color indexed="81"/>
            <rFont val="돋움"/>
            <family val="3"/>
            <charset val="129"/>
          </rPr>
          <t>전제조건</t>
        </r>
        <r>
          <rPr>
            <b/>
            <sz val="9"/>
            <color indexed="81"/>
            <rFont val="Tahoma"/>
            <family val="2"/>
          </rPr>
          <t xml:space="preserve"> 
</t>
        </r>
        <r>
          <rPr>
            <b/>
            <sz val="9"/>
            <color indexed="81"/>
            <rFont val="돋움"/>
            <family val="3"/>
            <charset val="129"/>
          </rPr>
          <t>①</t>
        </r>
        <r>
          <rPr>
            <b/>
            <sz val="9"/>
            <color indexed="81"/>
            <rFont val="Tahoma"/>
            <family val="2"/>
          </rPr>
          <t xml:space="preserve"> </t>
        </r>
        <r>
          <rPr>
            <b/>
            <sz val="9"/>
            <color indexed="81"/>
            <rFont val="돋움"/>
            <family val="3"/>
            <charset val="129"/>
          </rPr>
          <t>배우자가</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여성으로서</t>
        </r>
        <r>
          <rPr>
            <b/>
            <sz val="9"/>
            <color indexed="81"/>
            <rFont val="Tahoma"/>
            <family val="2"/>
          </rPr>
          <t xml:space="preserve"> </t>
        </r>
        <r>
          <rPr>
            <b/>
            <sz val="9"/>
            <color indexed="81"/>
            <rFont val="돋움"/>
            <family val="3"/>
            <charset val="129"/>
          </rPr>
          <t>기본공제대상</t>
        </r>
        <r>
          <rPr>
            <b/>
            <sz val="9"/>
            <color indexed="81"/>
            <rFont val="Tahoma"/>
            <family val="2"/>
          </rPr>
          <t xml:space="preserve"> </t>
        </r>
        <r>
          <rPr>
            <b/>
            <sz val="9"/>
            <color indexed="81"/>
            <rFont val="돋움"/>
            <family val="3"/>
            <charset val="129"/>
          </rPr>
          <t>부양가족이</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 xml:space="preserve">세대주
</t>
        </r>
        <r>
          <rPr>
            <b/>
            <sz val="9"/>
            <color indexed="81"/>
            <rFont val="Tahoma"/>
            <family val="2"/>
          </rPr>
          <t xml:space="preserve">                                                or
</t>
        </r>
        <r>
          <rPr>
            <b/>
            <sz val="9"/>
            <color indexed="81"/>
            <rFont val="돋움"/>
            <family val="3"/>
            <charset val="129"/>
          </rPr>
          <t>②</t>
        </r>
        <r>
          <rPr>
            <b/>
            <sz val="9"/>
            <color indexed="81"/>
            <rFont val="Tahoma"/>
            <family val="2"/>
          </rPr>
          <t xml:space="preserve"> </t>
        </r>
        <r>
          <rPr>
            <b/>
            <sz val="9"/>
            <color indexed="81"/>
            <rFont val="돋움"/>
            <family val="3"/>
            <charset val="129"/>
          </rPr>
          <t>배우자가</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여성근로자인</t>
        </r>
        <r>
          <rPr>
            <b/>
            <sz val="9"/>
            <color indexed="81"/>
            <rFont val="Tahoma"/>
            <family val="2"/>
          </rPr>
          <t xml:space="preserve"> </t>
        </r>
        <r>
          <rPr>
            <b/>
            <sz val="9"/>
            <color indexed="81"/>
            <rFont val="돋움"/>
            <family val="3"/>
            <charset val="129"/>
          </rPr>
          <t>경우</t>
        </r>
      </text>
    </comment>
    <comment ref="A8" authorId="0" shapeId="0" xr:uid="{B7B025AA-7010-427B-85FA-0AEA71E0BF06}">
      <text>
        <r>
          <rPr>
            <b/>
            <sz val="9"/>
            <color indexed="81"/>
            <rFont val="돋움"/>
            <family val="3"/>
            <charset val="129"/>
          </rPr>
          <t>소득세법</t>
        </r>
        <r>
          <rPr>
            <b/>
            <sz val="9"/>
            <color indexed="81"/>
            <rFont val="Tahoma"/>
            <family val="2"/>
          </rPr>
          <t xml:space="preserve"> </t>
        </r>
        <r>
          <rPr>
            <b/>
            <sz val="9"/>
            <color indexed="81"/>
            <rFont val="돋움"/>
            <family val="3"/>
            <charset val="129"/>
          </rPr>
          <t>제</t>
        </r>
        <r>
          <rPr>
            <b/>
            <sz val="9"/>
            <color indexed="81"/>
            <rFont val="Tahoma"/>
            <family val="2"/>
          </rPr>
          <t>50</t>
        </r>
        <r>
          <rPr>
            <b/>
            <sz val="9"/>
            <color indexed="81"/>
            <rFont val="돋움"/>
            <family val="3"/>
            <charset val="129"/>
          </rPr>
          <t>조</t>
        </r>
        <r>
          <rPr>
            <b/>
            <sz val="9"/>
            <color indexed="81"/>
            <rFont val="Tahoma"/>
            <family val="2"/>
          </rPr>
          <t xml:space="preserve"> [</t>
        </r>
        <r>
          <rPr>
            <b/>
            <sz val="9"/>
            <color indexed="81"/>
            <rFont val="돋움"/>
            <family val="3"/>
            <charset val="129"/>
          </rPr>
          <t>기본공제</t>
        </r>
        <r>
          <rPr>
            <b/>
            <sz val="9"/>
            <color indexed="81"/>
            <rFont val="Tahoma"/>
            <family val="2"/>
          </rPr>
          <t xml:space="preserve">]
</t>
        </r>
        <r>
          <rPr>
            <b/>
            <sz val="9"/>
            <color indexed="81"/>
            <rFont val="돋움"/>
            <family val="3"/>
            <charset val="129"/>
          </rPr>
          <t>①</t>
        </r>
        <r>
          <rPr>
            <b/>
            <sz val="9"/>
            <color indexed="81"/>
            <rFont val="Tahoma"/>
            <family val="2"/>
          </rPr>
          <t xml:space="preserve"> </t>
        </r>
        <r>
          <rPr>
            <b/>
            <sz val="9"/>
            <color indexed="81"/>
            <rFont val="돋움"/>
            <family val="3"/>
            <charset val="129"/>
          </rPr>
          <t>종합소득이</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거주자</t>
        </r>
        <r>
          <rPr>
            <b/>
            <sz val="9"/>
            <color indexed="81"/>
            <rFont val="Tahoma"/>
            <family val="2"/>
          </rPr>
          <t>(</t>
        </r>
        <r>
          <rPr>
            <b/>
            <sz val="9"/>
            <color indexed="81"/>
            <rFont val="돋움"/>
            <family val="3"/>
            <charset val="129"/>
          </rPr>
          <t>자연인만</t>
        </r>
        <r>
          <rPr>
            <b/>
            <sz val="9"/>
            <color indexed="81"/>
            <rFont val="Tahoma"/>
            <family val="2"/>
          </rPr>
          <t xml:space="preserve"> </t>
        </r>
        <r>
          <rPr>
            <b/>
            <sz val="9"/>
            <color indexed="81"/>
            <rFont val="돋움"/>
            <family val="3"/>
            <charset val="129"/>
          </rPr>
          <t>해당한다</t>
        </r>
        <r>
          <rPr>
            <b/>
            <sz val="9"/>
            <color indexed="81"/>
            <rFont val="Tahoma"/>
            <family val="2"/>
          </rPr>
          <t>)</t>
        </r>
        <r>
          <rPr>
            <b/>
            <sz val="9"/>
            <color indexed="81"/>
            <rFont val="돋움"/>
            <family val="3"/>
            <charset val="129"/>
          </rPr>
          <t>에</t>
        </r>
        <r>
          <rPr>
            <b/>
            <sz val="9"/>
            <color indexed="81"/>
            <rFont val="Tahoma"/>
            <family val="2"/>
          </rPr>
          <t xml:space="preserve"> </t>
        </r>
        <r>
          <rPr>
            <b/>
            <sz val="9"/>
            <color indexed="81"/>
            <rFont val="돋움"/>
            <family val="3"/>
            <charset val="129"/>
          </rPr>
          <t>대해서는</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호의</t>
        </r>
        <r>
          <rPr>
            <b/>
            <sz val="9"/>
            <color indexed="81"/>
            <rFont val="Tahoma"/>
            <family val="2"/>
          </rPr>
          <t xml:space="preserve"> </t>
        </r>
        <r>
          <rPr>
            <b/>
            <sz val="9"/>
            <color indexed="81"/>
            <rFont val="돋움"/>
            <family val="3"/>
            <charset val="129"/>
          </rPr>
          <t>어느</t>
        </r>
        <r>
          <rPr>
            <b/>
            <sz val="9"/>
            <color indexed="81"/>
            <rFont val="Tahoma"/>
            <family val="2"/>
          </rPr>
          <t xml:space="preserve"> </t>
        </r>
        <r>
          <rPr>
            <b/>
            <sz val="9"/>
            <color indexed="81"/>
            <rFont val="돋움"/>
            <family val="3"/>
            <charset val="129"/>
          </rPr>
          <t>하나에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사람의</t>
        </r>
        <r>
          <rPr>
            <b/>
            <sz val="9"/>
            <color indexed="81"/>
            <rFont val="Tahoma"/>
            <family val="2"/>
          </rPr>
          <t xml:space="preserve"> </t>
        </r>
        <r>
          <rPr>
            <b/>
            <sz val="9"/>
            <color indexed="81"/>
            <rFont val="돋움"/>
            <family val="3"/>
            <charset val="129"/>
          </rPr>
          <t>수에</t>
        </r>
        <r>
          <rPr>
            <b/>
            <sz val="9"/>
            <color indexed="81"/>
            <rFont val="Tahoma"/>
            <family val="2"/>
          </rPr>
          <t xml:space="preserve"> 1</t>
        </r>
        <r>
          <rPr>
            <b/>
            <sz val="9"/>
            <color indexed="81"/>
            <rFont val="돋움"/>
            <family val="3"/>
            <charset val="129"/>
          </rPr>
          <t>명당</t>
        </r>
        <r>
          <rPr>
            <b/>
            <sz val="9"/>
            <color indexed="81"/>
            <rFont val="Tahoma"/>
            <family val="2"/>
          </rPr>
          <t xml:space="preserve"> </t>
        </r>
        <r>
          <rPr>
            <b/>
            <sz val="9"/>
            <color indexed="81"/>
            <rFont val="돋움"/>
            <family val="3"/>
            <charset val="129"/>
          </rPr>
          <t>연</t>
        </r>
        <r>
          <rPr>
            <b/>
            <sz val="9"/>
            <color indexed="81"/>
            <rFont val="Tahoma"/>
            <family val="2"/>
          </rPr>
          <t xml:space="preserve"> 150</t>
        </r>
        <r>
          <rPr>
            <b/>
            <sz val="9"/>
            <color indexed="81"/>
            <rFont val="돋움"/>
            <family val="3"/>
            <charset val="129"/>
          </rPr>
          <t>만원을</t>
        </r>
        <r>
          <rPr>
            <b/>
            <sz val="9"/>
            <color indexed="81"/>
            <rFont val="Tahoma"/>
            <family val="2"/>
          </rPr>
          <t xml:space="preserve"> </t>
        </r>
        <r>
          <rPr>
            <b/>
            <sz val="9"/>
            <color indexed="81"/>
            <rFont val="돋움"/>
            <family val="3"/>
            <charset val="129"/>
          </rPr>
          <t>곱하여</t>
        </r>
        <r>
          <rPr>
            <b/>
            <sz val="9"/>
            <color indexed="81"/>
            <rFont val="Tahoma"/>
            <family val="2"/>
          </rPr>
          <t xml:space="preserve"> </t>
        </r>
        <r>
          <rPr>
            <b/>
            <sz val="9"/>
            <color indexed="81"/>
            <rFont val="돋움"/>
            <family val="3"/>
            <charset val="129"/>
          </rPr>
          <t>계산한</t>
        </r>
        <r>
          <rPr>
            <b/>
            <sz val="9"/>
            <color indexed="81"/>
            <rFont val="Tahoma"/>
            <family val="2"/>
          </rPr>
          <t xml:space="preserve"> </t>
        </r>
        <r>
          <rPr>
            <b/>
            <sz val="9"/>
            <color indexed="81"/>
            <rFont val="돋움"/>
            <family val="3"/>
            <charset val="129"/>
          </rPr>
          <t xml:space="preserve">금액
</t>
        </r>
        <r>
          <rPr>
            <b/>
            <sz val="9"/>
            <color indexed="81"/>
            <rFont val="Tahoma"/>
            <family val="2"/>
          </rPr>
          <t xml:space="preserve">    </t>
        </r>
        <r>
          <rPr>
            <b/>
            <sz val="9"/>
            <color indexed="81"/>
            <rFont val="돋움"/>
            <family val="3"/>
            <charset val="129"/>
          </rPr>
          <t>을</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과세기간의</t>
        </r>
        <r>
          <rPr>
            <b/>
            <sz val="9"/>
            <color indexed="81"/>
            <rFont val="Tahoma"/>
            <family val="2"/>
          </rPr>
          <t xml:space="preserve"> </t>
        </r>
        <r>
          <rPr>
            <b/>
            <sz val="9"/>
            <color indexed="81"/>
            <rFont val="돋움"/>
            <family val="3"/>
            <charset val="129"/>
          </rPr>
          <t>종합소득금액에서</t>
        </r>
        <r>
          <rPr>
            <b/>
            <sz val="9"/>
            <color indexed="81"/>
            <rFont val="Tahoma"/>
            <family val="2"/>
          </rPr>
          <t xml:space="preserve"> </t>
        </r>
        <r>
          <rPr>
            <b/>
            <sz val="9"/>
            <color indexed="81"/>
            <rFont val="돋움"/>
            <family val="3"/>
            <charset val="129"/>
          </rPr>
          <t>공제한다</t>
        </r>
        <r>
          <rPr>
            <b/>
            <sz val="9"/>
            <color indexed="81"/>
            <rFont val="Tahoma"/>
            <family val="2"/>
          </rPr>
          <t xml:space="preserve">.(2009.12.31 </t>
        </r>
        <r>
          <rPr>
            <b/>
            <sz val="9"/>
            <color indexed="81"/>
            <rFont val="돋움"/>
            <family val="3"/>
            <charset val="129"/>
          </rPr>
          <t>개정</t>
        </r>
        <r>
          <rPr>
            <b/>
            <sz val="9"/>
            <color indexed="81"/>
            <rFont val="Tahoma"/>
            <family val="2"/>
          </rPr>
          <t>)</t>
        </r>
      </text>
    </comment>
    <comment ref="L8" authorId="0" shapeId="0" xr:uid="{4EF8EDB0-CEB6-4A50-A0B2-ED22DF19E63B}">
      <text>
        <r>
          <rPr>
            <b/>
            <sz val="9"/>
            <color indexed="81"/>
            <rFont val="Tahoma"/>
            <family val="2"/>
          </rPr>
          <t xml:space="preserve">
</t>
        </r>
        <r>
          <rPr>
            <b/>
            <sz val="9"/>
            <color indexed="81"/>
            <rFont val="돋움"/>
            <family val="3"/>
            <charset val="129"/>
          </rPr>
          <t>소득세법</t>
        </r>
        <r>
          <rPr>
            <b/>
            <sz val="9"/>
            <color indexed="81"/>
            <rFont val="Tahoma"/>
            <family val="2"/>
          </rPr>
          <t xml:space="preserve"> </t>
        </r>
        <r>
          <rPr>
            <b/>
            <sz val="9"/>
            <color indexed="81"/>
            <rFont val="돋움"/>
            <family val="3"/>
            <charset val="129"/>
          </rPr>
          <t>제</t>
        </r>
        <r>
          <rPr>
            <b/>
            <sz val="9"/>
            <color indexed="81"/>
            <rFont val="Tahoma"/>
            <family val="2"/>
          </rPr>
          <t>50</t>
        </r>
        <r>
          <rPr>
            <b/>
            <sz val="9"/>
            <color indexed="81"/>
            <rFont val="돋움"/>
            <family val="3"/>
            <charset val="129"/>
          </rPr>
          <t>조</t>
        </r>
        <r>
          <rPr>
            <b/>
            <sz val="9"/>
            <color indexed="81"/>
            <rFont val="Tahoma"/>
            <family val="2"/>
          </rPr>
          <t xml:space="preserve"> [ </t>
        </r>
        <r>
          <rPr>
            <b/>
            <sz val="9"/>
            <color indexed="81"/>
            <rFont val="돋움"/>
            <family val="3"/>
            <charset val="129"/>
          </rPr>
          <t>기본공제</t>
        </r>
        <r>
          <rPr>
            <b/>
            <sz val="9"/>
            <color indexed="81"/>
            <rFont val="Tahoma"/>
            <family val="2"/>
          </rPr>
          <t xml:space="preserve"> ]
</t>
        </r>
        <r>
          <rPr>
            <b/>
            <sz val="9"/>
            <color indexed="81"/>
            <rFont val="돋움"/>
            <family val="3"/>
            <charset val="129"/>
          </rPr>
          <t>①</t>
        </r>
        <r>
          <rPr>
            <b/>
            <sz val="9"/>
            <color indexed="81"/>
            <rFont val="Tahoma"/>
            <family val="2"/>
          </rPr>
          <t xml:space="preserve"> </t>
        </r>
        <r>
          <rPr>
            <b/>
            <sz val="9"/>
            <color indexed="81"/>
            <rFont val="돋움"/>
            <family val="3"/>
            <charset val="129"/>
          </rPr>
          <t>종합소득이</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거주자</t>
        </r>
        <r>
          <rPr>
            <b/>
            <sz val="9"/>
            <color indexed="81"/>
            <rFont val="Tahoma"/>
            <family val="2"/>
          </rPr>
          <t>(</t>
        </r>
        <r>
          <rPr>
            <b/>
            <sz val="9"/>
            <color indexed="81"/>
            <rFont val="돋움"/>
            <family val="3"/>
            <charset val="129"/>
          </rPr>
          <t>자연인만</t>
        </r>
        <r>
          <rPr>
            <b/>
            <sz val="9"/>
            <color indexed="81"/>
            <rFont val="Tahoma"/>
            <family val="2"/>
          </rPr>
          <t xml:space="preserve"> </t>
        </r>
        <r>
          <rPr>
            <b/>
            <sz val="9"/>
            <color indexed="81"/>
            <rFont val="돋움"/>
            <family val="3"/>
            <charset val="129"/>
          </rPr>
          <t>해당한다</t>
        </r>
        <r>
          <rPr>
            <b/>
            <sz val="9"/>
            <color indexed="81"/>
            <rFont val="Tahoma"/>
            <family val="2"/>
          </rPr>
          <t>)</t>
        </r>
        <r>
          <rPr>
            <b/>
            <sz val="9"/>
            <color indexed="81"/>
            <rFont val="돋움"/>
            <family val="3"/>
            <charset val="129"/>
          </rPr>
          <t>에</t>
        </r>
        <r>
          <rPr>
            <b/>
            <sz val="9"/>
            <color indexed="81"/>
            <rFont val="Tahoma"/>
            <family val="2"/>
          </rPr>
          <t xml:space="preserve"> </t>
        </r>
        <r>
          <rPr>
            <b/>
            <sz val="9"/>
            <color indexed="81"/>
            <rFont val="돋움"/>
            <family val="3"/>
            <charset val="129"/>
          </rPr>
          <t>대해서는</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호의</t>
        </r>
        <r>
          <rPr>
            <b/>
            <sz val="9"/>
            <color indexed="81"/>
            <rFont val="Tahoma"/>
            <family val="2"/>
          </rPr>
          <t xml:space="preserve"> </t>
        </r>
        <r>
          <rPr>
            <b/>
            <sz val="9"/>
            <color indexed="81"/>
            <rFont val="돋움"/>
            <family val="3"/>
            <charset val="129"/>
          </rPr>
          <t>어느</t>
        </r>
        <r>
          <rPr>
            <b/>
            <sz val="9"/>
            <color indexed="81"/>
            <rFont val="Tahoma"/>
            <family val="2"/>
          </rPr>
          <t xml:space="preserve"> </t>
        </r>
        <r>
          <rPr>
            <b/>
            <sz val="9"/>
            <color indexed="81"/>
            <rFont val="돋움"/>
            <family val="3"/>
            <charset val="129"/>
          </rPr>
          <t>하나에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사람의</t>
        </r>
        <r>
          <rPr>
            <b/>
            <sz val="9"/>
            <color indexed="81"/>
            <rFont val="Tahoma"/>
            <family val="2"/>
          </rPr>
          <t xml:space="preserve"> </t>
        </r>
        <r>
          <rPr>
            <b/>
            <sz val="9"/>
            <color indexed="81"/>
            <rFont val="돋움"/>
            <family val="3"/>
            <charset val="129"/>
          </rPr>
          <t>수에</t>
        </r>
        <r>
          <rPr>
            <b/>
            <sz val="9"/>
            <color indexed="81"/>
            <rFont val="Tahoma"/>
            <family val="2"/>
          </rPr>
          <t xml:space="preserve"> 1</t>
        </r>
        <r>
          <rPr>
            <b/>
            <sz val="9"/>
            <color indexed="81"/>
            <rFont val="돋움"/>
            <family val="3"/>
            <charset val="129"/>
          </rPr>
          <t>명당</t>
        </r>
        <r>
          <rPr>
            <b/>
            <sz val="9"/>
            <color indexed="81"/>
            <rFont val="Tahoma"/>
            <family val="2"/>
          </rPr>
          <t xml:space="preserve"> </t>
        </r>
        <r>
          <rPr>
            <b/>
            <sz val="9"/>
            <color indexed="81"/>
            <rFont val="돋움"/>
            <family val="3"/>
            <charset val="129"/>
          </rPr>
          <t>연</t>
        </r>
        <r>
          <rPr>
            <b/>
            <sz val="9"/>
            <color indexed="81"/>
            <rFont val="Tahoma"/>
            <family val="2"/>
          </rPr>
          <t xml:space="preserve"> 150</t>
        </r>
        <r>
          <rPr>
            <b/>
            <sz val="9"/>
            <color indexed="81"/>
            <rFont val="돋움"/>
            <family val="3"/>
            <charset val="129"/>
          </rPr>
          <t>만원을</t>
        </r>
        <r>
          <rPr>
            <b/>
            <sz val="9"/>
            <color indexed="81"/>
            <rFont val="Tahoma"/>
            <family val="2"/>
          </rPr>
          <t xml:space="preserve"> </t>
        </r>
        <r>
          <rPr>
            <b/>
            <sz val="9"/>
            <color indexed="81"/>
            <rFont val="돋움"/>
            <family val="3"/>
            <charset val="129"/>
          </rPr>
          <t>곱하여</t>
        </r>
        <r>
          <rPr>
            <b/>
            <sz val="9"/>
            <color indexed="81"/>
            <rFont val="Tahoma"/>
            <family val="2"/>
          </rPr>
          <t xml:space="preserve"> </t>
        </r>
        <r>
          <rPr>
            <b/>
            <sz val="9"/>
            <color indexed="81"/>
            <rFont val="돋움"/>
            <family val="3"/>
            <charset val="129"/>
          </rPr>
          <t>계산한</t>
        </r>
        <r>
          <rPr>
            <b/>
            <sz val="9"/>
            <color indexed="81"/>
            <rFont val="Tahoma"/>
            <family val="2"/>
          </rPr>
          <t xml:space="preserve"> </t>
        </r>
        <r>
          <rPr>
            <b/>
            <sz val="9"/>
            <color indexed="81"/>
            <rFont val="돋움"/>
            <family val="3"/>
            <charset val="129"/>
          </rPr>
          <t>금액을</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과세기간의</t>
        </r>
        <r>
          <rPr>
            <b/>
            <sz val="9"/>
            <color indexed="81"/>
            <rFont val="Tahoma"/>
            <family val="2"/>
          </rPr>
          <t xml:space="preserve"> </t>
        </r>
        <r>
          <rPr>
            <b/>
            <sz val="9"/>
            <color indexed="81"/>
            <rFont val="돋움"/>
            <family val="3"/>
            <charset val="129"/>
          </rPr>
          <t>종합소득금액에서</t>
        </r>
        <r>
          <rPr>
            <b/>
            <sz val="9"/>
            <color indexed="81"/>
            <rFont val="Tahoma"/>
            <family val="2"/>
          </rPr>
          <t xml:space="preserve"> </t>
        </r>
        <r>
          <rPr>
            <b/>
            <sz val="9"/>
            <color indexed="81"/>
            <rFont val="돋움"/>
            <family val="3"/>
            <charset val="129"/>
          </rPr>
          <t>공제한다</t>
        </r>
        <r>
          <rPr>
            <b/>
            <sz val="9"/>
            <color indexed="81"/>
            <rFont val="Tahoma"/>
            <family val="2"/>
          </rPr>
          <t xml:space="preserve">.(2009.12.31 </t>
        </r>
        <r>
          <rPr>
            <b/>
            <sz val="9"/>
            <color indexed="81"/>
            <rFont val="돋움"/>
            <family val="3"/>
            <charset val="129"/>
          </rPr>
          <t>개정</t>
        </r>
        <r>
          <rPr>
            <b/>
            <sz val="9"/>
            <color indexed="81"/>
            <rFont val="Tahoma"/>
            <family val="2"/>
          </rPr>
          <t xml:space="preserve">)
    1. </t>
        </r>
        <r>
          <rPr>
            <b/>
            <sz val="9"/>
            <color indexed="81"/>
            <rFont val="돋움"/>
            <family val="3"/>
            <charset val="129"/>
          </rPr>
          <t>해당</t>
        </r>
        <r>
          <rPr>
            <b/>
            <sz val="9"/>
            <color indexed="81"/>
            <rFont val="Tahoma"/>
            <family val="2"/>
          </rPr>
          <t xml:space="preserve"> </t>
        </r>
        <r>
          <rPr>
            <b/>
            <sz val="9"/>
            <color indexed="81"/>
            <rFont val="돋움"/>
            <family val="3"/>
            <charset val="129"/>
          </rPr>
          <t>거주자</t>
        </r>
        <r>
          <rPr>
            <b/>
            <sz val="9"/>
            <color indexed="81"/>
            <rFont val="Tahoma"/>
            <family val="2"/>
          </rPr>
          <t xml:space="preserve">(2009.12.31 </t>
        </r>
        <r>
          <rPr>
            <b/>
            <sz val="9"/>
            <color indexed="81"/>
            <rFont val="돋움"/>
            <family val="3"/>
            <charset val="129"/>
          </rPr>
          <t>개정</t>
        </r>
        <r>
          <rPr>
            <b/>
            <sz val="9"/>
            <color indexed="81"/>
            <rFont val="Tahoma"/>
            <family val="2"/>
          </rPr>
          <t xml:space="preserve">)
    2. </t>
        </r>
        <r>
          <rPr>
            <b/>
            <sz val="9"/>
            <color indexed="81"/>
            <rFont val="돋움"/>
            <family val="3"/>
            <charset val="129"/>
          </rPr>
          <t>거주자의</t>
        </r>
        <r>
          <rPr>
            <b/>
            <sz val="9"/>
            <color indexed="81"/>
            <rFont val="Tahoma"/>
            <family val="2"/>
          </rPr>
          <t xml:space="preserve"> </t>
        </r>
        <r>
          <rPr>
            <b/>
            <sz val="9"/>
            <color indexed="81"/>
            <rFont val="돋움"/>
            <family val="3"/>
            <charset val="129"/>
          </rPr>
          <t>배우자로서</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과세기간의</t>
        </r>
        <r>
          <rPr>
            <b/>
            <sz val="9"/>
            <color indexed="81"/>
            <rFont val="Tahoma"/>
            <family val="2"/>
          </rPr>
          <t xml:space="preserve"> </t>
        </r>
        <r>
          <rPr>
            <b/>
            <sz val="9"/>
            <color indexed="81"/>
            <rFont val="돋움"/>
            <family val="3"/>
            <charset val="129"/>
          </rPr>
          <t>소득금액이</t>
        </r>
        <r>
          <rPr>
            <b/>
            <sz val="9"/>
            <color indexed="81"/>
            <rFont val="Tahoma"/>
            <family val="2"/>
          </rPr>
          <t xml:space="preserve"> </t>
        </r>
        <r>
          <rPr>
            <b/>
            <sz val="9"/>
            <color indexed="81"/>
            <rFont val="돋움"/>
            <family val="3"/>
            <charset val="129"/>
          </rPr>
          <t>없거나</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과세기간의</t>
        </r>
        <r>
          <rPr>
            <b/>
            <sz val="9"/>
            <color indexed="81"/>
            <rFont val="Tahoma"/>
            <family val="2"/>
          </rPr>
          <t xml:space="preserve"> </t>
        </r>
        <r>
          <rPr>
            <b/>
            <sz val="9"/>
            <color indexed="81"/>
            <rFont val="돋움"/>
            <family val="3"/>
            <charset val="129"/>
          </rPr>
          <t>소득금액</t>
        </r>
        <r>
          <rPr>
            <b/>
            <sz val="9"/>
            <color indexed="81"/>
            <rFont val="Tahoma"/>
            <family val="2"/>
          </rPr>
          <t xml:space="preserve"> </t>
        </r>
        <r>
          <rPr>
            <b/>
            <sz val="9"/>
            <color indexed="81"/>
            <rFont val="돋움"/>
            <family val="3"/>
            <charset val="129"/>
          </rPr>
          <t>합계액이</t>
        </r>
        <r>
          <rPr>
            <b/>
            <sz val="9"/>
            <color indexed="81"/>
            <rFont val="Tahoma"/>
            <family val="2"/>
          </rPr>
          <t xml:space="preserve"> 100</t>
        </r>
        <r>
          <rPr>
            <b/>
            <sz val="9"/>
            <color indexed="81"/>
            <rFont val="돋움"/>
            <family val="3"/>
            <charset val="129"/>
          </rPr>
          <t>만원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사람</t>
        </r>
        <r>
          <rPr>
            <b/>
            <sz val="9"/>
            <color indexed="81"/>
            <rFont val="Tahoma"/>
            <family val="2"/>
          </rPr>
          <t>(</t>
        </r>
        <r>
          <rPr>
            <b/>
            <sz val="9"/>
            <color indexed="81"/>
            <rFont val="돋움"/>
            <family val="3"/>
            <charset val="129"/>
          </rPr>
          <t>총급여액</t>
        </r>
        <r>
          <rPr>
            <b/>
            <sz val="9"/>
            <color indexed="81"/>
            <rFont val="Tahoma"/>
            <family val="2"/>
          </rPr>
          <t xml:space="preserve"> 500</t>
        </r>
        <r>
          <rPr>
            <b/>
            <sz val="9"/>
            <color indexed="81"/>
            <rFont val="돋움"/>
            <family val="3"/>
            <charset val="129"/>
          </rPr>
          <t>만원</t>
        </r>
        <r>
          <rPr>
            <b/>
            <sz val="9"/>
            <color indexed="81"/>
            <rFont val="Tahoma"/>
            <family val="2"/>
          </rPr>
          <t xml:space="preserve"> </t>
        </r>
        <r>
          <rPr>
            <b/>
            <sz val="9"/>
            <color indexed="81"/>
            <rFont val="돋움"/>
            <family val="3"/>
            <charset val="129"/>
          </rPr>
          <t>이하의</t>
        </r>
        <r>
          <rPr>
            <b/>
            <sz val="9"/>
            <color indexed="81"/>
            <rFont val="Tahoma"/>
            <family val="2"/>
          </rPr>
          <t xml:space="preserve"> </t>
        </r>
        <r>
          <rPr>
            <b/>
            <sz val="9"/>
            <color indexed="81"/>
            <rFont val="돋움"/>
            <family val="3"/>
            <charset val="129"/>
          </rPr>
          <t>근로소득만</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배우자를</t>
        </r>
        <r>
          <rPr>
            <b/>
            <sz val="9"/>
            <color indexed="81"/>
            <rFont val="Tahoma"/>
            <family val="2"/>
          </rPr>
          <t xml:space="preserve"> </t>
        </r>
        <r>
          <rPr>
            <b/>
            <sz val="9"/>
            <color indexed="81"/>
            <rFont val="돋움"/>
            <family val="3"/>
            <charset val="129"/>
          </rPr>
          <t>포함한다</t>
        </r>
        <r>
          <rPr>
            <b/>
            <sz val="9"/>
            <color indexed="81"/>
            <rFont val="Tahoma"/>
            <family val="2"/>
          </rPr>
          <t xml:space="preserve">)(2015.12.15 </t>
        </r>
        <r>
          <rPr>
            <b/>
            <sz val="9"/>
            <color indexed="81"/>
            <rFont val="돋움"/>
            <family val="3"/>
            <charset val="129"/>
          </rPr>
          <t>개정</t>
        </r>
        <r>
          <rPr>
            <b/>
            <sz val="9"/>
            <color indexed="81"/>
            <rFont val="Tahoma"/>
            <family val="2"/>
          </rPr>
          <t xml:space="preserve">) 
    3. </t>
        </r>
        <r>
          <rPr>
            <b/>
            <sz val="9"/>
            <color indexed="81"/>
            <rFont val="돋움"/>
            <family val="3"/>
            <charset val="129"/>
          </rPr>
          <t>거주자</t>
        </r>
        <r>
          <rPr>
            <b/>
            <sz val="9"/>
            <color indexed="81"/>
            <rFont val="Tahoma"/>
            <family val="2"/>
          </rPr>
          <t>(</t>
        </r>
        <r>
          <rPr>
            <b/>
            <sz val="9"/>
            <color indexed="81"/>
            <rFont val="돋움"/>
            <family val="3"/>
            <charset val="129"/>
          </rPr>
          <t>그</t>
        </r>
        <r>
          <rPr>
            <b/>
            <sz val="9"/>
            <color indexed="81"/>
            <rFont val="Tahoma"/>
            <family val="2"/>
          </rPr>
          <t xml:space="preserve"> </t>
        </r>
        <r>
          <rPr>
            <b/>
            <sz val="9"/>
            <color indexed="81"/>
            <rFont val="돋움"/>
            <family val="3"/>
            <charset val="129"/>
          </rPr>
          <t>배우자를</t>
        </r>
        <r>
          <rPr>
            <b/>
            <sz val="9"/>
            <color indexed="81"/>
            <rFont val="Tahoma"/>
            <family val="2"/>
          </rPr>
          <t xml:space="preserve"> </t>
        </r>
        <r>
          <rPr>
            <b/>
            <sz val="9"/>
            <color indexed="81"/>
            <rFont val="돋움"/>
            <family val="3"/>
            <charset val="129"/>
          </rPr>
          <t>포함한다</t>
        </r>
        <r>
          <rPr>
            <b/>
            <sz val="9"/>
            <color indexed="81"/>
            <rFont val="Tahoma"/>
            <family val="2"/>
          </rPr>
          <t xml:space="preserve">. </t>
        </r>
        <r>
          <rPr>
            <b/>
            <sz val="9"/>
            <color indexed="81"/>
            <rFont val="돋움"/>
            <family val="3"/>
            <charset val="129"/>
          </rPr>
          <t>이하</t>
        </r>
        <r>
          <rPr>
            <b/>
            <sz val="9"/>
            <color indexed="81"/>
            <rFont val="Tahoma"/>
            <family val="2"/>
          </rPr>
          <t xml:space="preserve"> </t>
        </r>
        <r>
          <rPr>
            <b/>
            <sz val="9"/>
            <color indexed="81"/>
            <rFont val="돋움"/>
            <family val="3"/>
            <charset val="129"/>
          </rPr>
          <t>이</t>
        </r>
        <r>
          <rPr>
            <b/>
            <sz val="9"/>
            <color indexed="81"/>
            <rFont val="Tahoma"/>
            <family val="2"/>
          </rPr>
          <t xml:space="preserve"> </t>
        </r>
        <r>
          <rPr>
            <b/>
            <sz val="9"/>
            <color indexed="81"/>
            <rFont val="돋움"/>
            <family val="3"/>
            <charset val="129"/>
          </rPr>
          <t>호에서</t>
        </r>
        <r>
          <rPr>
            <b/>
            <sz val="9"/>
            <color indexed="81"/>
            <rFont val="Tahoma"/>
            <family val="2"/>
          </rPr>
          <t xml:space="preserve"> </t>
        </r>
        <r>
          <rPr>
            <b/>
            <sz val="9"/>
            <color indexed="81"/>
            <rFont val="돋움"/>
            <family val="3"/>
            <charset val="129"/>
          </rPr>
          <t>같다</t>
        </r>
        <r>
          <rPr>
            <b/>
            <sz val="9"/>
            <color indexed="81"/>
            <rFont val="Tahoma"/>
            <family val="2"/>
          </rPr>
          <t>)</t>
        </r>
        <r>
          <rPr>
            <b/>
            <sz val="9"/>
            <color indexed="81"/>
            <rFont val="돋움"/>
            <family val="3"/>
            <charset val="129"/>
          </rPr>
          <t>와</t>
        </r>
        <r>
          <rPr>
            <b/>
            <sz val="9"/>
            <color indexed="81"/>
            <rFont val="Tahoma"/>
            <family val="2"/>
          </rPr>
          <t xml:space="preserve"> </t>
        </r>
        <r>
          <rPr>
            <b/>
            <sz val="9"/>
            <color indexed="81"/>
            <rFont val="돋움"/>
            <family val="3"/>
            <charset val="129"/>
          </rPr>
          <t>생계를</t>
        </r>
        <r>
          <rPr>
            <b/>
            <sz val="9"/>
            <color indexed="81"/>
            <rFont val="Tahoma"/>
            <family val="2"/>
          </rPr>
          <t xml:space="preserve"> </t>
        </r>
        <r>
          <rPr>
            <b/>
            <sz val="9"/>
            <color indexed="81"/>
            <rFont val="돋움"/>
            <family val="3"/>
            <charset val="129"/>
          </rPr>
          <t>같이</t>
        </r>
        <r>
          <rPr>
            <b/>
            <sz val="9"/>
            <color indexed="81"/>
            <rFont val="Tahoma"/>
            <family val="2"/>
          </rPr>
          <t xml:space="preserve"> </t>
        </r>
        <r>
          <rPr>
            <b/>
            <sz val="9"/>
            <color indexed="81"/>
            <rFont val="돋움"/>
            <family val="3"/>
            <charset val="129"/>
          </rPr>
          <t>하는</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목의</t>
        </r>
        <r>
          <rPr>
            <b/>
            <sz val="9"/>
            <color indexed="81"/>
            <rFont val="Tahoma"/>
            <family val="2"/>
          </rPr>
          <t xml:space="preserve"> </t>
        </r>
        <r>
          <rPr>
            <b/>
            <sz val="9"/>
            <color indexed="81"/>
            <rFont val="돋움"/>
            <family val="3"/>
            <charset val="129"/>
          </rPr>
          <t>어느</t>
        </r>
        <r>
          <rPr>
            <b/>
            <sz val="9"/>
            <color indexed="81"/>
            <rFont val="Tahoma"/>
            <family val="2"/>
          </rPr>
          <t xml:space="preserve"> </t>
        </r>
        <r>
          <rPr>
            <b/>
            <sz val="9"/>
            <color indexed="81"/>
            <rFont val="돋움"/>
            <family val="3"/>
            <charset val="129"/>
          </rPr>
          <t>하나에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부양가족</t>
        </r>
        <r>
          <rPr>
            <b/>
            <sz val="9"/>
            <color indexed="81"/>
            <rFont val="Tahoma"/>
            <family val="2"/>
          </rPr>
          <t>(</t>
        </r>
        <r>
          <rPr>
            <b/>
            <sz val="9"/>
            <color indexed="81"/>
            <rFont val="돋움"/>
            <family val="3"/>
            <charset val="129"/>
          </rPr>
          <t>제</t>
        </r>
        <r>
          <rPr>
            <b/>
            <sz val="9"/>
            <color indexed="81"/>
            <rFont val="Tahoma"/>
            <family val="2"/>
          </rPr>
          <t>51</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항</t>
        </r>
        <r>
          <rPr>
            <b/>
            <sz val="9"/>
            <color indexed="81"/>
            <rFont val="Tahoma"/>
            <family val="2"/>
          </rPr>
          <t xml:space="preserve"> </t>
        </r>
        <r>
          <rPr>
            <b/>
            <sz val="9"/>
            <color indexed="81"/>
            <rFont val="돋움"/>
            <family val="3"/>
            <charset val="129"/>
          </rPr>
          <t>제</t>
        </r>
        <r>
          <rPr>
            <b/>
            <sz val="9"/>
            <color indexed="81"/>
            <rFont val="Tahoma"/>
            <family val="2"/>
          </rPr>
          <t>2</t>
        </r>
        <r>
          <rPr>
            <b/>
            <sz val="9"/>
            <color indexed="81"/>
            <rFont val="돋움"/>
            <family val="3"/>
            <charset val="129"/>
          </rPr>
          <t>호의</t>
        </r>
        <r>
          <rPr>
            <b/>
            <sz val="9"/>
            <color indexed="81"/>
            <rFont val="Tahoma"/>
            <family val="2"/>
          </rPr>
          <t xml:space="preserve"> </t>
        </r>
        <r>
          <rPr>
            <b/>
            <sz val="9"/>
            <color indexed="81"/>
            <rFont val="돋움"/>
            <family val="3"/>
            <charset val="129"/>
          </rPr>
          <t>장애인에</t>
        </r>
        <r>
          <rPr>
            <b/>
            <sz val="9"/>
            <color indexed="81"/>
            <rFont val="Tahoma"/>
            <family val="2"/>
          </rPr>
          <t xml:space="preserve"> </t>
        </r>
        <r>
          <rPr>
            <b/>
            <sz val="9"/>
            <color indexed="81"/>
            <rFont val="돋움"/>
            <family val="3"/>
            <charset val="129"/>
          </rPr>
          <t>해당되는</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나이의</t>
        </r>
        <r>
          <rPr>
            <b/>
            <sz val="9"/>
            <color indexed="81"/>
            <rFont val="Tahoma"/>
            <family val="2"/>
          </rPr>
          <t xml:space="preserve"> </t>
        </r>
        <r>
          <rPr>
            <b/>
            <sz val="9"/>
            <color indexed="81"/>
            <rFont val="돋움"/>
            <family val="3"/>
            <charset val="129"/>
          </rPr>
          <t>제한을</t>
        </r>
        <r>
          <rPr>
            <b/>
            <sz val="9"/>
            <color indexed="81"/>
            <rFont val="Tahoma"/>
            <family val="2"/>
          </rPr>
          <t xml:space="preserve"> </t>
        </r>
        <r>
          <rPr>
            <b/>
            <sz val="9"/>
            <color indexed="81"/>
            <rFont val="돋움"/>
            <family val="3"/>
            <charset val="129"/>
          </rPr>
          <t>받지</t>
        </r>
        <r>
          <rPr>
            <b/>
            <sz val="9"/>
            <color indexed="81"/>
            <rFont val="Tahoma"/>
            <family val="2"/>
          </rPr>
          <t xml:space="preserve"> </t>
        </r>
        <r>
          <rPr>
            <b/>
            <sz val="9"/>
            <color indexed="81"/>
            <rFont val="돋움"/>
            <family val="3"/>
            <charset val="129"/>
          </rPr>
          <t>아니한다</t>
        </r>
        <r>
          <rPr>
            <b/>
            <sz val="9"/>
            <color indexed="81"/>
            <rFont val="Tahoma"/>
            <family val="2"/>
          </rPr>
          <t xml:space="preserve">)
        </t>
        </r>
        <r>
          <rPr>
            <b/>
            <sz val="9"/>
            <color indexed="81"/>
            <rFont val="돋움"/>
            <family val="3"/>
            <charset val="129"/>
          </rPr>
          <t>으로서</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과세기간의</t>
        </r>
        <r>
          <rPr>
            <b/>
            <sz val="9"/>
            <color indexed="81"/>
            <rFont val="Tahoma"/>
            <family val="2"/>
          </rPr>
          <t xml:space="preserve"> </t>
        </r>
        <r>
          <rPr>
            <b/>
            <sz val="9"/>
            <color indexed="81"/>
            <rFont val="돋움"/>
            <family val="3"/>
            <charset val="129"/>
          </rPr>
          <t>소득금액</t>
        </r>
        <r>
          <rPr>
            <b/>
            <sz val="9"/>
            <color indexed="81"/>
            <rFont val="Tahoma"/>
            <family val="2"/>
          </rPr>
          <t xml:space="preserve"> </t>
        </r>
        <r>
          <rPr>
            <b/>
            <sz val="9"/>
            <color indexed="81"/>
            <rFont val="돋움"/>
            <family val="3"/>
            <charset val="129"/>
          </rPr>
          <t>합계액이</t>
        </r>
        <r>
          <rPr>
            <b/>
            <sz val="9"/>
            <color indexed="81"/>
            <rFont val="Tahoma"/>
            <family val="2"/>
          </rPr>
          <t xml:space="preserve"> 100</t>
        </r>
        <r>
          <rPr>
            <b/>
            <sz val="9"/>
            <color indexed="81"/>
            <rFont val="돋움"/>
            <family val="3"/>
            <charset val="129"/>
          </rPr>
          <t>만원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사람</t>
        </r>
        <r>
          <rPr>
            <b/>
            <sz val="9"/>
            <color indexed="81"/>
            <rFont val="Tahoma"/>
            <family val="2"/>
          </rPr>
          <t>(</t>
        </r>
        <r>
          <rPr>
            <b/>
            <sz val="9"/>
            <color indexed="81"/>
            <rFont val="돋움"/>
            <family val="3"/>
            <charset val="129"/>
          </rPr>
          <t>총급여액</t>
        </r>
        <r>
          <rPr>
            <b/>
            <sz val="9"/>
            <color indexed="81"/>
            <rFont val="Tahoma"/>
            <family val="2"/>
          </rPr>
          <t xml:space="preserve"> 500</t>
        </r>
        <r>
          <rPr>
            <b/>
            <sz val="9"/>
            <color indexed="81"/>
            <rFont val="돋움"/>
            <family val="3"/>
            <charset val="129"/>
          </rPr>
          <t>만원</t>
        </r>
        <r>
          <rPr>
            <b/>
            <sz val="9"/>
            <color indexed="81"/>
            <rFont val="Tahoma"/>
            <family val="2"/>
          </rPr>
          <t xml:space="preserve"> </t>
        </r>
        <r>
          <rPr>
            <b/>
            <sz val="9"/>
            <color indexed="81"/>
            <rFont val="돋움"/>
            <family val="3"/>
            <charset val="129"/>
          </rPr>
          <t>이하의</t>
        </r>
        <r>
          <rPr>
            <b/>
            <sz val="9"/>
            <color indexed="81"/>
            <rFont val="Tahoma"/>
            <family val="2"/>
          </rPr>
          <t xml:space="preserve"> </t>
        </r>
        <r>
          <rPr>
            <b/>
            <sz val="9"/>
            <color indexed="81"/>
            <rFont val="돋움"/>
            <family val="3"/>
            <charset val="129"/>
          </rPr>
          <t>근로소득만</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부양가족을</t>
        </r>
        <r>
          <rPr>
            <b/>
            <sz val="9"/>
            <color indexed="81"/>
            <rFont val="Tahoma"/>
            <family val="2"/>
          </rPr>
          <t xml:space="preserve"> </t>
        </r>
        <r>
          <rPr>
            <b/>
            <sz val="9"/>
            <color indexed="81"/>
            <rFont val="돋움"/>
            <family val="3"/>
            <charset val="129"/>
          </rPr>
          <t>포함한다</t>
        </r>
        <r>
          <rPr>
            <b/>
            <sz val="9"/>
            <color indexed="81"/>
            <rFont val="Tahoma"/>
            <family val="2"/>
          </rPr>
          <t xml:space="preserve">)(2015.12.15 </t>
        </r>
        <r>
          <rPr>
            <b/>
            <sz val="9"/>
            <color indexed="81"/>
            <rFont val="돋움"/>
            <family val="3"/>
            <charset val="129"/>
          </rPr>
          <t>개정</t>
        </r>
        <r>
          <rPr>
            <b/>
            <sz val="9"/>
            <color indexed="81"/>
            <rFont val="Tahoma"/>
            <family val="2"/>
          </rPr>
          <t xml:space="preserve">)
      </t>
        </r>
        <r>
          <rPr>
            <b/>
            <sz val="9"/>
            <color indexed="81"/>
            <rFont val="돋움"/>
            <family val="3"/>
            <charset val="129"/>
          </rPr>
          <t>가</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직계존속</t>
        </r>
        <r>
          <rPr>
            <b/>
            <sz val="9"/>
            <color indexed="81"/>
            <rFont val="Tahoma"/>
            <family val="2"/>
          </rPr>
          <t>(</t>
        </r>
        <r>
          <rPr>
            <b/>
            <sz val="9"/>
            <color indexed="81"/>
            <rFont val="돋움"/>
            <family val="3"/>
            <charset val="129"/>
          </rPr>
          <t>직계존속이</t>
        </r>
        <r>
          <rPr>
            <b/>
            <sz val="9"/>
            <color indexed="81"/>
            <rFont val="Tahoma"/>
            <family val="2"/>
          </rPr>
          <t xml:space="preserve"> </t>
        </r>
        <r>
          <rPr>
            <b/>
            <sz val="9"/>
            <color indexed="81"/>
            <rFont val="돋움"/>
            <family val="3"/>
            <charset val="129"/>
          </rPr>
          <t>재혼한</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배우자로서</t>
        </r>
        <r>
          <rPr>
            <b/>
            <sz val="9"/>
            <color indexed="81"/>
            <rFont val="Tahoma"/>
            <family val="2"/>
          </rPr>
          <t xml:space="preserve"> </t>
        </r>
        <r>
          <rPr>
            <b/>
            <sz val="9"/>
            <color indexed="81"/>
            <rFont val="돋움"/>
            <family val="3"/>
            <charset val="129"/>
          </rPr>
          <t>대통령령으로</t>
        </r>
        <r>
          <rPr>
            <b/>
            <sz val="9"/>
            <color indexed="81"/>
            <rFont val="Tahoma"/>
            <family val="2"/>
          </rPr>
          <t xml:space="preserve"> </t>
        </r>
        <r>
          <rPr>
            <b/>
            <sz val="9"/>
            <color indexed="81"/>
            <rFont val="돋움"/>
            <family val="3"/>
            <charset val="129"/>
          </rPr>
          <t>정하는</t>
        </r>
        <r>
          <rPr>
            <b/>
            <sz val="9"/>
            <color indexed="81"/>
            <rFont val="Tahoma"/>
            <family val="2"/>
          </rPr>
          <t xml:space="preserve"> </t>
        </r>
        <r>
          <rPr>
            <b/>
            <sz val="9"/>
            <color indexed="81"/>
            <rFont val="돋움"/>
            <family val="3"/>
            <charset val="129"/>
          </rPr>
          <t>사람을</t>
        </r>
        <r>
          <rPr>
            <b/>
            <sz val="9"/>
            <color indexed="81"/>
            <rFont val="Tahoma"/>
            <family val="2"/>
          </rPr>
          <t xml:space="preserve"> </t>
        </r>
        <r>
          <rPr>
            <b/>
            <sz val="9"/>
            <color indexed="81"/>
            <rFont val="돋움"/>
            <family val="3"/>
            <charset val="129"/>
          </rPr>
          <t>포함한다</t>
        </r>
        <r>
          <rPr>
            <b/>
            <sz val="9"/>
            <color indexed="81"/>
            <rFont val="Tahoma"/>
            <family val="2"/>
          </rPr>
          <t>)</t>
        </r>
        <r>
          <rPr>
            <b/>
            <sz val="9"/>
            <color indexed="81"/>
            <rFont val="돋움"/>
            <family val="3"/>
            <charset val="129"/>
          </rPr>
          <t>으로서</t>
        </r>
        <r>
          <rPr>
            <b/>
            <sz val="9"/>
            <color indexed="81"/>
            <rFont val="Tahoma"/>
            <family val="2"/>
          </rPr>
          <t xml:space="preserve"> 60</t>
        </r>
        <r>
          <rPr>
            <b/>
            <sz val="9"/>
            <color indexed="81"/>
            <rFont val="돋움"/>
            <family val="3"/>
            <charset val="129"/>
          </rPr>
          <t>세</t>
        </r>
        <r>
          <rPr>
            <b/>
            <sz val="9"/>
            <color indexed="81"/>
            <rFont val="Tahoma"/>
            <family val="2"/>
          </rPr>
          <t xml:space="preserve"> </t>
        </r>
        <r>
          <rPr>
            <b/>
            <sz val="9"/>
            <color indexed="81"/>
            <rFont val="돋움"/>
            <family val="3"/>
            <charset val="129"/>
          </rPr>
          <t>이상인</t>
        </r>
        <r>
          <rPr>
            <b/>
            <sz val="9"/>
            <color indexed="81"/>
            <rFont val="Tahoma"/>
            <family val="2"/>
          </rPr>
          <t xml:space="preserve"> </t>
        </r>
        <r>
          <rPr>
            <b/>
            <sz val="9"/>
            <color indexed="81"/>
            <rFont val="돋움"/>
            <family val="3"/>
            <charset val="129"/>
          </rPr>
          <t>사람</t>
        </r>
        <r>
          <rPr>
            <b/>
            <sz val="9"/>
            <color indexed="81"/>
            <rFont val="Tahoma"/>
            <family val="2"/>
          </rPr>
          <t xml:space="preserve">(2009.12.31 </t>
        </r>
        <r>
          <rPr>
            <b/>
            <sz val="9"/>
            <color indexed="81"/>
            <rFont val="돋움"/>
            <family val="3"/>
            <charset val="129"/>
          </rPr>
          <t>개정</t>
        </r>
        <r>
          <rPr>
            <b/>
            <sz val="9"/>
            <color indexed="81"/>
            <rFont val="Tahoma"/>
            <family val="2"/>
          </rPr>
          <t xml:space="preserve">)
      </t>
        </r>
        <r>
          <rPr>
            <b/>
            <sz val="9"/>
            <color indexed="81"/>
            <rFont val="돋움"/>
            <family val="3"/>
            <charset val="129"/>
          </rPr>
          <t>나</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직계비속으로서</t>
        </r>
        <r>
          <rPr>
            <b/>
            <sz val="9"/>
            <color indexed="81"/>
            <rFont val="Tahoma"/>
            <family val="2"/>
          </rPr>
          <t xml:space="preserve"> </t>
        </r>
        <r>
          <rPr>
            <b/>
            <sz val="9"/>
            <color indexed="81"/>
            <rFont val="돋움"/>
            <family val="3"/>
            <charset val="129"/>
          </rPr>
          <t>대통령령으로</t>
        </r>
        <r>
          <rPr>
            <b/>
            <sz val="9"/>
            <color indexed="81"/>
            <rFont val="Tahoma"/>
            <family val="2"/>
          </rPr>
          <t xml:space="preserve"> </t>
        </r>
        <r>
          <rPr>
            <b/>
            <sz val="9"/>
            <color indexed="81"/>
            <rFont val="돋움"/>
            <family val="3"/>
            <charset val="129"/>
          </rPr>
          <t>정하는</t>
        </r>
        <r>
          <rPr>
            <b/>
            <sz val="9"/>
            <color indexed="81"/>
            <rFont val="Tahoma"/>
            <family val="2"/>
          </rPr>
          <t xml:space="preserve"> </t>
        </r>
        <r>
          <rPr>
            <b/>
            <sz val="9"/>
            <color indexed="81"/>
            <rFont val="돋움"/>
            <family val="3"/>
            <charset val="129"/>
          </rPr>
          <t>사람과</t>
        </r>
        <r>
          <rPr>
            <b/>
            <sz val="9"/>
            <color indexed="81"/>
            <rFont val="Tahoma"/>
            <family val="2"/>
          </rPr>
          <t xml:space="preserve"> </t>
        </r>
        <r>
          <rPr>
            <b/>
            <sz val="9"/>
            <color indexed="81"/>
            <rFont val="돋움"/>
            <family val="3"/>
            <charset val="129"/>
          </rPr>
          <t>대통령령으로</t>
        </r>
        <r>
          <rPr>
            <b/>
            <sz val="9"/>
            <color indexed="81"/>
            <rFont val="Tahoma"/>
            <family val="2"/>
          </rPr>
          <t xml:space="preserve"> </t>
        </r>
        <r>
          <rPr>
            <b/>
            <sz val="9"/>
            <color indexed="81"/>
            <rFont val="돋움"/>
            <family val="3"/>
            <charset val="129"/>
          </rPr>
          <t>정하는</t>
        </r>
        <r>
          <rPr>
            <b/>
            <sz val="9"/>
            <color indexed="81"/>
            <rFont val="Tahoma"/>
            <family val="2"/>
          </rPr>
          <t xml:space="preserve"> </t>
        </r>
        <r>
          <rPr>
            <b/>
            <sz val="9"/>
            <color indexed="81"/>
            <rFont val="돋움"/>
            <family val="3"/>
            <charset val="129"/>
          </rPr>
          <t>동거</t>
        </r>
        <r>
          <rPr>
            <b/>
            <sz val="9"/>
            <color indexed="81"/>
            <rFont val="Tahoma"/>
            <family val="2"/>
          </rPr>
          <t xml:space="preserve"> </t>
        </r>
        <r>
          <rPr>
            <b/>
            <sz val="9"/>
            <color indexed="81"/>
            <rFont val="돋움"/>
            <family val="3"/>
            <charset val="129"/>
          </rPr>
          <t>입양자</t>
        </r>
        <r>
          <rPr>
            <b/>
            <sz val="9"/>
            <color indexed="81"/>
            <rFont val="Tahoma"/>
            <family val="2"/>
          </rPr>
          <t>(</t>
        </r>
        <r>
          <rPr>
            <b/>
            <sz val="9"/>
            <color indexed="81"/>
            <rFont val="돋움"/>
            <family val="3"/>
            <charset val="129"/>
          </rPr>
          <t>이하</t>
        </r>
        <r>
          <rPr>
            <b/>
            <sz val="9"/>
            <color indexed="81"/>
            <rFont val="Tahoma"/>
            <family val="2"/>
          </rPr>
          <t xml:space="preserve"> "</t>
        </r>
        <r>
          <rPr>
            <b/>
            <sz val="9"/>
            <color indexed="81"/>
            <rFont val="돋움"/>
            <family val="3"/>
            <charset val="129"/>
          </rPr>
          <t>입양자</t>
        </r>
        <r>
          <rPr>
            <b/>
            <sz val="9"/>
            <color indexed="81"/>
            <rFont val="Tahoma"/>
            <family val="2"/>
          </rPr>
          <t>"</t>
        </r>
        <r>
          <rPr>
            <b/>
            <sz val="9"/>
            <color indexed="81"/>
            <rFont val="돋움"/>
            <family val="3"/>
            <charset val="129"/>
          </rPr>
          <t>라</t>
        </r>
        <r>
          <rPr>
            <b/>
            <sz val="9"/>
            <color indexed="81"/>
            <rFont val="Tahoma"/>
            <family val="2"/>
          </rPr>
          <t xml:space="preserve"> </t>
        </r>
        <r>
          <rPr>
            <b/>
            <sz val="9"/>
            <color indexed="81"/>
            <rFont val="돋움"/>
            <family val="3"/>
            <charset val="129"/>
          </rPr>
          <t>한다</t>
        </r>
        <r>
          <rPr>
            <b/>
            <sz val="9"/>
            <color indexed="81"/>
            <rFont val="Tahoma"/>
            <family val="2"/>
          </rPr>
          <t>)</t>
        </r>
        <r>
          <rPr>
            <b/>
            <sz val="9"/>
            <color indexed="81"/>
            <rFont val="돋움"/>
            <family val="3"/>
            <charset val="129"/>
          </rPr>
          <t>로서</t>
        </r>
        <r>
          <rPr>
            <b/>
            <sz val="9"/>
            <color indexed="81"/>
            <rFont val="Tahoma"/>
            <family val="2"/>
          </rPr>
          <t xml:space="preserve"> 20</t>
        </r>
        <r>
          <rPr>
            <b/>
            <sz val="9"/>
            <color indexed="81"/>
            <rFont val="돋움"/>
            <family val="3"/>
            <charset val="129"/>
          </rPr>
          <t>세</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사람</t>
        </r>
        <r>
          <rPr>
            <b/>
            <sz val="9"/>
            <color indexed="81"/>
            <rFont val="Tahoma"/>
            <family val="2"/>
          </rPr>
          <t xml:space="preserve">. 
            </t>
        </r>
        <r>
          <rPr>
            <b/>
            <sz val="9"/>
            <color indexed="81"/>
            <rFont val="돋움"/>
            <family val="3"/>
            <charset val="129"/>
          </rPr>
          <t>이</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직계비속</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입양자와</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배우자가</t>
        </r>
        <r>
          <rPr>
            <b/>
            <sz val="9"/>
            <color indexed="81"/>
            <rFont val="Tahoma"/>
            <family val="2"/>
          </rPr>
          <t xml:space="preserve"> </t>
        </r>
        <r>
          <rPr>
            <b/>
            <sz val="9"/>
            <color indexed="81"/>
            <rFont val="돋움"/>
            <family val="3"/>
            <charset val="129"/>
          </rPr>
          <t>모두</t>
        </r>
        <r>
          <rPr>
            <b/>
            <sz val="9"/>
            <color indexed="81"/>
            <rFont val="Tahoma"/>
            <family val="2"/>
          </rPr>
          <t xml:space="preserve">  </t>
        </r>
        <r>
          <rPr>
            <b/>
            <sz val="9"/>
            <color indexed="81"/>
            <rFont val="돋움"/>
            <family val="3"/>
            <charset val="129"/>
          </rPr>
          <t>제</t>
        </r>
        <r>
          <rPr>
            <b/>
            <sz val="9"/>
            <color indexed="81"/>
            <rFont val="Tahoma"/>
            <family val="2"/>
          </rPr>
          <t>51</t>
        </r>
        <r>
          <rPr>
            <b/>
            <sz val="9"/>
            <color indexed="81"/>
            <rFont val="돋움"/>
            <family val="3"/>
            <charset val="129"/>
          </rPr>
          <t>조</t>
        </r>
        <r>
          <rPr>
            <b/>
            <sz val="9"/>
            <color indexed="81"/>
            <rFont val="Tahoma"/>
            <family val="2"/>
          </rPr>
          <t>[</t>
        </r>
        <r>
          <rPr>
            <b/>
            <sz val="9"/>
            <color indexed="81"/>
            <rFont val="돋움"/>
            <family val="3"/>
            <charset val="129"/>
          </rPr>
          <t>추가공제</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항</t>
        </r>
        <r>
          <rPr>
            <b/>
            <sz val="9"/>
            <color indexed="81"/>
            <rFont val="Tahoma"/>
            <family val="2"/>
          </rPr>
          <t xml:space="preserve"> </t>
        </r>
        <r>
          <rPr>
            <b/>
            <sz val="9"/>
            <color indexed="81"/>
            <rFont val="돋움"/>
            <family val="3"/>
            <charset val="129"/>
          </rPr>
          <t>제</t>
        </r>
        <r>
          <rPr>
            <b/>
            <sz val="9"/>
            <color indexed="81"/>
            <rFont val="Tahoma"/>
            <family val="2"/>
          </rPr>
          <t>2</t>
        </r>
        <r>
          <rPr>
            <b/>
            <sz val="9"/>
            <color indexed="81"/>
            <rFont val="돋움"/>
            <family val="3"/>
            <charset val="129"/>
          </rPr>
          <t>호에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장애인에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배우자를</t>
        </r>
        <r>
          <rPr>
            <b/>
            <sz val="9"/>
            <color indexed="81"/>
            <rFont val="Tahoma"/>
            <family val="2"/>
          </rPr>
          <t xml:space="preserve"> </t>
        </r>
        <r>
          <rPr>
            <b/>
            <sz val="9"/>
            <color indexed="81"/>
            <rFont val="돋움"/>
            <family val="3"/>
            <charset val="129"/>
          </rPr>
          <t>포함한다</t>
        </r>
        <r>
          <rPr>
            <b/>
            <sz val="9"/>
            <color indexed="81"/>
            <rFont val="Tahoma"/>
            <family val="2"/>
          </rPr>
          <t xml:space="preserve">.(2009.12.31 </t>
        </r>
        <r>
          <rPr>
            <b/>
            <sz val="9"/>
            <color indexed="81"/>
            <rFont val="돋움"/>
            <family val="3"/>
            <charset val="129"/>
          </rPr>
          <t>개정</t>
        </r>
        <r>
          <rPr>
            <b/>
            <sz val="9"/>
            <color indexed="81"/>
            <rFont val="Tahoma"/>
            <family val="2"/>
          </rPr>
          <t xml:space="preserve">)
      </t>
        </r>
        <r>
          <rPr>
            <b/>
            <sz val="9"/>
            <color indexed="81"/>
            <rFont val="돋움"/>
            <family val="3"/>
            <charset val="129"/>
          </rPr>
          <t>다</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형제자매로서</t>
        </r>
        <r>
          <rPr>
            <b/>
            <sz val="9"/>
            <color indexed="81"/>
            <rFont val="Tahoma"/>
            <family val="2"/>
          </rPr>
          <t xml:space="preserve"> 20</t>
        </r>
        <r>
          <rPr>
            <b/>
            <sz val="9"/>
            <color indexed="81"/>
            <rFont val="돋움"/>
            <family val="3"/>
            <charset val="129"/>
          </rPr>
          <t>세</t>
        </r>
        <r>
          <rPr>
            <b/>
            <sz val="9"/>
            <color indexed="81"/>
            <rFont val="Tahoma"/>
            <family val="2"/>
          </rPr>
          <t xml:space="preserve"> </t>
        </r>
        <r>
          <rPr>
            <b/>
            <sz val="9"/>
            <color indexed="81"/>
            <rFont val="돋움"/>
            <family val="3"/>
            <charset val="129"/>
          </rPr>
          <t>이하</t>
        </r>
        <r>
          <rPr>
            <b/>
            <sz val="9"/>
            <color indexed="81"/>
            <rFont val="Tahoma"/>
            <family val="2"/>
          </rPr>
          <t xml:space="preserve"> </t>
        </r>
        <r>
          <rPr>
            <b/>
            <sz val="9"/>
            <color indexed="81"/>
            <rFont val="돋움"/>
            <family val="3"/>
            <charset val="129"/>
          </rPr>
          <t>또는</t>
        </r>
        <r>
          <rPr>
            <b/>
            <sz val="9"/>
            <color indexed="81"/>
            <rFont val="Tahoma"/>
            <family val="2"/>
          </rPr>
          <t xml:space="preserve"> 60</t>
        </r>
        <r>
          <rPr>
            <b/>
            <sz val="9"/>
            <color indexed="81"/>
            <rFont val="돋움"/>
            <family val="3"/>
            <charset val="129"/>
          </rPr>
          <t>세</t>
        </r>
        <r>
          <rPr>
            <b/>
            <sz val="9"/>
            <color indexed="81"/>
            <rFont val="Tahoma"/>
            <family val="2"/>
          </rPr>
          <t xml:space="preserve"> </t>
        </r>
        <r>
          <rPr>
            <b/>
            <sz val="9"/>
            <color indexed="81"/>
            <rFont val="돋움"/>
            <family val="3"/>
            <charset val="129"/>
          </rPr>
          <t>이상인</t>
        </r>
        <r>
          <rPr>
            <b/>
            <sz val="9"/>
            <color indexed="81"/>
            <rFont val="Tahoma"/>
            <family val="2"/>
          </rPr>
          <t xml:space="preserve"> </t>
        </r>
        <r>
          <rPr>
            <b/>
            <sz val="9"/>
            <color indexed="81"/>
            <rFont val="돋움"/>
            <family val="3"/>
            <charset val="129"/>
          </rPr>
          <t>사람</t>
        </r>
        <r>
          <rPr>
            <b/>
            <sz val="9"/>
            <color indexed="81"/>
            <rFont val="Tahoma"/>
            <family val="2"/>
          </rPr>
          <t xml:space="preserve">(2009.12.31 </t>
        </r>
        <r>
          <rPr>
            <b/>
            <sz val="9"/>
            <color indexed="81"/>
            <rFont val="돋움"/>
            <family val="3"/>
            <charset val="129"/>
          </rPr>
          <t>개정</t>
        </r>
        <r>
          <rPr>
            <b/>
            <sz val="9"/>
            <color indexed="81"/>
            <rFont val="Tahoma"/>
            <family val="2"/>
          </rPr>
          <t xml:space="preserve">)
      </t>
        </r>
        <r>
          <rPr>
            <b/>
            <sz val="9"/>
            <color indexed="81"/>
            <rFont val="돋움"/>
            <family val="3"/>
            <charset val="129"/>
          </rPr>
          <t>라</t>
        </r>
        <r>
          <rPr>
            <b/>
            <sz val="9"/>
            <color indexed="81"/>
            <rFont val="Tahoma"/>
            <family val="2"/>
          </rPr>
          <t xml:space="preserve">. </t>
        </r>
        <r>
          <rPr>
            <b/>
            <sz val="9"/>
            <color indexed="81"/>
            <rFont val="돋움"/>
            <family val="3"/>
            <charset val="129"/>
          </rPr>
          <t>「국민기초생활</t>
        </r>
        <r>
          <rPr>
            <b/>
            <sz val="9"/>
            <color indexed="81"/>
            <rFont val="Tahoma"/>
            <family val="2"/>
          </rPr>
          <t xml:space="preserve"> </t>
        </r>
        <r>
          <rPr>
            <b/>
            <sz val="9"/>
            <color indexed="81"/>
            <rFont val="돋움"/>
            <family val="3"/>
            <charset val="129"/>
          </rPr>
          <t>보장법」에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수급권자</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대통령령</t>
        </r>
        <r>
          <rPr>
            <b/>
            <sz val="9"/>
            <color indexed="81"/>
            <rFont val="Tahoma"/>
            <family val="2"/>
          </rPr>
          <t>[</t>
        </r>
        <r>
          <rPr>
            <b/>
            <sz val="9"/>
            <color indexed="81"/>
            <rFont val="돋움"/>
            <family val="3"/>
            <charset val="129"/>
          </rPr>
          <t>소득세법시행령</t>
        </r>
        <r>
          <rPr>
            <b/>
            <sz val="9"/>
            <color indexed="81"/>
            <rFont val="Tahoma"/>
            <family val="2"/>
          </rPr>
          <t xml:space="preserve"> </t>
        </r>
        <r>
          <rPr>
            <b/>
            <sz val="9"/>
            <color indexed="81"/>
            <rFont val="돋움"/>
            <family val="3"/>
            <charset val="129"/>
          </rPr>
          <t>제</t>
        </r>
        <r>
          <rPr>
            <b/>
            <sz val="9"/>
            <color indexed="81"/>
            <rFont val="Tahoma"/>
            <family val="2"/>
          </rPr>
          <t>106</t>
        </r>
        <r>
          <rPr>
            <b/>
            <sz val="9"/>
            <color indexed="81"/>
            <rFont val="돋움"/>
            <family val="3"/>
            <charset val="129"/>
          </rPr>
          <t>조</t>
        </r>
        <r>
          <rPr>
            <b/>
            <sz val="9"/>
            <color indexed="81"/>
            <rFont val="Tahoma"/>
            <family val="2"/>
          </rPr>
          <t xml:space="preserve"> [ </t>
        </r>
        <r>
          <rPr>
            <b/>
            <sz val="9"/>
            <color indexed="81"/>
            <rFont val="돋움"/>
            <family val="3"/>
            <charset val="129"/>
          </rPr>
          <t>부양가족등의</t>
        </r>
        <r>
          <rPr>
            <b/>
            <sz val="9"/>
            <color indexed="81"/>
            <rFont val="Tahoma"/>
            <family val="2"/>
          </rPr>
          <t xml:space="preserve"> </t>
        </r>
        <r>
          <rPr>
            <b/>
            <sz val="9"/>
            <color indexed="81"/>
            <rFont val="돋움"/>
            <family val="3"/>
            <charset val="129"/>
          </rPr>
          <t>인적공제</t>
        </r>
        <r>
          <rPr>
            <b/>
            <sz val="9"/>
            <color indexed="81"/>
            <rFont val="Tahoma"/>
            <family val="2"/>
          </rPr>
          <t xml:space="preserve"> ]]</t>
        </r>
        <r>
          <rPr>
            <b/>
            <sz val="9"/>
            <color indexed="81"/>
            <rFont val="돋움"/>
            <family val="3"/>
            <charset val="129"/>
          </rPr>
          <t>으로</t>
        </r>
        <r>
          <rPr>
            <b/>
            <sz val="9"/>
            <color indexed="81"/>
            <rFont val="Tahoma"/>
            <family val="2"/>
          </rPr>
          <t xml:space="preserve"> </t>
        </r>
        <r>
          <rPr>
            <b/>
            <sz val="9"/>
            <color indexed="81"/>
            <rFont val="돋움"/>
            <family val="3"/>
            <charset val="129"/>
          </rPr>
          <t>정하는</t>
        </r>
        <r>
          <rPr>
            <b/>
            <sz val="9"/>
            <color indexed="81"/>
            <rFont val="Tahoma"/>
            <family val="2"/>
          </rPr>
          <t xml:space="preserve"> </t>
        </r>
        <r>
          <rPr>
            <b/>
            <sz val="9"/>
            <color indexed="81"/>
            <rFont val="돋움"/>
            <family val="3"/>
            <charset val="129"/>
          </rPr>
          <t>사람</t>
        </r>
        <r>
          <rPr>
            <b/>
            <sz val="9"/>
            <color indexed="81"/>
            <rFont val="Tahoma"/>
            <family val="2"/>
          </rPr>
          <t xml:space="preserve">(2009.12.31 </t>
        </r>
        <r>
          <rPr>
            <b/>
            <sz val="9"/>
            <color indexed="81"/>
            <rFont val="돋움"/>
            <family val="3"/>
            <charset val="129"/>
          </rPr>
          <t>개정</t>
        </r>
        <r>
          <rPr>
            <b/>
            <sz val="9"/>
            <color indexed="81"/>
            <rFont val="Tahoma"/>
            <family val="2"/>
          </rPr>
          <t xml:space="preserve">)
      </t>
        </r>
        <r>
          <rPr>
            <b/>
            <sz val="9"/>
            <color indexed="81"/>
            <rFont val="돋움"/>
            <family val="3"/>
            <charset val="129"/>
          </rPr>
          <t>마</t>
        </r>
        <r>
          <rPr>
            <b/>
            <sz val="9"/>
            <color indexed="81"/>
            <rFont val="Tahoma"/>
            <family val="2"/>
          </rPr>
          <t xml:space="preserve">. </t>
        </r>
        <r>
          <rPr>
            <b/>
            <sz val="9"/>
            <color indexed="81"/>
            <rFont val="돋움"/>
            <family val="3"/>
            <charset val="129"/>
          </rPr>
          <t>「아동복지법」에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가정위탁을</t>
        </r>
        <r>
          <rPr>
            <b/>
            <sz val="9"/>
            <color indexed="81"/>
            <rFont val="Tahoma"/>
            <family val="2"/>
          </rPr>
          <t xml:space="preserve"> </t>
        </r>
        <r>
          <rPr>
            <b/>
            <sz val="9"/>
            <color indexed="81"/>
            <rFont val="돋움"/>
            <family val="3"/>
            <charset val="129"/>
          </rPr>
          <t>받아</t>
        </r>
        <r>
          <rPr>
            <b/>
            <sz val="9"/>
            <color indexed="81"/>
            <rFont val="Tahoma"/>
            <family val="2"/>
          </rPr>
          <t xml:space="preserve"> </t>
        </r>
        <r>
          <rPr>
            <b/>
            <sz val="9"/>
            <color indexed="81"/>
            <rFont val="돋움"/>
            <family val="3"/>
            <charset val="129"/>
          </rPr>
          <t>양육하는</t>
        </r>
        <r>
          <rPr>
            <b/>
            <sz val="9"/>
            <color indexed="81"/>
            <rFont val="Tahoma"/>
            <family val="2"/>
          </rPr>
          <t xml:space="preserve"> </t>
        </r>
        <r>
          <rPr>
            <b/>
            <sz val="9"/>
            <color indexed="81"/>
            <rFont val="돋움"/>
            <family val="3"/>
            <charset val="129"/>
          </rPr>
          <t>아동으로서</t>
        </r>
        <r>
          <rPr>
            <b/>
            <sz val="9"/>
            <color indexed="81"/>
            <rFont val="Tahoma"/>
            <family val="2"/>
          </rPr>
          <t xml:space="preserve"> </t>
        </r>
        <r>
          <rPr>
            <b/>
            <sz val="9"/>
            <color indexed="81"/>
            <rFont val="돋움"/>
            <family val="3"/>
            <charset val="129"/>
          </rPr>
          <t>대통령령</t>
        </r>
        <r>
          <rPr>
            <b/>
            <sz val="9"/>
            <color indexed="81"/>
            <rFont val="Tahoma"/>
            <family val="2"/>
          </rPr>
          <t>[</t>
        </r>
        <r>
          <rPr>
            <b/>
            <sz val="9"/>
            <color indexed="81"/>
            <rFont val="돋움"/>
            <family val="3"/>
            <charset val="129"/>
          </rPr>
          <t>소득세법시행령</t>
        </r>
        <r>
          <rPr>
            <b/>
            <sz val="9"/>
            <color indexed="81"/>
            <rFont val="Tahoma"/>
            <family val="2"/>
          </rPr>
          <t xml:space="preserve"> </t>
        </r>
        <r>
          <rPr>
            <b/>
            <sz val="9"/>
            <color indexed="81"/>
            <rFont val="돋움"/>
            <family val="3"/>
            <charset val="129"/>
          </rPr>
          <t>제</t>
        </r>
        <r>
          <rPr>
            <b/>
            <sz val="9"/>
            <color indexed="81"/>
            <rFont val="Tahoma"/>
            <family val="2"/>
          </rPr>
          <t>106</t>
        </r>
        <r>
          <rPr>
            <b/>
            <sz val="9"/>
            <color indexed="81"/>
            <rFont val="돋움"/>
            <family val="3"/>
            <charset val="129"/>
          </rPr>
          <t>조</t>
        </r>
        <r>
          <rPr>
            <b/>
            <sz val="9"/>
            <color indexed="81"/>
            <rFont val="Tahoma"/>
            <family val="2"/>
          </rPr>
          <t xml:space="preserve"> [ </t>
        </r>
        <r>
          <rPr>
            <b/>
            <sz val="9"/>
            <color indexed="81"/>
            <rFont val="돋움"/>
            <family val="3"/>
            <charset val="129"/>
          </rPr>
          <t>부양가족등의</t>
        </r>
        <r>
          <rPr>
            <b/>
            <sz val="9"/>
            <color indexed="81"/>
            <rFont val="Tahoma"/>
            <family val="2"/>
          </rPr>
          <t xml:space="preserve"> </t>
        </r>
        <r>
          <rPr>
            <b/>
            <sz val="9"/>
            <color indexed="81"/>
            <rFont val="돋움"/>
            <family val="3"/>
            <charset val="129"/>
          </rPr>
          <t>인적공제</t>
        </r>
        <r>
          <rPr>
            <b/>
            <sz val="9"/>
            <color indexed="81"/>
            <rFont val="Tahoma"/>
            <family val="2"/>
          </rPr>
          <t xml:space="preserve"> ]]</t>
        </r>
        <r>
          <rPr>
            <b/>
            <sz val="9"/>
            <color indexed="81"/>
            <rFont val="돋움"/>
            <family val="3"/>
            <charset val="129"/>
          </rPr>
          <t>으로</t>
        </r>
        <r>
          <rPr>
            <b/>
            <sz val="9"/>
            <color indexed="81"/>
            <rFont val="Tahoma"/>
            <family val="2"/>
          </rPr>
          <t xml:space="preserve"> </t>
        </r>
        <r>
          <rPr>
            <b/>
            <sz val="9"/>
            <color indexed="81"/>
            <rFont val="돋움"/>
            <family val="3"/>
            <charset val="129"/>
          </rPr>
          <t>정하는</t>
        </r>
        <r>
          <rPr>
            <b/>
            <sz val="9"/>
            <color indexed="81"/>
            <rFont val="Tahoma"/>
            <family val="2"/>
          </rPr>
          <t xml:space="preserve"> </t>
        </r>
        <r>
          <rPr>
            <b/>
            <sz val="9"/>
            <color indexed="81"/>
            <rFont val="돋움"/>
            <family val="3"/>
            <charset val="129"/>
          </rPr>
          <t>사람</t>
        </r>
        <r>
          <rPr>
            <b/>
            <sz val="9"/>
            <color indexed="81"/>
            <rFont val="Tahoma"/>
            <family val="2"/>
          </rPr>
          <t>(</t>
        </r>
        <r>
          <rPr>
            <b/>
            <sz val="9"/>
            <color indexed="81"/>
            <rFont val="돋움"/>
            <family val="3"/>
            <charset val="129"/>
          </rPr>
          <t>이하</t>
        </r>
        <r>
          <rPr>
            <b/>
            <sz val="9"/>
            <color indexed="81"/>
            <rFont val="Tahoma"/>
            <family val="2"/>
          </rPr>
          <t xml:space="preserve"> "</t>
        </r>
        <r>
          <rPr>
            <b/>
            <sz val="9"/>
            <color indexed="81"/>
            <rFont val="돋움"/>
            <family val="3"/>
            <charset val="129"/>
          </rPr>
          <t>위탁아동</t>
        </r>
        <r>
          <rPr>
            <b/>
            <sz val="9"/>
            <color indexed="81"/>
            <rFont val="Tahoma"/>
            <family val="2"/>
          </rPr>
          <t>"</t>
        </r>
        <r>
          <rPr>
            <b/>
            <sz val="9"/>
            <color indexed="81"/>
            <rFont val="돋움"/>
            <family val="3"/>
            <charset val="129"/>
          </rPr>
          <t>이라</t>
        </r>
        <r>
          <rPr>
            <b/>
            <sz val="9"/>
            <color indexed="81"/>
            <rFont val="Tahoma"/>
            <family val="2"/>
          </rPr>
          <t xml:space="preserve"> </t>
        </r>
        <r>
          <rPr>
            <b/>
            <sz val="9"/>
            <color indexed="81"/>
            <rFont val="돋움"/>
            <family val="3"/>
            <charset val="129"/>
          </rPr>
          <t>한다</t>
        </r>
        <r>
          <rPr>
            <b/>
            <sz val="9"/>
            <color indexed="81"/>
            <rFont val="Tahoma"/>
            <family val="2"/>
          </rPr>
          <t xml:space="preserve">)(2009.12.31 </t>
        </r>
        <r>
          <rPr>
            <b/>
            <sz val="9"/>
            <color indexed="81"/>
            <rFont val="돋움"/>
            <family val="3"/>
            <charset val="129"/>
          </rPr>
          <t>개정</t>
        </r>
        <r>
          <rPr>
            <b/>
            <sz val="9"/>
            <color indexed="81"/>
            <rFont val="Tahoma"/>
            <family val="2"/>
          </rPr>
          <t xml:space="preserve">)
</t>
        </r>
        <r>
          <rPr>
            <b/>
            <sz val="9"/>
            <color indexed="81"/>
            <rFont val="돋움"/>
            <family val="3"/>
            <charset val="129"/>
          </rPr>
          <t>②</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항에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공제를</t>
        </r>
        <r>
          <rPr>
            <b/>
            <sz val="9"/>
            <color indexed="81"/>
            <rFont val="Tahoma"/>
            <family val="2"/>
          </rPr>
          <t xml:space="preserve"> “</t>
        </r>
        <r>
          <rPr>
            <b/>
            <sz val="9"/>
            <color indexed="81"/>
            <rFont val="돋움"/>
            <family val="3"/>
            <charset val="129"/>
          </rPr>
          <t>기본공제</t>
        </r>
        <r>
          <rPr>
            <b/>
            <sz val="9"/>
            <color indexed="81"/>
            <rFont val="Tahoma"/>
            <family val="2"/>
          </rPr>
          <t>”</t>
        </r>
        <r>
          <rPr>
            <b/>
            <sz val="9"/>
            <color indexed="81"/>
            <rFont val="돋움"/>
            <family val="3"/>
            <charset val="129"/>
          </rPr>
          <t>라</t>
        </r>
        <r>
          <rPr>
            <b/>
            <sz val="9"/>
            <color indexed="81"/>
            <rFont val="Tahoma"/>
            <family val="2"/>
          </rPr>
          <t xml:space="preserve"> </t>
        </r>
        <r>
          <rPr>
            <b/>
            <sz val="9"/>
            <color indexed="81"/>
            <rFont val="돋움"/>
            <family val="3"/>
            <charset val="129"/>
          </rPr>
          <t>한다</t>
        </r>
        <r>
          <rPr>
            <b/>
            <sz val="9"/>
            <color indexed="81"/>
            <rFont val="Tahoma"/>
            <family val="2"/>
          </rPr>
          <t xml:space="preserve">.(2009.12.31 </t>
        </r>
        <r>
          <rPr>
            <b/>
            <sz val="9"/>
            <color indexed="81"/>
            <rFont val="돋움"/>
            <family val="3"/>
            <charset val="129"/>
          </rPr>
          <t>개정</t>
        </r>
        <r>
          <rPr>
            <b/>
            <sz val="9"/>
            <color indexed="81"/>
            <rFont val="Tahoma"/>
            <family val="2"/>
          </rPr>
          <t xml:space="preserve">)
</t>
        </r>
        <r>
          <rPr>
            <b/>
            <sz val="9"/>
            <color indexed="81"/>
            <rFont val="돋움"/>
            <family val="3"/>
            <charset val="129"/>
          </rPr>
          <t>③</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배우자</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부양가족이</t>
        </r>
        <r>
          <rPr>
            <b/>
            <sz val="9"/>
            <color indexed="81"/>
            <rFont val="Tahoma"/>
            <family val="2"/>
          </rPr>
          <t xml:space="preserve"> </t>
        </r>
        <r>
          <rPr>
            <b/>
            <sz val="9"/>
            <color indexed="81"/>
            <rFont val="돋움"/>
            <family val="3"/>
            <charset val="129"/>
          </rPr>
          <t>다른</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부양가족에</t>
        </r>
        <r>
          <rPr>
            <b/>
            <sz val="9"/>
            <color indexed="81"/>
            <rFont val="Tahoma"/>
            <family val="2"/>
          </rPr>
          <t xml:space="preserve"> </t>
        </r>
        <r>
          <rPr>
            <b/>
            <sz val="9"/>
            <color indexed="81"/>
            <rFont val="돋움"/>
            <family val="3"/>
            <charset val="129"/>
          </rPr>
          <t>해당되는</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대통령령</t>
        </r>
        <r>
          <rPr>
            <b/>
            <sz val="9"/>
            <color indexed="81"/>
            <rFont val="Tahoma"/>
            <family val="2"/>
          </rPr>
          <t>[</t>
        </r>
        <r>
          <rPr>
            <b/>
            <sz val="9"/>
            <color indexed="81"/>
            <rFont val="돋움"/>
            <family val="3"/>
            <charset val="129"/>
          </rPr>
          <t>소득세법시행령</t>
        </r>
        <r>
          <rPr>
            <b/>
            <sz val="9"/>
            <color indexed="81"/>
            <rFont val="Tahoma"/>
            <family val="2"/>
          </rPr>
          <t xml:space="preserve"> </t>
        </r>
        <r>
          <rPr>
            <b/>
            <sz val="9"/>
            <color indexed="81"/>
            <rFont val="돋움"/>
            <family val="3"/>
            <charset val="129"/>
          </rPr>
          <t>제</t>
        </r>
        <r>
          <rPr>
            <b/>
            <sz val="9"/>
            <color indexed="81"/>
            <rFont val="Tahoma"/>
            <family val="2"/>
          </rPr>
          <t>106</t>
        </r>
        <r>
          <rPr>
            <b/>
            <sz val="9"/>
            <color indexed="81"/>
            <rFont val="돋움"/>
            <family val="3"/>
            <charset val="129"/>
          </rPr>
          <t>조</t>
        </r>
        <r>
          <rPr>
            <b/>
            <sz val="9"/>
            <color indexed="81"/>
            <rFont val="Tahoma"/>
            <family val="2"/>
          </rPr>
          <t xml:space="preserve"> [ </t>
        </r>
        <r>
          <rPr>
            <b/>
            <sz val="9"/>
            <color indexed="81"/>
            <rFont val="돋움"/>
            <family val="3"/>
            <charset val="129"/>
          </rPr>
          <t>부양가족등의</t>
        </r>
        <r>
          <rPr>
            <b/>
            <sz val="9"/>
            <color indexed="81"/>
            <rFont val="Tahoma"/>
            <family val="2"/>
          </rPr>
          <t xml:space="preserve"> </t>
        </r>
        <r>
          <rPr>
            <b/>
            <sz val="9"/>
            <color indexed="81"/>
            <rFont val="돋움"/>
            <family val="3"/>
            <charset val="129"/>
          </rPr>
          <t>인적공제</t>
        </r>
        <r>
          <rPr>
            <b/>
            <sz val="9"/>
            <color indexed="81"/>
            <rFont val="Tahoma"/>
            <family val="2"/>
          </rPr>
          <t xml:space="preserve"> ]]</t>
        </r>
        <r>
          <rPr>
            <b/>
            <sz val="9"/>
            <color indexed="81"/>
            <rFont val="돋움"/>
            <family val="3"/>
            <charset val="129"/>
          </rPr>
          <t>으로</t>
        </r>
        <r>
          <rPr>
            <b/>
            <sz val="9"/>
            <color indexed="81"/>
            <rFont val="Tahoma"/>
            <family val="2"/>
          </rPr>
          <t xml:space="preserve"> </t>
        </r>
        <r>
          <rPr>
            <b/>
            <sz val="9"/>
            <color indexed="81"/>
            <rFont val="돋움"/>
            <family val="3"/>
            <charset val="129"/>
          </rPr>
          <t>정하는</t>
        </r>
        <r>
          <rPr>
            <b/>
            <sz val="9"/>
            <color indexed="81"/>
            <rFont val="Tahoma"/>
            <family val="2"/>
          </rPr>
          <t xml:space="preserve"> </t>
        </r>
        <r>
          <rPr>
            <b/>
            <sz val="9"/>
            <color indexed="81"/>
            <rFont val="돋움"/>
            <family val="3"/>
            <charset val="129"/>
          </rPr>
          <t>바에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이를</t>
        </r>
        <r>
          <rPr>
            <b/>
            <sz val="9"/>
            <color indexed="81"/>
            <rFont val="Tahoma"/>
            <family val="2"/>
          </rPr>
          <t xml:space="preserve"> </t>
        </r>
        <r>
          <rPr>
            <b/>
            <sz val="9"/>
            <color indexed="81"/>
            <rFont val="돋움"/>
            <family val="3"/>
            <charset val="129"/>
          </rPr>
          <t>어느</t>
        </r>
        <r>
          <rPr>
            <b/>
            <sz val="9"/>
            <color indexed="81"/>
            <rFont val="Tahoma"/>
            <family val="2"/>
          </rPr>
          <t xml:space="preserve"> </t>
        </r>
        <r>
          <rPr>
            <b/>
            <sz val="9"/>
            <color indexed="81"/>
            <rFont val="돋움"/>
            <family val="3"/>
            <charset val="129"/>
          </rPr>
          <t>한</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종합소득금액에서</t>
        </r>
        <r>
          <rPr>
            <b/>
            <sz val="9"/>
            <color indexed="81"/>
            <rFont val="Tahoma"/>
            <family val="2"/>
          </rPr>
          <t xml:space="preserve"> </t>
        </r>
        <r>
          <rPr>
            <b/>
            <sz val="9"/>
            <color indexed="81"/>
            <rFont val="돋움"/>
            <family val="3"/>
            <charset val="129"/>
          </rPr>
          <t>공제한다</t>
        </r>
        <r>
          <rPr>
            <b/>
            <sz val="9"/>
            <color indexed="81"/>
            <rFont val="Tahoma"/>
            <family val="2"/>
          </rPr>
          <t xml:space="preserve">.(2009.12.31 </t>
        </r>
        <r>
          <rPr>
            <b/>
            <sz val="9"/>
            <color indexed="81"/>
            <rFont val="돋움"/>
            <family val="3"/>
            <charset val="129"/>
          </rPr>
          <t>개정</t>
        </r>
        <r>
          <rPr>
            <b/>
            <sz val="9"/>
            <color indexed="81"/>
            <rFont val="Tahoma"/>
            <family val="2"/>
          </rPr>
          <t>)</t>
        </r>
      </text>
    </comment>
    <comment ref="N8" authorId="0" shapeId="0" xr:uid="{8A3AF9E3-3F16-4724-A3A8-07125DB11D17}">
      <text>
        <r>
          <rPr>
            <b/>
            <sz val="9"/>
            <color indexed="81"/>
            <rFont val="맑은 고딕"/>
            <family val="2"/>
            <charset val="129"/>
          </rPr>
          <t>소득금액 100만원 이하
만 70세 이상 (1950.12.31.이전 生)
1인당 100만원</t>
        </r>
      </text>
    </comment>
    <comment ref="O8" authorId="0" shapeId="0" xr:uid="{67457596-D09D-4A80-8950-63CA58E97A7A}">
      <text>
        <r>
          <rPr>
            <b/>
            <sz val="9"/>
            <color indexed="81"/>
            <rFont val="돋움"/>
            <family val="3"/>
            <charset val="129"/>
          </rPr>
          <t>종합소득</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양도소득</t>
        </r>
        <r>
          <rPr>
            <b/>
            <sz val="9"/>
            <color indexed="81"/>
            <rFont val="Tahoma"/>
            <family val="2"/>
          </rPr>
          <t xml:space="preserve"> , </t>
        </r>
        <r>
          <rPr>
            <b/>
            <sz val="9"/>
            <color indexed="81"/>
            <rFont val="돋움"/>
            <family val="3"/>
            <charset val="129"/>
          </rPr>
          <t>퇴직소득</t>
        </r>
        <r>
          <rPr>
            <b/>
            <sz val="9"/>
            <color indexed="81"/>
            <rFont val="Tahoma"/>
            <family val="2"/>
          </rPr>
          <t xml:space="preserve"> </t>
        </r>
        <r>
          <rPr>
            <b/>
            <sz val="9"/>
            <color indexed="81"/>
            <rFont val="돋움"/>
            <family val="3"/>
            <charset val="129"/>
          </rPr>
          <t>확인
소득금액</t>
        </r>
        <r>
          <rPr>
            <b/>
            <sz val="9"/>
            <color indexed="81"/>
            <rFont val="Tahoma"/>
            <family val="2"/>
          </rPr>
          <t xml:space="preserve"> 100</t>
        </r>
        <r>
          <rPr>
            <b/>
            <sz val="9"/>
            <color indexed="81"/>
            <rFont val="돋움"/>
            <family val="3"/>
            <charset val="129"/>
          </rPr>
          <t>만원</t>
        </r>
        <r>
          <rPr>
            <b/>
            <sz val="9"/>
            <color indexed="81"/>
            <rFont val="Tahoma"/>
            <family val="2"/>
          </rPr>
          <t xml:space="preserve"> </t>
        </r>
        <r>
          <rPr>
            <b/>
            <sz val="9"/>
            <color indexed="81"/>
            <rFont val="돋움"/>
            <family val="3"/>
            <charset val="129"/>
          </rPr>
          <t>이하</t>
        </r>
        <r>
          <rPr>
            <b/>
            <sz val="9"/>
            <color indexed="81"/>
            <rFont val="Tahoma"/>
            <family val="2"/>
          </rPr>
          <t xml:space="preserve"> check!!</t>
        </r>
      </text>
    </comment>
    <comment ref="G20" authorId="0" shapeId="0" xr:uid="{1EB37C14-0A5B-49BA-B03C-B785B8AA9289}">
      <text>
        <r>
          <rPr>
            <b/>
            <sz val="9"/>
            <color indexed="81"/>
            <rFont val="Tahoma"/>
            <family val="2"/>
          </rPr>
          <t>35</t>
        </r>
        <r>
          <rPr>
            <b/>
            <sz val="9"/>
            <color indexed="81"/>
            <rFont val="돋움"/>
            <family val="3"/>
            <charset val="129"/>
          </rPr>
          <t>세</t>
        </r>
        <r>
          <rPr>
            <b/>
            <sz val="9"/>
            <color indexed="81"/>
            <rFont val="Tahoma"/>
            <family val="2"/>
          </rPr>
          <t xml:space="preserve"> </t>
        </r>
        <r>
          <rPr>
            <b/>
            <sz val="9"/>
            <color indexed="81"/>
            <rFont val="돋움"/>
            <family val="3"/>
            <charset val="129"/>
          </rPr>
          <t>미만</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Master</author>
    <author>Microsoft</author>
  </authors>
  <commentList>
    <comment ref="A8" authorId="0" shapeId="0" xr:uid="{00000000-0006-0000-0100-000001000000}">
      <text>
        <r>
          <rPr>
            <b/>
            <sz val="9"/>
            <color indexed="81"/>
            <rFont val="Tahoma"/>
            <family val="2"/>
          </rPr>
          <t>2015</t>
        </r>
        <r>
          <rPr>
            <b/>
            <sz val="9"/>
            <color indexed="81"/>
            <rFont val="돋움"/>
            <family val="3"/>
            <charset val="129"/>
          </rPr>
          <t>년</t>
        </r>
        <r>
          <rPr>
            <b/>
            <sz val="9"/>
            <color indexed="81"/>
            <rFont val="Tahoma"/>
            <family val="2"/>
          </rPr>
          <t xml:space="preserve"> </t>
        </r>
        <r>
          <rPr>
            <b/>
            <sz val="9"/>
            <color indexed="81"/>
            <rFont val="돋움"/>
            <family val="3"/>
            <charset val="129"/>
          </rPr>
          <t>귀속</t>
        </r>
        <r>
          <rPr>
            <b/>
            <sz val="9"/>
            <color indexed="81"/>
            <rFont val="Tahoma"/>
            <family val="2"/>
          </rPr>
          <t xml:space="preserve"> </t>
        </r>
        <r>
          <rPr>
            <b/>
            <sz val="9"/>
            <color indexed="81"/>
            <rFont val="돋움"/>
            <family val="3"/>
            <charset val="129"/>
          </rPr>
          <t>부터</t>
        </r>
        <r>
          <rPr>
            <b/>
            <sz val="9"/>
            <color indexed="81"/>
            <rFont val="Tahoma"/>
            <family val="2"/>
          </rPr>
          <t xml:space="preserve">
-</t>
        </r>
        <r>
          <rPr>
            <b/>
            <sz val="9"/>
            <color indexed="81"/>
            <rFont val="돋움"/>
            <family val="3"/>
            <charset val="129"/>
          </rPr>
          <t>중소기업</t>
        </r>
        <r>
          <rPr>
            <b/>
            <sz val="9"/>
            <color indexed="81"/>
            <rFont val="Tahoma"/>
            <family val="2"/>
          </rPr>
          <t xml:space="preserve"> </t>
        </r>
        <r>
          <rPr>
            <b/>
            <sz val="9"/>
            <color indexed="81"/>
            <rFont val="돋움"/>
            <family val="3"/>
            <charset val="129"/>
          </rPr>
          <t>취업청년이</t>
        </r>
        <r>
          <rPr>
            <b/>
            <sz val="9"/>
            <color indexed="81"/>
            <rFont val="Tahoma"/>
            <family val="2"/>
          </rPr>
          <t xml:space="preserve"> </t>
        </r>
        <r>
          <rPr>
            <b/>
            <sz val="9"/>
            <color indexed="81"/>
            <rFont val="돋움"/>
            <family val="3"/>
            <charset val="129"/>
          </rPr>
          <t>군</t>
        </r>
        <r>
          <rPr>
            <b/>
            <sz val="9"/>
            <color indexed="81"/>
            <rFont val="Tahoma"/>
            <family val="2"/>
          </rPr>
          <t xml:space="preserve"> </t>
        </r>
        <r>
          <rPr>
            <b/>
            <sz val="9"/>
            <color indexed="81"/>
            <rFont val="돋움"/>
            <family val="3"/>
            <charset val="129"/>
          </rPr>
          <t>복무</t>
        </r>
        <r>
          <rPr>
            <b/>
            <sz val="9"/>
            <color indexed="81"/>
            <rFont val="Tahoma"/>
            <family val="2"/>
          </rPr>
          <t xml:space="preserve"> </t>
        </r>
        <r>
          <rPr>
            <b/>
            <sz val="9"/>
            <color indexed="81"/>
            <rFont val="돋움"/>
            <family val="3"/>
            <charset val="129"/>
          </rPr>
          <t>후</t>
        </r>
        <r>
          <rPr>
            <b/>
            <sz val="9"/>
            <color indexed="81"/>
            <rFont val="Tahoma"/>
            <family val="2"/>
          </rPr>
          <t xml:space="preserve"> </t>
        </r>
        <r>
          <rPr>
            <b/>
            <sz val="9"/>
            <color indexed="81"/>
            <rFont val="돋움"/>
            <family val="3"/>
            <charset val="129"/>
          </rPr>
          <t>동일기업에</t>
        </r>
        <r>
          <rPr>
            <b/>
            <sz val="9"/>
            <color indexed="81"/>
            <rFont val="Tahoma"/>
            <family val="2"/>
          </rPr>
          <t xml:space="preserve"> </t>
        </r>
        <r>
          <rPr>
            <b/>
            <sz val="9"/>
            <color indexed="81"/>
            <rFont val="돋움"/>
            <family val="3"/>
            <charset val="129"/>
          </rPr>
          <t>재취업하는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감면기간을</t>
        </r>
        <r>
          <rPr>
            <b/>
            <sz val="9"/>
            <color indexed="81"/>
            <rFont val="Tahoma"/>
            <family val="2"/>
          </rPr>
          <t xml:space="preserve"> 2</t>
        </r>
        <r>
          <rPr>
            <b/>
            <sz val="9"/>
            <color indexed="81"/>
            <rFont val="돋움"/>
            <family val="3"/>
            <charset val="129"/>
          </rPr>
          <t>년</t>
        </r>
        <r>
          <rPr>
            <b/>
            <sz val="9"/>
            <color indexed="81"/>
            <rFont val="Tahoma"/>
            <family val="2"/>
          </rPr>
          <t xml:space="preserve"> </t>
        </r>
        <r>
          <rPr>
            <b/>
            <sz val="9"/>
            <color indexed="81"/>
            <rFont val="돋움"/>
            <family val="3"/>
            <charset val="129"/>
          </rPr>
          <t>추가</t>
        </r>
        <r>
          <rPr>
            <b/>
            <sz val="9"/>
            <color indexed="81"/>
            <rFont val="Tahoma"/>
            <family val="2"/>
          </rPr>
          <t>(3</t>
        </r>
        <r>
          <rPr>
            <b/>
            <sz val="9"/>
            <color indexed="81"/>
            <rFont val="돋움"/>
            <family val="3"/>
            <charset val="129"/>
          </rPr>
          <t>년→</t>
        </r>
        <r>
          <rPr>
            <b/>
            <sz val="9"/>
            <color indexed="81"/>
            <rFont val="Tahoma"/>
            <family val="2"/>
          </rPr>
          <t>5</t>
        </r>
        <r>
          <rPr>
            <b/>
            <sz val="9"/>
            <color indexed="81"/>
            <rFont val="돋움"/>
            <family val="3"/>
            <charset val="129"/>
          </rPr>
          <t>년</t>
        </r>
        <r>
          <rPr>
            <b/>
            <sz val="9"/>
            <color indexed="81"/>
            <rFont val="Tahoma"/>
            <family val="2"/>
          </rPr>
          <t>)</t>
        </r>
      </text>
    </comment>
    <comment ref="R11" authorId="0" shapeId="0" xr:uid="{00000000-0006-0000-0100-000002000000}">
      <text>
        <r>
          <rPr>
            <b/>
            <sz val="9"/>
            <color indexed="81"/>
            <rFont val="Tahoma"/>
            <family val="2"/>
          </rPr>
          <t xml:space="preserve"> 1. </t>
        </r>
        <r>
          <rPr>
            <b/>
            <sz val="9"/>
            <color indexed="81"/>
            <rFont val="돋움"/>
            <family val="3"/>
            <charset val="129"/>
          </rPr>
          <t>거주지국과</t>
        </r>
        <r>
          <rPr>
            <b/>
            <sz val="9"/>
            <color indexed="81"/>
            <rFont val="Tahoma"/>
            <family val="2"/>
          </rPr>
          <t xml:space="preserve"> </t>
        </r>
        <r>
          <rPr>
            <b/>
            <sz val="9"/>
            <color indexed="81"/>
            <rFont val="돋움"/>
            <family val="3"/>
            <charset val="129"/>
          </rPr>
          <t>거주지국코드는</t>
        </r>
        <r>
          <rPr>
            <b/>
            <sz val="9"/>
            <color indexed="81"/>
            <rFont val="Tahoma"/>
            <family val="2"/>
          </rPr>
          <t xml:space="preserve"> </t>
        </r>
        <r>
          <rPr>
            <b/>
            <sz val="9"/>
            <color indexed="81"/>
            <rFont val="돋움"/>
            <family val="3"/>
            <charset val="129"/>
          </rPr>
          <t>근로소득자가</t>
        </r>
        <r>
          <rPr>
            <b/>
            <sz val="9"/>
            <color indexed="81"/>
            <rFont val="Tahoma"/>
            <family val="2"/>
          </rPr>
          <t xml:space="preserve"> </t>
        </r>
        <r>
          <rPr>
            <b/>
            <sz val="9"/>
            <color indexed="81"/>
            <rFont val="돋움"/>
            <family val="3"/>
            <charset val="129"/>
          </rPr>
          <t>비거주자에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경우에만</t>
        </r>
        <r>
          <rPr>
            <b/>
            <sz val="9"/>
            <color indexed="81"/>
            <rFont val="Tahoma"/>
            <family val="2"/>
          </rPr>
          <t xml:space="preserve"> </t>
        </r>
        <r>
          <rPr>
            <b/>
            <sz val="9"/>
            <color indexed="81"/>
            <rFont val="돋움"/>
            <family val="3"/>
            <charset val="129"/>
          </rPr>
          <t>적으며</t>
        </r>
        <r>
          <rPr>
            <b/>
            <sz val="9"/>
            <color indexed="81"/>
            <rFont val="Tahoma"/>
            <family val="2"/>
          </rPr>
          <t xml:space="preserve">, </t>
        </r>
        <r>
          <rPr>
            <b/>
            <sz val="9"/>
            <color indexed="81"/>
            <rFont val="돋움"/>
            <family val="3"/>
            <charset val="129"/>
          </rPr>
          <t>국제표준화기구</t>
        </r>
        <r>
          <rPr>
            <b/>
            <sz val="9"/>
            <color indexed="81"/>
            <rFont val="Tahoma"/>
            <family val="2"/>
          </rPr>
          <t>(ISO)</t>
        </r>
        <r>
          <rPr>
            <b/>
            <sz val="9"/>
            <color indexed="81"/>
            <rFont val="돋움"/>
            <family val="3"/>
            <charset val="129"/>
          </rPr>
          <t>가</t>
        </r>
        <r>
          <rPr>
            <b/>
            <sz val="9"/>
            <color indexed="81"/>
            <rFont val="Tahoma"/>
            <family val="2"/>
          </rPr>
          <t xml:space="preserve"> </t>
        </r>
        <r>
          <rPr>
            <b/>
            <sz val="9"/>
            <color indexed="81"/>
            <rFont val="돋움"/>
            <family val="3"/>
            <charset val="129"/>
          </rPr>
          <t>정한</t>
        </r>
        <r>
          <rPr>
            <b/>
            <sz val="9"/>
            <color indexed="81"/>
            <rFont val="Tahoma"/>
            <family val="2"/>
          </rPr>
          <t xml:space="preserve"> ISO</t>
        </r>
        <r>
          <rPr>
            <b/>
            <sz val="9"/>
            <color indexed="81"/>
            <rFont val="돋움"/>
            <family val="3"/>
            <charset val="129"/>
          </rPr>
          <t>코드</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국명약어</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국가코드를</t>
        </r>
        <r>
          <rPr>
            <b/>
            <sz val="9"/>
            <color indexed="81"/>
            <rFont val="Tahoma"/>
            <family val="2"/>
          </rPr>
          <t xml:space="preserve"> </t>
        </r>
        <r>
          <rPr>
            <b/>
            <sz val="9"/>
            <color indexed="81"/>
            <rFont val="돋움"/>
            <family val="3"/>
            <charset val="129"/>
          </rPr>
          <t xml:space="preserve">적습니다
</t>
        </r>
        <r>
          <rPr>
            <b/>
            <sz val="9"/>
            <color indexed="81"/>
            <rFont val="Tahoma"/>
            <family val="2"/>
          </rPr>
          <t>(</t>
        </r>
        <r>
          <rPr>
            <b/>
            <sz val="9"/>
            <color indexed="81"/>
            <rFont val="돋움"/>
            <family val="3"/>
            <charset val="129"/>
          </rPr>
          <t>※</t>
        </r>
        <r>
          <rPr>
            <b/>
            <sz val="9"/>
            <color indexed="81"/>
            <rFont val="Tahoma"/>
            <family val="2"/>
          </rPr>
          <t xml:space="preserve"> ISO</t>
        </r>
        <r>
          <rPr>
            <b/>
            <sz val="9"/>
            <color indexed="81"/>
            <rFont val="돋움"/>
            <family val="3"/>
            <charset val="129"/>
          </rPr>
          <t>국가코드</t>
        </r>
        <r>
          <rPr>
            <b/>
            <sz val="9"/>
            <color indexed="81"/>
            <rFont val="Tahoma"/>
            <family val="2"/>
          </rPr>
          <t xml:space="preserve">: </t>
        </r>
        <r>
          <rPr>
            <b/>
            <sz val="9"/>
            <color indexed="81"/>
            <rFont val="돋움"/>
            <family val="3"/>
            <charset val="129"/>
          </rPr>
          <t>국세청홈페이지→국세정보→국제조세정보→국세조세자료실에서</t>
        </r>
        <r>
          <rPr>
            <b/>
            <sz val="9"/>
            <color indexed="81"/>
            <rFont val="Tahoma"/>
            <family val="2"/>
          </rPr>
          <t xml:space="preserve"> </t>
        </r>
        <r>
          <rPr>
            <b/>
            <sz val="9"/>
            <color indexed="81"/>
            <rFont val="돋움"/>
            <family val="3"/>
            <charset val="129"/>
          </rPr>
          <t>조회할</t>
        </r>
        <r>
          <rPr>
            <b/>
            <sz val="9"/>
            <color indexed="81"/>
            <rFont val="Tahoma"/>
            <family val="2"/>
          </rPr>
          <t xml:space="preserve"> </t>
        </r>
        <r>
          <rPr>
            <b/>
            <sz val="9"/>
            <color indexed="81"/>
            <rFont val="돋움"/>
            <family val="3"/>
            <charset val="129"/>
          </rPr>
          <t>수</t>
        </r>
        <r>
          <rPr>
            <b/>
            <sz val="9"/>
            <color indexed="81"/>
            <rFont val="Tahoma"/>
            <family val="2"/>
          </rPr>
          <t xml:space="preserve"> </t>
        </r>
        <r>
          <rPr>
            <b/>
            <sz val="9"/>
            <color indexed="81"/>
            <rFont val="돋움"/>
            <family val="3"/>
            <charset val="129"/>
          </rPr>
          <t>있습니다</t>
        </r>
        <r>
          <rPr>
            <b/>
            <sz val="9"/>
            <color indexed="81"/>
            <rFont val="Tahoma"/>
            <family val="2"/>
          </rPr>
          <t xml:space="preserve">). 
</t>
        </r>
        <r>
          <rPr>
            <b/>
            <sz val="9"/>
            <color indexed="81"/>
            <rFont val="돋움"/>
            <family val="3"/>
            <charset val="129"/>
          </rPr>
          <t>예</t>
        </r>
        <r>
          <rPr>
            <b/>
            <sz val="9"/>
            <color indexed="81"/>
            <rFont val="Tahoma"/>
            <family val="2"/>
          </rPr>
          <t xml:space="preserve">) </t>
        </r>
        <r>
          <rPr>
            <b/>
            <sz val="9"/>
            <color indexed="81"/>
            <rFont val="돋움"/>
            <family val="3"/>
            <charset val="129"/>
          </rPr>
          <t>대한민국</t>
        </r>
        <r>
          <rPr>
            <b/>
            <sz val="9"/>
            <color indexed="81"/>
            <rFont val="Tahoma"/>
            <family val="2"/>
          </rPr>
          <t xml:space="preserve">:KR, </t>
        </r>
        <r>
          <rPr>
            <b/>
            <sz val="9"/>
            <color indexed="81"/>
            <rFont val="돋움"/>
            <family val="3"/>
            <charset val="129"/>
          </rPr>
          <t>미국</t>
        </r>
        <r>
          <rPr>
            <b/>
            <sz val="9"/>
            <color indexed="81"/>
            <rFont val="Tahoma"/>
            <family val="2"/>
          </rPr>
          <t>:US</t>
        </r>
      </text>
    </comment>
    <comment ref="W12" authorId="0" shapeId="0" xr:uid="{00000000-0006-0000-0100-000003000000}">
      <text>
        <r>
          <rPr>
            <b/>
            <sz val="9"/>
            <color indexed="81"/>
            <rFont val="돋움"/>
            <family val="3"/>
            <charset val="129"/>
          </rPr>
          <t>중소기업</t>
        </r>
        <r>
          <rPr>
            <b/>
            <sz val="9"/>
            <color indexed="81"/>
            <rFont val="Tahoma"/>
            <family val="2"/>
          </rPr>
          <t xml:space="preserve"> </t>
        </r>
        <r>
          <rPr>
            <b/>
            <sz val="9"/>
            <color indexed="81"/>
            <rFont val="돋움"/>
            <family val="3"/>
            <charset val="129"/>
          </rPr>
          <t>취업일</t>
        </r>
      </text>
    </comment>
    <comment ref="AE12" authorId="0" shapeId="0" xr:uid="{00000000-0006-0000-0100-000004000000}">
      <text>
        <r>
          <rPr>
            <b/>
            <sz val="9"/>
            <color indexed="81"/>
            <rFont val="돋움"/>
            <family val="3"/>
            <charset val="129"/>
          </rPr>
          <t>감면기간</t>
        </r>
        <r>
          <rPr>
            <b/>
            <sz val="9"/>
            <color indexed="81"/>
            <rFont val="Tahoma"/>
            <family val="2"/>
          </rPr>
          <t xml:space="preserve"> </t>
        </r>
        <r>
          <rPr>
            <b/>
            <sz val="9"/>
            <color indexed="81"/>
            <rFont val="돋움"/>
            <family val="3"/>
            <charset val="129"/>
          </rPr>
          <t>만료일</t>
        </r>
      </text>
    </comment>
    <comment ref="R14" authorId="0" shapeId="0" xr:uid="{00000000-0006-0000-0100-000005000000}">
      <text>
        <r>
          <rPr>
            <b/>
            <sz val="9"/>
            <color indexed="81"/>
            <rFont val="돋움"/>
            <family val="3"/>
            <charset val="129"/>
          </rPr>
          <t>※</t>
        </r>
        <r>
          <rPr>
            <b/>
            <sz val="9"/>
            <color indexed="81"/>
            <rFont val="Tahoma"/>
            <family val="2"/>
          </rPr>
          <t xml:space="preserve"> </t>
        </r>
        <r>
          <rPr>
            <b/>
            <sz val="9"/>
            <color indexed="81"/>
            <rFont val="돋움"/>
            <family val="3"/>
            <charset val="129"/>
          </rPr>
          <t>생산직근로자가</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야간근로수당</t>
        </r>
        <r>
          <rPr>
            <b/>
            <sz val="9"/>
            <color indexed="81"/>
            <rFont val="Tahoma"/>
            <family val="2"/>
          </rPr>
          <t xml:space="preserve"> </t>
        </r>
        <r>
          <rPr>
            <b/>
            <sz val="9"/>
            <color indexed="81"/>
            <rFont val="돋움"/>
            <family val="3"/>
            <charset val="129"/>
          </rPr>
          <t>등</t>
        </r>
        <r>
          <rPr>
            <b/>
            <sz val="9"/>
            <color indexed="81"/>
            <rFont val="Tahoma"/>
            <family val="2"/>
          </rPr>
          <t>(</t>
        </r>
        <r>
          <rPr>
            <b/>
            <sz val="9"/>
            <color indexed="81"/>
            <rFont val="돋움"/>
            <family val="3"/>
            <charset val="129"/>
          </rPr>
          <t>연</t>
        </r>
        <r>
          <rPr>
            <b/>
            <sz val="9"/>
            <color indexed="81"/>
            <rFont val="Tahoma"/>
            <family val="2"/>
          </rPr>
          <t xml:space="preserve"> 240</t>
        </r>
        <r>
          <rPr>
            <b/>
            <sz val="9"/>
            <color indexed="81"/>
            <rFont val="돋움"/>
            <family val="3"/>
            <charset val="129"/>
          </rPr>
          <t>만원</t>
        </r>
        <r>
          <rPr>
            <b/>
            <sz val="9"/>
            <color indexed="81"/>
            <rFont val="Tahoma"/>
            <family val="2"/>
          </rPr>
          <t xml:space="preserve"> </t>
        </r>
        <r>
          <rPr>
            <b/>
            <sz val="9"/>
            <color indexed="81"/>
            <rFont val="돋움"/>
            <family val="3"/>
            <charset val="129"/>
          </rPr>
          <t>이내</t>
        </r>
        <r>
          <rPr>
            <b/>
            <sz val="9"/>
            <color indexed="81"/>
            <rFont val="Tahoma"/>
            <family val="2"/>
          </rPr>
          <t xml:space="preserve">)
</t>
        </r>
        <r>
          <rPr>
            <b/>
            <sz val="9"/>
            <color indexed="81"/>
            <rFont val="돋움"/>
            <family val="3"/>
            <charset val="129"/>
          </rPr>
          <t>생산</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관련직에</t>
        </r>
        <r>
          <rPr>
            <b/>
            <sz val="9"/>
            <color indexed="81"/>
            <rFont val="Tahoma"/>
            <family val="2"/>
          </rPr>
          <t xml:space="preserve"> </t>
        </r>
        <r>
          <rPr>
            <b/>
            <sz val="9"/>
            <color indexed="81"/>
            <rFont val="돋움"/>
            <family val="3"/>
            <charset val="129"/>
          </rPr>
          <t>종사하는</t>
        </r>
        <r>
          <rPr>
            <b/>
            <sz val="9"/>
            <color indexed="81"/>
            <rFont val="Tahoma"/>
            <family val="2"/>
          </rPr>
          <t xml:space="preserve"> </t>
        </r>
        <r>
          <rPr>
            <b/>
            <sz val="9"/>
            <color indexed="81"/>
            <rFont val="돋움"/>
            <family val="3"/>
            <charset val="129"/>
          </rPr>
          <t>근로자로서</t>
        </r>
        <r>
          <rPr>
            <b/>
            <sz val="9"/>
            <color indexed="81"/>
            <rFont val="Tahoma"/>
            <family val="2"/>
          </rPr>
          <t xml:space="preserve"> </t>
        </r>
        <r>
          <rPr>
            <b/>
            <sz val="9"/>
            <color indexed="81"/>
            <rFont val="돋움"/>
            <family val="3"/>
            <charset val="129"/>
          </rPr>
          <t>급여수준</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직종</t>
        </r>
        <r>
          <rPr>
            <b/>
            <sz val="9"/>
            <color indexed="81"/>
            <rFont val="Tahoma"/>
            <family val="2"/>
          </rPr>
          <t xml:space="preserve"> </t>
        </r>
        <r>
          <rPr>
            <b/>
            <sz val="9"/>
            <color indexed="81"/>
            <rFont val="돋움"/>
            <family val="3"/>
            <charset val="129"/>
          </rPr>
          <t>등을</t>
        </r>
        <r>
          <rPr>
            <b/>
            <sz val="9"/>
            <color indexed="81"/>
            <rFont val="Tahoma"/>
            <family val="2"/>
          </rPr>
          <t xml:space="preserve"> </t>
        </r>
        <r>
          <rPr>
            <b/>
            <sz val="9"/>
            <color indexed="81"/>
            <rFont val="돋움"/>
            <family val="3"/>
            <charset val="129"/>
          </rPr>
          <t>감안하여</t>
        </r>
        <r>
          <rPr>
            <b/>
            <sz val="9"/>
            <color indexed="81"/>
            <rFont val="Tahoma"/>
            <family val="2"/>
          </rPr>
          <t xml:space="preserve"> </t>
        </r>
        <r>
          <rPr>
            <b/>
            <sz val="9"/>
            <color indexed="81"/>
            <rFont val="돋움"/>
            <family val="3"/>
            <charset val="129"/>
          </rPr>
          <t>직전연도</t>
        </r>
        <r>
          <rPr>
            <b/>
            <sz val="9"/>
            <color indexed="81"/>
            <rFont val="Tahoma"/>
            <family val="2"/>
          </rPr>
          <t xml:space="preserve"> </t>
        </r>
        <r>
          <rPr>
            <b/>
            <sz val="9"/>
            <color indexed="81"/>
            <rFont val="돋움"/>
            <family val="3"/>
            <charset val="129"/>
          </rPr>
          <t>총급여가</t>
        </r>
        <r>
          <rPr>
            <b/>
            <sz val="9"/>
            <color indexed="81"/>
            <rFont val="Tahoma"/>
            <family val="2"/>
          </rPr>
          <t xml:space="preserve"> 3,000</t>
        </r>
        <r>
          <rPr>
            <b/>
            <sz val="9"/>
            <color indexed="81"/>
            <rFont val="돋움"/>
            <family val="3"/>
            <charset val="129"/>
          </rPr>
          <t>만원</t>
        </r>
        <r>
          <rPr>
            <b/>
            <sz val="9"/>
            <color indexed="81"/>
            <rFont val="Tahoma"/>
            <family val="2"/>
          </rPr>
          <t xml:space="preserve"> </t>
        </r>
        <r>
          <rPr>
            <b/>
            <sz val="9"/>
            <color indexed="81"/>
            <rFont val="돋움"/>
            <family val="3"/>
            <charset val="129"/>
          </rPr>
          <t>이하로서</t>
        </r>
        <r>
          <rPr>
            <b/>
            <sz val="9"/>
            <color indexed="81"/>
            <rFont val="Tahoma"/>
            <family val="2"/>
          </rPr>
          <t xml:space="preserve"> </t>
        </r>
        <r>
          <rPr>
            <b/>
            <sz val="9"/>
            <color indexed="81"/>
            <rFont val="돋움"/>
            <family val="3"/>
            <charset val="129"/>
          </rPr>
          <t>월정액급여</t>
        </r>
        <r>
          <rPr>
            <b/>
            <sz val="9"/>
            <color indexed="81"/>
            <rFont val="Tahoma"/>
            <family val="2"/>
          </rPr>
          <t xml:space="preserve"> 210</t>
        </r>
        <r>
          <rPr>
            <b/>
            <sz val="9"/>
            <color indexed="81"/>
            <rFont val="돋움"/>
            <family val="3"/>
            <charset val="129"/>
          </rPr>
          <t>만원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생산직근로자</t>
        </r>
        <r>
          <rPr>
            <b/>
            <sz val="9"/>
            <color indexed="81"/>
            <rFont val="Tahoma"/>
            <family val="2"/>
          </rPr>
          <t>(</t>
        </r>
        <r>
          <rPr>
            <b/>
            <sz val="9"/>
            <color indexed="81"/>
            <rFont val="돋움"/>
            <family val="3"/>
            <charset val="129"/>
          </rPr>
          <t>일용근로자</t>
        </r>
        <r>
          <rPr>
            <b/>
            <sz val="9"/>
            <color indexed="81"/>
            <rFont val="Tahoma"/>
            <family val="2"/>
          </rPr>
          <t xml:space="preserve"> </t>
        </r>
        <r>
          <rPr>
            <b/>
            <sz val="9"/>
            <color indexed="81"/>
            <rFont val="돋움"/>
            <family val="3"/>
            <charset val="129"/>
          </rPr>
          <t>포함</t>
        </r>
        <r>
          <rPr>
            <b/>
            <sz val="9"/>
            <color indexed="81"/>
            <rFont val="Tahoma"/>
            <family val="2"/>
          </rPr>
          <t>)</t>
        </r>
        <r>
          <rPr>
            <b/>
            <sz val="9"/>
            <color indexed="81"/>
            <rFont val="돋움"/>
            <family val="3"/>
            <charset val="129"/>
          </rPr>
          <t>가</t>
        </r>
        <r>
          <rPr>
            <b/>
            <sz val="9"/>
            <color indexed="81"/>
            <rFont val="Tahoma"/>
            <family val="2"/>
          </rPr>
          <t xml:space="preserve"> </t>
        </r>
        <r>
          <rPr>
            <b/>
            <sz val="9"/>
            <color indexed="81"/>
            <rFont val="돋움"/>
            <family val="3"/>
            <charset val="129"/>
          </rPr>
          <t>연장시간근로</t>
        </r>
        <r>
          <rPr>
            <b/>
            <sz val="9"/>
            <color indexed="81"/>
            <rFont val="Tahoma"/>
            <family val="2"/>
          </rPr>
          <t>․</t>
        </r>
        <r>
          <rPr>
            <b/>
            <sz val="9"/>
            <color indexed="81"/>
            <rFont val="돋움"/>
            <family val="3"/>
            <charset val="129"/>
          </rPr>
          <t>야간근로</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휴일근로로</t>
        </r>
        <r>
          <rPr>
            <b/>
            <sz val="9"/>
            <color indexed="81"/>
            <rFont val="Tahoma"/>
            <family val="2"/>
          </rPr>
          <t xml:space="preserve"> </t>
        </r>
        <r>
          <rPr>
            <b/>
            <sz val="9"/>
            <color indexed="81"/>
            <rFont val="돋움"/>
            <family val="3"/>
            <charset val="129"/>
          </rPr>
          <t>인하여</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급여에</t>
        </r>
        <r>
          <rPr>
            <b/>
            <sz val="9"/>
            <color indexed="81"/>
            <rFont val="Tahoma"/>
            <family val="2"/>
          </rPr>
          <t xml:space="preserve"> </t>
        </r>
        <r>
          <rPr>
            <b/>
            <sz val="9"/>
            <color indexed="81"/>
            <rFont val="돋움"/>
            <family val="3"/>
            <charset val="129"/>
          </rPr>
          <t>대해</t>
        </r>
        <r>
          <rPr>
            <b/>
            <sz val="9"/>
            <color indexed="81"/>
            <rFont val="Tahoma"/>
            <family val="2"/>
          </rPr>
          <t xml:space="preserve"> </t>
        </r>
        <r>
          <rPr>
            <b/>
            <sz val="9"/>
            <color indexed="81"/>
            <rFont val="돋움"/>
            <family val="3"/>
            <charset val="129"/>
          </rPr>
          <t>연간</t>
        </r>
        <r>
          <rPr>
            <b/>
            <sz val="9"/>
            <color indexed="81"/>
            <rFont val="Tahoma"/>
            <family val="2"/>
          </rPr>
          <t xml:space="preserve"> 240</t>
        </r>
        <r>
          <rPr>
            <b/>
            <sz val="9"/>
            <color indexed="81"/>
            <rFont val="돋움"/>
            <family val="3"/>
            <charset val="129"/>
          </rPr>
          <t>만원</t>
        </r>
        <r>
          <rPr>
            <b/>
            <sz val="9"/>
            <color indexed="81"/>
            <rFont val="Tahoma"/>
            <family val="2"/>
          </rPr>
          <t>(</t>
        </r>
        <r>
          <rPr>
            <b/>
            <sz val="9"/>
            <color indexed="81"/>
            <rFont val="돋움"/>
            <family val="3"/>
            <charset val="129"/>
          </rPr>
          <t>광산근로자</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일용근로자는</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급여</t>
        </r>
        <r>
          <rPr>
            <b/>
            <sz val="9"/>
            <color indexed="81"/>
            <rFont val="Tahoma"/>
            <family val="2"/>
          </rPr>
          <t xml:space="preserve"> </t>
        </r>
        <r>
          <rPr>
            <b/>
            <sz val="9"/>
            <color indexed="81"/>
            <rFont val="돋움"/>
            <family val="3"/>
            <charset val="129"/>
          </rPr>
          <t>총액</t>
        </r>
        <r>
          <rPr>
            <b/>
            <sz val="9"/>
            <color indexed="81"/>
            <rFont val="Tahoma"/>
            <family val="2"/>
          </rPr>
          <t>)</t>
        </r>
        <r>
          <rPr>
            <b/>
            <sz val="9"/>
            <color indexed="81"/>
            <rFont val="돋움"/>
            <family val="3"/>
            <charset val="129"/>
          </rPr>
          <t>을</t>
        </r>
        <r>
          <rPr>
            <b/>
            <sz val="9"/>
            <color indexed="81"/>
            <rFont val="Tahoma"/>
            <family val="2"/>
          </rPr>
          <t xml:space="preserve"> </t>
        </r>
        <r>
          <rPr>
            <b/>
            <sz val="9"/>
            <color indexed="81"/>
            <rFont val="돋움"/>
            <family val="3"/>
            <charset val="129"/>
          </rPr>
          <t>한도로</t>
        </r>
        <r>
          <rPr>
            <b/>
            <sz val="9"/>
            <color indexed="81"/>
            <rFont val="Tahoma"/>
            <family val="2"/>
          </rPr>
          <t xml:space="preserve"> </t>
        </r>
        <r>
          <rPr>
            <b/>
            <sz val="9"/>
            <color indexed="81"/>
            <rFont val="돋움"/>
            <family val="3"/>
            <charset val="129"/>
          </rPr>
          <t>비과세한다</t>
        </r>
        <r>
          <rPr>
            <b/>
            <sz val="9"/>
            <color indexed="81"/>
            <rFont val="Tahoma"/>
            <family val="2"/>
          </rPr>
          <t xml:space="preserve">. 
1) </t>
        </r>
        <r>
          <rPr>
            <b/>
            <sz val="9"/>
            <color indexed="81"/>
            <rFont val="돋움"/>
            <family val="3"/>
            <charset val="129"/>
          </rPr>
          <t>생산직근로자의</t>
        </r>
        <r>
          <rPr>
            <b/>
            <sz val="9"/>
            <color indexed="81"/>
            <rFont val="Tahoma"/>
            <family val="2"/>
          </rPr>
          <t xml:space="preserve"> </t>
        </r>
        <r>
          <rPr>
            <b/>
            <sz val="9"/>
            <color indexed="81"/>
            <rFont val="돋움"/>
            <family val="3"/>
            <charset val="129"/>
          </rPr>
          <t xml:space="preserve">정의
</t>
        </r>
        <r>
          <rPr>
            <b/>
            <sz val="9"/>
            <color indexed="81"/>
            <rFont val="Tahoma"/>
            <family val="2"/>
          </rPr>
          <t xml:space="preserve"> </t>
        </r>
        <r>
          <rPr>
            <b/>
            <sz val="9"/>
            <color indexed="81"/>
            <rFont val="돋움"/>
            <family val="3"/>
            <charset val="129"/>
          </rPr>
          <t>생산직근로자라</t>
        </r>
        <r>
          <rPr>
            <b/>
            <sz val="9"/>
            <color indexed="81"/>
            <rFont val="Tahoma"/>
            <family val="2"/>
          </rPr>
          <t xml:space="preserve"> </t>
        </r>
        <r>
          <rPr>
            <b/>
            <sz val="9"/>
            <color indexed="81"/>
            <rFont val="돋움"/>
            <family val="3"/>
            <charset val="129"/>
          </rPr>
          <t>함은</t>
        </r>
        <r>
          <rPr>
            <b/>
            <sz val="9"/>
            <color indexed="81"/>
            <rFont val="Tahoma"/>
            <family val="2"/>
          </rPr>
          <t xml:space="preserve"> </t>
        </r>
        <r>
          <rPr>
            <b/>
            <sz val="9"/>
            <color indexed="81"/>
            <rFont val="돋움"/>
            <family val="3"/>
            <charset val="129"/>
          </rPr>
          <t>다음에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자를</t>
        </r>
        <r>
          <rPr>
            <b/>
            <sz val="9"/>
            <color indexed="81"/>
            <rFont val="Tahoma"/>
            <family val="2"/>
          </rPr>
          <t xml:space="preserve"> </t>
        </r>
        <r>
          <rPr>
            <b/>
            <sz val="9"/>
            <color indexed="81"/>
            <rFont val="돋움"/>
            <family val="3"/>
            <charset val="129"/>
          </rPr>
          <t>말한다</t>
        </r>
        <r>
          <rPr>
            <b/>
            <sz val="9"/>
            <color indexed="81"/>
            <rFont val="Tahoma"/>
            <family val="2"/>
          </rPr>
          <t xml:space="preserve">.
</t>
        </r>
        <r>
          <rPr>
            <b/>
            <sz val="9"/>
            <color indexed="81"/>
            <rFont val="돋움"/>
            <family val="3"/>
            <charset val="129"/>
          </rPr>
          <t>①</t>
        </r>
        <r>
          <rPr>
            <b/>
            <sz val="9"/>
            <color indexed="81"/>
            <rFont val="Tahoma"/>
            <family val="2"/>
          </rPr>
          <t xml:space="preserve"> </t>
        </r>
        <r>
          <rPr>
            <b/>
            <sz val="9"/>
            <color indexed="81"/>
            <rFont val="돋움"/>
            <family val="3"/>
            <charset val="129"/>
          </rPr>
          <t>공장</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광산에서</t>
        </r>
        <r>
          <rPr>
            <b/>
            <sz val="9"/>
            <color indexed="81"/>
            <rFont val="Tahoma"/>
            <family val="2"/>
          </rPr>
          <t xml:space="preserve"> </t>
        </r>
        <r>
          <rPr>
            <b/>
            <sz val="9"/>
            <color indexed="81"/>
            <rFont val="돋움"/>
            <family val="3"/>
            <charset val="129"/>
          </rPr>
          <t>근로를</t>
        </r>
        <r>
          <rPr>
            <b/>
            <sz val="9"/>
            <color indexed="81"/>
            <rFont val="Tahoma"/>
            <family val="2"/>
          </rPr>
          <t xml:space="preserve"> </t>
        </r>
        <r>
          <rPr>
            <b/>
            <sz val="9"/>
            <color indexed="81"/>
            <rFont val="돋움"/>
            <family val="3"/>
            <charset val="129"/>
          </rPr>
          <t>제공하는</t>
        </r>
        <r>
          <rPr>
            <b/>
            <sz val="9"/>
            <color indexed="81"/>
            <rFont val="Tahoma"/>
            <family val="2"/>
          </rPr>
          <t xml:space="preserve"> </t>
        </r>
        <r>
          <rPr>
            <b/>
            <sz val="9"/>
            <color indexed="81"/>
            <rFont val="돋움"/>
            <family val="3"/>
            <charset val="129"/>
          </rPr>
          <t>자로서</t>
        </r>
        <r>
          <rPr>
            <b/>
            <sz val="9"/>
            <color indexed="81"/>
            <rFont val="Tahoma"/>
            <family val="2"/>
          </rPr>
          <t xml:space="preserve"> </t>
        </r>
        <r>
          <rPr>
            <b/>
            <sz val="9"/>
            <color indexed="81"/>
            <rFont val="돋움"/>
            <family val="3"/>
            <charset val="129"/>
          </rPr>
          <t>통계청장이</t>
        </r>
        <r>
          <rPr>
            <b/>
            <sz val="9"/>
            <color indexed="81"/>
            <rFont val="Tahoma"/>
            <family val="2"/>
          </rPr>
          <t xml:space="preserve"> </t>
        </r>
        <r>
          <rPr>
            <b/>
            <sz val="9"/>
            <color indexed="81"/>
            <rFont val="돋움"/>
            <family val="3"/>
            <charset val="129"/>
          </rPr>
          <t>고시하는</t>
        </r>
        <r>
          <rPr>
            <b/>
            <sz val="9"/>
            <color indexed="81"/>
            <rFont val="Tahoma"/>
            <family val="2"/>
          </rPr>
          <t xml:space="preserve"> </t>
        </r>
        <r>
          <rPr>
            <b/>
            <sz val="9"/>
            <color indexed="81"/>
            <rFont val="돋움"/>
            <family val="3"/>
            <charset val="129"/>
          </rPr>
          <t>한국표준직업분류에</t>
        </r>
        <r>
          <rPr>
            <b/>
            <sz val="9"/>
            <color indexed="81"/>
            <rFont val="Tahoma"/>
            <family val="2"/>
          </rPr>
          <t xml:space="preserve"> </t>
        </r>
        <r>
          <rPr>
            <b/>
            <sz val="9"/>
            <color indexed="81"/>
            <rFont val="돋움"/>
            <family val="3"/>
            <charset val="129"/>
          </rPr>
          <t>의한</t>
        </r>
        <r>
          <rPr>
            <b/>
            <sz val="9"/>
            <color indexed="81"/>
            <rFont val="Tahoma"/>
            <family val="2"/>
          </rPr>
          <t xml:space="preserve"> </t>
        </r>
        <r>
          <rPr>
            <b/>
            <sz val="9"/>
            <color indexed="81"/>
            <rFont val="돋움"/>
            <family val="3"/>
            <charset val="129"/>
          </rPr>
          <t>생산</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관련</t>
        </r>
        <r>
          <rPr>
            <b/>
            <sz val="9"/>
            <color indexed="81"/>
            <rFont val="Tahoma"/>
            <family val="2"/>
          </rPr>
          <t xml:space="preserve"> </t>
        </r>
        <r>
          <rPr>
            <b/>
            <sz val="9"/>
            <color indexed="81"/>
            <rFont val="돋움"/>
            <family val="3"/>
            <charset val="129"/>
          </rPr>
          <t>종사자</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HakusyuSousyo_kk"/>
            <family val="3"/>
            <charset val="128"/>
          </rPr>
          <t>｢</t>
        </r>
        <r>
          <rPr>
            <b/>
            <sz val="9"/>
            <color indexed="81"/>
            <rFont val="돋움"/>
            <family val="3"/>
            <charset val="129"/>
          </rPr>
          <t>소득세법</t>
        </r>
        <r>
          <rPr>
            <b/>
            <sz val="9"/>
            <color indexed="81"/>
            <rFont val="Tahoma"/>
            <family val="2"/>
          </rPr>
          <t xml:space="preserve"> </t>
        </r>
        <r>
          <rPr>
            <b/>
            <sz val="9"/>
            <color indexed="81"/>
            <rFont val="돋움"/>
            <family val="3"/>
            <charset val="129"/>
          </rPr>
          <t>시행규칙</t>
        </r>
        <r>
          <rPr>
            <b/>
            <sz val="9"/>
            <color indexed="81"/>
            <rFont val="HakusyuSousyo_kk"/>
            <family val="3"/>
            <charset val="128"/>
          </rPr>
          <t>｣</t>
        </r>
        <r>
          <rPr>
            <b/>
            <sz val="9"/>
            <color indexed="81"/>
            <rFont val="Tahoma"/>
            <family val="2"/>
          </rPr>
          <t xml:space="preserve"> </t>
        </r>
        <r>
          <rPr>
            <b/>
            <sz val="9"/>
            <color indexed="81"/>
            <rFont val="돋움"/>
            <family val="3"/>
            <charset val="129"/>
          </rPr>
          <t>별표</t>
        </r>
        <r>
          <rPr>
            <b/>
            <sz val="9"/>
            <color indexed="81"/>
            <rFont val="Tahoma"/>
            <family val="2"/>
          </rPr>
          <t xml:space="preserve"> 2</t>
        </r>
        <r>
          <rPr>
            <b/>
            <sz val="9"/>
            <color indexed="81"/>
            <rFont val="돋움"/>
            <family val="3"/>
            <charset val="129"/>
          </rPr>
          <t>에</t>
        </r>
        <r>
          <rPr>
            <b/>
            <sz val="9"/>
            <color indexed="81"/>
            <rFont val="Tahoma"/>
            <family val="2"/>
          </rPr>
          <t xml:space="preserve"> </t>
        </r>
        <r>
          <rPr>
            <b/>
            <sz val="9"/>
            <color indexed="81"/>
            <rFont val="돋움"/>
            <family val="3"/>
            <charset val="129"/>
          </rPr>
          <t>규정된</t>
        </r>
        <r>
          <rPr>
            <b/>
            <sz val="9"/>
            <color indexed="81"/>
            <rFont val="Tahoma"/>
            <family val="2"/>
          </rPr>
          <t xml:space="preserve"> </t>
        </r>
        <r>
          <rPr>
            <b/>
            <sz val="9"/>
            <color indexed="81"/>
            <rFont val="돋움"/>
            <family val="3"/>
            <charset val="129"/>
          </rPr>
          <t>직종에</t>
        </r>
        <r>
          <rPr>
            <b/>
            <sz val="9"/>
            <color indexed="81"/>
            <rFont val="Tahoma"/>
            <family val="2"/>
          </rPr>
          <t xml:space="preserve"> </t>
        </r>
        <r>
          <rPr>
            <b/>
            <sz val="9"/>
            <color indexed="81"/>
            <rFont val="돋움"/>
            <family val="3"/>
            <charset val="129"/>
          </rPr>
          <t>종사하는</t>
        </r>
        <r>
          <rPr>
            <b/>
            <sz val="9"/>
            <color indexed="81"/>
            <rFont val="Tahoma"/>
            <family val="2"/>
          </rPr>
          <t xml:space="preserve"> </t>
        </r>
        <r>
          <rPr>
            <b/>
            <sz val="9"/>
            <color indexed="81"/>
            <rFont val="돋움"/>
            <family val="3"/>
            <charset val="129"/>
          </rPr>
          <t>근로자
②</t>
        </r>
        <r>
          <rPr>
            <b/>
            <sz val="9"/>
            <color indexed="81"/>
            <rFont val="Tahoma"/>
            <family val="2"/>
          </rPr>
          <t xml:space="preserve"> </t>
        </r>
        <r>
          <rPr>
            <b/>
            <sz val="9"/>
            <color indexed="81"/>
            <rFont val="돋움"/>
            <family val="3"/>
            <charset val="129"/>
          </rPr>
          <t>통계청장이</t>
        </r>
        <r>
          <rPr>
            <b/>
            <sz val="9"/>
            <color indexed="81"/>
            <rFont val="Tahoma"/>
            <family val="2"/>
          </rPr>
          <t xml:space="preserve"> </t>
        </r>
        <r>
          <rPr>
            <b/>
            <sz val="9"/>
            <color indexed="81"/>
            <rFont val="돋움"/>
            <family val="3"/>
            <charset val="129"/>
          </rPr>
          <t>고시하는</t>
        </r>
        <r>
          <rPr>
            <b/>
            <sz val="9"/>
            <color indexed="81"/>
            <rFont val="Tahoma"/>
            <family val="2"/>
          </rPr>
          <t xml:space="preserve"> </t>
        </r>
        <r>
          <rPr>
            <b/>
            <sz val="9"/>
            <color indexed="81"/>
            <rFont val="돋움"/>
            <family val="3"/>
            <charset val="129"/>
          </rPr>
          <t>한국표준직업분류에</t>
        </r>
        <r>
          <rPr>
            <b/>
            <sz val="9"/>
            <color indexed="81"/>
            <rFont val="Tahoma"/>
            <family val="2"/>
          </rPr>
          <t xml:space="preserve"> </t>
        </r>
        <r>
          <rPr>
            <b/>
            <sz val="9"/>
            <color indexed="81"/>
            <rFont val="돋움"/>
            <family val="3"/>
            <charset val="129"/>
          </rPr>
          <t>의한</t>
        </r>
        <r>
          <rPr>
            <b/>
            <sz val="9"/>
            <color indexed="81"/>
            <rFont val="Tahoma"/>
            <family val="2"/>
          </rPr>
          <t xml:space="preserve"> </t>
        </r>
        <r>
          <rPr>
            <b/>
            <sz val="9"/>
            <color indexed="81"/>
            <rFont val="돋움"/>
            <family val="3"/>
            <charset val="129"/>
          </rPr>
          <t>운전원</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관련종사자와</t>
        </r>
        <r>
          <rPr>
            <b/>
            <sz val="9"/>
            <color indexed="81"/>
            <rFont val="Tahoma"/>
            <family val="2"/>
          </rPr>
          <t xml:space="preserve"> </t>
        </r>
        <r>
          <rPr>
            <b/>
            <sz val="9"/>
            <color indexed="81"/>
            <rFont val="돋움"/>
            <family val="3"/>
            <charset val="129"/>
          </rPr>
          <t>배달</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수화물</t>
        </r>
        <r>
          <rPr>
            <b/>
            <sz val="9"/>
            <color indexed="81"/>
            <rFont val="Tahoma"/>
            <family val="2"/>
          </rPr>
          <t xml:space="preserve"> </t>
        </r>
        <r>
          <rPr>
            <b/>
            <sz val="9"/>
            <color indexed="81"/>
            <rFont val="돋움"/>
            <family val="3"/>
            <charset val="129"/>
          </rPr>
          <t>운반</t>
        </r>
        <r>
          <rPr>
            <b/>
            <sz val="9"/>
            <color indexed="81"/>
            <rFont val="Tahoma"/>
            <family val="2"/>
          </rPr>
          <t xml:space="preserve"> </t>
        </r>
        <r>
          <rPr>
            <b/>
            <sz val="9"/>
            <color indexed="81"/>
            <rFont val="돋움"/>
            <family val="3"/>
            <charset val="129"/>
          </rPr>
          <t>종사자</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HakusyuSousyo_kk"/>
            <family val="3"/>
            <charset val="128"/>
          </rPr>
          <t>｢</t>
        </r>
        <r>
          <rPr>
            <b/>
            <sz val="9"/>
            <color indexed="81"/>
            <rFont val="돋움"/>
            <family val="3"/>
            <charset val="129"/>
          </rPr>
          <t>소득세법</t>
        </r>
        <r>
          <rPr>
            <b/>
            <sz val="9"/>
            <color indexed="81"/>
            <rFont val="Tahoma"/>
            <family val="2"/>
          </rPr>
          <t xml:space="preserve"> </t>
        </r>
        <r>
          <rPr>
            <b/>
            <sz val="9"/>
            <color indexed="81"/>
            <rFont val="돋움"/>
            <family val="3"/>
            <charset val="129"/>
          </rPr>
          <t>시행규칙</t>
        </r>
        <r>
          <rPr>
            <b/>
            <sz val="9"/>
            <color indexed="81"/>
            <rFont val="HakusyuSousyo_kk"/>
            <family val="3"/>
            <charset val="128"/>
          </rPr>
          <t>｣</t>
        </r>
        <r>
          <rPr>
            <b/>
            <sz val="9"/>
            <color indexed="81"/>
            <rFont val="Tahoma"/>
            <family val="2"/>
          </rPr>
          <t xml:space="preserve"> </t>
        </r>
        <r>
          <rPr>
            <b/>
            <sz val="9"/>
            <color indexed="81"/>
            <rFont val="돋움"/>
            <family val="3"/>
            <charset val="129"/>
          </rPr>
          <t>별표</t>
        </r>
        <r>
          <rPr>
            <b/>
            <sz val="9"/>
            <color indexed="81"/>
            <rFont val="Tahoma"/>
            <family val="2"/>
          </rPr>
          <t xml:space="preserve"> 2</t>
        </r>
        <r>
          <rPr>
            <b/>
            <sz val="9"/>
            <color indexed="81"/>
            <rFont val="돋움"/>
            <family val="3"/>
            <charset val="129"/>
          </rPr>
          <t>에</t>
        </r>
        <r>
          <rPr>
            <b/>
            <sz val="9"/>
            <color indexed="81"/>
            <rFont val="Tahoma"/>
            <family val="2"/>
          </rPr>
          <t xml:space="preserve"> </t>
        </r>
        <r>
          <rPr>
            <b/>
            <sz val="9"/>
            <color indexed="81"/>
            <rFont val="돋움"/>
            <family val="3"/>
            <charset val="129"/>
          </rPr>
          <t>규정된</t>
        </r>
        <r>
          <rPr>
            <b/>
            <sz val="9"/>
            <color indexed="81"/>
            <rFont val="Tahoma"/>
            <family val="2"/>
          </rPr>
          <t xml:space="preserve"> </t>
        </r>
        <r>
          <rPr>
            <b/>
            <sz val="9"/>
            <color indexed="81"/>
            <rFont val="돋움"/>
            <family val="3"/>
            <charset val="129"/>
          </rPr>
          <t>직종에</t>
        </r>
        <r>
          <rPr>
            <b/>
            <sz val="9"/>
            <color indexed="81"/>
            <rFont val="Tahoma"/>
            <family val="2"/>
          </rPr>
          <t xml:space="preserve"> </t>
        </r>
        <r>
          <rPr>
            <b/>
            <sz val="9"/>
            <color indexed="81"/>
            <rFont val="돋움"/>
            <family val="3"/>
            <charset val="129"/>
          </rPr>
          <t>종사하는</t>
        </r>
        <r>
          <rPr>
            <b/>
            <sz val="9"/>
            <color indexed="81"/>
            <rFont val="Tahoma"/>
            <family val="2"/>
          </rPr>
          <t xml:space="preserve"> </t>
        </r>
        <r>
          <rPr>
            <b/>
            <sz val="9"/>
            <color indexed="81"/>
            <rFont val="돋움"/>
            <family val="3"/>
            <charset val="129"/>
          </rPr>
          <t>근로자</t>
        </r>
        <r>
          <rPr>
            <b/>
            <sz val="9"/>
            <color indexed="81"/>
            <rFont val="Tahoma"/>
            <family val="2"/>
          </rPr>
          <t xml:space="preserve"> 
2) </t>
        </r>
        <r>
          <rPr>
            <b/>
            <sz val="9"/>
            <color indexed="81"/>
            <rFont val="돋움"/>
            <family val="3"/>
            <charset val="129"/>
          </rPr>
          <t>월정액급여의</t>
        </r>
        <r>
          <rPr>
            <b/>
            <sz val="9"/>
            <color indexed="81"/>
            <rFont val="Tahoma"/>
            <family val="2"/>
          </rPr>
          <t xml:space="preserve"> </t>
        </r>
        <r>
          <rPr>
            <b/>
            <sz val="9"/>
            <color indexed="81"/>
            <rFont val="돋움"/>
            <family val="3"/>
            <charset val="129"/>
          </rPr>
          <t>계산</t>
        </r>
        <r>
          <rPr>
            <b/>
            <sz val="9"/>
            <color indexed="81"/>
            <rFont val="Tahoma"/>
            <family val="2"/>
          </rPr>
          <t xml:space="preserve"> 
 </t>
        </r>
        <r>
          <rPr>
            <b/>
            <sz val="9"/>
            <color indexed="81"/>
            <rFont val="돋움"/>
            <family val="3"/>
            <charset val="129"/>
          </rPr>
          <t>월정액급여란</t>
        </r>
        <r>
          <rPr>
            <b/>
            <sz val="9"/>
            <color indexed="81"/>
            <rFont val="Tahoma"/>
            <family val="2"/>
          </rPr>
          <t xml:space="preserve"> </t>
        </r>
        <r>
          <rPr>
            <b/>
            <sz val="9"/>
            <color indexed="81"/>
            <rFont val="돋움"/>
            <family val="3"/>
            <charset val="129"/>
          </rPr>
          <t>매월</t>
        </r>
        <r>
          <rPr>
            <b/>
            <sz val="9"/>
            <color indexed="81"/>
            <rFont val="Tahoma"/>
            <family val="2"/>
          </rPr>
          <t xml:space="preserve"> </t>
        </r>
        <r>
          <rPr>
            <b/>
            <sz val="9"/>
            <color indexed="81"/>
            <rFont val="돋움"/>
            <family val="3"/>
            <charset val="129"/>
          </rPr>
          <t>직급별로</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봉급</t>
        </r>
        <r>
          <rPr>
            <b/>
            <sz val="9"/>
            <color indexed="81"/>
            <rFont val="Tahoma"/>
            <family val="2"/>
          </rPr>
          <t>․</t>
        </r>
        <r>
          <rPr>
            <b/>
            <sz val="9"/>
            <color indexed="81"/>
            <rFont val="돋움"/>
            <family val="3"/>
            <charset val="129"/>
          </rPr>
          <t>급료</t>
        </r>
        <r>
          <rPr>
            <b/>
            <sz val="9"/>
            <color indexed="81"/>
            <rFont val="Tahoma"/>
            <family val="2"/>
          </rPr>
          <t>․</t>
        </r>
        <r>
          <rPr>
            <b/>
            <sz val="9"/>
            <color indexed="81"/>
            <rFont val="돋움"/>
            <family val="3"/>
            <charset val="129"/>
          </rPr>
          <t>보수</t>
        </r>
        <r>
          <rPr>
            <b/>
            <sz val="9"/>
            <color indexed="81"/>
            <rFont val="Tahoma"/>
            <family val="2"/>
          </rPr>
          <t>․</t>
        </r>
        <r>
          <rPr>
            <b/>
            <sz val="9"/>
            <color indexed="81"/>
            <rFont val="돋움"/>
            <family val="3"/>
            <charset val="129"/>
          </rPr>
          <t>임금</t>
        </r>
        <r>
          <rPr>
            <b/>
            <sz val="9"/>
            <color indexed="81"/>
            <rFont val="Tahoma"/>
            <family val="2"/>
          </rPr>
          <t>․</t>
        </r>
        <r>
          <rPr>
            <b/>
            <sz val="9"/>
            <color indexed="81"/>
            <rFont val="돋움"/>
            <family val="3"/>
            <charset val="129"/>
          </rPr>
          <t>수당</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밖에</t>
        </r>
        <r>
          <rPr>
            <b/>
            <sz val="9"/>
            <color indexed="81"/>
            <rFont val="Tahoma"/>
            <family val="2"/>
          </rPr>
          <t xml:space="preserve"> </t>
        </r>
        <r>
          <rPr>
            <b/>
            <sz val="9"/>
            <color indexed="81"/>
            <rFont val="돋움"/>
            <family val="3"/>
            <charset val="129"/>
          </rPr>
          <t>이와</t>
        </r>
        <r>
          <rPr>
            <b/>
            <sz val="9"/>
            <color indexed="81"/>
            <rFont val="Tahoma"/>
            <family val="2"/>
          </rPr>
          <t xml:space="preserve"> </t>
        </r>
        <r>
          <rPr>
            <b/>
            <sz val="9"/>
            <color indexed="81"/>
            <rFont val="돋움"/>
            <family val="3"/>
            <charset val="129"/>
          </rPr>
          <t>유사한</t>
        </r>
        <r>
          <rPr>
            <b/>
            <sz val="9"/>
            <color indexed="81"/>
            <rFont val="Tahoma"/>
            <family val="2"/>
          </rPr>
          <t xml:space="preserve"> </t>
        </r>
        <r>
          <rPr>
            <b/>
            <sz val="9"/>
            <color indexed="81"/>
            <rFont val="돋움"/>
            <family val="3"/>
            <charset val="129"/>
          </rPr>
          <t>성질의</t>
        </r>
        <r>
          <rPr>
            <b/>
            <sz val="9"/>
            <color indexed="81"/>
            <rFont val="Tahoma"/>
            <family val="2"/>
          </rPr>
          <t xml:space="preserve"> </t>
        </r>
        <r>
          <rPr>
            <b/>
            <sz val="9"/>
            <color indexed="81"/>
            <rFont val="돋움"/>
            <family val="3"/>
            <charset val="129"/>
          </rPr>
          <t>급여</t>
        </r>
        <r>
          <rPr>
            <b/>
            <sz val="9"/>
            <color indexed="81"/>
            <rFont val="Tahoma"/>
            <family val="2"/>
          </rPr>
          <t>(</t>
        </r>
        <r>
          <rPr>
            <b/>
            <sz val="9"/>
            <color indexed="81"/>
            <rFont val="돋움"/>
            <family val="3"/>
            <charset val="129"/>
          </rPr>
          <t>해당</t>
        </r>
        <r>
          <rPr>
            <b/>
            <sz val="9"/>
            <color indexed="81"/>
            <rFont val="Tahoma"/>
            <family val="2"/>
          </rPr>
          <t xml:space="preserve"> </t>
        </r>
        <r>
          <rPr>
            <b/>
            <sz val="9"/>
            <color indexed="81"/>
            <rFont val="돋움"/>
            <family val="3"/>
            <charset val="129"/>
          </rPr>
          <t>연도에</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상여</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비정기적인</t>
        </r>
        <r>
          <rPr>
            <b/>
            <sz val="9"/>
            <color indexed="81"/>
            <rFont val="Tahoma"/>
            <family val="2"/>
          </rPr>
          <t xml:space="preserve"> </t>
        </r>
        <r>
          <rPr>
            <b/>
            <sz val="9"/>
            <color indexed="81"/>
            <rFont val="돋움"/>
            <family val="3"/>
            <charset val="129"/>
          </rPr>
          <t>급여와</t>
        </r>
        <r>
          <rPr>
            <b/>
            <sz val="9"/>
            <color indexed="81"/>
            <rFont val="Tahoma"/>
            <family val="2"/>
          </rPr>
          <t xml:space="preserve"> </t>
        </r>
        <r>
          <rPr>
            <b/>
            <sz val="9"/>
            <color indexed="81"/>
            <rFont val="돋움"/>
            <family val="3"/>
            <charset val="129"/>
          </rPr>
          <t>실비변상적인</t>
        </r>
        <r>
          <rPr>
            <b/>
            <sz val="9"/>
            <color indexed="81"/>
            <rFont val="Tahoma"/>
            <family val="2"/>
          </rPr>
          <t xml:space="preserve"> </t>
        </r>
        <r>
          <rPr>
            <b/>
            <sz val="9"/>
            <color indexed="81"/>
            <rFont val="돋움"/>
            <family val="3"/>
            <charset val="129"/>
          </rPr>
          <t>성질의</t>
        </r>
        <r>
          <rPr>
            <b/>
            <sz val="9"/>
            <color indexed="81"/>
            <rFont val="Tahoma"/>
            <family val="2"/>
          </rPr>
          <t xml:space="preserve"> </t>
        </r>
        <r>
          <rPr>
            <b/>
            <sz val="9"/>
            <color indexed="81"/>
            <rFont val="돋움"/>
            <family val="3"/>
            <charset val="129"/>
          </rPr>
          <t>급여를</t>
        </r>
        <r>
          <rPr>
            <b/>
            <sz val="9"/>
            <color indexed="81"/>
            <rFont val="Tahoma"/>
            <family val="2"/>
          </rPr>
          <t xml:space="preserve"> </t>
        </r>
        <r>
          <rPr>
            <b/>
            <sz val="9"/>
            <color indexed="81"/>
            <rFont val="돋움"/>
            <family val="3"/>
            <charset val="129"/>
          </rPr>
          <t>제외</t>
        </r>
        <r>
          <rPr>
            <b/>
            <sz val="9"/>
            <color indexed="81"/>
            <rFont val="Tahoma"/>
            <family val="2"/>
          </rPr>
          <t>)</t>
        </r>
        <r>
          <rPr>
            <b/>
            <sz val="9"/>
            <color indexed="81"/>
            <rFont val="돋움"/>
            <family val="3"/>
            <charset val="129"/>
          </rPr>
          <t>의</t>
        </r>
        <r>
          <rPr>
            <b/>
            <sz val="9"/>
            <color indexed="81"/>
            <rFont val="Tahoma"/>
            <family val="2"/>
          </rPr>
          <t xml:space="preserve"> </t>
        </r>
        <r>
          <rPr>
            <b/>
            <sz val="9"/>
            <color indexed="81"/>
            <rFont val="돋움"/>
            <family val="3"/>
            <charset val="129"/>
          </rPr>
          <t>총액에서</t>
        </r>
        <r>
          <rPr>
            <b/>
            <sz val="9"/>
            <color indexed="81"/>
            <rFont val="Tahoma"/>
            <family val="2"/>
          </rPr>
          <t xml:space="preserve"> </t>
        </r>
        <r>
          <rPr>
            <b/>
            <sz val="9"/>
            <color indexed="81"/>
            <rFont val="돋움"/>
            <family val="3"/>
            <charset val="129"/>
          </rPr>
          <t>비과세대상이</t>
        </r>
        <r>
          <rPr>
            <b/>
            <sz val="9"/>
            <color indexed="81"/>
            <rFont val="Tahoma"/>
            <family val="2"/>
          </rPr>
          <t xml:space="preserve"> </t>
        </r>
        <r>
          <rPr>
            <b/>
            <sz val="9"/>
            <color indexed="81"/>
            <rFont val="돋움"/>
            <family val="3"/>
            <charset val="129"/>
          </rPr>
          <t>되는</t>
        </r>
        <r>
          <rPr>
            <b/>
            <sz val="9"/>
            <color indexed="81"/>
            <rFont val="Tahoma"/>
            <family val="2"/>
          </rPr>
          <t xml:space="preserve"> </t>
        </r>
        <r>
          <rPr>
            <b/>
            <sz val="9"/>
            <color indexed="81"/>
            <rFont val="돋움"/>
            <family val="3"/>
            <charset val="129"/>
          </rPr>
          <t>연장시간근로</t>
        </r>
        <r>
          <rPr>
            <b/>
            <sz val="9"/>
            <color indexed="81"/>
            <rFont val="MingLiU"/>
            <family val="3"/>
            <charset val="136"/>
          </rPr>
          <t>‧</t>
        </r>
        <r>
          <rPr>
            <b/>
            <sz val="9"/>
            <color indexed="81"/>
            <rFont val="돋움"/>
            <family val="3"/>
            <charset val="129"/>
          </rPr>
          <t>야간근로</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휴일근로로</t>
        </r>
        <r>
          <rPr>
            <b/>
            <sz val="9"/>
            <color indexed="81"/>
            <rFont val="Tahoma"/>
            <family val="2"/>
          </rPr>
          <t xml:space="preserve"> </t>
        </r>
        <r>
          <rPr>
            <b/>
            <sz val="9"/>
            <color indexed="81"/>
            <rFont val="돋움"/>
            <family val="3"/>
            <charset val="129"/>
          </rPr>
          <t>인하여</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수당을</t>
        </r>
        <r>
          <rPr>
            <b/>
            <sz val="9"/>
            <color indexed="81"/>
            <rFont val="Tahoma"/>
            <family val="2"/>
          </rPr>
          <t xml:space="preserve"> </t>
        </r>
        <r>
          <rPr>
            <b/>
            <sz val="9"/>
            <color indexed="81"/>
            <rFont val="돋움"/>
            <family val="3"/>
            <charset val="129"/>
          </rPr>
          <t>차감한</t>
        </r>
        <r>
          <rPr>
            <b/>
            <sz val="9"/>
            <color indexed="81"/>
            <rFont val="Tahoma"/>
            <family val="2"/>
          </rPr>
          <t xml:space="preserve"> </t>
        </r>
        <r>
          <rPr>
            <b/>
            <sz val="9"/>
            <color indexed="81"/>
            <rFont val="돋움"/>
            <family val="3"/>
            <charset val="129"/>
          </rPr>
          <t>급여를</t>
        </r>
        <r>
          <rPr>
            <b/>
            <sz val="9"/>
            <color indexed="81"/>
            <rFont val="Tahoma"/>
            <family val="2"/>
          </rPr>
          <t xml:space="preserve"> </t>
        </r>
        <r>
          <rPr>
            <b/>
            <sz val="9"/>
            <color indexed="81"/>
            <rFont val="돋움"/>
            <family val="3"/>
            <charset val="129"/>
          </rPr>
          <t>말한다</t>
        </r>
        <r>
          <rPr>
            <b/>
            <sz val="9"/>
            <color indexed="81"/>
            <rFont val="Tahoma"/>
            <family val="2"/>
          </rPr>
          <t xml:space="preserve">. 
</t>
        </r>
        <r>
          <rPr>
            <b/>
            <sz val="9"/>
            <color indexed="81"/>
            <rFont val="돋움"/>
            <family val="3"/>
            <charset val="129"/>
          </rPr>
          <t>월정액급여</t>
        </r>
        <r>
          <rPr>
            <b/>
            <sz val="9"/>
            <color indexed="81"/>
            <rFont val="Tahoma"/>
            <family val="2"/>
          </rPr>
          <t xml:space="preserve"> = </t>
        </r>
        <r>
          <rPr>
            <b/>
            <sz val="9"/>
            <color indexed="81"/>
            <rFont val="돋움"/>
            <family val="3"/>
            <charset val="129"/>
          </rPr>
          <t>급여총액</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상여</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비정기적인</t>
        </r>
        <r>
          <rPr>
            <b/>
            <sz val="9"/>
            <color indexed="81"/>
            <rFont val="Tahoma"/>
            <family val="2"/>
          </rPr>
          <t xml:space="preserve"> </t>
        </r>
        <r>
          <rPr>
            <b/>
            <sz val="9"/>
            <color indexed="81"/>
            <rFont val="돋움"/>
            <family val="3"/>
            <charset val="129"/>
          </rPr>
          <t>급여</t>
        </r>
        <r>
          <rPr>
            <b/>
            <sz val="9"/>
            <color indexed="81"/>
            <rFont val="Tahoma"/>
            <family val="2"/>
          </rPr>
          <t xml:space="preserve"> - </t>
        </r>
        <r>
          <rPr>
            <b/>
            <sz val="9"/>
            <color indexed="81"/>
            <rFont val="돋움"/>
            <family val="3"/>
            <charset val="129"/>
          </rPr>
          <t>실비변상적</t>
        </r>
        <r>
          <rPr>
            <b/>
            <sz val="9"/>
            <color indexed="81"/>
            <rFont val="Tahoma"/>
            <family val="2"/>
          </rPr>
          <t xml:space="preserve"> </t>
        </r>
        <r>
          <rPr>
            <b/>
            <sz val="9"/>
            <color indexed="81"/>
            <rFont val="돋움"/>
            <family val="3"/>
            <charset val="129"/>
          </rPr>
          <t>성질의</t>
        </r>
        <r>
          <rPr>
            <b/>
            <sz val="9"/>
            <color indexed="81"/>
            <rFont val="Tahoma"/>
            <family val="2"/>
          </rPr>
          <t xml:space="preserve"> </t>
        </r>
        <r>
          <rPr>
            <b/>
            <sz val="9"/>
            <color indexed="81"/>
            <rFont val="돋움"/>
            <family val="3"/>
            <charset val="129"/>
          </rPr>
          <t>급여</t>
        </r>
        <r>
          <rPr>
            <b/>
            <sz val="9"/>
            <color indexed="81"/>
            <rFont val="Tahoma"/>
            <family val="2"/>
          </rPr>
          <t xml:space="preserve"> - </t>
        </r>
        <r>
          <rPr>
            <b/>
            <sz val="9"/>
            <color indexed="81"/>
            <rFont val="돋움"/>
            <family val="3"/>
            <charset val="129"/>
          </rPr>
          <t>비과세되는</t>
        </r>
        <r>
          <rPr>
            <b/>
            <sz val="9"/>
            <color indexed="81"/>
            <rFont val="Tahoma"/>
            <family val="2"/>
          </rPr>
          <t xml:space="preserve"> </t>
        </r>
        <r>
          <rPr>
            <b/>
            <sz val="9"/>
            <color indexed="81"/>
            <rFont val="돋움"/>
            <family val="3"/>
            <charset val="129"/>
          </rPr>
          <t>연장시간근로수당</t>
        </r>
        <r>
          <rPr>
            <b/>
            <sz val="9"/>
            <color indexed="81"/>
            <rFont val="Tahoma"/>
            <family val="2"/>
          </rPr>
          <t xml:space="preserve"> </t>
        </r>
        <r>
          <rPr>
            <b/>
            <sz val="9"/>
            <color indexed="81"/>
            <rFont val="돋움"/>
            <family val="3"/>
            <charset val="129"/>
          </rPr>
          <t xml:space="preserve">등
</t>
        </r>
        <r>
          <rPr>
            <b/>
            <sz val="9"/>
            <color indexed="81"/>
            <rFont val="Tahoma"/>
            <family val="2"/>
          </rPr>
          <t xml:space="preserve">&lt; </t>
        </r>
        <r>
          <rPr>
            <b/>
            <sz val="9"/>
            <color indexed="81"/>
            <rFont val="돋움"/>
            <family val="3"/>
            <charset val="129"/>
          </rPr>
          <t>해설</t>
        </r>
        <r>
          <rPr>
            <b/>
            <sz val="9"/>
            <color indexed="81"/>
            <rFont val="Tahoma"/>
            <family val="2"/>
          </rPr>
          <t xml:space="preserve"> &gt;
</t>
        </r>
        <r>
          <rPr>
            <b/>
            <sz val="9"/>
            <color indexed="81"/>
            <rFont val="돋움"/>
            <family val="3"/>
            <charset val="129"/>
          </rPr>
          <t>㉠</t>
        </r>
        <r>
          <rPr>
            <b/>
            <sz val="9"/>
            <color indexed="81"/>
            <rFont val="Tahoma"/>
            <family val="2"/>
          </rPr>
          <t xml:space="preserve"> </t>
        </r>
        <r>
          <rPr>
            <b/>
            <sz val="9"/>
            <color indexed="81"/>
            <rFont val="돋움"/>
            <family val="3"/>
            <charset val="129"/>
          </rPr>
          <t>급여총액</t>
        </r>
        <r>
          <rPr>
            <b/>
            <sz val="9"/>
            <color indexed="81"/>
            <rFont val="Tahoma"/>
            <family val="2"/>
          </rPr>
          <t xml:space="preserve"> : </t>
        </r>
        <r>
          <rPr>
            <b/>
            <sz val="9"/>
            <color indexed="81"/>
            <rFont val="돋움"/>
            <family val="3"/>
            <charset val="129"/>
          </rPr>
          <t>매월</t>
        </r>
        <r>
          <rPr>
            <b/>
            <sz val="9"/>
            <color indexed="81"/>
            <rFont val="Tahoma"/>
            <family val="2"/>
          </rPr>
          <t xml:space="preserve"> </t>
        </r>
        <r>
          <rPr>
            <b/>
            <sz val="9"/>
            <color indexed="81"/>
            <rFont val="돋움"/>
            <family val="3"/>
            <charset val="129"/>
          </rPr>
          <t>지급받는</t>
        </r>
        <r>
          <rPr>
            <b/>
            <sz val="9"/>
            <color indexed="81"/>
            <rFont val="Tahoma"/>
            <family val="2"/>
          </rPr>
          <t xml:space="preserve"> </t>
        </r>
        <r>
          <rPr>
            <b/>
            <sz val="9"/>
            <color indexed="81"/>
            <rFont val="돋움"/>
            <family val="3"/>
            <charset val="129"/>
          </rPr>
          <t>봉급</t>
        </r>
        <r>
          <rPr>
            <b/>
            <sz val="9"/>
            <color indexed="81"/>
            <rFont val="MingLiU"/>
            <family val="3"/>
            <charset val="136"/>
          </rPr>
          <t>‧</t>
        </r>
        <r>
          <rPr>
            <b/>
            <sz val="9"/>
            <color indexed="81"/>
            <rFont val="돋움"/>
            <family val="3"/>
            <charset val="129"/>
          </rPr>
          <t>급료</t>
        </r>
        <r>
          <rPr>
            <b/>
            <sz val="9"/>
            <color indexed="81"/>
            <rFont val="MingLiU"/>
            <family val="3"/>
            <charset val="136"/>
          </rPr>
          <t>‧</t>
        </r>
        <r>
          <rPr>
            <b/>
            <sz val="9"/>
            <color indexed="81"/>
            <rFont val="돋움"/>
            <family val="3"/>
            <charset val="129"/>
          </rPr>
          <t>보수</t>
        </r>
        <r>
          <rPr>
            <b/>
            <sz val="9"/>
            <color indexed="81"/>
            <rFont val="MingLiU"/>
            <family val="3"/>
            <charset val="136"/>
          </rPr>
          <t>‧</t>
        </r>
        <r>
          <rPr>
            <b/>
            <sz val="9"/>
            <color indexed="81"/>
            <rFont val="돋움"/>
            <family val="3"/>
            <charset val="129"/>
          </rPr>
          <t>임금</t>
        </r>
        <r>
          <rPr>
            <b/>
            <sz val="9"/>
            <color indexed="81"/>
            <rFont val="MingLiU"/>
            <family val="3"/>
            <charset val="136"/>
          </rPr>
          <t>‧</t>
        </r>
        <r>
          <rPr>
            <b/>
            <sz val="9"/>
            <color indexed="81"/>
            <rFont val="돋움"/>
            <family val="3"/>
            <charset val="129"/>
          </rPr>
          <t>수당</t>
        </r>
        <r>
          <rPr>
            <b/>
            <sz val="9"/>
            <color indexed="81"/>
            <rFont val="Tahoma"/>
            <family val="2"/>
          </rPr>
          <t xml:space="preserve"> </t>
        </r>
        <r>
          <rPr>
            <b/>
            <sz val="9"/>
            <color indexed="81"/>
            <rFont val="돋움"/>
            <family val="3"/>
            <charset val="129"/>
          </rPr>
          <t>기타</t>
        </r>
        <r>
          <rPr>
            <b/>
            <sz val="9"/>
            <color indexed="81"/>
            <rFont val="Tahoma"/>
            <family val="2"/>
          </rPr>
          <t xml:space="preserve"> </t>
        </r>
        <r>
          <rPr>
            <b/>
            <sz val="9"/>
            <color indexed="81"/>
            <rFont val="돋움"/>
            <family val="3"/>
            <charset val="129"/>
          </rPr>
          <t>이와</t>
        </r>
        <r>
          <rPr>
            <b/>
            <sz val="9"/>
            <color indexed="81"/>
            <rFont val="Tahoma"/>
            <family val="2"/>
          </rPr>
          <t xml:space="preserve"> </t>
        </r>
        <r>
          <rPr>
            <b/>
            <sz val="9"/>
            <color indexed="81"/>
            <rFont val="돋움"/>
            <family val="3"/>
            <charset val="129"/>
          </rPr>
          <t>유사한</t>
        </r>
        <r>
          <rPr>
            <b/>
            <sz val="9"/>
            <color indexed="81"/>
            <rFont val="Tahoma"/>
            <family val="2"/>
          </rPr>
          <t xml:space="preserve"> </t>
        </r>
        <r>
          <rPr>
            <b/>
            <sz val="9"/>
            <color indexed="81"/>
            <rFont val="돋움"/>
            <family val="3"/>
            <charset val="129"/>
          </rPr>
          <t>성질의</t>
        </r>
        <r>
          <rPr>
            <b/>
            <sz val="9"/>
            <color indexed="81"/>
            <rFont val="Tahoma"/>
            <family val="2"/>
          </rPr>
          <t xml:space="preserve"> </t>
        </r>
        <r>
          <rPr>
            <b/>
            <sz val="9"/>
            <color indexed="81"/>
            <rFont val="돋움"/>
            <family val="3"/>
            <charset val="129"/>
          </rPr>
          <t>급여의</t>
        </r>
        <r>
          <rPr>
            <b/>
            <sz val="9"/>
            <color indexed="81"/>
            <rFont val="Tahoma"/>
            <family val="2"/>
          </rPr>
          <t xml:space="preserve"> </t>
        </r>
        <r>
          <rPr>
            <b/>
            <sz val="9"/>
            <color indexed="81"/>
            <rFont val="돋움"/>
            <family val="3"/>
            <charset val="129"/>
          </rPr>
          <t>합계액</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비과세되는</t>
        </r>
        <r>
          <rPr>
            <b/>
            <sz val="9"/>
            <color indexed="81"/>
            <rFont val="Tahoma"/>
            <family val="2"/>
          </rPr>
          <t xml:space="preserve"> </t>
        </r>
        <r>
          <rPr>
            <b/>
            <sz val="9"/>
            <color indexed="81"/>
            <rFont val="돋움"/>
            <family val="3"/>
            <charset val="129"/>
          </rPr>
          <t>식사대는</t>
        </r>
        <r>
          <rPr>
            <b/>
            <sz val="9"/>
            <color indexed="81"/>
            <rFont val="Tahoma"/>
            <family val="2"/>
          </rPr>
          <t xml:space="preserve"> </t>
        </r>
        <r>
          <rPr>
            <b/>
            <sz val="9"/>
            <color indexed="81"/>
            <rFont val="돋움"/>
            <family val="3"/>
            <charset val="129"/>
          </rPr>
          <t>실비변상적인</t>
        </r>
        <r>
          <rPr>
            <b/>
            <sz val="9"/>
            <color indexed="81"/>
            <rFont val="Tahoma"/>
            <family val="2"/>
          </rPr>
          <t xml:space="preserve"> </t>
        </r>
        <r>
          <rPr>
            <b/>
            <sz val="9"/>
            <color indexed="81"/>
            <rFont val="돋움"/>
            <family val="3"/>
            <charset val="129"/>
          </rPr>
          <t>급여가</t>
        </r>
        <r>
          <rPr>
            <b/>
            <sz val="9"/>
            <color indexed="81"/>
            <rFont val="Tahoma"/>
            <family val="2"/>
          </rPr>
          <t xml:space="preserve"> </t>
        </r>
        <r>
          <rPr>
            <b/>
            <sz val="9"/>
            <color indexed="81"/>
            <rFont val="돋움"/>
            <family val="3"/>
            <charset val="129"/>
          </rPr>
          <t>아니므로</t>
        </r>
        <r>
          <rPr>
            <b/>
            <sz val="9"/>
            <color indexed="81"/>
            <rFont val="Tahoma"/>
            <family val="2"/>
          </rPr>
          <t xml:space="preserve"> </t>
        </r>
        <r>
          <rPr>
            <b/>
            <sz val="9"/>
            <color indexed="81"/>
            <rFont val="돋움"/>
            <family val="3"/>
            <charset val="129"/>
          </rPr>
          <t>월정액급여에서</t>
        </r>
        <r>
          <rPr>
            <b/>
            <sz val="9"/>
            <color indexed="81"/>
            <rFont val="Tahoma"/>
            <family val="2"/>
          </rPr>
          <t xml:space="preserve"> </t>
        </r>
        <r>
          <rPr>
            <b/>
            <sz val="9"/>
            <color indexed="81"/>
            <rFont val="돋움"/>
            <family val="3"/>
            <charset val="129"/>
          </rPr>
          <t>제외</t>
        </r>
        <r>
          <rPr>
            <b/>
            <sz val="9"/>
            <color indexed="81"/>
            <rFont val="Tahoma"/>
            <family val="2"/>
          </rPr>
          <t xml:space="preserve"> </t>
        </r>
        <r>
          <rPr>
            <b/>
            <sz val="9"/>
            <color indexed="81"/>
            <rFont val="돋움"/>
            <family val="3"/>
            <charset val="129"/>
          </rPr>
          <t>안함</t>
        </r>
        <r>
          <rPr>
            <b/>
            <sz val="9"/>
            <color indexed="81"/>
            <rFont val="Tahoma"/>
            <family val="2"/>
          </rPr>
          <t xml:space="preserve">. 
</t>
        </r>
        <r>
          <rPr>
            <b/>
            <sz val="9"/>
            <color indexed="81"/>
            <rFont val="돋움"/>
            <family val="3"/>
            <charset val="129"/>
          </rPr>
          <t>㉢상여금을</t>
        </r>
        <r>
          <rPr>
            <b/>
            <sz val="9"/>
            <color indexed="81"/>
            <rFont val="Tahoma"/>
            <family val="2"/>
          </rPr>
          <t xml:space="preserve"> </t>
        </r>
        <r>
          <rPr>
            <b/>
            <sz val="9"/>
            <color indexed="81"/>
            <rFont val="돋움"/>
            <family val="3"/>
            <charset val="129"/>
          </rPr>
          <t>매월</t>
        </r>
        <r>
          <rPr>
            <b/>
            <sz val="9"/>
            <color indexed="81"/>
            <rFont val="Tahoma"/>
            <family val="2"/>
          </rPr>
          <t xml:space="preserve"> </t>
        </r>
        <r>
          <rPr>
            <b/>
            <sz val="9"/>
            <color indexed="81"/>
            <rFont val="돋움"/>
            <family val="3"/>
            <charset val="129"/>
          </rPr>
          <t>급여항목으로</t>
        </r>
        <r>
          <rPr>
            <b/>
            <sz val="9"/>
            <color indexed="81"/>
            <rFont val="Tahoma"/>
            <family val="2"/>
          </rPr>
          <t xml:space="preserve"> </t>
        </r>
        <r>
          <rPr>
            <b/>
            <sz val="9"/>
            <color indexed="81"/>
            <rFont val="돋움"/>
            <family val="3"/>
            <charset val="129"/>
          </rPr>
          <t>지급받는</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월정액급여에</t>
        </r>
        <r>
          <rPr>
            <b/>
            <sz val="9"/>
            <color indexed="81"/>
            <rFont val="Tahoma"/>
            <family val="2"/>
          </rPr>
          <t xml:space="preserve"> </t>
        </r>
        <r>
          <rPr>
            <b/>
            <sz val="9"/>
            <color indexed="81"/>
            <rFont val="돋움"/>
            <family val="3"/>
            <charset val="129"/>
          </rPr>
          <t>해당함</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상여금지급규정에</t>
        </r>
        <r>
          <rPr>
            <b/>
            <sz val="9"/>
            <color indexed="81"/>
            <rFont val="Tahoma"/>
            <family val="2"/>
          </rPr>
          <t xml:space="preserve"> </t>
        </r>
        <r>
          <rPr>
            <b/>
            <sz val="9"/>
            <color indexed="81"/>
            <rFont val="돋움"/>
            <family val="3"/>
            <charset val="129"/>
          </rPr>
          <t>의하여</t>
        </r>
        <r>
          <rPr>
            <b/>
            <sz val="9"/>
            <color indexed="81"/>
            <rFont val="Tahoma"/>
            <family val="2"/>
          </rPr>
          <t xml:space="preserve"> 2</t>
        </r>
        <r>
          <rPr>
            <b/>
            <sz val="9"/>
            <color indexed="81"/>
            <rFont val="돋움"/>
            <family val="3"/>
            <charset val="129"/>
          </rPr>
          <t>개월에</t>
        </r>
        <r>
          <rPr>
            <b/>
            <sz val="9"/>
            <color indexed="81"/>
            <rFont val="Tahoma"/>
            <family val="2"/>
          </rPr>
          <t xml:space="preserve"> </t>
        </r>
        <r>
          <rPr>
            <b/>
            <sz val="9"/>
            <color indexed="81"/>
            <rFont val="돋움"/>
            <family val="3"/>
            <charset val="129"/>
          </rPr>
          <t>한번씩</t>
        </r>
        <r>
          <rPr>
            <b/>
            <sz val="9"/>
            <color indexed="81"/>
            <rFont val="Tahoma"/>
            <family val="2"/>
          </rPr>
          <t xml:space="preserve"> </t>
        </r>
        <r>
          <rPr>
            <b/>
            <sz val="9"/>
            <color indexed="81"/>
            <rFont val="돋움"/>
            <family val="3"/>
            <charset val="129"/>
          </rPr>
          <t>지급받는</t>
        </r>
        <r>
          <rPr>
            <b/>
            <sz val="9"/>
            <color indexed="81"/>
            <rFont val="Tahoma"/>
            <family val="2"/>
          </rPr>
          <t xml:space="preserve"> </t>
        </r>
        <r>
          <rPr>
            <b/>
            <sz val="9"/>
            <color indexed="81"/>
            <rFont val="돋움"/>
            <family val="3"/>
            <charset val="129"/>
          </rPr>
          <t>상여금은</t>
        </r>
        <r>
          <rPr>
            <b/>
            <sz val="9"/>
            <color indexed="81"/>
            <rFont val="Tahoma"/>
            <family val="2"/>
          </rPr>
          <t xml:space="preserve"> </t>
        </r>
        <r>
          <rPr>
            <b/>
            <sz val="9"/>
            <color indexed="81"/>
            <rFont val="돋움"/>
            <family val="3"/>
            <charset val="129"/>
          </rPr>
          <t>부정기적인</t>
        </r>
        <r>
          <rPr>
            <b/>
            <sz val="9"/>
            <color indexed="81"/>
            <rFont val="Tahoma"/>
            <family val="2"/>
          </rPr>
          <t xml:space="preserve"> </t>
        </r>
        <r>
          <rPr>
            <b/>
            <sz val="9"/>
            <color indexed="81"/>
            <rFont val="돋움"/>
            <family val="3"/>
            <charset val="129"/>
          </rPr>
          <t>급여에</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㉣야간근로수당</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크기가</t>
        </r>
        <r>
          <rPr>
            <b/>
            <sz val="9"/>
            <color indexed="81"/>
            <rFont val="Tahoma"/>
            <family val="2"/>
          </rPr>
          <t xml:space="preserve"> </t>
        </r>
        <r>
          <rPr>
            <b/>
            <sz val="9"/>
            <color indexed="81"/>
            <rFont val="돋움"/>
            <family val="3"/>
            <charset val="129"/>
          </rPr>
          <t>매월</t>
        </r>
        <r>
          <rPr>
            <b/>
            <sz val="9"/>
            <color indexed="81"/>
            <rFont val="Tahoma"/>
            <family val="2"/>
          </rPr>
          <t xml:space="preserve"> </t>
        </r>
        <r>
          <rPr>
            <b/>
            <sz val="9"/>
            <color indexed="81"/>
            <rFont val="돋움"/>
            <family val="3"/>
            <charset val="129"/>
          </rPr>
          <t>변동되더라도</t>
        </r>
        <r>
          <rPr>
            <b/>
            <sz val="9"/>
            <color indexed="81"/>
            <rFont val="Tahoma"/>
            <family val="2"/>
          </rPr>
          <t xml:space="preserve"> </t>
        </r>
        <r>
          <rPr>
            <b/>
            <sz val="9"/>
            <color indexed="81"/>
            <rFont val="돋움"/>
            <family val="3"/>
            <charset val="129"/>
          </rPr>
          <t>매월</t>
        </r>
        <r>
          <rPr>
            <b/>
            <sz val="9"/>
            <color indexed="81"/>
            <rFont val="Tahoma"/>
            <family val="2"/>
          </rPr>
          <t xml:space="preserve"> </t>
        </r>
        <r>
          <rPr>
            <b/>
            <sz val="9"/>
            <color indexed="81"/>
            <rFont val="돋움"/>
            <family val="3"/>
            <charset val="129"/>
          </rPr>
          <t>계산되는</t>
        </r>
        <r>
          <rPr>
            <b/>
            <sz val="9"/>
            <color indexed="81"/>
            <rFont val="Tahoma"/>
            <family val="2"/>
          </rPr>
          <t xml:space="preserve"> </t>
        </r>
        <r>
          <rPr>
            <b/>
            <sz val="9"/>
            <color indexed="81"/>
            <rFont val="돋움"/>
            <family val="3"/>
            <charset val="129"/>
          </rPr>
          <t>급여항목인</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급여총액에</t>
        </r>
        <r>
          <rPr>
            <b/>
            <sz val="9"/>
            <color indexed="81"/>
            <rFont val="Tahoma"/>
            <family val="2"/>
          </rPr>
          <t xml:space="preserve"> </t>
        </r>
        <r>
          <rPr>
            <b/>
            <sz val="9"/>
            <color indexed="81"/>
            <rFont val="돋움"/>
            <family val="3"/>
            <charset val="129"/>
          </rPr>
          <t>포함됨</t>
        </r>
        <r>
          <rPr>
            <b/>
            <sz val="9"/>
            <color indexed="81"/>
            <rFont val="Tahoma"/>
            <family val="2"/>
          </rPr>
          <t xml:space="preserve">. 
</t>
        </r>
        <r>
          <rPr>
            <b/>
            <sz val="9"/>
            <color indexed="81"/>
            <rFont val="돋움"/>
            <family val="3"/>
            <charset val="129"/>
          </rPr>
          <t>㉤임금협상</t>
        </r>
        <r>
          <rPr>
            <b/>
            <sz val="9"/>
            <color indexed="81"/>
            <rFont val="Tahoma"/>
            <family val="2"/>
          </rPr>
          <t xml:space="preserve"> </t>
        </r>
        <r>
          <rPr>
            <b/>
            <sz val="9"/>
            <color indexed="81"/>
            <rFont val="돋움"/>
            <family val="3"/>
            <charset val="129"/>
          </rPr>
          <t>결과</t>
        </r>
        <r>
          <rPr>
            <b/>
            <sz val="9"/>
            <color indexed="81"/>
            <rFont val="Tahoma"/>
            <family val="2"/>
          </rPr>
          <t xml:space="preserve"> 1</t>
        </r>
        <r>
          <rPr>
            <b/>
            <sz val="9"/>
            <color indexed="81"/>
            <rFont val="돋움"/>
            <family val="3"/>
            <charset val="129"/>
          </rPr>
          <t>월분부터</t>
        </r>
        <r>
          <rPr>
            <b/>
            <sz val="9"/>
            <color indexed="81"/>
            <rFont val="Tahoma"/>
            <family val="2"/>
          </rPr>
          <t xml:space="preserve"> </t>
        </r>
        <r>
          <rPr>
            <b/>
            <sz val="9"/>
            <color indexed="81"/>
            <rFont val="돋움"/>
            <family val="3"/>
            <charset val="129"/>
          </rPr>
          <t>소급인상하기로</t>
        </r>
        <r>
          <rPr>
            <b/>
            <sz val="9"/>
            <color indexed="81"/>
            <rFont val="Tahoma"/>
            <family val="2"/>
          </rPr>
          <t xml:space="preserve"> </t>
        </r>
        <r>
          <rPr>
            <b/>
            <sz val="9"/>
            <color indexed="81"/>
            <rFont val="돋움"/>
            <family val="3"/>
            <charset val="129"/>
          </rPr>
          <t>함에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이미</t>
        </r>
        <r>
          <rPr>
            <b/>
            <sz val="9"/>
            <color indexed="81"/>
            <rFont val="Tahoma"/>
            <family val="2"/>
          </rPr>
          <t xml:space="preserve"> </t>
        </r>
        <r>
          <rPr>
            <b/>
            <sz val="9"/>
            <color indexed="81"/>
            <rFont val="돋움"/>
            <family val="3"/>
            <charset val="129"/>
          </rPr>
          <t>지급된</t>
        </r>
        <r>
          <rPr>
            <b/>
            <sz val="9"/>
            <color indexed="81"/>
            <rFont val="Tahoma"/>
            <family val="2"/>
          </rPr>
          <t xml:space="preserve"> </t>
        </r>
        <r>
          <rPr>
            <b/>
            <sz val="9"/>
            <color indexed="81"/>
            <rFont val="돋움"/>
            <family val="3"/>
            <charset val="129"/>
          </rPr>
          <t>급여와</t>
        </r>
        <r>
          <rPr>
            <b/>
            <sz val="9"/>
            <color indexed="81"/>
            <rFont val="Tahoma"/>
            <family val="2"/>
          </rPr>
          <t xml:space="preserve"> </t>
        </r>
        <r>
          <rPr>
            <b/>
            <sz val="9"/>
            <color indexed="81"/>
            <rFont val="돋움"/>
            <family val="3"/>
            <charset val="129"/>
          </rPr>
          <t>인상금액과의</t>
        </r>
        <r>
          <rPr>
            <b/>
            <sz val="9"/>
            <color indexed="81"/>
            <rFont val="Tahoma"/>
            <family val="2"/>
          </rPr>
          <t xml:space="preserve"> </t>
        </r>
        <r>
          <rPr>
            <b/>
            <sz val="9"/>
            <color indexed="81"/>
            <rFont val="돋움"/>
            <family val="3"/>
            <charset val="129"/>
          </rPr>
          <t>차액을</t>
        </r>
        <r>
          <rPr>
            <b/>
            <sz val="9"/>
            <color indexed="81"/>
            <rFont val="Tahoma"/>
            <family val="2"/>
          </rPr>
          <t xml:space="preserve"> </t>
        </r>
        <r>
          <rPr>
            <b/>
            <sz val="9"/>
            <color indexed="81"/>
            <rFont val="돋움"/>
            <family val="3"/>
            <charset val="129"/>
          </rPr>
          <t>소급하여</t>
        </r>
        <r>
          <rPr>
            <b/>
            <sz val="9"/>
            <color indexed="81"/>
            <rFont val="Tahoma"/>
            <family val="2"/>
          </rPr>
          <t xml:space="preserve"> </t>
        </r>
        <r>
          <rPr>
            <b/>
            <sz val="9"/>
            <color indexed="81"/>
            <rFont val="돋움"/>
            <family val="3"/>
            <charset val="129"/>
          </rPr>
          <t>지급하는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월정액급여의</t>
        </r>
        <r>
          <rPr>
            <b/>
            <sz val="9"/>
            <color indexed="81"/>
            <rFont val="Tahoma"/>
            <family val="2"/>
          </rPr>
          <t xml:space="preserve"> </t>
        </r>
        <r>
          <rPr>
            <b/>
            <sz val="9"/>
            <color indexed="81"/>
            <rFont val="돋움"/>
            <family val="3"/>
            <charset val="129"/>
          </rPr>
          <t>계산은</t>
        </r>
        <r>
          <rPr>
            <b/>
            <sz val="9"/>
            <color indexed="81"/>
            <rFont val="Tahoma"/>
            <family val="2"/>
          </rPr>
          <t xml:space="preserve"> 1</t>
        </r>
        <r>
          <rPr>
            <b/>
            <sz val="9"/>
            <color indexed="81"/>
            <rFont val="돋움"/>
            <family val="3"/>
            <charset val="129"/>
          </rPr>
          <t>월분부터</t>
        </r>
        <r>
          <rPr>
            <b/>
            <sz val="9"/>
            <color indexed="81"/>
            <rFont val="Tahoma"/>
            <family val="2"/>
          </rPr>
          <t xml:space="preserve"> </t>
        </r>
        <r>
          <rPr>
            <b/>
            <sz val="9"/>
            <color indexed="81"/>
            <rFont val="돋움"/>
            <family val="3"/>
            <charset val="129"/>
          </rPr>
          <t>인상된</t>
        </r>
        <r>
          <rPr>
            <b/>
            <sz val="9"/>
            <color indexed="81"/>
            <rFont val="Tahoma"/>
            <family val="2"/>
          </rPr>
          <t xml:space="preserve"> </t>
        </r>
        <r>
          <rPr>
            <b/>
            <sz val="9"/>
            <color indexed="81"/>
            <rFont val="돋움"/>
            <family val="3"/>
            <charset val="129"/>
          </rPr>
          <t>금액으로</t>
        </r>
        <r>
          <rPr>
            <b/>
            <sz val="9"/>
            <color indexed="81"/>
            <rFont val="Tahoma"/>
            <family val="2"/>
          </rPr>
          <t xml:space="preserve"> </t>
        </r>
        <r>
          <rPr>
            <b/>
            <sz val="9"/>
            <color indexed="81"/>
            <rFont val="돋움"/>
            <family val="3"/>
            <charset val="129"/>
          </rPr>
          <t>재계산함</t>
        </r>
        <r>
          <rPr>
            <b/>
            <sz val="9"/>
            <color indexed="81"/>
            <rFont val="Tahoma"/>
            <family val="2"/>
          </rPr>
          <t xml:space="preserve">. 
3) </t>
        </r>
        <r>
          <rPr>
            <b/>
            <sz val="9"/>
            <color indexed="81"/>
            <rFont val="돋움"/>
            <family val="3"/>
            <charset val="129"/>
          </rPr>
          <t>유의사항</t>
        </r>
        <r>
          <rPr>
            <b/>
            <sz val="9"/>
            <color indexed="81"/>
            <rFont val="Tahoma"/>
            <family val="2"/>
          </rPr>
          <t xml:space="preserve"> 
</t>
        </r>
        <r>
          <rPr>
            <b/>
            <sz val="9"/>
            <color indexed="81"/>
            <rFont val="돋움"/>
            <family val="3"/>
            <charset val="129"/>
          </rPr>
          <t>①</t>
        </r>
        <r>
          <rPr>
            <b/>
            <sz val="9"/>
            <color indexed="81"/>
            <rFont val="Tahoma"/>
            <family val="2"/>
          </rPr>
          <t xml:space="preserve"> </t>
        </r>
        <r>
          <rPr>
            <b/>
            <sz val="9"/>
            <color indexed="81"/>
            <rFont val="돋움"/>
            <family val="3"/>
            <charset val="129"/>
          </rPr>
          <t>생산직</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관련직에</t>
        </r>
        <r>
          <rPr>
            <b/>
            <sz val="9"/>
            <color indexed="81"/>
            <rFont val="Tahoma"/>
            <family val="2"/>
          </rPr>
          <t xml:space="preserve"> </t>
        </r>
        <r>
          <rPr>
            <b/>
            <sz val="9"/>
            <color indexed="81"/>
            <rFont val="돋움"/>
            <family val="3"/>
            <charset val="129"/>
          </rPr>
          <t>종사하는</t>
        </r>
        <r>
          <rPr>
            <b/>
            <sz val="9"/>
            <color indexed="81"/>
            <rFont val="Tahoma"/>
            <family val="2"/>
          </rPr>
          <t xml:space="preserve"> </t>
        </r>
        <r>
          <rPr>
            <b/>
            <sz val="9"/>
            <color indexed="81"/>
            <rFont val="돋움"/>
            <family val="3"/>
            <charset val="129"/>
          </rPr>
          <t>근로자가</t>
        </r>
        <r>
          <rPr>
            <b/>
            <sz val="9"/>
            <color indexed="81"/>
            <rFont val="Tahoma"/>
            <family val="2"/>
          </rPr>
          <t xml:space="preserve"> </t>
        </r>
        <r>
          <rPr>
            <b/>
            <sz val="9"/>
            <color indexed="81"/>
            <rFont val="돋움"/>
            <family val="3"/>
            <charset val="129"/>
          </rPr>
          <t>연장근로수당</t>
        </r>
        <r>
          <rPr>
            <b/>
            <sz val="9"/>
            <color indexed="81"/>
            <rFont val="Tahoma"/>
            <family val="2"/>
          </rPr>
          <t xml:space="preserve"> </t>
        </r>
        <r>
          <rPr>
            <b/>
            <sz val="9"/>
            <color indexed="81"/>
            <rFont val="돋움"/>
            <family val="3"/>
            <charset val="129"/>
          </rPr>
          <t>등에</t>
        </r>
        <r>
          <rPr>
            <b/>
            <sz val="9"/>
            <color indexed="81"/>
            <rFont val="Tahoma"/>
            <family val="2"/>
          </rPr>
          <t xml:space="preserve"> </t>
        </r>
        <r>
          <rPr>
            <b/>
            <sz val="9"/>
            <color indexed="81"/>
            <rFont val="돋움"/>
            <family val="3"/>
            <charset val="129"/>
          </rPr>
          <t>대해</t>
        </r>
        <r>
          <rPr>
            <b/>
            <sz val="9"/>
            <color indexed="81"/>
            <rFont val="Tahoma"/>
            <family val="2"/>
          </rPr>
          <t xml:space="preserve"> </t>
        </r>
        <r>
          <rPr>
            <b/>
            <sz val="9"/>
            <color indexed="81"/>
            <rFont val="돋움"/>
            <family val="3"/>
            <charset val="129"/>
          </rPr>
          <t>비과세를</t>
        </r>
        <r>
          <rPr>
            <b/>
            <sz val="9"/>
            <color indexed="81"/>
            <rFont val="Tahoma"/>
            <family val="2"/>
          </rPr>
          <t xml:space="preserve"> </t>
        </r>
        <r>
          <rPr>
            <b/>
            <sz val="9"/>
            <color indexed="81"/>
            <rFont val="돋움"/>
            <family val="3"/>
            <charset val="129"/>
          </rPr>
          <t>적용받기</t>
        </r>
        <r>
          <rPr>
            <b/>
            <sz val="9"/>
            <color indexed="81"/>
            <rFont val="Tahoma"/>
            <family val="2"/>
          </rPr>
          <t xml:space="preserve"> </t>
        </r>
        <r>
          <rPr>
            <b/>
            <sz val="9"/>
            <color indexed="81"/>
            <rFont val="돋움"/>
            <family val="3"/>
            <charset val="129"/>
          </rPr>
          <t>위해서는</t>
        </r>
        <r>
          <rPr>
            <b/>
            <sz val="9"/>
            <color indexed="81"/>
            <rFont val="Tahoma"/>
            <family val="2"/>
          </rPr>
          <t xml:space="preserve"> </t>
        </r>
        <r>
          <rPr>
            <b/>
            <sz val="9"/>
            <color indexed="81"/>
            <rFont val="돋움"/>
            <family val="3"/>
            <charset val="129"/>
          </rPr>
          <t>월정액급여</t>
        </r>
        <r>
          <rPr>
            <b/>
            <sz val="9"/>
            <color indexed="81"/>
            <rFont val="Tahoma"/>
            <family val="2"/>
          </rPr>
          <t xml:space="preserve"> 210</t>
        </r>
        <r>
          <rPr>
            <b/>
            <sz val="9"/>
            <color indexed="81"/>
            <rFont val="돋움"/>
            <family val="3"/>
            <charset val="129"/>
          </rPr>
          <t>만원</t>
        </r>
        <r>
          <rPr>
            <b/>
            <sz val="9"/>
            <color indexed="81"/>
            <rFont val="Tahoma"/>
            <family val="2"/>
          </rPr>
          <t xml:space="preserve"> </t>
        </r>
        <r>
          <rPr>
            <b/>
            <sz val="9"/>
            <color indexed="81"/>
            <rFont val="돋움"/>
            <family val="3"/>
            <charset val="129"/>
          </rPr>
          <t>이하</t>
        </r>
        <r>
          <rPr>
            <b/>
            <sz val="9"/>
            <color indexed="81"/>
            <rFont val="Tahoma"/>
            <family val="2"/>
          </rPr>
          <t xml:space="preserve"> </t>
        </r>
        <r>
          <rPr>
            <b/>
            <sz val="9"/>
            <color indexed="81"/>
            <rFont val="돋움"/>
            <family val="3"/>
            <charset val="129"/>
          </rPr>
          <t>요건과</t>
        </r>
        <r>
          <rPr>
            <b/>
            <sz val="9"/>
            <color indexed="81"/>
            <rFont val="Tahoma"/>
            <family val="2"/>
          </rPr>
          <t xml:space="preserve"> </t>
        </r>
        <r>
          <rPr>
            <b/>
            <sz val="9"/>
            <color indexed="81"/>
            <rFont val="돋움"/>
            <family val="3"/>
            <charset val="129"/>
          </rPr>
          <t>직전</t>
        </r>
        <r>
          <rPr>
            <b/>
            <sz val="9"/>
            <color indexed="81"/>
            <rFont val="Tahoma"/>
            <family val="2"/>
          </rPr>
          <t xml:space="preserve"> </t>
        </r>
        <r>
          <rPr>
            <b/>
            <sz val="9"/>
            <color indexed="81"/>
            <rFont val="돋움"/>
            <family val="3"/>
            <charset val="129"/>
          </rPr>
          <t>과세기간의</t>
        </r>
        <r>
          <rPr>
            <b/>
            <sz val="9"/>
            <color indexed="81"/>
            <rFont val="Tahoma"/>
            <family val="2"/>
          </rPr>
          <t xml:space="preserve"> </t>
        </r>
        <r>
          <rPr>
            <b/>
            <sz val="9"/>
            <color indexed="81"/>
            <rFont val="돋움"/>
            <family val="3"/>
            <charset val="129"/>
          </rPr>
          <t>소득세법</t>
        </r>
        <r>
          <rPr>
            <b/>
            <sz val="9"/>
            <color indexed="81"/>
            <rFont val="Tahoma"/>
            <family val="2"/>
          </rPr>
          <t xml:space="preserve"> </t>
        </r>
        <r>
          <rPr>
            <b/>
            <sz val="9"/>
            <color indexed="81"/>
            <rFont val="돋움"/>
            <family val="3"/>
            <charset val="129"/>
          </rPr>
          <t>제</t>
        </r>
        <r>
          <rPr>
            <b/>
            <sz val="9"/>
            <color indexed="81"/>
            <rFont val="Tahoma"/>
            <family val="2"/>
          </rPr>
          <t>20</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2</t>
        </r>
        <r>
          <rPr>
            <b/>
            <sz val="9"/>
            <color indexed="81"/>
            <rFont val="돋움"/>
            <family val="3"/>
            <charset val="129"/>
          </rPr>
          <t>항에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총급여액</t>
        </r>
        <r>
          <rPr>
            <b/>
            <sz val="9"/>
            <color indexed="81"/>
            <rFont val="Tahoma"/>
            <family val="2"/>
          </rPr>
          <t xml:space="preserve"> 3</t>
        </r>
        <r>
          <rPr>
            <b/>
            <sz val="9"/>
            <color indexed="81"/>
            <rFont val="돋움"/>
            <family val="3"/>
            <charset val="129"/>
          </rPr>
          <t>천만원</t>
        </r>
        <r>
          <rPr>
            <b/>
            <sz val="9"/>
            <color indexed="81"/>
            <rFont val="Tahoma"/>
            <family val="2"/>
          </rPr>
          <t xml:space="preserve"> </t>
        </r>
        <r>
          <rPr>
            <b/>
            <sz val="9"/>
            <color indexed="81"/>
            <rFont val="돋움"/>
            <family val="3"/>
            <charset val="129"/>
          </rPr>
          <t>이하</t>
        </r>
        <r>
          <rPr>
            <b/>
            <sz val="9"/>
            <color indexed="81"/>
            <rFont val="Tahoma"/>
            <family val="2"/>
          </rPr>
          <t xml:space="preserve"> </t>
        </r>
        <r>
          <rPr>
            <b/>
            <sz val="9"/>
            <color indexed="81"/>
            <rFont val="돋움"/>
            <family val="3"/>
            <charset val="129"/>
          </rPr>
          <t>요건을</t>
        </r>
        <r>
          <rPr>
            <b/>
            <sz val="9"/>
            <color indexed="81"/>
            <rFont val="Tahoma"/>
            <family val="2"/>
          </rPr>
          <t xml:space="preserve"> </t>
        </r>
        <r>
          <rPr>
            <b/>
            <sz val="9"/>
            <color indexed="81"/>
            <rFont val="돋움"/>
            <family val="3"/>
            <charset val="129"/>
          </rPr>
          <t>동시에</t>
        </r>
        <r>
          <rPr>
            <b/>
            <sz val="9"/>
            <color indexed="81"/>
            <rFont val="Tahoma"/>
            <family val="2"/>
          </rPr>
          <t xml:space="preserve"> </t>
        </r>
        <r>
          <rPr>
            <b/>
            <sz val="9"/>
            <color indexed="81"/>
            <rFont val="돋움"/>
            <family val="3"/>
            <charset val="129"/>
          </rPr>
          <t>충족하여야</t>
        </r>
        <r>
          <rPr>
            <b/>
            <sz val="9"/>
            <color indexed="81"/>
            <rFont val="Tahoma"/>
            <family val="2"/>
          </rPr>
          <t xml:space="preserve"> </t>
        </r>
        <r>
          <rPr>
            <b/>
            <sz val="9"/>
            <color indexed="81"/>
            <rFont val="돋움"/>
            <family val="3"/>
            <charset val="129"/>
          </rPr>
          <t>한다</t>
        </r>
        <r>
          <rPr>
            <b/>
            <sz val="9"/>
            <color indexed="81"/>
            <rFont val="Tahoma"/>
            <family val="2"/>
          </rPr>
          <t xml:space="preserve">. 
</t>
        </r>
        <r>
          <rPr>
            <b/>
            <sz val="9"/>
            <color indexed="81"/>
            <rFont val="돋움"/>
            <family val="3"/>
            <charset val="129"/>
          </rPr>
          <t>②</t>
        </r>
        <r>
          <rPr>
            <b/>
            <sz val="9"/>
            <color indexed="81"/>
            <rFont val="Tahoma"/>
            <family val="2"/>
          </rPr>
          <t xml:space="preserve"> </t>
        </r>
        <r>
          <rPr>
            <b/>
            <sz val="9"/>
            <color indexed="81"/>
            <rFont val="돋움"/>
            <family val="3"/>
            <charset val="129"/>
          </rPr>
          <t>광산근로자</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일용근로자는</t>
        </r>
        <r>
          <rPr>
            <b/>
            <sz val="9"/>
            <color indexed="81"/>
            <rFont val="Tahoma"/>
            <family val="2"/>
          </rPr>
          <t xml:space="preserve"> </t>
        </r>
        <r>
          <rPr>
            <b/>
            <sz val="9"/>
            <color indexed="81"/>
            <rFont val="돋움"/>
            <family val="3"/>
            <charset val="129"/>
          </rPr>
          <t>연</t>
        </r>
        <r>
          <rPr>
            <b/>
            <sz val="9"/>
            <color indexed="81"/>
            <rFont val="Tahoma"/>
            <family val="2"/>
          </rPr>
          <t xml:space="preserve"> 240</t>
        </r>
        <r>
          <rPr>
            <b/>
            <sz val="9"/>
            <color indexed="81"/>
            <rFont val="돋움"/>
            <family val="3"/>
            <charset val="129"/>
          </rPr>
          <t>만원을</t>
        </r>
        <r>
          <rPr>
            <b/>
            <sz val="9"/>
            <color indexed="81"/>
            <rFont val="Tahoma"/>
            <family val="2"/>
          </rPr>
          <t xml:space="preserve"> </t>
        </r>
        <r>
          <rPr>
            <b/>
            <sz val="9"/>
            <color indexed="81"/>
            <rFont val="돋움"/>
            <family val="3"/>
            <charset val="129"/>
          </rPr>
          <t>초과하더라도</t>
        </r>
        <r>
          <rPr>
            <b/>
            <sz val="9"/>
            <color indexed="81"/>
            <rFont val="Tahoma"/>
            <family val="2"/>
          </rPr>
          <t xml:space="preserve"> </t>
        </r>
        <r>
          <rPr>
            <b/>
            <sz val="9"/>
            <color indexed="81"/>
            <rFont val="돋움"/>
            <family val="3"/>
            <charset val="129"/>
          </rPr>
          <t>전액</t>
        </r>
        <r>
          <rPr>
            <b/>
            <sz val="9"/>
            <color indexed="81"/>
            <rFont val="Tahoma"/>
            <family val="2"/>
          </rPr>
          <t xml:space="preserve"> </t>
        </r>
        <r>
          <rPr>
            <b/>
            <sz val="9"/>
            <color indexed="81"/>
            <rFont val="돋움"/>
            <family val="3"/>
            <charset val="129"/>
          </rPr>
          <t>비과세한다</t>
        </r>
        <r>
          <rPr>
            <b/>
            <sz val="9"/>
            <color indexed="81"/>
            <rFont val="Tahoma"/>
            <family val="2"/>
          </rPr>
          <t xml:space="preserve">. 
</t>
        </r>
        <r>
          <rPr>
            <b/>
            <sz val="9"/>
            <color indexed="81"/>
            <rFont val="돋움"/>
            <family val="3"/>
            <charset val="129"/>
          </rPr>
          <t>　※</t>
        </r>
        <r>
          <rPr>
            <b/>
            <sz val="9"/>
            <color indexed="81"/>
            <rFont val="Tahoma"/>
            <family val="2"/>
          </rPr>
          <t xml:space="preserve"> </t>
        </r>
        <r>
          <rPr>
            <b/>
            <sz val="9"/>
            <color indexed="81"/>
            <rFont val="돋움"/>
            <family val="3"/>
            <charset val="129"/>
          </rPr>
          <t>월정액급여</t>
        </r>
        <r>
          <rPr>
            <b/>
            <sz val="9"/>
            <color indexed="81"/>
            <rFont val="Tahoma"/>
            <family val="2"/>
          </rPr>
          <t xml:space="preserve"> 210</t>
        </r>
        <r>
          <rPr>
            <b/>
            <sz val="9"/>
            <color indexed="81"/>
            <rFont val="돋움"/>
            <family val="3"/>
            <charset val="129"/>
          </rPr>
          <t>만원을</t>
        </r>
        <r>
          <rPr>
            <b/>
            <sz val="9"/>
            <color indexed="81"/>
            <rFont val="Tahoma"/>
            <family val="2"/>
          </rPr>
          <t xml:space="preserve"> </t>
        </r>
        <r>
          <rPr>
            <b/>
            <sz val="9"/>
            <color indexed="81"/>
            <rFont val="돋움"/>
            <family val="3"/>
            <charset val="129"/>
          </rPr>
          <t>초과하는</t>
        </r>
        <r>
          <rPr>
            <b/>
            <sz val="9"/>
            <color indexed="81"/>
            <rFont val="Tahoma"/>
            <family val="2"/>
          </rPr>
          <t xml:space="preserve"> </t>
        </r>
        <r>
          <rPr>
            <b/>
            <sz val="9"/>
            <color indexed="81"/>
            <rFont val="돋움"/>
            <family val="3"/>
            <charset val="129"/>
          </rPr>
          <t>달에</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연장시간</t>
        </r>
        <r>
          <rPr>
            <b/>
            <sz val="9"/>
            <color indexed="81"/>
            <rFont val="MingLiU"/>
            <family val="3"/>
            <charset val="136"/>
          </rPr>
          <t>‧</t>
        </r>
        <r>
          <rPr>
            <b/>
            <sz val="9"/>
            <color indexed="81"/>
            <rFont val="돋움"/>
            <family val="3"/>
            <charset val="129"/>
          </rPr>
          <t>야간</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휴일근로수당</t>
        </r>
        <r>
          <rPr>
            <b/>
            <sz val="9"/>
            <color indexed="81"/>
            <rFont val="Tahoma"/>
            <family val="2"/>
          </rPr>
          <t>(</t>
        </r>
        <r>
          <rPr>
            <b/>
            <sz val="9"/>
            <color indexed="81"/>
            <rFont val="돋움"/>
            <family val="3"/>
            <charset val="129"/>
          </rPr>
          <t>주휴수당</t>
        </r>
        <r>
          <rPr>
            <b/>
            <sz val="9"/>
            <color indexed="81"/>
            <rFont val="Tahoma"/>
            <family val="2"/>
          </rPr>
          <t xml:space="preserve"> </t>
        </r>
        <r>
          <rPr>
            <b/>
            <sz val="9"/>
            <color indexed="81"/>
            <rFont val="돋움"/>
            <family val="3"/>
            <charset val="129"/>
          </rPr>
          <t>포함</t>
        </r>
        <r>
          <rPr>
            <b/>
            <sz val="9"/>
            <color indexed="81"/>
            <rFont val="Tahoma"/>
            <family val="2"/>
          </rPr>
          <t>)</t>
        </r>
        <r>
          <rPr>
            <b/>
            <sz val="9"/>
            <color indexed="81"/>
            <rFont val="돋움"/>
            <family val="3"/>
            <charset val="129"/>
          </rPr>
          <t>은</t>
        </r>
        <r>
          <rPr>
            <b/>
            <sz val="9"/>
            <color indexed="81"/>
            <rFont val="Tahoma"/>
            <family val="2"/>
          </rPr>
          <t xml:space="preserve"> </t>
        </r>
        <r>
          <rPr>
            <b/>
            <sz val="9"/>
            <color indexed="81"/>
            <rFont val="돋움"/>
            <family val="3"/>
            <charset val="129"/>
          </rPr>
          <t>모두</t>
        </r>
        <r>
          <rPr>
            <b/>
            <sz val="9"/>
            <color indexed="81"/>
            <rFont val="Tahoma"/>
            <family val="2"/>
          </rPr>
          <t xml:space="preserve"> </t>
        </r>
        <r>
          <rPr>
            <b/>
            <sz val="9"/>
            <color indexed="81"/>
            <rFont val="돋움"/>
            <family val="3"/>
            <charset val="129"/>
          </rPr>
          <t>과세되는</t>
        </r>
        <r>
          <rPr>
            <b/>
            <sz val="9"/>
            <color indexed="81"/>
            <rFont val="Tahoma"/>
            <family val="2"/>
          </rPr>
          <t xml:space="preserve"> </t>
        </r>
        <r>
          <rPr>
            <b/>
            <sz val="9"/>
            <color indexed="81"/>
            <rFont val="돋움"/>
            <family val="3"/>
            <charset val="129"/>
          </rPr>
          <t>소득임</t>
        </r>
        <r>
          <rPr>
            <b/>
            <sz val="9"/>
            <color indexed="81"/>
            <rFont val="Tahoma"/>
            <family val="2"/>
          </rPr>
          <t xml:space="preserve"> 
</t>
        </r>
        <r>
          <rPr>
            <b/>
            <sz val="9"/>
            <color indexed="81"/>
            <rFont val="돋움"/>
            <family val="3"/>
            <charset val="129"/>
          </rPr>
          <t>③</t>
        </r>
        <r>
          <rPr>
            <b/>
            <sz val="9"/>
            <color indexed="81"/>
            <rFont val="Tahoma"/>
            <family val="2"/>
          </rPr>
          <t xml:space="preserve"> </t>
        </r>
        <r>
          <rPr>
            <b/>
            <sz val="9"/>
            <color indexed="81"/>
            <rFont val="돋움"/>
            <family val="3"/>
            <charset val="129"/>
          </rPr>
          <t>어선에</t>
        </r>
        <r>
          <rPr>
            <b/>
            <sz val="9"/>
            <color indexed="81"/>
            <rFont val="Tahoma"/>
            <family val="2"/>
          </rPr>
          <t xml:space="preserve"> </t>
        </r>
        <r>
          <rPr>
            <b/>
            <sz val="9"/>
            <color indexed="81"/>
            <rFont val="돋움"/>
            <family val="3"/>
            <charset val="129"/>
          </rPr>
          <t>승무하는</t>
        </r>
        <r>
          <rPr>
            <b/>
            <sz val="9"/>
            <color indexed="81"/>
            <rFont val="Tahoma"/>
            <family val="2"/>
          </rPr>
          <t xml:space="preserve"> </t>
        </r>
        <r>
          <rPr>
            <b/>
            <sz val="9"/>
            <color indexed="81"/>
            <rFont val="돋움"/>
            <family val="3"/>
            <charset val="129"/>
          </rPr>
          <t>선원</t>
        </r>
        <r>
          <rPr>
            <b/>
            <sz val="9"/>
            <color indexed="81"/>
            <rFont val="Tahoma"/>
            <family val="2"/>
          </rPr>
          <t>(</t>
        </r>
        <r>
          <rPr>
            <b/>
            <sz val="9"/>
            <color indexed="81"/>
            <rFont val="돋움"/>
            <family val="3"/>
            <charset val="129"/>
          </rPr>
          <t>선장</t>
        </r>
        <r>
          <rPr>
            <b/>
            <sz val="9"/>
            <color indexed="81"/>
            <rFont val="Tahoma"/>
            <family val="2"/>
          </rPr>
          <t xml:space="preserve"> </t>
        </r>
        <r>
          <rPr>
            <b/>
            <sz val="9"/>
            <color indexed="81"/>
            <rFont val="돋움"/>
            <family val="3"/>
            <charset val="129"/>
          </rPr>
          <t>제외</t>
        </r>
        <r>
          <rPr>
            <b/>
            <sz val="9"/>
            <color indexed="81"/>
            <rFont val="Tahoma"/>
            <family val="2"/>
          </rPr>
          <t>)</t>
        </r>
        <r>
          <rPr>
            <b/>
            <sz val="9"/>
            <color indexed="81"/>
            <rFont val="돋움"/>
            <family val="3"/>
            <charset val="129"/>
          </rPr>
          <t>의</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HakusyuSousyo_kk"/>
            <family val="3"/>
            <charset val="128"/>
          </rPr>
          <t>｢</t>
        </r>
        <r>
          <rPr>
            <b/>
            <sz val="9"/>
            <color indexed="81"/>
            <rFont val="돋움"/>
            <family val="3"/>
            <charset val="129"/>
          </rPr>
          <t>선원법</t>
        </r>
        <r>
          <rPr>
            <b/>
            <sz val="9"/>
            <color indexed="81"/>
            <rFont val="HakusyuSousyo_kk"/>
            <family val="3"/>
            <charset val="128"/>
          </rPr>
          <t>｣</t>
        </r>
        <r>
          <rPr>
            <b/>
            <sz val="9"/>
            <color indexed="81"/>
            <rFont val="돋움"/>
            <family val="3"/>
            <charset val="129"/>
          </rPr>
          <t>에</t>
        </r>
        <r>
          <rPr>
            <b/>
            <sz val="9"/>
            <color indexed="81"/>
            <rFont val="Tahoma"/>
            <family val="2"/>
          </rPr>
          <t xml:space="preserve"> </t>
        </r>
        <r>
          <rPr>
            <b/>
            <sz val="9"/>
            <color indexed="81"/>
            <rFont val="돋움"/>
            <family val="3"/>
            <charset val="129"/>
          </rPr>
          <t>의하여</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생산수당</t>
        </r>
        <r>
          <rPr>
            <b/>
            <sz val="9"/>
            <color indexed="81"/>
            <rFont val="Tahoma"/>
            <family val="2"/>
          </rPr>
          <t>(</t>
        </r>
        <r>
          <rPr>
            <b/>
            <sz val="9"/>
            <color indexed="81"/>
            <rFont val="돋움"/>
            <family val="3"/>
            <charset val="129"/>
          </rPr>
          <t>비율급으로</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월</t>
        </r>
        <r>
          <rPr>
            <b/>
            <sz val="9"/>
            <color indexed="81"/>
            <rFont val="Tahoma"/>
            <family val="2"/>
          </rPr>
          <t xml:space="preserve"> </t>
        </r>
        <r>
          <rPr>
            <b/>
            <sz val="9"/>
            <color indexed="81"/>
            <rFont val="돋움"/>
            <family val="3"/>
            <charset val="129"/>
          </rPr>
          <t>고정급을</t>
        </r>
        <r>
          <rPr>
            <b/>
            <sz val="9"/>
            <color indexed="81"/>
            <rFont val="Tahoma"/>
            <family val="2"/>
          </rPr>
          <t xml:space="preserve"> </t>
        </r>
        <r>
          <rPr>
            <b/>
            <sz val="9"/>
            <color indexed="81"/>
            <rFont val="돋움"/>
            <family val="3"/>
            <charset val="129"/>
          </rPr>
          <t>초과하는</t>
        </r>
        <r>
          <rPr>
            <b/>
            <sz val="9"/>
            <color indexed="81"/>
            <rFont val="Tahoma"/>
            <family val="2"/>
          </rPr>
          <t xml:space="preserve"> </t>
        </r>
        <r>
          <rPr>
            <b/>
            <sz val="9"/>
            <color indexed="81"/>
            <rFont val="돋움"/>
            <family val="3"/>
            <charset val="129"/>
          </rPr>
          <t>비율급</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연</t>
        </r>
        <r>
          <rPr>
            <b/>
            <sz val="9"/>
            <color indexed="81"/>
            <rFont val="Tahoma"/>
            <family val="2"/>
          </rPr>
          <t xml:space="preserve"> 240</t>
        </r>
        <r>
          <rPr>
            <b/>
            <sz val="9"/>
            <color indexed="81"/>
            <rFont val="돋움"/>
            <family val="3"/>
            <charset val="129"/>
          </rPr>
          <t>만원</t>
        </r>
        <r>
          <rPr>
            <b/>
            <sz val="9"/>
            <color indexed="81"/>
            <rFont val="Tahoma"/>
            <family val="2"/>
          </rPr>
          <t xml:space="preserve"> </t>
        </r>
        <r>
          <rPr>
            <b/>
            <sz val="9"/>
            <color indexed="81"/>
            <rFont val="돋움"/>
            <family val="3"/>
            <charset val="129"/>
          </rPr>
          <t>이내의</t>
        </r>
        <r>
          <rPr>
            <b/>
            <sz val="9"/>
            <color indexed="81"/>
            <rFont val="Tahoma"/>
            <family val="2"/>
          </rPr>
          <t xml:space="preserve"> </t>
        </r>
        <r>
          <rPr>
            <b/>
            <sz val="9"/>
            <color indexed="81"/>
            <rFont val="돋움"/>
            <family val="3"/>
            <charset val="129"/>
          </rPr>
          <t>금액에</t>
        </r>
        <r>
          <rPr>
            <b/>
            <sz val="9"/>
            <color indexed="81"/>
            <rFont val="Tahoma"/>
            <family val="2"/>
          </rPr>
          <t xml:space="preserve"> </t>
        </r>
        <r>
          <rPr>
            <b/>
            <sz val="9"/>
            <color indexed="81"/>
            <rFont val="돋움"/>
            <family val="3"/>
            <charset val="129"/>
          </rPr>
          <t>대해</t>
        </r>
        <r>
          <rPr>
            <b/>
            <sz val="9"/>
            <color indexed="81"/>
            <rFont val="Tahoma"/>
            <family val="2"/>
          </rPr>
          <t xml:space="preserve"> </t>
        </r>
        <r>
          <rPr>
            <b/>
            <sz val="9"/>
            <color indexed="81"/>
            <rFont val="돋움"/>
            <family val="3"/>
            <charset val="129"/>
          </rPr>
          <t>비과세한다</t>
        </r>
        <r>
          <rPr>
            <b/>
            <sz val="9"/>
            <color indexed="81"/>
            <rFont val="Tahoma"/>
            <family val="2"/>
          </rPr>
          <t xml:space="preserve">. 
</t>
        </r>
        <r>
          <rPr>
            <b/>
            <sz val="9"/>
            <color indexed="81"/>
            <rFont val="돋움"/>
            <family val="3"/>
            <charset val="129"/>
          </rPr>
          <t>④</t>
        </r>
        <r>
          <rPr>
            <b/>
            <sz val="9"/>
            <color indexed="81"/>
            <rFont val="Tahoma"/>
            <family val="2"/>
          </rPr>
          <t xml:space="preserve"> </t>
        </r>
        <r>
          <rPr>
            <b/>
            <sz val="9"/>
            <color indexed="81"/>
            <rFont val="돋움"/>
            <family val="3"/>
            <charset val="129"/>
          </rPr>
          <t>제조업을</t>
        </r>
        <r>
          <rPr>
            <b/>
            <sz val="9"/>
            <color indexed="81"/>
            <rFont val="Tahoma"/>
            <family val="2"/>
          </rPr>
          <t xml:space="preserve"> </t>
        </r>
        <r>
          <rPr>
            <b/>
            <sz val="9"/>
            <color indexed="81"/>
            <rFont val="돋움"/>
            <family val="3"/>
            <charset val="129"/>
          </rPr>
          <t>영위하는</t>
        </r>
        <r>
          <rPr>
            <b/>
            <sz val="9"/>
            <color indexed="81"/>
            <rFont val="Tahoma"/>
            <family val="2"/>
          </rPr>
          <t xml:space="preserve"> </t>
        </r>
        <r>
          <rPr>
            <b/>
            <sz val="9"/>
            <color indexed="81"/>
            <rFont val="돋움"/>
            <family val="3"/>
            <charset val="129"/>
          </rPr>
          <t>자로부터</t>
        </r>
        <r>
          <rPr>
            <b/>
            <sz val="9"/>
            <color indexed="81"/>
            <rFont val="Tahoma"/>
            <family val="2"/>
          </rPr>
          <t xml:space="preserve"> </t>
        </r>
        <r>
          <rPr>
            <b/>
            <sz val="9"/>
            <color indexed="81"/>
            <rFont val="돋움"/>
            <family val="3"/>
            <charset val="129"/>
          </rPr>
          <t>제조공정의</t>
        </r>
        <r>
          <rPr>
            <b/>
            <sz val="9"/>
            <color indexed="81"/>
            <rFont val="Tahoma"/>
            <family val="2"/>
          </rPr>
          <t xml:space="preserve"> </t>
        </r>
        <r>
          <rPr>
            <b/>
            <sz val="9"/>
            <color indexed="81"/>
            <rFont val="돋움"/>
            <family val="3"/>
            <charset val="129"/>
          </rPr>
          <t>일부를</t>
        </r>
        <r>
          <rPr>
            <b/>
            <sz val="9"/>
            <color indexed="81"/>
            <rFont val="Tahoma"/>
            <family val="2"/>
          </rPr>
          <t xml:space="preserve"> </t>
        </r>
        <r>
          <rPr>
            <b/>
            <sz val="9"/>
            <color indexed="81"/>
            <rFont val="돋움"/>
            <family val="3"/>
            <charset val="129"/>
          </rPr>
          <t>도급받는</t>
        </r>
        <r>
          <rPr>
            <b/>
            <sz val="9"/>
            <color indexed="81"/>
            <rFont val="Tahoma"/>
            <family val="2"/>
          </rPr>
          <t xml:space="preserve"> </t>
        </r>
        <r>
          <rPr>
            <b/>
            <sz val="9"/>
            <color indexed="81"/>
            <rFont val="돋움"/>
            <family val="3"/>
            <charset val="129"/>
          </rPr>
          <t>용역업체</t>
        </r>
        <r>
          <rPr>
            <b/>
            <sz val="9"/>
            <color indexed="81"/>
            <rFont val="Tahoma"/>
            <family val="2"/>
          </rPr>
          <t>(</t>
        </r>
        <r>
          <rPr>
            <b/>
            <sz val="9"/>
            <color indexed="81"/>
            <rFont val="돋움"/>
            <family val="3"/>
            <charset val="129"/>
          </rPr>
          <t>예</t>
        </r>
        <r>
          <rPr>
            <b/>
            <sz val="9"/>
            <color indexed="81"/>
            <rFont val="Tahoma"/>
            <family val="2"/>
          </rPr>
          <t xml:space="preserve">: </t>
        </r>
        <r>
          <rPr>
            <b/>
            <sz val="9"/>
            <color indexed="81"/>
            <rFont val="돋움"/>
            <family val="3"/>
            <charset val="129"/>
          </rPr>
          <t>소사장제</t>
        </r>
        <r>
          <rPr>
            <b/>
            <sz val="9"/>
            <color indexed="81"/>
            <rFont val="Tahoma"/>
            <family val="2"/>
          </rPr>
          <t xml:space="preserve"> </t>
        </r>
        <r>
          <rPr>
            <b/>
            <sz val="9"/>
            <color indexed="81"/>
            <rFont val="돋움"/>
            <family val="3"/>
            <charset val="129"/>
          </rPr>
          <t>회사</t>
        </r>
        <r>
          <rPr>
            <b/>
            <sz val="9"/>
            <color indexed="81"/>
            <rFont val="Tahoma"/>
            <family val="2"/>
          </rPr>
          <t>)</t>
        </r>
        <r>
          <rPr>
            <b/>
            <sz val="9"/>
            <color indexed="81"/>
            <rFont val="돋움"/>
            <family val="3"/>
            <charset val="129"/>
          </rPr>
          <t>에</t>
        </r>
        <r>
          <rPr>
            <b/>
            <sz val="9"/>
            <color indexed="81"/>
            <rFont val="Tahoma"/>
            <family val="2"/>
          </rPr>
          <t xml:space="preserve"> </t>
        </r>
        <r>
          <rPr>
            <b/>
            <sz val="9"/>
            <color indexed="81"/>
            <rFont val="돋움"/>
            <family val="3"/>
            <charset val="129"/>
          </rPr>
          <t>고용된</t>
        </r>
        <r>
          <rPr>
            <b/>
            <sz val="9"/>
            <color indexed="81"/>
            <rFont val="Tahoma"/>
            <family val="2"/>
          </rPr>
          <t xml:space="preserve"> </t>
        </r>
        <r>
          <rPr>
            <b/>
            <sz val="9"/>
            <color indexed="81"/>
            <rFont val="돋움"/>
            <family val="3"/>
            <charset val="129"/>
          </rPr>
          <t>자로서</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제조업체의</t>
        </r>
        <r>
          <rPr>
            <b/>
            <sz val="9"/>
            <color indexed="81"/>
            <rFont val="Tahoma"/>
            <family val="2"/>
          </rPr>
          <t xml:space="preserve"> </t>
        </r>
        <r>
          <rPr>
            <b/>
            <sz val="9"/>
            <color indexed="81"/>
            <rFont val="돋움"/>
            <family val="3"/>
            <charset val="129"/>
          </rPr>
          <t>공장내에서</t>
        </r>
        <r>
          <rPr>
            <b/>
            <sz val="9"/>
            <color indexed="81"/>
            <rFont val="Tahoma"/>
            <family val="2"/>
          </rPr>
          <t xml:space="preserve"> </t>
        </r>
        <r>
          <rPr>
            <b/>
            <sz val="9"/>
            <color indexed="81"/>
            <rFont val="돋움"/>
            <family val="3"/>
            <charset val="129"/>
          </rPr>
          <t>실질적인</t>
        </r>
        <r>
          <rPr>
            <b/>
            <sz val="9"/>
            <color indexed="81"/>
            <rFont val="Tahoma"/>
            <family val="2"/>
          </rPr>
          <t xml:space="preserve"> </t>
        </r>
        <r>
          <rPr>
            <b/>
            <sz val="9"/>
            <color indexed="81"/>
            <rFont val="돋움"/>
            <family val="3"/>
            <charset val="129"/>
          </rPr>
          <t>생산활동에</t>
        </r>
        <r>
          <rPr>
            <b/>
            <sz val="9"/>
            <color indexed="81"/>
            <rFont val="Tahoma"/>
            <family val="2"/>
          </rPr>
          <t xml:space="preserve"> </t>
        </r>
        <r>
          <rPr>
            <b/>
            <sz val="9"/>
            <color indexed="81"/>
            <rFont val="돋움"/>
            <family val="3"/>
            <charset val="129"/>
          </rPr>
          <t>종사하는</t>
        </r>
        <r>
          <rPr>
            <b/>
            <sz val="9"/>
            <color indexed="81"/>
            <rFont val="Tahoma"/>
            <family val="2"/>
          </rPr>
          <t xml:space="preserve"> </t>
        </r>
        <r>
          <rPr>
            <b/>
            <sz val="9"/>
            <color indexed="81"/>
            <rFont val="돋움"/>
            <family val="3"/>
            <charset val="129"/>
          </rPr>
          <t>자는</t>
        </r>
        <r>
          <rPr>
            <b/>
            <sz val="9"/>
            <color indexed="81"/>
            <rFont val="Tahoma"/>
            <family val="2"/>
          </rPr>
          <t xml:space="preserve"> </t>
        </r>
        <r>
          <rPr>
            <b/>
            <sz val="9"/>
            <color indexed="81"/>
            <rFont val="돋움"/>
            <family val="3"/>
            <charset val="129"/>
          </rPr>
          <t>생산직근로자에</t>
        </r>
        <r>
          <rPr>
            <b/>
            <sz val="9"/>
            <color indexed="81"/>
            <rFont val="Tahoma"/>
            <family val="2"/>
          </rPr>
          <t xml:space="preserve"> </t>
        </r>
        <r>
          <rPr>
            <b/>
            <sz val="9"/>
            <color indexed="81"/>
            <rFont val="돋움"/>
            <family val="3"/>
            <charset val="129"/>
          </rPr>
          <t>해당된다</t>
        </r>
        <r>
          <rPr>
            <b/>
            <sz val="9"/>
            <color indexed="81"/>
            <rFont val="Tahoma"/>
            <family val="2"/>
          </rPr>
          <t xml:space="preserve">. 
</t>
        </r>
        <r>
          <rPr>
            <b/>
            <sz val="9"/>
            <color indexed="81"/>
            <rFont val="돋움"/>
            <family val="3"/>
            <charset val="129"/>
          </rPr>
          <t>⑤건설업을</t>
        </r>
        <r>
          <rPr>
            <b/>
            <sz val="9"/>
            <color indexed="81"/>
            <rFont val="Tahoma"/>
            <family val="2"/>
          </rPr>
          <t xml:space="preserve"> </t>
        </r>
        <r>
          <rPr>
            <b/>
            <sz val="9"/>
            <color indexed="81"/>
            <rFont val="돋움"/>
            <family val="3"/>
            <charset val="129"/>
          </rPr>
          <t>영위하는</t>
        </r>
        <r>
          <rPr>
            <b/>
            <sz val="9"/>
            <color indexed="81"/>
            <rFont val="Tahoma"/>
            <family val="2"/>
          </rPr>
          <t xml:space="preserve"> </t>
        </r>
        <r>
          <rPr>
            <b/>
            <sz val="9"/>
            <color indexed="81"/>
            <rFont val="돋움"/>
            <family val="3"/>
            <charset val="129"/>
          </rPr>
          <t>업체의</t>
        </r>
        <r>
          <rPr>
            <b/>
            <sz val="9"/>
            <color indexed="81"/>
            <rFont val="Tahoma"/>
            <family val="2"/>
          </rPr>
          <t xml:space="preserve"> </t>
        </r>
        <r>
          <rPr>
            <b/>
            <sz val="9"/>
            <color indexed="81"/>
            <rFont val="돋움"/>
            <family val="3"/>
            <charset val="129"/>
          </rPr>
          <t>건설현장에서</t>
        </r>
        <r>
          <rPr>
            <b/>
            <sz val="9"/>
            <color indexed="81"/>
            <rFont val="Tahoma"/>
            <family val="2"/>
          </rPr>
          <t xml:space="preserve"> </t>
        </r>
        <r>
          <rPr>
            <b/>
            <sz val="9"/>
            <color indexed="81"/>
            <rFont val="돋움"/>
            <family val="3"/>
            <charset val="129"/>
          </rPr>
          <t>근로를</t>
        </r>
        <r>
          <rPr>
            <b/>
            <sz val="9"/>
            <color indexed="81"/>
            <rFont val="Tahoma"/>
            <family val="2"/>
          </rPr>
          <t xml:space="preserve"> </t>
        </r>
        <r>
          <rPr>
            <b/>
            <sz val="9"/>
            <color indexed="81"/>
            <rFont val="돋움"/>
            <family val="3"/>
            <charset val="129"/>
          </rPr>
          <t>제공하는</t>
        </r>
        <r>
          <rPr>
            <b/>
            <sz val="9"/>
            <color indexed="81"/>
            <rFont val="Tahoma"/>
            <family val="2"/>
          </rPr>
          <t xml:space="preserve"> </t>
        </r>
        <r>
          <rPr>
            <b/>
            <sz val="9"/>
            <color indexed="81"/>
            <rFont val="돋움"/>
            <family val="3"/>
            <charset val="129"/>
          </rPr>
          <t>일용근로자는</t>
        </r>
        <r>
          <rPr>
            <b/>
            <sz val="9"/>
            <color indexed="81"/>
            <rFont val="Tahoma"/>
            <family val="2"/>
          </rPr>
          <t xml:space="preserve"> </t>
        </r>
        <r>
          <rPr>
            <b/>
            <sz val="9"/>
            <color indexed="81"/>
            <rFont val="돋움"/>
            <family val="3"/>
            <charset val="129"/>
          </rPr>
          <t>공장에서</t>
        </r>
        <r>
          <rPr>
            <b/>
            <sz val="9"/>
            <color indexed="81"/>
            <rFont val="Tahoma"/>
            <family val="2"/>
          </rPr>
          <t xml:space="preserve"> </t>
        </r>
        <r>
          <rPr>
            <b/>
            <sz val="9"/>
            <color indexed="81"/>
            <rFont val="돋움"/>
            <family val="3"/>
            <charset val="129"/>
          </rPr>
          <t>근로를</t>
        </r>
        <r>
          <rPr>
            <b/>
            <sz val="9"/>
            <color indexed="81"/>
            <rFont val="Tahoma"/>
            <family val="2"/>
          </rPr>
          <t xml:space="preserve"> </t>
        </r>
        <r>
          <rPr>
            <b/>
            <sz val="9"/>
            <color indexed="81"/>
            <rFont val="돋움"/>
            <family val="3"/>
            <charset val="129"/>
          </rPr>
          <t>제공하는</t>
        </r>
        <r>
          <rPr>
            <b/>
            <sz val="9"/>
            <color indexed="81"/>
            <rFont val="Tahoma"/>
            <family val="2"/>
          </rPr>
          <t xml:space="preserve"> </t>
        </r>
        <r>
          <rPr>
            <b/>
            <sz val="9"/>
            <color indexed="81"/>
            <rFont val="돋움"/>
            <family val="3"/>
            <charset val="129"/>
          </rPr>
          <t>자에</t>
        </r>
        <r>
          <rPr>
            <b/>
            <sz val="9"/>
            <color indexed="81"/>
            <rFont val="Tahoma"/>
            <family val="2"/>
          </rPr>
          <t xml:space="preserve"> </t>
        </r>
        <r>
          <rPr>
            <b/>
            <sz val="9"/>
            <color indexed="81"/>
            <rFont val="돋움"/>
            <family val="3"/>
            <charset val="129"/>
          </rPr>
          <t>해당하지</t>
        </r>
        <r>
          <rPr>
            <b/>
            <sz val="9"/>
            <color indexed="81"/>
            <rFont val="Tahoma"/>
            <family val="2"/>
          </rPr>
          <t xml:space="preserve"> </t>
        </r>
        <r>
          <rPr>
            <b/>
            <sz val="9"/>
            <color indexed="81"/>
            <rFont val="돋움"/>
            <family val="3"/>
            <charset val="129"/>
          </rPr>
          <t>아니하므로</t>
        </r>
        <r>
          <rPr>
            <b/>
            <sz val="9"/>
            <color indexed="81"/>
            <rFont val="Tahoma"/>
            <family val="2"/>
          </rPr>
          <t xml:space="preserve"> </t>
        </r>
        <r>
          <rPr>
            <b/>
            <sz val="9"/>
            <color indexed="81"/>
            <rFont val="돋움"/>
            <family val="3"/>
            <charset val="129"/>
          </rPr>
          <t>동</t>
        </r>
        <r>
          <rPr>
            <b/>
            <sz val="9"/>
            <color indexed="81"/>
            <rFont val="Tahoma"/>
            <family val="2"/>
          </rPr>
          <t xml:space="preserve"> </t>
        </r>
        <r>
          <rPr>
            <b/>
            <sz val="9"/>
            <color indexed="81"/>
            <rFont val="돋움"/>
            <family val="3"/>
            <charset val="129"/>
          </rPr>
          <t>건설용역근로자에게</t>
        </r>
        <r>
          <rPr>
            <b/>
            <sz val="9"/>
            <color indexed="81"/>
            <rFont val="Tahoma"/>
            <family val="2"/>
          </rPr>
          <t xml:space="preserve"> </t>
        </r>
        <r>
          <rPr>
            <b/>
            <sz val="9"/>
            <color indexed="81"/>
            <rFont val="돋움"/>
            <family val="3"/>
            <charset val="129"/>
          </rPr>
          <t>지급되는</t>
        </r>
        <r>
          <rPr>
            <b/>
            <sz val="9"/>
            <color indexed="81"/>
            <rFont val="Tahoma"/>
            <family val="2"/>
          </rPr>
          <t xml:space="preserve"> </t>
        </r>
        <r>
          <rPr>
            <b/>
            <sz val="9"/>
            <color indexed="81"/>
            <rFont val="돋움"/>
            <family val="3"/>
            <charset val="129"/>
          </rPr>
          <t>연장시간근로</t>
        </r>
        <r>
          <rPr>
            <b/>
            <sz val="9"/>
            <color indexed="81"/>
            <rFont val="MingLiU"/>
            <family val="3"/>
            <charset val="136"/>
          </rPr>
          <t>‧</t>
        </r>
        <r>
          <rPr>
            <b/>
            <sz val="9"/>
            <color indexed="81"/>
            <rFont val="돋움"/>
            <family val="3"/>
            <charset val="129"/>
          </rPr>
          <t>야간근로</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휴일근로로</t>
        </r>
        <r>
          <rPr>
            <b/>
            <sz val="9"/>
            <color indexed="81"/>
            <rFont val="Tahoma"/>
            <family val="2"/>
          </rPr>
          <t xml:space="preserve"> </t>
        </r>
        <r>
          <rPr>
            <b/>
            <sz val="9"/>
            <color indexed="81"/>
            <rFont val="돋움"/>
            <family val="3"/>
            <charset val="129"/>
          </rPr>
          <t>인하여</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급여는</t>
        </r>
        <r>
          <rPr>
            <b/>
            <sz val="9"/>
            <color indexed="81"/>
            <rFont val="Tahoma"/>
            <family val="2"/>
          </rPr>
          <t xml:space="preserve"> </t>
        </r>
        <r>
          <rPr>
            <b/>
            <sz val="9"/>
            <color indexed="81"/>
            <rFont val="돋움"/>
            <family val="3"/>
            <charset val="129"/>
          </rPr>
          <t>과세대상</t>
        </r>
        <r>
          <rPr>
            <b/>
            <sz val="9"/>
            <color indexed="81"/>
            <rFont val="Tahoma"/>
            <family val="2"/>
          </rPr>
          <t xml:space="preserve"> </t>
        </r>
        <r>
          <rPr>
            <b/>
            <sz val="9"/>
            <color indexed="81"/>
            <rFont val="돋움"/>
            <family val="3"/>
            <charset val="129"/>
          </rPr>
          <t>근로소득에</t>
        </r>
        <r>
          <rPr>
            <b/>
            <sz val="9"/>
            <color indexed="81"/>
            <rFont val="Tahoma"/>
            <family val="2"/>
          </rPr>
          <t xml:space="preserve"> </t>
        </r>
        <r>
          <rPr>
            <b/>
            <sz val="9"/>
            <color indexed="81"/>
            <rFont val="돋움"/>
            <family val="3"/>
            <charset val="129"/>
          </rPr>
          <t>해당된다</t>
        </r>
        <r>
          <rPr>
            <b/>
            <sz val="9"/>
            <color indexed="81"/>
            <rFont val="Tahoma"/>
            <family val="2"/>
          </rPr>
          <t xml:space="preserve">. 
</t>
        </r>
        <r>
          <rPr>
            <b/>
            <sz val="9"/>
            <color indexed="81"/>
            <rFont val="돋움"/>
            <family val="3"/>
            <charset val="129"/>
          </rPr>
          <t xml:space="preserve">
소법</t>
        </r>
        <r>
          <rPr>
            <b/>
            <sz val="9"/>
            <color indexed="81"/>
            <rFont val="Tahoma"/>
            <family val="2"/>
          </rPr>
          <t xml:space="preserve">§ 12 3 </t>
        </r>
        <r>
          <rPr>
            <b/>
            <sz val="9"/>
            <color indexed="81"/>
            <rFont val="돋움"/>
            <family val="3"/>
            <charset val="129"/>
          </rPr>
          <t>더
생산직</t>
        </r>
        <r>
          <rPr>
            <b/>
            <sz val="9"/>
            <color indexed="81"/>
            <rFont val="Tahoma"/>
            <family val="2"/>
          </rPr>
          <t xml:space="preserve"> </t>
        </r>
        <r>
          <rPr>
            <b/>
            <sz val="9"/>
            <color indexed="81"/>
            <rFont val="돋움"/>
            <family val="3"/>
            <charset val="129"/>
          </rPr>
          <t>등에</t>
        </r>
        <r>
          <rPr>
            <b/>
            <sz val="9"/>
            <color indexed="81"/>
            <rFont val="Tahoma"/>
            <family val="2"/>
          </rPr>
          <t xml:space="preserve"> </t>
        </r>
        <r>
          <rPr>
            <b/>
            <sz val="9"/>
            <color indexed="81"/>
            <rFont val="돋움"/>
            <family val="3"/>
            <charset val="129"/>
          </rPr>
          <t>종사하는</t>
        </r>
        <r>
          <rPr>
            <b/>
            <sz val="9"/>
            <color indexed="81"/>
            <rFont val="Tahoma"/>
            <family val="2"/>
          </rPr>
          <t xml:space="preserve"> </t>
        </r>
        <r>
          <rPr>
            <b/>
            <sz val="9"/>
            <color indexed="81"/>
            <rFont val="돋움"/>
            <family val="3"/>
            <charset val="129"/>
          </rPr>
          <t>근로자의</t>
        </r>
        <r>
          <rPr>
            <b/>
            <sz val="9"/>
            <color indexed="81"/>
            <rFont val="Tahoma"/>
            <family val="2"/>
          </rPr>
          <t xml:space="preserve"> </t>
        </r>
        <r>
          <rPr>
            <b/>
            <sz val="9"/>
            <color indexed="81"/>
            <rFont val="돋움"/>
            <family val="3"/>
            <charset val="129"/>
          </rPr>
          <t>야간수당</t>
        </r>
        <r>
          <rPr>
            <b/>
            <sz val="9"/>
            <color indexed="81"/>
            <rFont val="Tahoma"/>
            <family val="2"/>
          </rPr>
          <t xml:space="preserve"> </t>
        </r>
        <r>
          <rPr>
            <b/>
            <sz val="9"/>
            <color indexed="81"/>
            <rFont val="돋움"/>
            <family val="3"/>
            <charset val="129"/>
          </rPr>
          <t>등
생산직근로자</t>
        </r>
        <r>
          <rPr>
            <b/>
            <sz val="9"/>
            <color indexed="81"/>
            <rFont val="Tahoma"/>
            <family val="2"/>
          </rPr>
          <t xml:space="preserve"> </t>
        </r>
        <r>
          <rPr>
            <b/>
            <sz val="9"/>
            <color indexed="81"/>
            <rFont val="돋움"/>
            <family val="3"/>
            <charset val="129"/>
          </rPr>
          <t>야간근무수당
공장</t>
        </r>
        <r>
          <rPr>
            <b/>
            <sz val="9"/>
            <color indexed="81"/>
            <rFont val="Tahoma"/>
            <family val="2"/>
          </rPr>
          <t xml:space="preserve">, </t>
        </r>
        <r>
          <rPr>
            <b/>
            <sz val="9"/>
            <color indexed="81"/>
            <rFont val="돋움"/>
            <family val="3"/>
            <charset val="129"/>
          </rPr>
          <t>광산</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생산직에</t>
        </r>
        <r>
          <rPr>
            <b/>
            <sz val="9"/>
            <color indexed="81"/>
            <rFont val="Tahoma"/>
            <family val="2"/>
          </rPr>
          <t xml:space="preserve"> </t>
        </r>
        <r>
          <rPr>
            <b/>
            <sz val="9"/>
            <color indexed="81"/>
            <rFont val="돋움"/>
            <family val="3"/>
            <charset val="129"/>
          </rPr>
          <t>종사하며</t>
        </r>
        <r>
          <rPr>
            <b/>
            <sz val="9"/>
            <color indexed="81"/>
            <rFont val="Tahoma"/>
            <family val="2"/>
          </rPr>
          <t xml:space="preserve"> </t>
        </r>
        <r>
          <rPr>
            <b/>
            <sz val="9"/>
            <color indexed="81"/>
            <rFont val="돋움"/>
            <family val="3"/>
            <charset val="129"/>
          </rPr>
          <t>월정액급여</t>
        </r>
        <r>
          <rPr>
            <b/>
            <sz val="9"/>
            <color indexed="81"/>
            <rFont val="Tahoma"/>
            <family val="2"/>
          </rPr>
          <t xml:space="preserve"> 210</t>
        </r>
        <r>
          <rPr>
            <b/>
            <sz val="9"/>
            <color indexed="81"/>
            <rFont val="돋움"/>
            <family val="3"/>
            <charset val="129"/>
          </rPr>
          <t>만원</t>
        </r>
        <r>
          <rPr>
            <b/>
            <sz val="9"/>
            <color indexed="81"/>
            <rFont val="Tahoma"/>
            <family val="2"/>
          </rPr>
          <t xml:space="preserve"> </t>
        </r>
        <r>
          <rPr>
            <b/>
            <sz val="9"/>
            <color indexed="81"/>
            <rFont val="돋움"/>
            <family val="3"/>
            <charset val="129"/>
          </rPr>
          <t>이하로서</t>
        </r>
        <r>
          <rPr>
            <b/>
            <sz val="9"/>
            <color indexed="81"/>
            <rFont val="Tahoma"/>
            <family val="2"/>
          </rPr>
          <t xml:space="preserve"> 
</t>
        </r>
        <r>
          <rPr>
            <b/>
            <sz val="9"/>
            <color indexed="81"/>
            <rFont val="돋움"/>
            <family val="3"/>
            <charset val="129"/>
          </rPr>
          <t>직전</t>
        </r>
        <r>
          <rPr>
            <b/>
            <sz val="9"/>
            <color indexed="81"/>
            <rFont val="Tahoma"/>
            <family val="2"/>
          </rPr>
          <t xml:space="preserve"> </t>
        </r>
        <r>
          <rPr>
            <b/>
            <sz val="9"/>
            <color indexed="81"/>
            <rFont val="돋움"/>
            <family val="3"/>
            <charset val="129"/>
          </rPr>
          <t>과세기간</t>
        </r>
        <r>
          <rPr>
            <b/>
            <sz val="9"/>
            <color indexed="81"/>
            <rFont val="Tahoma"/>
            <family val="2"/>
          </rPr>
          <t xml:space="preserve"> </t>
        </r>
        <r>
          <rPr>
            <b/>
            <sz val="9"/>
            <color indexed="81"/>
            <rFont val="돋움"/>
            <family val="3"/>
            <charset val="129"/>
          </rPr>
          <t>총급여액이</t>
        </r>
        <r>
          <rPr>
            <b/>
            <sz val="9"/>
            <color indexed="81"/>
            <rFont val="Tahoma"/>
            <family val="2"/>
          </rPr>
          <t xml:space="preserve"> 3</t>
        </r>
        <r>
          <rPr>
            <b/>
            <sz val="9"/>
            <color indexed="81"/>
            <rFont val="돋움"/>
            <family val="3"/>
            <charset val="129"/>
          </rPr>
          <t>천만원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근로자가</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야간근무수당</t>
        </r>
        <r>
          <rPr>
            <b/>
            <sz val="9"/>
            <color indexed="81"/>
            <rFont val="Tahoma"/>
            <family val="2"/>
          </rPr>
          <t xml:space="preserve"> </t>
        </r>
        <r>
          <rPr>
            <b/>
            <sz val="9"/>
            <color indexed="81"/>
            <rFont val="돋움"/>
            <family val="3"/>
            <charset val="129"/>
          </rPr>
          <t>등</t>
        </r>
        <r>
          <rPr>
            <b/>
            <sz val="9"/>
            <color indexed="81"/>
            <rFont val="Tahoma"/>
            <family val="2"/>
          </rPr>
          <t xml:space="preserve"> (240</t>
        </r>
        <r>
          <rPr>
            <b/>
            <sz val="9"/>
            <color indexed="81"/>
            <rFont val="돋움"/>
            <family val="3"/>
            <charset val="129"/>
          </rPr>
          <t>만원</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전액</t>
        </r>
        <r>
          <rPr>
            <b/>
            <sz val="9"/>
            <color indexed="81"/>
            <rFont val="Tahoma"/>
            <family val="2"/>
          </rPr>
          <t>)</t>
        </r>
      </text>
    </comment>
    <comment ref="W14" authorId="0" shapeId="0" xr:uid="{00000000-0006-0000-0100-000006000000}">
      <text>
        <r>
          <rPr>
            <b/>
            <sz val="9"/>
            <color indexed="81"/>
            <rFont val="돋움"/>
            <family val="3"/>
            <charset val="129"/>
          </rPr>
          <t>야간근로수당</t>
        </r>
        <r>
          <rPr>
            <b/>
            <sz val="9"/>
            <color indexed="81"/>
            <rFont val="Tahoma"/>
            <family val="2"/>
          </rPr>
          <t xml:space="preserve"> </t>
        </r>
        <r>
          <rPr>
            <b/>
            <sz val="9"/>
            <color indexed="81"/>
            <rFont val="돋움"/>
            <family val="3"/>
            <charset val="129"/>
          </rPr>
          <t>공제요건</t>
        </r>
        <r>
          <rPr>
            <b/>
            <sz val="9"/>
            <color indexed="81"/>
            <rFont val="Tahoma"/>
            <family val="2"/>
          </rPr>
          <t xml:space="preserve">
</t>
        </r>
        <r>
          <rPr>
            <b/>
            <sz val="9"/>
            <color indexed="81"/>
            <rFont val="돋움"/>
            <family val="3"/>
            <charset val="129"/>
          </rPr>
          <t>월정액급여</t>
        </r>
        <r>
          <rPr>
            <b/>
            <sz val="9"/>
            <color indexed="81"/>
            <rFont val="Tahoma"/>
            <family val="2"/>
          </rPr>
          <t xml:space="preserve"> 210</t>
        </r>
        <r>
          <rPr>
            <b/>
            <sz val="9"/>
            <color indexed="81"/>
            <rFont val="돋움"/>
            <family val="3"/>
            <charset val="129"/>
          </rPr>
          <t>만원이하
○</t>
        </r>
        <r>
          <rPr>
            <b/>
            <sz val="9"/>
            <color indexed="81"/>
            <rFont val="Tahoma"/>
            <family val="2"/>
          </rPr>
          <t xml:space="preserve"> </t>
        </r>
        <r>
          <rPr>
            <b/>
            <sz val="9"/>
            <color indexed="81"/>
            <rFont val="돋움"/>
            <family val="3"/>
            <charset val="129"/>
          </rPr>
          <t>월정액</t>
        </r>
        <r>
          <rPr>
            <b/>
            <sz val="9"/>
            <color indexed="81"/>
            <rFont val="Tahoma"/>
            <family val="2"/>
          </rPr>
          <t xml:space="preserve"> </t>
        </r>
        <r>
          <rPr>
            <b/>
            <sz val="9"/>
            <color indexed="81"/>
            <rFont val="돋움"/>
            <family val="3"/>
            <charset val="129"/>
          </rPr>
          <t>급여
▶</t>
        </r>
        <r>
          <rPr>
            <b/>
            <sz val="9"/>
            <color indexed="81"/>
            <rFont val="Tahoma"/>
            <family val="2"/>
          </rPr>
          <t xml:space="preserve"> </t>
        </r>
        <r>
          <rPr>
            <b/>
            <sz val="9"/>
            <color indexed="81"/>
            <rFont val="돋움"/>
            <family val="3"/>
            <charset val="129"/>
          </rPr>
          <t>매월</t>
        </r>
        <r>
          <rPr>
            <b/>
            <sz val="9"/>
            <color indexed="81"/>
            <rFont val="Tahoma"/>
            <family val="2"/>
          </rPr>
          <t xml:space="preserve"> </t>
        </r>
        <r>
          <rPr>
            <b/>
            <sz val="9"/>
            <color indexed="81"/>
            <rFont val="돋움"/>
            <family val="3"/>
            <charset val="129"/>
          </rPr>
          <t>직급별로</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봉급</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급료</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보수</t>
        </r>
        <r>
          <rPr>
            <b/>
            <sz val="9"/>
            <color indexed="81"/>
            <rFont val="Tahoma"/>
            <family val="2"/>
          </rPr>
          <t xml:space="preserve">  · </t>
        </r>
        <r>
          <rPr>
            <b/>
            <sz val="9"/>
            <color indexed="81"/>
            <rFont val="돋움"/>
            <family val="3"/>
            <charset val="129"/>
          </rPr>
          <t>임금</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수당</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밖에</t>
        </r>
        <r>
          <rPr>
            <b/>
            <sz val="9"/>
            <color indexed="81"/>
            <rFont val="Tahoma"/>
            <family val="2"/>
          </rPr>
          <t xml:space="preserve"> </t>
        </r>
        <r>
          <rPr>
            <b/>
            <sz val="9"/>
            <color indexed="81"/>
            <rFont val="돋움"/>
            <family val="3"/>
            <charset val="129"/>
          </rPr>
          <t>이와</t>
        </r>
        <r>
          <rPr>
            <b/>
            <sz val="9"/>
            <color indexed="81"/>
            <rFont val="Tahoma"/>
            <family val="2"/>
          </rPr>
          <t xml:space="preserve"> </t>
        </r>
        <r>
          <rPr>
            <b/>
            <sz val="9"/>
            <color indexed="81"/>
            <rFont val="돋움"/>
            <family val="3"/>
            <charset val="129"/>
          </rPr>
          <t>유사한</t>
        </r>
        <r>
          <rPr>
            <b/>
            <sz val="9"/>
            <color indexed="81"/>
            <rFont val="Tahoma"/>
            <family val="2"/>
          </rPr>
          <t xml:space="preserve"> </t>
        </r>
        <r>
          <rPr>
            <b/>
            <sz val="9"/>
            <color indexed="81"/>
            <rFont val="돋움"/>
            <family val="3"/>
            <charset val="129"/>
          </rPr>
          <t>성질의</t>
        </r>
        <r>
          <rPr>
            <b/>
            <sz val="9"/>
            <color indexed="81"/>
            <rFont val="Tahoma"/>
            <family val="2"/>
          </rPr>
          <t xml:space="preserve"> </t>
        </r>
        <r>
          <rPr>
            <b/>
            <sz val="9"/>
            <color indexed="81"/>
            <rFont val="돋움"/>
            <family val="3"/>
            <charset val="129"/>
          </rPr>
          <t>급여</t>
        </r>
        <r>
          <rPr>
            <b/>
            <sz val="9"/>
            <color indexed="81"/>
            <rFont val="Tahoma"/>
            <family val="2"/>
          </rPr>
          <t>(</t>
        </r>
        <r>
          <rPr>
            <b/>
            <sz val="9"/>
            <color indexed="81"/>
            <rFont val="돋움"/>
            <family val="3"/>
            <charset val="129"/>
          </rPr>
          <t>해당</t>
        </r>
        <r>
          <rPr>
            <b/>
            <sz val="9"/>
            <color indexed="81"/>
            <rFont val="Tahoma"/>
            <family val="2"/>
          </rPr>
          <t xml:space="preserve"> </t>
        </r>
        <r>
          <rPr>
            <b/>
            <sz val="9"/>
            <color indexed="81"/>
            <rFont val="돋움"/>
            <family val="3"/>
            <charset val="129"/>
          </rPr>
          <t>과세기간</t>
        </r>
        <r>
          <rPr>
            <b/>
            <sz val="9"/>
            <color indexed="81"/>
            <rFont val="Tahoma"/>
            <family val="2"/>
          </rPr>
          <t xml:space="preserve"> </t>
        </r>
        <r>
          <rPr>
            <b/>
            <sz val="9"/>
            <color indexed="81"/>
            <rFont val="돋움"/>
            <family val="3"/>
            <charset val="129"/>
          </rPr>
          <t>중에</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상여</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부정기적인</t>
        </r>
        <r>
          <rPr>
            <b/>
            <sz val="9"/>
            <color indexed="81"/>
            <rFont val="Tahoma"/>
            <family val="2"/>
          </rPr>
          <t xml:space="preserve"> </t>
        </r>
        <r>
          <rPr>
            <b/>
            <sz val="9"/>
            <color indexed="81"/>
            <rFont val="돋움"/>
            <family val="3"/>
            <charset val="129"/>
          </rPr>
          <t>급여와</t>
        </r>
        <r>
          <rPr>
            <b/>
            <sz val="9"/>
            <color indexed="81"/>
            <rFont val="Tahoma"/>
            <family val="2"/>
          </rPr>
          <t xml:space="preserve"> </t>
        </r>
        <r>
          <rPr>
            <b/>
            <sz val="9"/>
            <color indexed="81"/>
            <rFont val="돋움"/>
            <family val="3"/>
            <charset val="129"/>
          </rPr>
          <t>소득세법</t>
        </r>
        <r>
          <rPr>
            <b/>
            <sz val="9"/>
            <color indexed="81"/>
            <rFont val="Tahoma"/>
            <family val="2"/>
          </rPr>
          <t xml:space="preserve"> </t>
        </r>
        <r>
          <rPr>
            <b/>
            <sz val="9"/>
            <color indexed="81"/>
            <rFont val="돋움"/>
            <family val="3"/>
            <charset val="129"/>
          </rPr>
          <t>시행령</t>
        </r>
        <r>
          <rPr>
            <b/>
            <sz val="9"/>
            <color indexed="81"/>
            <rFont val="Tahoma"/>
            <family val="2"/>
          </rPr>
          <t xml:space="preserve"> </t>
        </r>
        <r>
          <rPr>
            <b/>
            <sz val="9"/>
            <color indexed="81"/>
            <rFont val="돋움"/>
            <family val="3"/>
            <charset val="129"/>
          </rPr>
          <t>제</t>
        </r>
        <r>
          <rPr>
            <b/>
            <sz val="9"/>
            <color indexed="81"/>
            <rFont val="Tahoma"/>
            <family val="2"/>
          </rPr>
          <t>12</t>
        </r>
        <r>
          <rPr>
            <b/>
            <sz val="9"/>
            <color indexed="81"/>
            <rFont val="돋움"/>
            <family val="3"/>
            <charset val="129"/>
          </rPr>
          <t>조에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실비변상적</t>
        </r>
        <r>
          <rPr>
            <b/>
            <sz val="9"/>
            <color indexed="81"/>
            <rFont val="Tahoma"/>
            <family val="2"/>
          </rPr>
          <t xml:space="preserve"> </t>
        </r>
        <r>
          <rPr>
            <b/>
            <sz val="9"/>
            <color indexed="81"/>
            <rFont val="돋움"/>
            <family val="3"/>
            <charset val="129"/>
          </rPr>
          <t>성실의</t>
        </r>
        <r>
          <rPr>
            <b/>
            <sz val="9"/>
            <color indexed="81"/>
            <rFont val="Tahoma"/>
            <family val="2"/>
          </rPr>
          <t xml:space="preserve"> </t>
        </r>
        <r>
          <rPr>
            <b/>
            <sz val="9"/>
            <color indexed="81"/>
            <rFont val="돋움"/>
            <family val="3"/>
            <charset val="129"/>
          </rPr>
          <t>급여는</t>
        </r>
        <r>
          <rPr>
            <b/>
            <sz val="9"/>
            <color indexed="81"/>
            <rFont val="Tahoma"/>
            <family val="2"/>
          </rPr>
          <t xml:space="preserve"> </t>
        </r>
        <r>
          <rPr>
            <b/>
            <sz val="9"/>
            <color indexed="81"/>
            <rFont val="돋움"/>
            <family val="3"/>
            <charset val="129"/>
          </rPr>
          <t>제외한다</t>
        </r>
        <r>
          <rPr>
            <b/>
            <sz val="9"/>
            <color indexed="81"/>
            <rFont val="Tahoma"/>
            <family val="2"/>
          </rPr>
          <t>)</t>
        </r>
        <r>
          <rPr>
            <b/>
            <sz val="9"/>
            <color indexed="81"/>
            <rFont val="돋움"/>
            <family val="3"/>
            <charset val="129"/>
          </rPr>
          <t>의</t>
        </r>
        <r>
          <rPr>
            <b/>
            <sz val="9"/>
            <color indexed="81"/>
            <rFont val="Tahoma"/>
            <family val="2"/>
          </rPr>
          <t xml:space="preserve"> </t>
        </r>
        <r>
          <rPr>
            <b/>
            <sz val="9"/>
            <color indexed="81"/>
            <rFont val="돋움"/>
            <family val="3"/>
            <charset val="129"/>
          </rPr>
          <t>총액에서</t>
        </r>
        <r>
          <rPr>
            <b/>
            <sz val="9"/>
            <color indexed="81"/>
            <rFont val="Tahoma"/>
            <family val="2"/>
          </rPr>
          <t xml:space="preserve"> </t>
        </r>
        <r>
          <rPr>
            <b/>
            <sz val="9"/>
            <color indexed="81"/>
            <rFont val="돋움"/>
            <family val="3"/>
            <charset val="129"/>
          </rPr>
          <t>「근로기준법」에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연장근로</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야간근로</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휴일근로를</t>
        </r>
        <r>
          <rPr>
            <b/>
            <sz val="9"/>
            <color indexed="81"/>
            <rFont val="Tahoma"/>
            <family val="2"/>
          </rPr>
          <t xml:space="preserve"> </t>
        </r>
        <r>
          <rPr>
            <b/>
            <sz val="9"/>
            <color indexed="81"/>
            <rFont val="돋움"/>
            <family val="3"/>
            <charset val="129"/>
          </rPr>
          <t>하여</t>
        </r>
        <r>
          <rPr>
            <b/>
            <sz val="9"/>
            <color indexed="81"/>
            <rFont val="Tahoma"/>
            <family val="2"/>
          </rPr>
          <t xml:space="preserve"> </t>
        </r>
        <r>
          <rPr>
            <b/>
            <sz val="9"/>
            <color indexed="81"/>
            <rFont val="돋움"/>
            <family val="3"/>
            <charset val="129"/>
          </rPr>
          <t>통상임금에</t>
        </r>
        <r>
          <rPr>
            <b/>
            <sz val="9"/>
            <color indexed="81"/>
            <rFont val="Tahoma"/>
            <family val="2"/>
          </rPr>
          <t xml:space="preserve"> </t>
        </r>
        <r>
          <rPr>
            <b/>
            <sz val="9"/>
            <color indexed="81"/>
            <rFont val="돋움"/>
            <family val="3"/>
            <charset val="129"/>
          </rPr>
          <t>더하여</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급여</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「선원법」에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생산수당</t>
        </r>
        <r>
          <rPr>
            <b/>
            <sz val="9"/>
            <color indexed="81"/>
            <rFont val="Tahoma"/>
            <family val="2"/>
          </rPr>
          <t>(</t>
        </r>
        <r>
          <rPr>
            <b/>
            <sz val="9"/>
            <color indexed="81"/>
            <rFont val="돋움"/>
            <family val="3"/>
            <charset val="129"/>
          </rPr>
          <t>비율급으로</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월</t>
        </r>
        <r>
          <rPr>
            <b/>
            <sz val="9"/>
            <color indexed="81"/>
            <rFont val="Tahoma"/>
            <family val="2"/>
          </rPr>
          <t xml:space="preserve"> </t>
        </r>
        <r>
          <rPr>
            <b/>
            <sz val="9"/>
            <color indexed="81"/>
            <rFont val="돋움"/>
            <family val="3"/>
            <charset val="129"/>
          </rPr>
          <t>고정급을</t>
        </r>
        <r>
          <rPr>
            <b/>
            <sz val="9"/>
            <color indexed="81"/>
            <rFont val="Tahoma"/>
            <family val="2"/>
          </rPr>
          <t xml:space="preserve"> </t>
        </r>
        <r>
          <rPr>
            <b/>
            <sz val="9"/>
            <color indexed="81"/>
            <rFont val="돋움"/>
            <family val="3"/>
            <charset val="129"/>
          </rPr>
          <t>초과하는</t>
        </r>
        <r>
          <rPr>
            <b/>
            <sz val="9"/>
            <color indexed="81"/>
            <rFont val="Tahoma"/>
            <family val="2"/>
          </rPr>
          <t xml:space="preserve"> </t>
        </r>
        <r>
          <rPr>
            <b/>
            <sz val="9"/>
            <color indexed="81"/>
            <rFont val="돋움"/>
            <family val="3"/>
            <charset val="129"/>
          </rPr>
          <t>비율급을</t>
        </r>
        <r>
          <rPr>
            <b/>
            <sz val="9"/>
            <color indexed="81"/>
            <rFont val="Tahoma"/>
            <family val="2"/>
          </rPr>
          <t xml:space="preserve"> </t>
        </r>
        <r>
          <rPr>
            <b/>
            <sz val="9"/>
            <color indexed="81"/>
            <rFont val="돋움"/>
            <family val="3"/>
            <charset val="129"/>
          </rPr>
          <t>말한다</t>
        </r>
        <r>
          <rPr>
            <b/>
            <sz val="9"/>
            <color indexed="81"/>
            <rFont val="Tahoma"/>
            <family val="2"/>
          </rPr>
          <t>)</t>
        </r>
        <r>
          <rPr>
            <b/>
            <sz val="9"/>
            <color indexed="81"/>
            <rFont val="돋움"/>
            <family val="3"/>
            <charset val="129"/>
          </rPr>
          <t>을</t>
        </r>
        <r>
          <rPr>
            <b/>
            <sz val="9"/>
            <color indexed="81"/>
            <rFont val="Tahoma"/>
            <family val="2"/>
          </rPr>
          <t xml:space="preserve"> </t>
        </r>
        <r>
          <rPr>
            <b/>
            <sz val="9"/>
            <color indexed="81"/>
            <rFont val="돋움"/>
            <family val="3"/>
            <charset val="129"/>
          </rPr>
          <t>뺀</t>
        </r>
        <r>
          <rPr>
            <b/>
            <sz val="9"/>
            <color indexed="81"/>
            <rFont val="Tahoma"/>
            <family val="2"/>
          </rPr>
          <t xml:space="preserve"> </t>
        </r>
        <r>
          <rPr>
            <b/>
            <sz val="9"/>
            <color indexed="81"/>
            <rFont val="돋움"/>
            <family val="3"/>
            <charset val="129"/>
          </rPr>
          <t>급여를</t>
        </r>
        <r>
          <rPr>
            <b/>
            <sz val="9"/>
            <color indexed="81"/>
            <rFont val="Tahoma"/>
            <family val="2"/>
          </rPr>
          <t xml:space="preserve"> </t>
        </r>
        <r>
          <rPr>
            <b/>
            <sz val="9"/>
            <color indexed="81"/>
            <rFont val="돋움"/>
            <family val="3"/>
            <charset val="129"/>
          </rPr>
          <t>말함</t>
        </r>
        <r>
          <rPr>
            <b/>
            <sz val="9"/>
            <color indexed="81"/>
            <rFont val="Tahoma"/>
            <family val="2"/>
          </rPr>
          <t xml:space="preserve"> </t>
        </r>
        <r>
          <rPr>
            <b/>
            <sz val="9"/>
            <color indexed="81"/>
            <rFont val="돋움"/>
            <family val="3"/>
            <charset val="129"/>
          </rPr>
          <t>소령</t>
        </r>
        <r>
          <rPr>
            <b/>
            <sz val="9"/>
            <color indexed="81"/>
            <rFont val="Tahoma"/>
            <family val="2"/>
          </rPr>
          <t xml:space="preserve"> </t>
        </r>
        <r>
          <rPr>
            <b/>
            <sz val="9"/>
            <color indexed="81"/>
            <rFont val="돋움"/>
            <family val="3"/>
            <charset val="129"/>
          </rPr>
          <t>§</t>
        </r>
        <r>
          <rPr>
            <b/>
            <sz val="9"/>
            <color indexed="81"/>
            <rFont val="Tahoma"/>
            <family val="2"/>
          </rPr>
          <t xml:space="preserve">17
</t>
        </r>
        <r>
          <rPr>
            <b/>
            <sz val="9"/>
            <color indexed="81"/>
            <rFont val="돋움"/>
            <family val="3"/>
            <charset val="129"/>
          </rPr>
          <t>▶</t>
        </r>
        <r>
          <rPr>
            <b/>
            <sz val="9"/>
            <color indexed="81"/>
            <rFont val="Tahoma"/>
            <family val="2"/>
          </rPr>
          <t xml:space="preserve"> </t>
        </r>
        <r>
          <rPr>
            <b/>
            <sz val="9"/>
            <color indexed="81"/>
            <rFont val="돋움"/>
            <family val="3"/>
            <charset val="129"/>
          </rPr>
          <t>생산직</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관련직에</t>
        </r>
        <r>
          <rPr>
            <b/>
            <sz val="9"/>
            <color indexed="81"/>
            <rFont val="Tahoma"/>
            <family val="2"/>
          </rPr>
          <t xml:space="preserve"> </t>
        </r>
        <r>
          <rPr>
            <b/>
            <sz val="9"/>
            <color indexed="81"/>
            <rFont val="돋움"/>
            <family val="3"/>
            <charset val="129"/>
          </rPr>
          <t>종사하는</t>
        </r>
        <r>
          <rPr>
            <b/>
            <sz val="9"/>
            <color indexed="81"/>
            <rFont val="Tahoma"/>
            <family val="2"/>
          </rPr>
          <t xml:space="preserve"> </t>
        </r>
        <r>
          <rPr>
            <b/>
            <sz val="9"/>
            <color indexed="81"/>
            <rFont val="돋움"/>
            <family val="3"/>
            <charset val="129"/>
          </rPr>
          <t>근로자가</t>
        </r>
        <r>
          <rPr>
            <b/>
            <sz val="9"/>
            <color indexed="81"/>
            <rFont val="Tahoma"/>
            <family val="2"/>
          </rPr>
          <t xml:space="preserve"> </t>
        </r>
        <r>
          <rPr>
            <b/>
            <sz val="9"/>
            <color indexed="81"/>
            <rFont val="돋움"/>
            <family val="3"/>
            <charset val="129"/>
          </rPr>
          <t>야간근로수당</t>
        </r>
        <r>
          <rPr>
            <b/>
            <sz val="9"/>
            <color indexed="81"/>
            <rFont val="Tahoma"/>
            <family val="2"/>
          </rPr>
          <t xml:space="preserve"> </t>
        </r>
        <r>
          <rPr>
            <b/>
            <sz val="9"/>
            <color indexed="81"/>
            <rFont val="돋움"/>
            <family val="3"/>
            <charset val="129"/>
          </rPr>
          <t>등의</t>
        </r>
        <r>
          <rPr>
            <b/>
            <sz val="9"/>
            <color indexed="81"/>
            <rFont val="Tahoma"/>
            <family val="2"/>
          </rPr>
          <t xml:space="preserve"> </t>
        </r>
        <r>
          <rPr>
            <b/>
            <sz val="9"/>
            <color indexed="81"/>
            <rFont val="돋움"/>
            <family val="3"/>
            <charset val="129"/>
          </rPr>
          <t>비과세를</t>
        </r>
        <r>
          <rPr>
            <b/>
            <sz val="9"/>
            <color indexed="81"/>
            <rFont val="Tahoma"/>
            <family val="2"/>
          </rPr>
          <t xml:space="preserve"> </t>
        </r>
        <r>
          <rPr>
            <b/>
            <sz val="9"/>
            <color indexed="81"/>
            <rFont val="돋움"/>
            <family val="3"/>
            <charset val="129"/>
          </rPr>
          <t>적용받기</t>
        </r>
        <r>
          <rPr>
            <b/>
            <sz val="9"/>
            <color indexed="81"/>
            <rFont val="Tahoma"/>
            <family val="2"/>
          </rPr>
          <t xml:space="preserve"> </t>
        </r>
        <r>
          <rPr>
            <b/>
            <sz val="9"/>
            <color indexed="81"/>
            <rFont val="돋움"/>
            <family val="3"/>
            <charset val="129"/>
          </rPr>
          <t>위해서는</t>
        </r>
        <r>
          <rPr>
            <b/>
            <sz val="9"/>
            <color indexed="81"/>
            <rFont val="Tahoma"/>
            <family val="2"/>
          </rPr>
          <t xml:space="preserve"> </t>
        </r>
        <r>
          <rPr>
            <b/>
            <sz val="9"/>
            <color indexed="81"/>
            <rFont val="돋움"/>
            <family val="3"/>
            <charset val="129"/>
          </rPr>
          <t>월정액급여가</t>
        </r>
        <r>
          <rPr>
            <b/>
            <sz val="9"/>
            <color indexed="81"/>
            <rFont val="Tahoma"/>
            <family val="2"/>
          </rPr>
          <t xml:space="preserve"> 210</t>
        </r>
        <r>
          <rPr>
            <b/>
            <sz val="9"/>
            <color indexed="81"/>
            <rFont val="돋움"/>
            <family val="3"/>
            <charset val="129"/>
          </rPr>
          <t>만원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경우에</t>
        </r>
        <r>
          <rPr>
            <b/>
            <sz val="9"/>
            <color indexed="81"/>
            <rFont val="Tahoma"/>
            <family val="2"/>
          </rPr>
          <t xml:space="preserve"> </t>
        </r>
        <r>
          <rPr>
            <b/>
            <sz val="9"/>
            <color indexed="81"/>
            <rFont val="돋움"/>
            <family val="3"/>
            <charset val="129"/>
          </rPr>
          <t>한한다</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이때</t>
        </r>
        <r>
          <rPr>
            <b/>
            <sz val="9"/>
            <color indexed="81"/>
            <rFont val="Tahoma"/>
            <family val="2"/>
          </rPr>
          <t xml:space="preserve"> </t>
        </r>
        <r>
          <rPr>
            <b/>
            <sz val="9"/>
            <color indexed="81"/>
            <rFont val="돋움"/>
            <family val="3"/>
            <charset val="129"/>
          </rPr>
          <t>월정액급여는</t>
        </r>
        <r>
          <rPr>
            <b/>
            <sz val="9"/>
            <color indexed="81"/>
            <rFont val="Tahoma"/>
            <family val="2"/>
          </rPr>
          <t xml:space="preserve"> </t>
        </r>
        <r>
          <rPr>
            <b/>
            <sz val="9"/>
            <color indexed="81"/>
            <rFont val="돋움"/>
            <family val="3"/>
            <charset val="129"/>
          </rPr>
          <t>매월</t>
        </r>
        <r>
          <rPr>
            <b/>
            <sz val="9"/>
            <color indexed="81"/>
            <rFont val="Tahoma"/>
            <family val="2"/>
          </rPr>
          <t xml:space="preserve"> </t>
        </r>
        <r>
          <rPr>
            <b/>
            <sz val="9"/>
            <color indexed="81"/>
            <rFont val="돋움"/>
            <family val="3"/>
            <charset val="129"/>
          </rPr>
          <t>직급별로</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봉급</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급료</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보수</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임금</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수당</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밖에</t>
        </r>
        <r>
          <rPr>
            <b/>
            <sz val="9"/>
            <color indexed="81"/>
            <rFont val="Tahoma"/>
            <family val="2"/>
          </rPr>
          <t xml:space="preserve"> </t>
        </r>
        <r>
          <rPr>
            <b/>
            <sz val="9"/>
            <color indexed="81"/>
            <rFont val="돋움"/>
            <family val="3"/>
            <charset val="129"/>
          </rPr>
          <t>이와</t>
        </r>
        <r>
          <rPr>
            <b/>
            <sz val="9"/>
            <color indexed="81"/>
            <rFont val="Tahoma"/>
            <family val="2"/>
          </rPr>
          <t xml:space="preserve"> </t>
        </r>
        <r>
          <rPr>
            <b/>
            <sz val="9"/>
            <color indexed="81"/>
            <rFont val="돋움"/>
            <family val="3"/>
            <charset val="129"/>
          </rPr>
          <t>유사한</t>
        </r>
        <r>
          <rPr>
            <b/>
            <sz val="9"/>
            <color indexed="81"/>
            <rFont val="Tahoma"/>
            <family val="2"/>
          </rPr>
          <t xml:space="preserve"> </t>
        </r>
        <r>
          <rPr>
            <b/>
            <sz val="9"/>
            <color indexed="81"/>
            <rFont val="돋움"/>
            <family val="3"/>
            <charset val="129"/>
          </rPr>
          <t>성질의</t>
        </r>
        <r>
          <rPr>
            <b/>
            <sz val="9"/>
            <color indexed="81"/>
            <rFont val="Tahoma"/>
            <family val="2"/>
          </rPr>
          <t xml:space="preserve"> </t>
        </r>
        <r>
          <rPr>
            <b/>
            <sz val="9"/>
            <color indexed="81"/>
            <rFont val="돋움"/>
            <family val="3"/>
            <charset val="129"/>
          </rPr>
          <t>급여</t>
        </r>
        <r>
          <rPr>
            <b/>
            <sz val="9"/>
            <color indexed="81"/>
            <rFont val="Tahoma"/>
            <family val="2"/>
          </rPr>
          <t>(</t>
        </r>
        <r>
          <rPr>
            <b/>
            <sz val="9"/>
            <color indexed="81"/>
            <rFont val="돋움"/>
            <family val="3"/>
            <charset val="129"/>
          </rPr>
          <t>해당</t>
        </r>
        <r>
          <rPr>
            <b/>
            <sz val="9"/>
            <color indexed="81"/>
            <rFont val="Tahoma"/>
            <family val="2"/>
          </rPr>
          <t xml:space="preserve"> </t>
        </r>
        <r>
          <rPr>
            <b/>
            <sz val="9"/>
            <color indexed="81"/>
            <rFont val="돋움"/>
            <family val="3"/>
            <charset val="129"/>
          </rPr>
          <t>과세기간</t>
        </r>
        <r>
          <rPr>
            <b/>
            <sz val="9"/>
            <color indexed="81"/>
            <rFont val="Tahoma"/>
            <family val="2"/>
          </rPr>
          <t xml:space="preserve"> </t>
        </r>
        <r>
          <rPr>
            <b/>
            <sz val="9"/>
            <color indexed="81"/>
            <rFont val="돋움"/>
            <family val="3"/>
            <charset val="129"/>
          </rPr>
          <t>중에</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상여</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부정기적인</t>
        </r>
        <r>
          <rPr>
            <b/>
            <sz val="9"/>
            <color indexed="81"/>
            <rFont val="Tahoma"/>
            <family val="2"/>
          </rPr>
          <t xml:space="preserve"> </t>
        </r>
        <r>
          <rPr>
            <b/>
            <sz val="9"/>
            <color indexed="81"/>
            <rFont val="돋움"/>
            <family val="3"/>
            <charset val="129"/>
          </rPr>
          <t>급여와</t>
        </r>
        <r>
          <rPr>
            <b/>
            <sz val="9"/>
            <color indexed="81"/>
            <rFont val="Tahoma"/>
            <family val="2"/>
          </rPr>
          <t xml:space="preserve"> </t>
        </r>
        <r>
          <rPr>
            <b/>
            <sz val="9"/>
            <color indexed="81"/>
            <rFont val="돋움"/>
            <family val="3"/>
            <charset val="129"/>
          </rPr>
          <t>「소득세법</t>
        </r>
        <r>
          <rPr>
            <b/>
            <sz val="9"/>
            <color indexed="81"/>
            <rFont val="Tahoma"/>
            <family val="2"/>
          </rPr>
          <t xml:space="preserve"> </t>
        </r>
        <r>
          <rPr>
            <b/>
            <sz val="9"/>
            <color indexed="81"/>
            <rFont val="돋움"/>
            <family val="3"/>
            <charset val="129"/>
          </rPr>
          <t>시행령」</t>
        </r>
        <r>
          <rPr>
            <b/>
            <sz val="9"/>
            <color indexed="81"/>
            <rFont val="Tahoma"/>
            <family val="2"/>
          </rPr>
          <t xml:space="preserve"> </t>
        </r>
        <r>
          <rPr>
            <b/>
            <sz val="9"/>
            <color indexed="81"/>
            <rFont val="돋움"/>
            <family val="3"/>
            <charset val="129"/>
          </rPr>
          <t>제</t>
        </r>
        <r>
          <rPr>
            <b/>
            <sz val="9"/>
            <color indexed="81"/>
            <rFont val="Tahoma"/>
            <family val="2"/>
          </rPr>
          <t>12</t>
        </r>
        <r>
          <rPr>
            <b/>
            <sz val="9"/>
            <color indexed="81"/>
            <rFont val="돋움"/>
            <family val="3"/>
            <charset val="129"/>
          </rPr>
          <t>조에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실비변상적</t>
        </r>
        <r>
          <rPr>
            <b/>
            <sz val="9"/>
            <color indexed="81"/>
            <rFont val="Tahoma"/>
            <family val="2"/>
          </rPr>
          <t xml:space="preserve"> </t>
        </r>
        <r>
          <rPr>
            <b/>
            <sz val="9"/>
            <color indexed="81"/>
            <rFont val="돋움"/>
            <family val="3"/>
            <charset val="129"/>
          </rPr>
          <t>성질의</t>
        </r>
        <r>
          <rPr>
            <b/>
            <sz val="9"/>
            <color indexed="81"/>
            <rFont val="Tahoma"/>
            <family val="2"/>
          </rPr>
          <t xml:space="preserve"> </t>
        </r>
        <r>
          <rPr>
            <b/>
            <sz val="9"/>
            <color indexed="81"/>
            <rFont val="돋움"/>
            <family val="3"/>
            <charset val="129"/>
          </rPr>
          <t>급여는</t>
        </r>
        <r>
          <rPr>
            <b/>
            <sz val="9"/>
            <color indexed="81"/>
            <rFont val="Tahoma"/>
            <family val="2"/>
          </rPr>
          <t xml:space="preserve"> </t>
        </r>
        <r>
          <rPr>
            <b/>
            <sz val="9"/>
            <color indexed="81"/>
            <rFont val="돋움"/>
            <family val="3"/>
            <charset val="129"/>
          </rPr>
          <t>제외</t>
        </r>
        <r>
          <rPr>
            <b/>
            <sz val="9"/>
            <color indexed="81"/>
            <rFont val="Tahoma"/>
            <family val="2"/>
          </rPr>
          <t>)</t>
        </r>
        <r>
          <rPr>
            <b/>
            <sz val="9"/>
            <color indexed="81"/>
            <rFont val="돋움"/>
            <family val="3"/>
            <charset val="129"/>
          </rPr>
          <t>의</t>
        </r>
        <r>
          <rPr>
            <b/>
            <sz val="9"/>
            <color indexed="81"/>
            <rFont val="Tahoma"/>
            <family val="2"/>
          </rPr>
          <t xml:space="preserve"> </t>
        </r>
        <r>
          <rPr>
            <b/>
            <sz val="9"/>
            <color indexed="81"/>
            <rFont val="돋움"/>
            <family val="3"/>
            <charset val="129"/>
          </rPr>
          <t>총액에서</t>
        </r>
        <r>
          <rPr>
            <b/>
            <sz val="9"/>
            <color indexed="81"/>
            <rFont val="Tahoma"/>
            <family val="2"/>
          </rPr>
          <t xml:space="preserve"> </t>
        </r>
        <r>
          <rPr>
            <b/>
            <sz val="9"/>
            <color indexed="81"/>
            <rFont val="돋움"/>
            <family val="3"/>
            <charset val="129"/>
          </rPr>
          <t>「근로기준법」에</t>
        </r>
        <r>
          <rPr>
            <b/>
            <sz val="9"/>
            <color indexed="81"/>
            <rFont val="Tahoma"/>
            <family val="2"/>
          </rPr>
          <t xml:space="preserve"> </t>
        </r>
        <r>
          <rPr>
            <b/>
            <sz val="9"/>
            <color indexed="81"/>
            <rFont val="돋움"/>
            <family val="3"/>
            <charset val="129"/>
          </rPr>
          <t>따른
연장근로</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야간근로</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휴일근로를</t>
        </r>
        <r>
          <rPr>
            <b/>
            <sz val="9"/>
            <color indexed="81"/>
            <rFont val="Tahoma"/>
            <family val="2"/>
          </rPr>
          <t xml:space="preserve"> </t>
        </r>
        <r>
          <rPr>
            <b/>
            <sz val="9"/>
            <color indexed="81"/>
            <rFont val="돋움"/>
            <family val="3"/>
            <charset val="129"/>
          </rPr>
          <t>하여</t>
        </r>
        <r>
          <rPr>
            <b/>
            <sz val="9"/>
            <color indexed="81"/>
            <rFont val="Tahoma"/>
            <family val="2"/>
          </rPr>
          <t xml:space="preserve"> </t>
        </r>
        <r>
          <rPr>
            <b/>
            <sz val="9"/>
            <color indexed="81"/>
            <rFont val="돋움"/>
            <family val="3"/>
            <charset val="129"/>
          </rPr>
          <t>통상임금에</t>
        </r>
        <r>
          <rPr>
            <b/>
            <sz val="9"/>
            <color indexed="81"/>
            <rFont val="Tahoma"/>
            <family val="2"/>
          </rPr>
          <t xml:space="preserve"> </t>
        </r>
        <r>
          <rPr>
            <b/>
            <sz val="9"/>
            <color indexed="81"/>
            <rFont val="돋움"/>
            <family val="3"/>
            <charset val="129"/>
          </rPr>
          <t>더하여</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급여</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「선원법」에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생산수당</t>
        </r>
        <r>
          <rPr>
            <b/>
            <sz val="9"/>
            <color indexed="81"/>
            <rFont val="Tahoma"/>
            <family val="2"/>
          </rPr>
          <t>(</t>
        </r>
        <r>
          <rPr>
            <b/>
            <sz val="9"/>
            <color indexed="81"/>
            <rFont val="돋움"/>
            <family val="3"/>
            <charset val="129"/>
          </rPr>
          <t>비율급으로</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월</t>
        </r>
        <r>
          <rPr>
            <b/>
            <sz val="9"/>
            <color indexed="81"/>
            <rFont val="Tahoma"/>
            <family val="2"/>
          </rPr>
          <t xml:space="preserve"> </t>
        </r>
        <r>
          <rPr>
            <b/>
            <sz val="9"/>
            <color indexed="81"/>
            <rFont val="돋움"/>
            <family val="3"/>
            <charset val="129"/>
          </rPr>
          <t>고정급을</t>
        </r>
        <r>
          <rPr>
            <b/>
            <sz val="9"/>
            <color indexed="81"/>
            <rFont val="Tahoma"/>
            <family val="2"/>
          </rPr>
          <t xml:space="preserve"> </t>
        </r>
        <r>
          <rPr>
            <b/>
            <sz val="9"/>
            <color indexed="81"/>
            <rFont val="돋움"/>
            <family val="3"/>
            <charset val="129"/>
          </rPr>
          <t>초과하는</t>
        </r>
        <r>
          <rPr>
            <b/>
            <sz val="9"/>
            <color indexed="81"/>
            <rFont val="Tahoma"/>
            <family val="2"/>
          </rPr>
          <t xml:space="preserve"> </t>
        </r>
        <r>
          <rPr>
            <b/>
            <sz val="9"/>
            <color indexed="81"/>
            <rFont val="돋움"/>
            <family val="3"/>
            <charset val="129"/>
          </rPr>
          <t>비유급을</t>
        </r>
        <r>
          <rPr>
            <b/>
            <sz val="9"/>
            <color indexed="81"/>
            <rFont val="Tahoma"/>
            <family val="2"/>
          </rPr>
          <t xml:space="preserve"> </t>
        </r>
        <r>
          <rPr>
            <b/>
            <sz val="9"/>
            <color indexed="81"/>
            <rFont val="돋움"/>
            <family val="3"/>
            <charset val="129"/>
          </rPr>
          <t>말한다</t>
        </r>
        <r>
          <rPr>
            <b/>
            <sz val="9"/>
            <color indexed="81"/>
            <rFont val="Tahoma"/>
            <family val="2"/>
          </rPr>
          <t>)</t>
        </r>
        <r>
          <rPr>
            <b/>
            <sz val="9"/>
            <color indexed="81"/>
            <rFont val="돋움"/>
            <family val="3"/>
            <charset val="129"/>
          </rPr>
          <t>을</t>
        </r>
        <r>
          <rPr>
            <b/>
            <sz val="9"/>
            <color indexed="81"/>
            <rFont val="Tahoma"/>
            <family val="2"/>
          </rPr>
          <t xml:space="preserve"> </t>
        </r>
        <r>
          <rPr>
            <b/>
            <sz val="9"/>
            <color indexed="81"/>
            <rFont val="돋움"/>
            <family val="3"/>
            <charset val="129"/>
          </rPr>
          <t>뺀</t>
        </r>
        <r>
          <rPr>
            <b/>
            <sz val="9"/>
            <color indexed="81"/>
            <rFont val="Tahoma"/>
            <family val="2"/>
          </rPr>
          <t xml:space="preserve"> </t>
        </r>
        <r>
          <rPr>
            <b/>
            <sz val="9"/>
            <color indexed="81"/>
            <rFont val="돋움"/>
            <family val="3"/>
            <charset val="129"/>
          </rPr>
          <t>급여를</t>
        </r>
        <r>
          <rPr>
            <b/>
            <sz val="9"/>
            <color indexed="81"/>
            <rFont val="Tahoma"/>
            <family val="2"/>
          </rPr>
          <t xml:space="preserve"> </t>
        </r>
        <r>
          <rPr>
            <b/>
            <sz val="9"/>
            <color indexed="81"/>
            <rFont val="돋움"/>
            <family val="3"/>
            <charset val="129"/>
          </rPr>
          <t>말한다</t>
        </r>
        <r>
          <rPr>
            <b/>
            <sz val="9"/>
            <color indexed="81"/>
            <rFont val="Tahoma"/>
            <family val="2"/>
          </rPr>
          <t xml:space="preserve">.
</t>
        </r>
        <r>
          <rPr>
            <b/>
            <sz val="9"/>
            <color indexed="81"/>
            <rFont val="돋움"/>
            <family val="3"/>
            <charset val="129"/>
          </rPr>
          <t>월정액급여</t>
        </r>
        <r>
          <rPr>
            <b/>
            <sz val="9"/>
            <color indexed="81"/>
            <rFont val="Tahoma"/>
            <family val="2"/>
          </rPr>
          <t xml:space="preserve"> = </t>
        </r>
        <r>
          <rPr>
            <b/>
            <sz val="9"/>
            <color indexed="81"/>
            <rFont val="돋움"/>
            <family val="3"/>
            <charset val="129"/>
          </rPr>
          <t>급여총액</t>
        </r>
        <r>
          <rPr>
            <b/>
            <sz val="9"/>
            <color indexed="81"/>
            <rFont val="Tahoma"/>
            <family val="2"/>
          </rPr>
          <t>(</t>
        </r>
        <r>
          <rPr>
            <b/>
            <sz val="9"/>
            <color indexed="81"/>
            <rFont val="돋움"/>
            <family val="3"/>
            <charset val="129"/>
          </rPr>
          <t>상여</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부정기적인</t>
        </r>
        <r>
          <rPr>
            <b/>
            <sz val="9"/>
            <color indexed="81"/>
            <rFont val="Tahoma"/>
            <family val="2"/>
          </rPr>
          <t xml:space="preserve"> </t>
        </r>
        <r>
          <rPr>
            <b/>
            <sz val="9"/>
            <color indexed="81"/>
            <rFont val="돋움"/>
            <family val="3"/>
            <charset val="129"/>
          </rPr>
          <t>급여와</t>
        </r>
        <r>
          <rPr>
            <b/>
            <sz val="9"/>
            <color indexed="81"/>
            <rFont val="Tahoma"/>
            <family val="2"/>
          </rPr>
          <t xml:space="preserve"> </t>
        </r>
        <r>
          <rPr>
            <b/>
            <sz val="9"/>
            <color indexed="81"/>
            <rFont val="돋움"/>
            <family val="3"/>
            <charset val="129"/>
          </rPr>
          <t>실비변상적</t>
        </r>
        <r>
          <rPr>
            <b/>
            <sz val="9"/>
            <color indexed="81"/>
            <rFont val="Tahoma"/>
            <family val="2"/>
          </rPr>
          <t xml:space="preserve"> </t>
        </r>
        <r>
          <rPr>
            <b/>
            <sz val="9"/>
            <color indexed="81"/>
            <rFont val="돋움"/>
            <family val="3"/>
            <charset val="129"/>
          </rPr>
          <t>성격의</t>
        </r>
        <r>
          <rPr>
            <b/>
            <sz val="9"/>
            <color indexed="81"/>
            <rFont val="Tahoma"/>
            <family val="2"/>
          </rPr>
          <t xml:space="preserve"> </t>
        </r>
        <r>
          <rPr>
            <b/>
            <sz val="9"/>
            <color indexed="81"/>
            <rFont val="돋움"/>
            <family val="3"/>
            <charset val="129"/>
          </rPr>
          <t>비과세급여</t>
        </r>
        <r>
          <rPr>
            <b/>
            <sz val="9"/>
            <color indexed="81"/>
            <rFont val="Tahoma"/>
            <family val="2"/>
          </rPr>
          <t xml:space="preserve"> </t>
        </r>
        <r>
          <rPr>
            <b/>
            <sz val="9"/>
            <color indexed="81"/>
            <rFont val="돋움"/>
            <family val="3"/>
            <charset val="129"/>
          </rPr>
          <t>제외</t>
        </r>
        <r>
          <rPr>
            <b/>
            <sz val="9"/>
            <color indexed="81"/>
            <rFont val="Tahoma"/>
            <family val="2"/>
          </rPr>
          <t xml:space="preserve">) - </t>
        </r>
        <r>
          <rPr>
            <b/>
            <sz val="9"/>
            <color indexed="81"/>
            <rFont val="돋움"/>
            <family val="3"/>
            <charset val="129"/>
          </rPr>
          <t>연장</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야간</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휴일근로를</t>
        </r>
        <r>
          <rPr>
            <b/>
            <sz val="9"/>
            <color indexed="81"/>
            <rFont val="Tahoma"/>
            <family val="2"/>
          </rPr>
          <t xml:space="preserve"> </t>
        </r>
        <r>
          <rPr>
            <b/>
            <sz val="9"/>
            <color indexed="81"/>
            <rFont val="돋움"/>
            <family val="3"/>
            <charset val="129"/>
          </rPr>
          <t>하여</t>
        </r>
        <r>
          <rPr>
            <b/>
            <sz val="9"/>
            <color indexed="81"/>
            <rFont val="Tahoma"/>
            <family val="2"/>
          </rPr>
          <t xml:space="preserve"> </t>
        </r>
        <r>
          <rPr>
            <b/>
            <sz val="9"/>
            <color indexed="81"/>
            <rFont val="돋움"/>
            <family val="3"/>
            <charset val="129"/>
          </rPr>
          <t>통상임금에</t>
        </r>
        <r>
          <rPr>
            <b/>
            <sz val="9"/>
            <color indexed="81"/>
            <rFont val="Tahoma"/>
            <family val="2"/>
          </rPr>
          <t xml:space="preserve"> </t>
        </r>
        <r>
          <rPr>
            <b/>
            <sz val="9"/>
            <color indexed="81"/>
            <rFont val="돋움"/>
            <family val="3"/>
            <charset val="129"/>
          </rPr>
          <t>더하여</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급여</t>
        </r>
        <r>
          <rPr>
            <b/>
            <sz val="9"/>
            <color indexed="81"/>
            <rFont val="Tahoma"/>
            <family val="2"/>
          </rPr>
          <t xml:space="preserve">
</t>
        </r>
      </text>
    </comment>
    <comment ref="AC14" authorId="0" shapeId="0" xr:uid="{00000000-0006-0000-0100-000007000000}">
      <text>
        <r>
          <rPr>
            <b/>
            <sz val="9"/>
            <color indexed="81"/>
            <rFont val="돋움"/>
            <family val="3"/>
            <charset val="129"/>
          </rPr>
          <t>야간근로수당</t>
        </r>
        <r>
          <rPr>
            <b/>
            <sz val="9"/>
            <color indexed="81"/>
            <rFont val="Tahoma"/>
            <family val="2"/>
          </rPr>
          <t xml:space="preserve"> </t>
        </r>
        <r>
          <rPr>
            <b/>
            <sz val="9"/>
            <color indexed="81"/>
            <rFont val="돋움"/>
            <family val="3"/>
            <charset val="129"/>
          </rPr>
          <t>비과세공제요건</t>
        </r>
        <r>
          <rPr>
            <b/>
            <sz val="9"/>
            <color indexed="81"/>
            <rFont val="Tahoma"/>
            <family val="2"/>
          </rPr>
          <t xml:space="preserve">
3</t>
        </r>
        <r>
          <rPr>
            <b/>
            <sz val="9"/>
            <color indexed="81"/>
            <rFont val="돋움"/>
            <family val="3"/>
            <charset val="129"/>
          </rPr>
          <t>천만원</t>
        </r>
        <r>
          <rPr>
            <b/>
            <sz val="9"/>
            <color indexed="81"/>
            <rFont val="Tahoma"/>
            <family val="2"/>
          </rPr>
          <t xml:space="preserve"> </t>
        </r>
        <r>
          <rPr>
            <b/>
            <sz val="9"/>
            <color indexed="81"/>
            <rFont val="돋움"/>
            <family val="3"/>
            <charset val="129"/>
          </rPr>
          <t>초과여부</t>
        </r>
        <r>
          <rPr>
            <b/>
            <sz val="9"/>
            <color indexed="81"/>
            <rFont val="Tahoma"/>
            <family val="2"/>
          </rPr>
          <t xml:space="preserve"> </t>
        </r>
        <r>
          <rPr>
            <b/>
            <sz val="9"/>
            <color indexed="81"/>
            <rFont val="돋움"/>
            <family val="3"/>
            <charset val="129"/>
          </rPr>
          <t>확인
○</t>
        </r>
        <r>
          <rPr>
            <b/>
            <sz val="9"/>
            <color indexed="81"/>
            <rFont val="Tahoma"/>
            <family val="2"/>
          </rPr>
          <t xml:space="preserve"> </t>
        </r>
        <r>
          <rPr>
            <b/>
            <sz val="9"/>
            <color indexed="81"/>
            <rFont val="돋움"/>
            <family val="3"/>
            <charset val="129"/>
          </rPr>
          <t>생산직근로자가</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야간근로수당</t>
        </r>
        <r>
          <rPr>
            <b/>
            <sz val="9"/>
            <color indexed="81"/>
            <rFont val="Tahoma"/>
            <family val="2"/>
          </rPr>
          <t xml:space="preserve"> </t>
        </r>
        <r>
          <rPr>
            <b/>
            <sz val="9"/>
            <color indexed="81"/>
            <rFont val="돋움"/>
            <family val="3"/>
            <charset val="129"/>
          </rPr>
          <t>등</t>
        </r>
        <r>
          <rPr>
            <b/>
            <sz val="9"/>
            <color indexed="81"/>
            <rFont val="Tahoma"/>
            <family val="2"/>
          </rPr>
          <t>(</t>
        </r>
        <r>
          <rPr>
            <b/>
            <sz val="9"/>
            <color indexed="81"/>
            <rFont val="돋움"/>
            <family val="3"/>
            <charset val="129"/>
          </rPr>
          <t>연</t>
        </r>
        <r>
          <rPr>
            <b/>
            <sz val="9"/>
            <color indexed="81"/>
            <rFont val="Tahoma"/>
            <family val="2"/>
          </rPr>
          <t xml:space="preserve"> 240</t>
        </r>
        <r>
          <rPr>
            <b/>
            <sz val="9"/>
            <color indexed="81"/>
            <rFont val="돋움"/>
            <family val="3"/>
            <charset val="129"/>
          </rPr>
          <t>만원</t>
        </r>
        <r>
          <rPr>
            <b/>
            <sz val="9"/>
            <color indexed="81"/>
            <rFont val="Tahoma"/>
            <family val="2"/>
          </rPr>
          <t xml:space="preserve"> </t>
        </r>
        <r>
          <rPr>
            <b/>
            <sz val="9"/>
            <color indexed="81"/>
            <rFont val="돋움"/>
            <family val="3"/>
            <charset val="129"/>
          </rPr>
          <t>이내</t>
        </r>
        <r>
          <rPr>
            <b/>
            <sz val="9"/>
            <color indexed="81"/>
            <rFont val="Tahoma"/>
            <family val="2"/>
          </rPr>
          <t xml:space="preserve">)
</t>
        </r>
        <r>
          <rPr>
            <b/>
            <sz val="9"/>
            <color indexed="81"/>
            <rFont val="돋움"/>
            <family val="3"/>
            <charset val="129"/>
          </rPr>
          <t>생산</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관련직에</t>
        </r>
        <r>
          <rPr>
            <b/>
            <sz val="9"/>
            <color indexed="81"/>
            <rFont val="Tahoma"/>
            <family val="2"/>
          </rPr>
          <t xml:space="preserve"> </t>
        </r>
        <r>
          <rPr>
            <b/>
            <sz val="9"/>
            <color indexed="81"/>
            <rFont val="돋움"/>
            <family val="3"/>
            <charset val="129"/>
          </rPr>
          <t>종사하는</t>
        </r>
        <r>
          <rPr>
            <b/>
            <sz val="9"/>
            <color indexed="81"/>
            <rFont val="Tahoma"/>
            <family val="2"/>
          </rPr>
          <t xml:space="preserve"> </t>
        </r>
        <r>
          <rPr>
            <b/>
            <sz val="9"/>
            <color indexed="81"/>
            <rFont val="돋움"/>
            <family val="3"/>
            <charset val="129"/>
          </rPr>
          <t>근로자로서</t>
        </r>
        <r>
          <rPr>
            <b/>
            <sz val="9"/>
            <color indexed="81"/>
            <rFont val="Tahoma"/>
            <family val="2"/>
          </rPr>
          <t xml:space="preserve"> </t>
        </r>
        <r>
          <rPr>
            <b/>
            <sz val="9"/>
            <color indexed="81"/>
            <rFont val="돋움"/>
            <family val="3"/>
            <charset val="129"/>
          </rPr>
          <t>급여수준</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직종</t>
        </r>
        <r>
          <rPr>
            <b/>
            <sz val="9"/>
            <color indexed="81"/>
            <rFont val="Tahoma"/>
            <family val="2"/>
          </rPr>
          <t xml:space="preserve"> </t>
        </r>
        <r>
          <rPr>
            <b/>
            <sz val="9"/>
            <color indexed="81"/>
            <rFont val="돋움"/>
            <family val="3"/>
            <charset val="129"/>
          </rPr>
          <t>등을</t>
        </r>
        <r>
          <rPr>
            <b/>
            <sz val="9"/>
            <color indexed="81"/>
            <rFont val="Tahoma"/>
            <family val="2"/>
          </rPr>
          <t xml:space="preserve"> </t>
        </r>
        <r>
          <rPr>
            <b/>
            <sz val="9"/>
            <color indexed="81"/>
            <rFont val="돋움"/>
            <family val="3"/>
            <charset val="129"/>
          </rPr>
          <t>감안하여</t>
        </r>
        <r>
          <rPr>
            <b/>
            <sz val="9"/>
            <color indexed="81"/>
            <rFont val="Tahoma"/>
            <family val="2"/>
          </rPr>
          <t xml:space="preserve"> </t>
        </r>
        <r>
          <rPr>
            <b/>
            <sz val="9"/>
            <color indexed="81"/>
            <rFont val="돋움"/>
            <family val="3"/>
            <charset val="129"/>
          </rPr>
          <t>직전연도</t>
        </r>
        <r>
          <rPr>
            <b/>
            <sz val="9"/>
            <color indexed="81"/>
            <rFont val="Tahoma"/>
            <family val="2"/>
          </rPr>
          <t xml:space="preserve"> </t>
        </r>
        <r>
          <rPr>
            <b/>
            <sz val="9"/>
            <color indexed="81"/>
            <rFont val="돋움"/>
            <family val="3"/>
            <charset val="129"/>
          </rPr>
          <t>총급여가</t>
        </r>
        <r>
          <rPr>
            <b/>
            <sz val="9"/>
            <color indexed="81"/>
            <rFont val="Tahoma"/>
            <family val="2"/>
          </rPr>
          <t xml:space="preserve"> 3,000</t>
        </r>
        <r>
          <rPr>
            <b/>
            <sz val="9"/>
            <color indexed="81"/>
            <rFont val="돋움"/>
            <family val="3"/>
            <charset val="129"/>
          </rPr>
          <t>만원</t>
        </r>
        <r>
          <rPr>
            <b/>
            <sz val="9"/>
            <color indexed="81"/>
            <rFont val="Tahoma"/>
            <family val="2"/>
          </rPr>
          <t xml:space="preserve"> </t>
        </r>
        <r>
          <rPr>
            <b/>
            <sz val="9"/>
            <color indexed="81"/>
            <rFont val="돋움"/>
            <family val="3"/>
            <charset val="129"/>
          </rPr>
          <t>이하로서</t>
        </r>
        <r>
          <rPr>
            <b/>
            <sz val="9"/>
            <color indexed="81"/>
            <rFont val="Tahoma"/>
            <family val="2"/>
          </rPr>
          <t xml:space="preserve"> </t>
        </r>
        <r>
          <rPr>
            <b/>
            <sz val="9"/>
            <color indexed="81"/>
            <rFont val="돋움"/>
            <family val="3"/>
            <charset val="129"/>
          </rPr>
          <t>월정액급여</t>
        </r>
        <r>
          <rPr>
            <b/>
            <sz val="9"/>
            <color indexed="81"/>
            <rFont val="Tahoma"/>
            <family val="2"/>
          </rPr>
          <t xml:space="preserve"> 210</t>
        </r>
        <r>
          <rPr>
            <b/>
            <sz val="9"/>
            <color indexed="81"/>
            <rFont val="돋움"/>
            <family val="3"/>
            <charset val="129"/>
          </rPr>
          <t>만원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생산직근로자</t>
        </r>
        <r>
          <rPr>
            <b/>
            <sz val="9"/>
            <color indexed="81"/>
            <rFont val="Tahoma"/>
            <family val="2"/>
          </rPr>
          <t>(</t>
        </r>
        <r>
          <rPr>
            <b/>
            <sz val="9"/>
            <color indexed="81"/>
            <rFont val="돋움"/>
            <family val="3"/>
            <charset val="129"/>
          </rPr>
          <t>일용근로자</t>
        </r>
        <r>
          <rPr>
            <b/>
            <sz val="9"/>
            <color indexed="81"/>
            <rFont val="Tahoma"/>
            <family val="2"/>
          </rPr>
          <t xml:space="preserve"> </t>
        </r>
        <r>
          <rPr>
            <b/>
            <sz val="9"/>
            <color indexed="81"/>
            <rFont val="돋움"/>
            <family val="3"/>
            <charset val="129"/>
          </rPr>
          <t>포함</t>
        </r>
        <r>
          <rPr>
            <b/>
            <sz val="9"/>
            <color indexed="81"/>
            <rFont val="Tahoma"/>
            <family val="2"/>
          </rPr>
          <t>)</t>
        </r>
        <r>
          <rPr>
            <b/>
            <sz val="9"/>
            <color indexed="81"/>
            <rFont val="돋움"/>
            <family val="3"/>
            <charset val="129"/>
          </rPr>
          <t>가</t>
        </r>
        <r>
          <rPr>
            <b/>
            <sz val="9"/>
            <color indexed="81"/>
            <rFont val="Tahoma"/>
            <family val="2"/>
          </rPr>
          <t xml:space="preserve"> </t>
        </r>
        <r>
          <rPr>
            <b/>
            <sz val="9"/>
            <color indexed="81"/>
            <rFont val="돋움"/>
            <family val="3"/>
            <charset val="129"/>
          </rPr>
          <t>연장시간근로</t>
        </r>
        <r>
          <rPr>
            <b/>
            <sz val="9"/>
            <color indexed="81"/>
            <rFont val="Tahoma"/>
            <family val="2"/>
          </rPr>
          <t>․</t>
        </r>
        <r>
          <rPr>
            <b/>
            <sz val="9"/>
            <color indexed="81"/>
            <rFont val="돋움"/>
            <family val="3"/>
            <charset val="129"/>
          </rPr>
          <t>야간근로</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휴일근로로</t>
        </r>
        <r>
          <rPr>
            <b/>
            <sz val="9"/>
            <color indexed="81"/>
            <rFont val="Tahoma"/>
            <family val="2"/>
          </rPr>
          <t xml:space="preserve"> </t>
        </r>
        <r>
          <rPr>
            <b/>
            <sz val="9"/>
            <color indexed="81"/>
            <rFont val="돋움"/>
            <family val="3"/>
            <charset val="129"/>
          </rPr>
          <t>인하여</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급여에</t>
        </r>
        <r>
          <rPr>
            <b/>
            <sz val="9"/>
            <color indexed="81"/>
            <rFont val="Tahoma"/>
            <family val="2"/>
          </rPr>
          <t xml:space="preserve"> </t>
        </r>
        <r>
          <rPr>
            <b/>
            <sz val="9"/>
            <color indexed="81"/>
            <rFont val="돋움"/>
            <family val="3"/>
            <charset val="129"/>
          </rPr>
          <t>대해</t>
        </r>
        <r>
          <rPr>
            <b/>
            <sz val="9"/>
            <color indexed="81"/>
            <rFont val="Tahoma"/>
            <family val="2"/>
          </rPr>
          <t xml:space="preserve"> </t>
        </r>
        <r>
          <rPr>
            <b/>
            <sz val="9"/>
            <color indexed="81"/>
            <rFont val="돋움"/>
            <family val="3"/>
            <charset val="129"/>
          </rPr>
          <t>연간</t>
        </r>
        <r>
          <rPr>
            <b/>
            <sz val="9"/>
            <color indexed="81"/>
            <rFont val="Tahoma"/>
            <family val="2"/>
          </rPr>
          <t xml:space="preserve"> 240</t>
        </r>
        <r>
          <rPr>
            <b/>
            <sz val="9"/>
            <color indexed="81"/>
            <rFont val="돋움"/>
            <family val="3"/>
            <charset val="129"/>
          </rPr>
          <t>만원</t>
        </r>
        <r>
          <rPr>
            <b/>
            <sz val="9"/>
            <color indexed="81"/>
            <rFont val="Tahoma"/>
            <family val="2"/>
          </rPr>
          <t>(</t>
        </r>
        <r>
          <rPr>
            <b/>
            <sz val="9"/>
            <color indexed="81"/>
            <rFont val="돋움"/>
            <family val="3"/>
            <charset val="129"/>
          </rPr>
          <t>광산근로자</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일용근로자는</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급여</t>
        </r>
        <r>
          <rPr>
            <b/>
            <sz val="9"/>
            <color indexed="81"/>
            <rFont val="Tahoma"/>
            <family val="2"/>
          </rPr>
          <t xml:space="preserve"> </t>
        </r>
        <r>
          <rPr>
            <b/>
            <sz val="9"/>
            <color indexed="81"/>
            <rFont val="돋움"/>
            <family val="3"/>
            <charset val="129"/>
          </rPr>
          <t>총액</t>
        </r>
        <r>
          <rPr>
            <b/>
            <sz val="9"/>
            <color indexed="81"/>
            <rFont val="Tahoma"/>
            <family val="2"/>
          </rPr>
          <t>)</t>
        </r>
        <r>
          <rPr>
            <b/>
            <sz val="9"/>
            <color indexed="81"/>
            <rFont val="돋움"/>
            <family val="3"/>
            <charset val="129"/>
          </rPr>
          <t>을</t>
        </r>
        <r>
          <rPr>
            <b/>
            <sz val="9"/>
            <color indexed="81"/>
            <rFont val="Tahoma"/>
            <family val="2"/>
          </rPr>
          <t xml:space="preserve"> </t>
        </r>
        <r>
          <rPr>
            <b/>
            <sz val="9"/>
            <color indexed="81"/>
            <rFont val="돋움"/>
            <family val="3"/>
            <charset val="129"/>
          </rPr>
          <t>한도로</t>
        </r>
        <r>
          <rPr>
            <b/>
            <sz val="9"/>
            <color indexed="81"/>
            <rFont val="Tahoma"/>
            <family val="2"/>
          </rPr>
          <t xml:space="preserve"> </t>
        </r>
        <r>
          <rPr>
            <b/>
            <sz val="9"/>
            <color indexed="81"/>
            <rFont val="돋움"/>
            <family val="3"/>
            <charset val="129"/>
          </rPr>
          <t>비과세한다</t>
        </r>
        <r>
          <rPr>
            <b/>
            <sz val="9"/>
            <color indexed="81"/>
            <rFont val="Tahoma"/>
            <family val="2"/>
          </rPr>
          <t xml:space="preserve">. </t>
        </r>
      </text>
    </comment>
    <comment ref="R15" authorId="0" shapeId="0" xr:uid="{00000000-0006-0000-0100-000008000000}">
      <text>
        <r>
          <rPr>
            <b/>
            <sz val="9"/>
            <color indexed="81"/>
            <rFont val="돋움"/>
            <family val="3"/>
            <charset val="129"/>
          </rPr>
          <t>※</t>
        </r>
        <r>
          <rPr>
            <b/>
            <sz val="9"/>
            <color indexed="81"/>
            <rFont val="Tahoma"/>
            <family val="2"/>
          </rPr>
          <t xml:space="preserve"> 2015</t>
        </r>
        <r>
          <rPr>
            <b/>
            <sz val="9"/>
            <color indexed="81"/>
            <rFont val="돋움"/>
            <family val="3"/>
            <charset val="129"/>
          </rPr>
          <t>년</t>
        </r>
        <r>
          <rPr>
            <b/>
            <sz val="9"/>
            <color indexed="81"/>
            <rFont val="Tahoma"/>
            <family val="2"/>
          </rPr>
          <t xml:space="preserve"> </t>
        </r>
        <r>
          <rPr>
            <b/>
            <sz val="9"/>
            <color indexed="81"/>
            <rFont val="돋움"/>
            <family val="3"/>
            <charset val="129"/>
          </rPr>
          <t>총급여</t>
        </r>
        <r>
          <rPr>
            <b/>
            <sz val="9"/>
            <color indexed="81"/>
            <rFont val="Tahoma"/>
            <family val="2"/>
          </rPr>
          <t xml:space="preserve"> 14,080,000</t>
        </r>
        <r>
          <rPr>
            <b/>
            <sz val="9"/>
            <color indexed="81"/>
            <rFont val="돋움"/>
            <family val="3"/>
            <charset val="129"/>
          </rPr>
          <t>원</t>
        </r>
        <r>
          <rPr>
            <b/>
            <sz val="9"/>
            <color indexed="81"/>
            <rFont val="Tahoma"/>
            <family val="2"/>
          </rPr>
          <t xml:space="preserve"> </t>
        </r>
        <r>
          <rPr>
            <b/>
            <sz val="9"/>
            <color indexed="81"/>
            <rFont val="돋움"/>
            <family val="3"/>
            <charset val="129"/>
          </rPr>
          <t>이하이면</t>
        </r>
        <r>
          <rPr>
            <b/>
            <sz val="9"/>
            <color indexed="81"/>
            <rFont val="Tahoma"/>
            <family val="2"/>
          </rPr>
          <t xml:space="preserve"> </t>
        </r>
        <r>
          <rPr>
            <b/>
            <sz val="9"/>
            <color indexed="81"/>
            <rFont val="돋움"/>
            <family val="3"/>
            <charset val="129"/>
          </rPr>
          <t>소득공제서류</t>
        </r>
        <r>
          <rPr>
            <b/>
            <sz val="9"/>
            <color indexed="81"/>
            <rFont val="Tahoma"/>
            <family val="2"/>
          </rPr>
          <t xml:space="preserve"> </t>
        </r>
        <r>
          <rPr>
            <b/>
            <sz val="9"/>
            <color indexed="81"/>
            <rFont val="돋움"/>
            <family val="3"/>
            <charset val="129"/>
          </rPr>
          <t>불필요
○</t>
        </r>
        <r>
          <rPr>
            <b/>
            <sz val="9"/>
            <color indexed="81"/>
            <rFont val="Tahoma"/>
            <family val="2"/>
          </rPr>
          <t xml:space="preserve"> </t>
        </r>
        <r>
          <rPr>
            <b/>
            <sz val="9"/>
            <color indexed="81"/>
            <rFont val="돋움"/>
            <family val="3"/>
            <charset val="129"/>
          </rPr>
          <t>연금계좌</t>
        </r>
        <r>
          <rPr>
            <b/>
            <sz val="9"/>
            <color indexed="81"/>
            <rFont val="Tahoma"/>
            <family val="2"/>
          </rPr>
          <t>(</t>
        </r>
        <r>
          <rPr>
            <b/>
            <sz val="9"/>
            <color indexed="81"/>
            <rFont val="돋움"/>
            <family val="3"/>
            <charset val="129"/>
          </rPr>
          <t>연금저축</t>
        </r>
        <r>
          <rPr>
            <b/>
            <sz val="9"/>
            <color indexed="81"/>
            <rFont val="Tahoma"/>
            <family val="2"/>
          </rPr>
          <t>(</t>
        </r>
        <r>
          <rPr>
            <b/>
            <sz val="9"/>
            <color indexed="81"/>
            <rFont val="돋움"/>
            <family val="3"/>
            <charset val="129"/>
          </rPr>
          <t>연</t>
        </r>
        <r>
          <rPr>
            <b/>
            <sz val="9"/>
            <color indexed="81"/>
            <rFont val="Tahoma"/>
            <family val="2"/>
          </rPr>
          <t xml:space="preserve"> 400</t>
        </r>
        <r>
          <rPr>
            <b/>
            <sz val="9"/>
            <color indexed="81"/>
            <rFont val="돋움"/>
            <family val="3"/>
            <charset val="129"/>
          </rPr>
          <t>만원</t>
        </r>
        <r>
          <rPr>
            <b/>
            <sz val="9"/>
            <color indexed="81"/>
            <rFont val="Tahoma"/>
            <family val="2"/>
          </rPr>
          <t xml:space="preserve"> </t>
        </r>
        <r>
          <rPr>
            <b/>
            <sz val="9"/>
            <color indexed="81"/>
            <rFont val="돋움"/>
            <family val="3"/>
            <charset val="129"/>
          </rPr>
          <t>한도</t>
        </r>
        <r>
          <rPr>
            <b/>
            <sz val="9"/>
            <color indexed="81"/>
            <rFont val="Tahoma"/>
            <family val="2"/>
          </rPr>
          <t>)+</t>
        </r>
        <r>
          <rPr>
            <b/>
            <sz val="9"/>
            <color indexed="81"/>
            <rFont val="돋움"/>
            <family val="3"/>
            <charset val="129"/>
          </rPr>
          <t>퇴직연금</t>
        </r>
        <r>
          <rPr>
            <b/>
            <sz val="9"/>
            <color indexed="81"/>
            <rFont val="Tahoma"/>
            <family val="2"/>
          </rPr>
          <t>=&gt; 700</t>
        </r>
        <r>
          <rPr>
            <b/>
            <sz val="9"/>
            <color indexed="81"/>
            <rFont val="돋움"/>
            <family val="3"/>
            <charset val="129"/>
          </rPr>
          <t>만원한도</t>
        </r>
        <r>
          <rPr>
            <b/>
            <sz val="9"/>
            <color indexed="81"/>
            <rFont val="Tahoma"/>
            <family val="2"/>
          </rPr>
          <t>)</t>
        </r>
        <r>
          <rPr>
            <b/>
            <sz val="9"/>
            <color indexed="81"/>
            <rFont val="돋움"/>
            <family val="3"/>
            <charset val="129"/>
          </rPr>
          <t>총급여액</t>
        </r>
        <r>
          <rPr>
            <b/>
            <sz val="9"/>
            <color indexed="81"/>
            <rFont val="Tahoma"/>
            <family val="2"/>
          </rPr>
          <t xml:space="preserve"> 5</t>
        </r>
        <r>
          <rPr>
            <b/>
            <sz val="9"/>
            <color indexed="81"/>
            <rFont val="돋움"/>
            <family val="3"/>
            <charset val="129"/>
          </rPr>
          <t>천</t>
        </r>
        <r>
          <rPr>
            <b/>
            <sz val="9"/>
            <color indexed="81"/>
            <rFont val="Tahoma"/>
            <family val="2"/>
          </rPr>
          <t xml:space="preserve"> 500</t>
        </r>
        <r>
          <rPr>
            <b/>
            <sz val="9"/>
            <color indexed="81"/>
            <rFont val="돋움"/>
            <family val="3"/>
            <charset val="129"/>
          </rPr>
          <t>만원</t>
        </r>
        <r>
          <rPr>
            <b/>
            <sz val="9"/>
            <color indexed="81"/>
            <rFont val="Tahoma"/>
            <family val="2"/>
          </rPr>
          <t xml:space="preserve"> </t>
        </r>
        <r>
          <rPr>
            <b/>
            <sz val="9"/>
            <color indexed="81"/>
            <rFont val="돋움"/>
            <family val="3"/>
            <charset val="129"/>
          </rPr>
          <t>이하는</t>
        </r>
        <r>
          <rPr>
            <b/>
            <sz val="9"/>
            <color indexed="81"/>
            <rFont val="Tahoma"/>
            <family val="2"/>
          </rPr>
          <t xml:space="preserve"> 100</t>
        </r>
        <r>
          <rPr>
            <b/>
            <sz val="9"/>
            <color indexed="81"/>
            <rFont val="돋움"/>
            <family val="3"/>
            <charset val="129"/>
          </rPr>
          <t>분의</t>
        </r>
        <r>
          <rPr>
            <b/>
            <sz val="9"/>
            <color indexed="81"/>
            <rFont val="Tahoma"/>
            <family val="2"/>
          </rPr>
          <t xml:space="preserve"> 15</t>
        </r>
        <r>
          <rPr>
            <b/>
            <sz val="9"/>
            <color indexed="81"/>
            <rFont val="돋움"/>
            <family val="3"/>
            <charset val="129"/>
          </rPr>
          <t>를</t>
        </r>
        <r>
          <rPr>
            <b/>
            <sz val="9"/>
            <color indexed="81"/>
            <rFont val="Tahoma"/>
            <family val="2"/>
          </rPr>
          <t xml:space="preserve"> </t>
        </r>
        <r>
          <rPr>
            <b/>
            <sz val="9"/>
            <color indexed="81"/>
            <rFont val="돋움"/>
            <family val="3"/>
            <charset val="129"/>
          </rPr>
          <t xml:space="preserve">세액공제
</t>
        </r>
        <r>
          <rPr>
            <b/>
            <sz val="9"/>
            <color indexed="81"/>
            <rFont val="Tahoma"/>
            <family val="2"/>
          </rPr>
          <t xml:space="preserve">    </t>
        </r>
        <r>
          <rPr>
            <b/>
            <sz val="9"/>
            <color indexed="81"/>
            <rFont val="돋움"/>
            <family val="3"/>
            <charset val="129"/>
          </rPr>
          <t>총급여액</t>
        </r>
        <r>
          <rPr>
            <b/>
            <sz val="9"/>
            <color indexed="81"/>
            <rFont val="Tahoma"/>
            <family val="2"/>
          </rPr>
          <t xml:space="preserve"> 5</t>
        </r>
        <r>
          <rPr>
            <b/>
            <sz val="9"/>
            <color indexed="81"/>
            <rFont val="돋움"/>
            <family val="3"/>
            <charset val="129"/>
          </rPr>
          <t>천</t>
        </r>
        <r>
          <rPr>
            <b/>
            <sz val="9"/>
            <color indexed="81"/>
            <rFont val="Tahoma"/>
            <family val="2"/>
          </rPr>
          <t>500</t>
        </r>
        <r>
          <rPr>
            <b/>
            <sz val="9"/>
            <color indexed="81"/>
            <rFont val="돋움"/>
            <family val="3"/>
            <charset val="129"/>
          </rPr>
          <t>만원</t>
        </r>
        <r>
          <rPr>
            <b/>
            <sz val="9"/>
            <color indexed="81"/>
            <rFont val="Tahoma"/>
            <family val="2"/>
          </rPr>
          <t xml:space="preserve"> </t>
        </r>
        <r>
          <rPr>
            <b/>
            <sz val="9"/>
            <color indexed="81"/>
            <rFont val="돋움"/>
            <family val="3"/>
            <charset val="129"/>
          </rPr>
          <t>초과는</t>
        </r>
        <r>
          <rPr>
            <b/>
            <sz val="9"/>
            <color indexed="81"/>
            <rFont val="Tahoma"/>
            <family val="2"/>
          </rPr>
          <t xml:space="preserve"> 12%</t>
        </r>
        <r>
          <rPr>
            <b/>
            <sz val="9"/>
            <color indexed="81"/>
            <rFont val="돋움"/>
            <family val="3"/>
            <charset val="129"/>
          </rPr>
          <t>를</t>
        </r>
        <r>
          <rPr>
            <b/>
            <sz val="9"/>
            <color indexed="81"/>
            <rFont val="Tahoma"/>
            <family val="2"/>
          </rPr>
          <t xml:space="preserve"> </t>
        </r>
        <r>
          <rPr>
            <b/>
            <sz val="9"/>
            <color indexed="81"/>
            <rFont val="돋움"/>
            <family val="3"/>
            <charset val="129"/>
          </rPr>
          <t>세액공제
○</t>
        </r>
        <r>
          <rPr>
            <b/>
            <sz val="9"/>
            <color indexed="81"/>
            <rFont val="Tahoma"/>
            <family val="2"/>
          </rPr>
          <t xml:space="preserve"> </t>
        </r>
        <r>
          <rPr>
            <b/>
            <sz val="9"/>
            <color indexed="81"/>
            <rFont val="돋움"/>
            <family val="3"/>
            <charset val="129"/>
          </rPr>
          <t>부녀자공제</t>
        </r>
        <r>
          <rPr>
            <b/>
            <sz val="9"/>
            <color indexed="81"/>
            <rFont val="Tahoma"/>
            <family val="2"/>
          </rPr>
          <t xml:space="preserve"> : </t>
        </r>
        <r>
          <rPr>
            <b/>
            <sz val="9"/>
            <color indexed="81"/>
            <rFont val="돋움"/>
            <family val="3"/>
            <charset val="129"/>
          </rPr>
          <t>연</t>
        </r>
        <r>
          <rPr>
            <b/>
            <sz val="9"/>
            <color indexed="81"/>
            <rFont val="Tahoma"/>
            <family val="2"/>
          </rPr>
          <t xml:space="preserve"> 50</t>
        </r>
        <r>
          <rPr>
            <b/>
            <sz val="9"/>
            <color indexed="81"/>
            <rFont val="돋움"/>
            <family val="3"/>
            <charset val="129"/>
          </rPr>
          <t xml:space="preserve">만원
</t>
        </r>
        <r>
          <rPr>
            <b/>
            <sz val="9"/>
            <color indexed="81"/>
            <rFont val="Tahoma"/>
            <family val="2"/>
          </rPr>
          <t xml:space="preserve">   </t>
        </r>
        <r>
          <rPr>
            <b/>
            <sz val="9"/>
            <color indexed="81"/>
            <rFont val="돋움"/>
            <family val="3"/>
            <charset val="129"/>
          </rPr>
          <t>거주자</t>
        </r>
        <r>
          <rPr>
            <b/>
            <sz val="9"/>
            <color indexed="81"/>
            <rFont val="Tahoma"/>
            <family val="2"/>
          </rPr>
          <t xml:space="preserve"> </t>
        </r>
        <r>
          <rPr>
            <b/>
            <sz val="9"/>
            <color indexed="81"/>
            <rFont val="돋움"/>
            <family val="3"/>
            <charset val="129"/>
          </rPr>
          <t>본인</t>
        </r>
        <r>
          <rPr>
            <b/>
            <sz val="9"/>
            <color indexed="81"/>
            <rFont val="Tahoma"/>
            <family val="2"/>
          </rPr>
          <t>(</t>
        </r>
        <r>
          <rPr>
            <b/>
            <sz val="9"/>
            <color indexed="81"/>
            <rFont val="돋움"/>
            <family val="3"/>
            <charset val="129"/>
          </rPr>
          <t>종합소득금액이</t>
        </r>
        <r>
          <rPr>
            <b/>
            <sz val="9"/>
            <color indexed="81"/>
            <rFont val="Tahoma"/>
            <family val="2"/>
          </rPr>
          <t xml:space="preserve"> 3</t>
        </r>
        <r>
          <rPr>
            <b/>
            <sz val="9"/>
            <color indexed="81"/>
            <rFont val="돋움"/>
            <family val="3"/>
            <charset val="129"/>
          </rPr>
          <t>천만원</t>
        </r>
        <r>
          <rPr>
            <b/>
            <sz val="9"/>
            <color indexed="81"/>
            <rFont val="Tahoma"/>
            <family val="2"/>
          </rPr>
          <t xml:space="preserve"> </t>
        </r>
        <r>
          <rPr>
            <b/>
            <sz val="9"/>
            <color indexed="81"/>
            <rFont val="돋움"/>
            <family val="3"/>
            <charset val="129"/>
          </rPr>
          <t>이하</t>
        </r>
        <r>
          <rPr>
            <b/>
            <sz val="9"/>
            <color indexed="81"/>
            <rFont val="Tahoma"/>
            <family val="2"/>
          </rPr>
          <t>=&gt;</t>
        </r>
        <r>
          <rPr>
            <b/>
            <sz val="9"/>
            <color indexed="81"/>
            <rFont val="돋움"/>
            <family val="3"/>
            <charset val="129"/>
          </rPr>
          <t>총급여로</t>
        </r>
        <r>
          <rPr>
            <b/>
            <sz val="9"/>
            <color indexed="81"/>
            <rFont val="Tahoma"/>
            <family val="2"/>
          </rPr>
          <t xml:space="preserve"> 41,470,580</t>
        </r>
        <r>
          <rPr>
            <b/>
            <sz val="9"/>
            <color indexed="81"/>
            <rFont val="돋움"/>
            <family val="3"/>
            <charset val="129"/>
          </rPr>
          <t>원</t>
        </r>
        <r>
          <rPr>
            <b/>
            <sz val="9"/>
            <color indexed="81"/>
            <rFont val="Tahoma"/>
            <family val="2"/>
          </rPr>
          <t xml:space="preserve"> </t>
        </r>
        <r>
          <rPr>
            <b/>
            <sz val="9"/>
            <color indexed="81"/>
            <rFont val="돋움"/>
            <family val="3"/>
            <charset val="129"/>
          </rPr>
          <t>이하</t>
        </r>
        <r>
          <rPr>
            <b/>
            <sz val="9"/>
            <color indexed="81"/>
            <rFont val="Tahoma"/>
            <family val="2"/>
          </rPr>
          <t>)</t>
        </r>
        <r>
          <rPr>
            <b/>
            <sz val="9"/>
            <color indexed="81"/>
            <rFont val="돋움"/>
            <family val="3"/>
            <charset val="129"/>
          </rPr>
          <t>이</t>
        </r>
        <r>
          <rPr>
            <b/>
            <sz val="9"/>
            <color indexed="81"/>
            <rFont val="Tahoma"/>
            <family val="2"/>
          </rPr>
          <t xml:space="preserve"> </t>
        </r>
        <r>
          <rPr>
            <b/>
            <sz val="9"/>
            <color indexed="81"/>
            <rFont val="돋움"/>
            <family val="3"/>
            <charset val="129"/>
          </rPr>
          <t>①</t>
        </r>
        <r>
          <rPr>
            <b/>
            <sz val="9"/>
            <color indexed="81"/>
            <rFont val="Tahoma"/>
            <family val="2"/>
          </rPr>
          <t xml:space="preserve"> </t>
        </r>
        <r>
          <rPr>
            <b/>
            <sz val="9"/>
            <color indexed="81"/>
            <rFont val="돋움"/>
            <family val="3"/>
            <charset val="129"/>
          </rPr>
          <t>배우자가</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 xml:space="preserve">여성이거나
</t>
        </r>
        <r>
          <rPr>
            <b/>
            <sz val="9"/>
            <color indexed="81"/>
            <rFont val="Tahoma"/>
            <family val="2"/>
          </rPr>
          <t xml:space="preserve">   </t>
        </r>
        <r>
          <rPr>
            <b/>
            <sz val="9"/>
            <color indexed="81"/>
            <rFont val="돋움"/>
            <family val="3"/>
            <charset val="129"/>
          </rPr>
          <t>②</t>
        </r>
        <r>
          <rPr>
            <b/>
            <sz val="9"/>
            <color indexed="81"/>
            <rFont val="Tahoma"/>
            <family val="2"/>
          </rPr>
          <t xml:space="preserve"> </t>
        </r>
        <r>
          <rPr>
            <b/>
            <sz val="9"/>
            <color indexed="81"/>
            <rFont val="돋움"/>
            <family val="3"/>
            <charset val="129"/>
          </rPr>
          <t>배우자가</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여성으로서</t>
        </r>
        <r>
          <rPr>
            <b/>
            <sz val="9"/>
            <color indexed="81"/>
            <rFont val="Tahoma"/>
            <family val="2"/>
          </rPr>
          <t xml:space="preserve"> </t>
        </r>
        <r>
          <rPr>
            <b/>
            <sz val="9"/>
            <color indexed="81"/>
            <rFont val="돋움"/>
            <family val="3"/>
            <charset val="129"/>
          </rPr>
          <t>기본공제대상</t>
        </r>
        <r>
          <rPr>
            <b/>
            <sz val="9"/>
            <color indexed="81"/>
            <rFont val="Tahoma"/>
            <family val="2"/>
          </rPr>
          <t xml:space="preserve"> </t>
        </r>
        <r>
          <rPr>
            <b/>
            <sz val="9"/>
            <color indexed="81"/>
            <rFont val="돋움"/>
            <family val="3"/>
            <charset val="129"/>
          </rPr>
          <t>부양가족이</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세대주인</t>
        </r>
        <r>
          <rPr>
            <b/>
            <sz val="9"/>
            <color indexed="81"/>
            <rFont val="Tahoma"/>
            <family val="2"/>
          </rPr>
          <t xml:space="preserve"> </t>
        </r>
        <r>
          <rPr>
            <b/>
            <sz val="9"/>
            <color indexed="81"/>
            <rFont val="돋움"/>
            <family val="3"/>
            <charset val="129"/>
          </rPr>
          <t xml:space="preserve">경우
</t>
        </r>
        <r>
          <rPr>
            <b/>
            <sz val="9"/>
            <color indexed="81"/>
            <rFont val="돋움"/>
            <family val="3"/>
            <charset val="129"/>
          </rPr>
          <t>○</t>
        </r>
        <r>
          <rPr>
            <b/>
            <sz val="9"/>
            <color indexed="81"/>
            <rFont val="Tahoma"/>
            <family val="2"/>
          </rPr>
          <t xml:space="preserve"> </t>
        </r>
        <r>
          <rPr>
            <b/>
            <sz val="9"/>
            <color indexed="81"/>
            <rFont val="돋움"/>
            <family val="3"/>
            <charset val="129"/>
          </rPr>
          <t>의료비</t>
        </r>
        <r>
          <rPr>
            <b/>
            <sz val="9"/>
            <color indexed="81"/>
            <rFont val="Tahoma"/>
            <family val="2"/>
          </rPr>
          <t xml:space="preserve"> </t>
        </r>
        <r>
          <rPr>
            <b/>
            <sz val="9"/>
            <color indexed="81"/>
            <rFont val="돋움"/>
            <family val="3"/>
            <charset val="129"/>
          </rPr>
          <t>세액공제·주택자금공제·신용카드</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소득공제</t>
        </r>
        <r>
          <rPr>
            <b/>
            <sz val="9"/>
            <color indexed="81"/>
            <rFont val="Tahoma"/>
            <family val="2"/>
          </rPr>
          <t xml:space="preserve"> </t>
        </r>
        <r>
          <rPr>
            <b/>
            <sz val="9"/>
            <color indexed="81"/>
            <rFont val="돋움"/>
            <family val="3"/>
            <charset val="129"/>
          </rPr>
          <t>적용시</t>
        </r>
        <r>
          <rPr>
            <b/>
            <sz val="9"/>
            <color indexed="81"/>
            <rFont val="Tahoma"/>
            <family val="2"/>
          </rPr>
          <t xml:space="preserve"> </t>
        </r>
        <r>
          <rPr>
            <b/>
            <sz val="9"/>
            <color indexed="81"/>
            <rFont val="돋움"/>
            <family val="3"/>
            <charset val="129"/>
          </rPr>
          <t>기준이</t>
        </r>
        <r>
          <rPr>
            <b/>
            <sz val="9"/>
            <color indexed="81"/>
            <rFont val="Tahoma"/>
            <family val="2"/>
          </rPr>
          <t xml:space="preserve"> </t>
        </r>
        <r>
          <rPr>
            <b/>
            <sz val="9"/>
            <color indexed="81"/>
            <rFont val="돋움"/>
            <family val="3"/>
            <charset val="129"/>
          </rPr>
          <t>됨</t>
        </r>
      </text>
    </comment>
    <comment ref="W15" authorId="0" shapeId="0" xr:uid="{00000000-0006-0000-0100-000009000000}">
      <text>
        <r>
          <rPr>
            <b/>
            <sz val="9"/>
            <color indexed="81"/>
            <rFont val="Tahoma"/>
            <family val="2"/>
          </rPr>
          <t>3</t>
        </r>
        <r>
          <rPr>
            <b/>
            <sz val="9"/>
            <color indexed="81"/>
            <rFont val="돋움"/>
            <family val="3"/>
            <charset val="129"/>
          </rPr>
          <t>천만원</t>
        </r>
        <r>
          <rPr>
            <b/>
            <sz val="9"/>
            <color indexed="81"/>
            <rFont val="Tahoma"/>
            <family val="2"/>
          </rPr>
          <t xml:space="preserve"> </t>
        </r>
        <r>
          <rPr>
            <b/>
            <sz val="9"/>
            <color indexed="81"/>
            <rFont val="돋움"/>
            <family val="3"/>
            <charset val="129"/>
          </rPr>
          <t>이상이면</t>
        </r>
        <r>
          <rPr>
            <b/>
            <sz val="9"/>
            <color indexed="81"/>
            <rFont val="Tahoma"/>
            <family val="2"/>
          </rPr>
          <t xml:space="preserve"> </t>
        </r>
        <r>
          <rPr>
            <b/>
            <sz val="9"/>
            <color indexed="81"/>
            <rFont val="돋움"/>
            <family val="3"/>
            <charset val="129"/>
          </rPr>
          <t>부녀자</t>
        </r>
        <r>
          <rPr>
            <b/>
            <sz val="9"/>
            <color indexed="81"/>
            <rFont val="Tahoma"/>
            <family val="2"/>
          </rPr>
          <t xml:space="preserve"> </t>
        </r>
        <r>
          <rPr>
            <b/>
            <sz val="9"/>
            <color indexed="81"/>
            <rFont val="돋움"/>
            <family val="3"/>
            <charset val="129"/>
          </rPr>
          <t>공제</t>
        </r>
        <r>
          <rPr>
            <b/>
            <sz val="9"/>
            <color indexed="81"/>
            <rFont val="Tahoma"/>
            <family val="2"/>
          </rPr>
          <t xml:space="preserve"> </t>
        </r>
        <r>
          <rPr>
            <b/>
            <sz val="9"/>
            <color indexed="81"/>
            <rFont val="돋움"/>
            <family val="3"/>
            <charset val="129"/>
          </rPr>
          <t>받지</t>
        </r>
        <r>
          <rPr>
            <b/>
            <sz val="9"/>
            <color indexed="81"/>
            <rFont val="Tahoma"/>
            <family val="2"/>
          </rPr>
          <t xml:space="preserve"> </t>
        </r>
        <r>
          <rPr>
            <b/>
            <sz val="9"/>
            <color indexed="81"/>
            <rFont val="돋움"/>
            <family val="3"/>
            <charset val="129"/>
          </rPr>
          <t>못함</t>
        </r>
      </text>
    </comment>
    <comment ref="B16" authorId="0" shapeId="0" xr:uid="{00000000-0006-0000-0100-00000A000000}">
      <text>
        <r>
          <rPr>
            <b/>
            <sz val="9"/>
            <color indexed="81"/>
            <rFont val="Tahoma"/>
            <family val="2"/>
          </rPr>
          <t xml:space="preserve"> </t>
        </r>
        <r>
          <rPr>
            <b/>
            <sz val="9"/>
            <color indexed="81"/>
            <rFont val="돋움"/>
            <family val="3"/>
            <charset val="129"/>
          </rPr>
          <t xml:space="preserve">자녀세액공제
</t>
        </r>
        <r>
          <rPr>
            <b/>
            <sz val="9"/>
            <color indexed="81"/>
            <rFont val="Tahoma"/>
            <family val="2"/>
          </rPr>
          <t xml:space="preserve">  </t>
        </r>
        <r>
          <rPr>
            <b/>
            <sz val="9"/>
            <color indexed="81"/>
            <rFont val="돋움"/>
            <family val="3"/>
            <charset val="129"/>
          </rPr>
          <t>종합소득이</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기본공제대상</t>
        </r>
        <r>
          <rPr>
            <b/>
            <sz val="9"/>
            <color indexed="81"/>
            <rFont val="Tahoma"/>
            <family val="2"/>
          </rPr>
          <t xml:space="preserve"> </t>
        </r>
        <r>
          <rPr>
            <b/>
            <sz val="9"/>
            <color indexed="81"/>
            <rFont val="돋움"/>
            <family val="3"/>
            <charset val="129"/>
          </rPr>
          <t>자녀</t>
        </r>
        <r>
          <rPr>
            <b/>
            <sz val="9"/>
            <color indexed="81"/>
            <rFont val="Tahoma"/>
            <family val="2"/>
          </rPr>
          <t>(</t>
        </r>
        <r>
          <rPr>
            <b/>
            <sz val="9"/>
            <color indexed="81"/>
            <rFont val="돋움"/>
            <family val="3"/>
            <charset val="129"/>
          </rPr>
          <t>입양자</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위탁아동</t>
        </r>
        <r>
          <rPr>
            <b/>
            <sz val="9"/>
            <color indexed="81"/>
            <rFont val="Tahoma"/>
            <family val="2"/>
          </rPr>
          <t xml:space="preserve"> </t>
        </r>
        <r>
          <rPr>
            <b/>
            <sz val="9"/>
            <color indexed="81"/>
            <rFont val="돋움"/>
            <family val="3"/>
            <charset val="129"/>
          </rPr>
          <t>포함</t>
        </r>
        <r>
          <rPr>
            <b/>
            <sz val="9"/>
            <color indexed="81"/>
            <rFont val="Tahoma"/>
            <family val="2"/>
          </rPr>
          <t>)</t>
        </r>
        <r>
          <rPr>
            <b/>
            <sz val="9"/>
            <color indexed="81"/>
            <rFont val="돋움"/>
            <family val="3"/>
            <charset val="129"/>
          </rPr>
          <t>에</t>
        </r>
        <r>
          <rPr>
            <b/>
            <sz val="9"/>
            <color indexed="81"/>
            <rFont val="Tahoma"/>
            <family val="2"/>
          </rPr>
          <t xml:space="preserve"> </t>
        </r>
        <r>
          <rPr>
            <b/>
            <sz val="9"/>
            <color indexed="81"/>
            <rFont val="돋움"/>
            <family val="3"/>
            <charset val="129"/>
          </rPr>
          <t>대해서</t>
        </r>
        <r>
          <rPr>
            <b/>
            <sz val="9"/>
            <color indexed="81"/>
            <rFont val="Tahoma"/>
            <family val="2"/>
          </rPr>
          <t xml:space="preserve"> </t>
        </r>
        <r>
          <rPr>
            <b/>
            <sz val="9"/>
            <color indexed="81"/>
            <rFont val="돋움"/>
            <family val="3"/>
            <charset val="129"/>
          </rPr>
          <t>아래의</t>
        </r>
        <r>
          <rPr>
            <b/>
            <sz val="9"/>
            <color indexed="81"/>
            <rFont val="Tahoma"/>
            <family val="2"/>
          </rPr>
          <t xml:space="preserve"> </t>
        </r>
        <r>
          <rPr>
            <b/>
            <sz val="9"/>
            <color indexed="81"/>
            <rFont val="돋움"/>
            <family val="3"/>
            <charset val="129"/>
          </rPr>
          <t>금액을</t>
        </r>
        <r>
          <rPr>
            <b/>
            <sz val="9"/>
            <color indexed="81"/>
            <rFont val="Tahoma"/>
            <family val="2"/>
          </rPr>
          <t xml:space="preserve"> </t>
        </r>
        <r>
          <rPr>
            <b/>
            <sz val="9"/>
            <color indexed="81"/>
            <rFont val="돋움"/>
            <family val="3"/>
            <charset val="129"/>
          </rPr>
          <t>종합소득산출세액에서</t>
        </r>
        <r>
          <rPr>
            <b/>
            <sz val="9"/>
            <color indexed="81"/>
            <rFont val="Tahoma"/>
            <family val="2"/>
          </rPr>
          <t xml:space="preserve"> 
  </t>
        </r>
        <r>
          <rPr>
            <b/>
            <sz val="9"/>
            <color indexed="81"/>
            <rFont val="돋움"/>
            <family val="3"/>
            <charset val="129"/>
          </rPr>
          <t>공제</t>
        </r>
        <r>
          <rPr>
            <b/>
            <sz val="9"/>
            <color indexed="81"/>
            <rFont val="Tahoma"/>
            <family val="2"/>
          </rPr>
          <t>(</t>
        </r>
        <r>
          <rPr>
            <b/>
            <sz val="9"/>
            <color indexed="81"/>
            <rFont val="돋움"/>
            <family val="3"/>
            <charset val="129"/>
          </rPr>
          <t>손자ㆍ손녀는</t>
        </r>
        <r>
          <rPr>
            <b/>
            <sz val="9"/>
            <color indexed="81"/>
            <rFont val="Tahoma"/>
            <family val="2"/>
          </rPr>
          <t xml:space="preserve"> </t>
        </r>
        <r>
          <rPr>
            <b/>
            <sz val="9"/>
            <color indexed="81"/>
            <rFont val="돋움"/>
            <family val="3"/>
            <charset val="129"/>
          </rPr>
          <t>대상</t>
        </r>
        <r>
          <rPr>
            <b/>
            <sz val="9"/>
            <color indexed="81"/>
            <rFont val="Tahoma"/>
            <family val="2"/>
          </rPr>
          <t xml:space="preserve"> </t>
        </r>
        <r>
          <rPr>
            <b/>
            <sz val="9"/>
            <color indexed="81"/>
            <rFont val="돋움"/>
            <family val="3"/>
            <charset val="129"/>
          </rPr>
          <t>아님</t>
        </r>
        <r>
          <rPr>
            <b/>
            <sz val="9"/>
            <color indexed="81"/>
            <rFont val="Tahoma"/>
            <family val="2"/>
          </rPr>
          <t xml:space="preserve">)
  </t>
        </r>
        <r>
          <rPr>
            <b/>
            <sz val="9"/>
            <color indexed="81"/>
            <rFont val="돋움"/>
            <family val="3"/>
            <charset val="129"/>
          </rPr>
          <t>ㆍ기본공제대상자녀</t>
        </r>
        <r>
          <rPr>
            <b/>
            <sz val="9"/>
            <color indexed="81"/>
            <rFont val="Tahoma"/>
            <family val="2"/>
          </rPr>
          <t xml:space="preserve"> : 1</t>
        </r>
        <r>
          <rPr>
            <b/>
            <sz val="9"/>
            <color indexed="81"/>
            <rFont val="돋움"/>
            <family val="3"/>
            <charset val="129"/>
          </rPr>
          <t>명</t>
        </r>
        <r>
          <rPr>
            <b/>
            <sz val="9"/>
            <color indexed="81"/>
            <rFont val="Tahoma"/>
            <family val="2"/>
          </rPr>
          <t xml:space="preserve"> 15</t>
        </r>
        <r>
          <rPr>
            <b/>
            <sz val="9"/>
            <color indexed="81"/>
            <rFont val="돋움"/>
            <family val="3"/>
            <charset val="129"/>
          </rPr>
          <t>만원</t>
        </r>
        <r>
          <rPr>
            <b/>
            <sz val="9"/>
            <color indexed="81"/>
            <rFont val="Tahoma"/>
            <family val="2"/>
          </rPr>
          <t>, 2</t>
        </r>
        <r>
          <rPr>
            <b/>
            <sz val="9"/>
            <color indexed="81"/>
            <rFont val="돋움"/>
            <family val="3"/>
            <charset val="129"/>
          </rPr>
          <t>명</t>
        </r>
        <r>
          <rPr>
            <b/>
            <sz val="9"/>
            <color indexed="81"/>
            <rFont val="Tahoma"/>
            <family val="2"/>
          </rPr>
          <t xml:space="preserve"> 30</t>
        </r>
        <r>
          <rPr>
            <b/>
            <sz val="9"/>
            <color indexed="81"/>
            <rFont val="돋움"/>
            <family val="3"/>
            <charset val="129"/>
          </rPr>
          <t>만원</t>
        </r>
        <r>
          <rPr>
            <b/>
            <sz val="9"/>
            <color indexed="81"/>
            <rFont val="Tahoma"/>
            <family val="2"/>
          </rPr>
          <t>, 3</t>
        </r>
        <r>
          <rPr>
            <b/>
            <sz val="9"/>
            <color indexed="81"/>
            <rFont val="돋움"/>
            <family val="3"/>
            <charset val="129"/>
          </rPr>
          <t>명</t>
        </r>
        <r>
          <rPr>
            <b/>
            <sz val="9"/>
            <color indexed="81"/>
            <rFont val="Tahoma"/>
            <family val="2"/>
          </rPr>
          <t xml:space="preserve"> </t>
        </r>
        <r>
          <rPr>
            <b/>
            <sz val="9"/>
            <color indexed="81"/>
            <rFont val="돋움"/>
            <family val="3"/>
            <charset val="129"/>
          </rPr>
          <t>이상</t>
        </r>
        <r>
          <rPr>
            <b/>
            <sz val="9"/>
            <color indexed="81"/>
            <rFont val="Tahoma"/>
            <family val="2"/>
          </rPr>
          <t xml:space="preserve"> 30</t>
        </r>
        <r>
          <rPr>
            <b/>
            <sz val="9"/>
            <color indexed="81"/>
            <rFont val="돋움"/>
            <family val="3"/>
            <charset val="129"/>
          </rPr>
          <t>만원</t>
        </r>
        <r>
          <rPr>
            <b/>
            <sz val="9"/>
            <color indexed="81"/>
            <rFont val="Tahoma"/>
            <family val="2"/>
          </rPr>
          <t xml:space="preserve"> + 2</t>
        </r>
        <r>
          <rPr>
            <b/>
            <sz val="9"/>
            <color indexed="81"/>
            <rFont val="돋움"/>
            <family val="3"/>
            <charset val="129"/>
          </rPr>
          <t>명</t>
        </r>
        <r>
          <rPr>
            <b/>
            <sz val="9"/>
            <color indexed="81"/>
            <rFont val="Tahoma"/>
            <family val="2"/>
          </rPr>
          <t xml:space="preserve"> </t>
        </r>
        <r>
          <rPr>
            <b/>
            <sz val="9"/>
            <color indexed="81"/>
            <rFont val="돋움"/>
            <family val="3"/>
            <charset val="129"/>
          </rPr>
          <t>초과</t>
        </r>
        <r>
          <rPr>
            <b/>
            <sz val="9"/>
            <color indexed="81"/>
            <rFont val="Tahoma"/>
            <family val="2"/>
          </rPr>
          <t xml:space="preserve"> 1</t>
        </r>
        <r>
          <rPr>
            <b/>
            <sz val="9"/>
            <color indexed="81"/>
            <rFont val="돋움"/>
            <family val="3"/>
            <charset val="129"/>
          </rPr>
          <t>명당</t>
        </r>
        <r>
          <rPr>
            <b/>
            <sz val="9"/>
            <color indexed="81"/>
            <rFont val="Tahoma"/>
            <family val="2"/>
          </rPr>
          <t xml:space="preserve"> 30</t>
        </r>
        <r>
          <rPr>
            <b/>
            <sz val="9"/>
            <color indexed="81"/>
            <rFont val="돋움"/>
            <family val="3"/>
            <charset val="129"/>
          </rPr>
          <t>만원</t>
        </r>
        <r>
          <rPr>
            <b/>
            <sz val="9"/>
            <color indexed="81"/>
            <rFont val="Tahoma"/>
            <family val="2"/>
          </rPr>
          <t>(3</t>
        </r>
        <r>
          <rPr>
            <b/>
            <sz val="9"/>
            <color indexed="81"/>
            <rFont val="돋움"/>
            <family val="3"/>
            <charset val="129"/>
          </rPr>
          <t>명</t>
        </r>
        <r>
          <rPr>
            <b/>
            <sz val="9"/>
            <color indexed="81"/>
            <rFont val="Tahoma"/>
            <family val="2"/>
          </rPr>
          <t xml:space="preserve"> 60</t>
        </r>
        <r>
          <rPr>
            <b/>
            <sz val="9"/>
            <color indexed="81"/>
            <rFont val="돋움"/>
            <family val="3"/>
            <charset val="129"/>
          </rPr>
          <t>만원</t>
        </r>
        <r>
          <rPr>
            <b/>
            <sz val="9"/>
            <color indexed="81"/>
            <rFont val="Tahoma"/>
            <family val="2"/>
          </rPr>
          <t>, 4</t>
        </r>
        <r>
          <rPr>
            <b/>
            <sz val="9"/>
            <color indexed="81"/>
            <rFont val="돋움"/>
            <family val="3"/>
            <charset val="129"/>
          </rPr>
          <t>명</t>
        </r>
        <r>
          <rPr>
            <b/>
            <sz val="9"/>
            <color indexed="81"/>
            <rFont val="Tahoma"/>
            <family val="2"/>
          </rPr>
          <t xml:space="preserve"> 90</t>
        </r>
        <r>
          <rPr>
            <b/>
            <sz val="9"/>
            <color indexed="81"/>
            <rFont val="돋움"/>
            <family val="3"/>
            <charset val="129"/>
          </rPr>
          <t>만원</t>
        </r>
        <r>
          <rPr>
            <b/>
            <sz val="9"/>
            <color indexed="81"/>
            <rFont val="Tahoma"/>
            <family val="2"/>
          </rPr>
          <t xml:space="preserve">)
  </t>
        </r>
        <r>
          <rPr>
            <b/>
            <sz val="9"/>
            <color indexed="81"/>
            <rFont val="돋움"/>
            <family val="3"/>
            <charset val="129"/>
          </rPr>
          <t>ㆍ</t>
        </r>
        <r>
          <rPr>
            <b/>
            <sz val="9"/>
            <color indexed="81"/>
            <rFont val="Tahoma"/>
            <family val="2"/>
          </rPr>
          <t>6</t>
        </r>
        <r>
          <rPr>
            <b/>
            <sz val="9"/>
            <color indexed="81"/>
            <rFont val="돋움"/>
            <family val="3"/>
            <charset val="129"/>
          </rPr>
          <t>세</t>
        </r>
        <r>
          <rPr>
            <b/>
            <sz val="9"/>
            <color indexed="81"/>
            <rFont val="Tahoma"/>
            <family val="2"/>
          </rPr>
          <t xml:space="preserve"> </t>
        </r>
        <r>
          <rPr>
            <b/>
            <sz val="9"/>
            <color indexed="81"/>
            <rFont val="돋움"/>
            <family val="3"/>
            <charset val="129"/>
          </rPr>
          <t>이하</t>
        </r>
        <r>
          <rPr>
            <b/>
            <sz val="9"/>
            <color indexed="81"/>
            <rFont val="Tahoma"/>
            <family val="2"/>
          </rPr>
          <t xml:space="preserve"> : 2</t>
        </r>
        <r>
          <rPr>
            <b/>
            <sz val="9"/>
            <color indexed="81"/>
            <rFont val="돋움"/>
            <family val="3"/>
            <charset val="129"/>
          </rPr>
          <t>명</t>
        </r>
        <r>
          <rPr>
            <b/>
            <sz val="9"/>
            <color indexed="81"/>
            <rFont val="Tahoma"/>
            <family val="2"/>
          </rPr>
          <t xml:space="preserve"> </t>
        </r>
        <r>
          <rPr>
            <b/>
            <sz val="9"/>
            <color indexed="81"/>
            <rFont val="돋움"/>
            <family val="3"/>
            <charset val="129"/>
          </rPr>
          <t>초과</t>
        </r>
        <r>
          <rPr>
            <b/>
            <sz val="9"/>
            <color indexed="81"/>
            <rFont val="Tahoma"/>
            <family val="2"/>
          </rPr>
          <t xml:space="preserve"> 1</t>
        </r>
        <r>
          <rPr>
            <b/>
            <sz val="9"/>
            <color indexed="81"/>
            <rFont val="돋움"/>
            <family val="3"/>
            <charset val="129"/>
          </rPr>
          <t>명당</t>
        </r>
        <r>
          <rPr>
            <b/>
            <sz val="9"/>
            <color indexed="81"/>
            <rFont val="Tahoma"/>
            <family val="2"/>
          </rPr>
          <t xml:space="preserve"> 15</t>
        </r>
        <r>
          <rPr>
            <b/>
            <sz val="9"/>
            <color indexed="81"/>
            <rFont val="돋움"/>
            <family val="3"/>
            <charset val="129"/>
          </rPr>
          <t xml:space="preserve">만원
</t>
        </r>
        <r>
          <rPr>
            <b/>
            <sz val="9"/>
            <color indexed="81"/>
            <rFont val="Tahoma"/>
            <family val="2"/>
          </rPr>
          <t xml:space="preserve">  </t>
        </r>
        <r>
          <rPr>
            <b/>
            <sz val="9"/>
            <color indexed="81"/>
            <rFont val="돋움"/>
            <family val="3"/>
            <charset val="129"/>
          </rPr>
          <t>ㆍ출생</t>
        </r>
        <r>
          <rPr>
            <b/>
            <sz val="9"/>
            <color indexed="81"/>
            <rFont val="Tahoma"/>
            <family val="2"/>
          </rPr>
          <t>·</t>
        </r>
        <r>
          <rPr>
            <b/>
            <sz val="9"/>
            <color indexed="81"/>
            <rFont val="돋움"/>
            <family val="3"/>
            <charset val="129"/>
          </rPr>
          <t>입양</t>
        </r>
        <r>
          <rPr>
            <b/>
            <sz val="9"/>
            <color indexed="81"/>
            <rFont val="Tahoma"/>
            <family val="2"/>
          </rPr>
          <t xml:space="preserve"> : 1</t>
        </r>
        <r>
          <rPr>
            <b/>
            <sz val="9"/>
            <color indexed="81"/>
            <rFont val="돋움"/>
            <family val="3"/>
            <charset val="129"/>
          </rPr>
          <t>명당</t>
        </r>
        <r>
          <rPr>
            <b/>
            <sz val="9"/>
            <color indexed="81"/>
            <rFont val="Tahoma"/>
            <family val="2"/>
          </rPr>
          <t xml:space="preserve"> 30</t>
        </r>
        <r>
          <rPr>
            <b/>
            <sz val="9"/>
            <color indexed="81"/>
            <rFont val="돋움"/>
            <family val="3"/>
            <charset val="129"/>
          </rPr>
          <t xml:space="preserve">만원
</t>
        </r>
        <r>
          <rPr>
            <b/>
            <sz val="9"/>
            <color indexed="81"/>
            <rFont val="Tahoma"/>
            <family val="2"/>
          </rPr>
          <t xml:space="preserve">  </t>
        </r>
        <r>
          <rPr>
            <b/>
            <sz val="9"/>
            <color indexed="81"/>
            <rFont val="돋움"/>
            <family val="3"/>
            <charset val="129"/>
          </rPr>
          <t>다만</t>
        </r>
        <r>
          <rPr>
            <b/>
            <sz val="9"/>
            <color indexed="81"/>
            <rFont val="Tahoma"/>
            <family val="2"/>
          </rPr>
          <t xml:space="preserve">, </t>
        </r>
        <r>
          <rPr>
            <b/>
            <sz val="9"/>
            <color indexed="81"/>
            <rFont val="돋움"/>
            <family val="3"/>
            <charset val="129"/>
          </rPr>
          <t>자녀장려금</t>
        </r>
        <r>
          <rPr>
            <b/>
            <sz val="9"/>
            <color indexed="81"/>
            <rFont val="Tahoma"/>
            <family val="2"/>
          </rPr>
          <t xml:space="preserve"> </t>
        </r>
        <r>
          <rPr>
            <b/>
            <sz val="9"/>
            <color indexed="81"/>
            <rFont val="돋움"/>
            <family val="3"/>
            <charset val="129"/>
          </rPr>
          <t>수급자는</t>
        </r>
        <r>
          <rPr>
            <b/>
            <sz val="9"/>
            <color indexed="81"/>
            <rFont val="Tahoma"/>
            <family val="2"/>
          </rPr>
          <t xml:space="preserve"> </t>
        </r>
        <r>
          <rPr>
            <b/>
            <sz val="9"/>
            <color indexed="81"/>
            <rFont val="돋움"/>
            <family val="3"/>
            <charset val="129"/>
          </rPr>
          <t>자녀세액공제</t>
        </r>
        <r>
          <rPr>
            <b/>
            <sz val="9"/>
            <color indexed="81"/>
            <rFont val="Tahoma"/>
            <family val="2"/>
          </rPr>
          <t xml:space="preserve"> </t>
        </r>
        <r>
          <rPr>
            <b/>
            <sz val="9"/>
            <color indexed="81"/>
            <rFont val="돋움"/>
            <family val="3"/>
            <charset val="129"/>
          </rPr>
          <t>중복적용</t>
        </r>
        <r>
          <rPr>
            <b/>
            <sz val="9"/>
            <color indexed="81"/>
            <rFont val="Tahoma"/>
            <family val="2"/>
          </rPr>
          <t xml:space="preserve"> </t>
        </r>
        <r>
          <rPr>
            <b/>
            <sz val="9"/>
            <color indexed="81"/>
            <rFont val="돋움"/>
            <family val="3"/>
            <charset val="129"/>
          </rPr>
          <t>배제</t>
        </r>
        <r>
          <rPr>
            <b/>
            <sz val="9"/>
            <color indexed="81"/>
            <rFont val="Tahoma"/>
            <family val="2"/>
          </rPr>
          <t>(</t>
        </r>
        <r>
          <rPr>
            <b/>
            <sz val="9"/>
            <color indexed="81"/>
            <rFont val="돋움"/>
            <family val="3"/>
            <charset val="129"/>
          </rPr>
          <t>조특법</t>
        </r>
        <r>
          <rPr>
            <b/>
            <sz val="9"/>
            <color indexed="81"/>
            <rFont val="Tahoma"/>
            <family val="2"/>
          </rPr>
          <t>§100</t>
        </r>
        <r>
          <rPr>
            <b/>
            <sz val="9"/>
            <color indexed="81"/>
            <rFont val="돋움"/>
            <family val="3"/>
            <charset val="129"/>
          </rPr>
          <t>의</t>
        </r>
        <r>
          <rPr>
            <b/>
            <sz val="9"/>
            <color indexed="81"/>
            <rFont val="Tahoma"/>
            <family val="2"/>
          </rPr>
          <t>30</t>
        </r>
        <r>
          <rPr>
            <b/>
            <sz val="9"/>
            <color indexed="81"/>
            <rFont val="돋움"/>
            <family val="3"/>
            <charset val="129"/>
          </rPr>
          <t>①</t>
        </r>
        <r>
          <rPr>
            <b/>
            <sz val="9"/>
            <color indexed="81"/>
            <rFont val="Tahoma"/>
            <family val="2"/>
          </rPr>
          <t>)</t>
        </r>
      </text>
    </comment>
    <comment ref="B17" authorId="0" shapeId="0" xr:uid="{00000000-0006-0000-0100-00000B000000}">
      <text>
        <r>
          <rPr>
            <b/>
            <sz val="9"/>
            <color indexed="81"/>
            <rFont val="돋움"/>
            <family val="3"/>
            <charset val="129"/>
          </rPr>
          <t>관계코드</t>
        </r>
        <r>
          <rPr>
            <b/>
            <sz val="9"/>
            <color indexed="81"/>
            <rFont val="Tahoma"/>
            <family val="2"/>
          </rPr>
          <t xml:space="preserve"> : 
</t>
        </r>
        <r>
          <rPr>
            <b/>
            <sz val="9"/>
            <color indexed="81"/>
            <rFont val="돋움"/>
            <family val="3"/>
            <charset val="129"/>
          </rPr>
          <t>소득자</t>
        </r>
        <r>
          <rPr>
            <b/>
            <sz val="9"/>
            <color indexed="81"/>
            <rFont val="Tahoma"/>
            <family val="2"/>
          </rPr>
          <t xml:space="preserve"> </t>
        </r>
        <r>
          <rPr>
            <b/>
            <sz val="9"/>
            <color indexed="81"/>
            <rFont val="돋움"/>
            <family val="3"/>
            <charset val="129"/>
          </rPr>
          <t>본인</t>
        </r>
        <r>
          <rPr>
            <b/>
            <sz val="9"/>
            <color indexed="81"/>
            <rFont val="Tahoma"/>
            <family val="2"/>
          </rPr>
          <t xml:space="preserve"> : 0 , 
</t>
        </r>
        <r>
          <rPr>
            <b/>
            <sz val="9"/>
            <color indexed="81"/>
            <rFont val="돋움"/>
            <family val="3"/>
            <charset val="129"/>
          </rPr>
          <t>배우자</t>
        </r>
        <r>
          <rPr>
            <b/>
            <sz val="9"/>
            <color indexed="81"/>
            <rFont val="Tahoma"/>
            <family val="2"/>
          </rPr>
          <t xml:space="preserve"> : 3 , 
</t>
        </r>
        <r>
          <rPr>
            <b/>
            <sz val="9"/>
            <color indexed="81"/>
            <rFont val="돋움"/>
            <family val="3"/>
            <charset val="129"/>
          </rPr>
          <t>형제자매</t>
        </r>
        <r>
          <rPr>
            <b/>
            <sz val="9"/>
            <color indexed="81"/>
            <rFont val="Tahoma"/>
            <family val="2"/>
          </rPr>
          <t xml:space="preserve"> : 6 , 
</t>
        </r>
        <r>
          <rPr>
            <b/>
            <sz val="9"/>
            <color indexed="81"/>
            <rFont val="돋움"/>
            <family val="3"/>
            <charset val="129"/>
          </rPr>
          <t>소득자의</t>
        </r>
        <r>
          <rPr>
            <b/>
            <sz val="9"/>
            <color indexed="81"/>
            <rFont val="Tahoma"/>
            <family val="2"/>
          </rPr>
          <t xml:space="preserve"> </t>
        </r>
        <r>
          <rPr>
            <b/>
            <sz val="9"/>
            <color indexed="81"/>
            <rFont val="돋움"/>
            <family val="3"/>
            <charset val="129"/>
          </rPr>
          <t>직계존속</t>
        </r>
        <r>
          <rPr>
            <b/>
            <sz val="9"/>
            <color indexed="81"/>
            <rFont val="Tahoma"/>
            <family val="2"/>
          </rPr>
          <t xml:space="preserve"> : 1 , 
</t>
        </r>
        <r>
          <rPr>
            <b/>
            <sz val="9"/>
            <color indexed="81"/>
            <rFont val="돋움"/>
            <family val="3"/>
            <charset val="129"/>
          </rPr>
          <t>직계비속</t>
        </r>
        <r>
          <rPr>
            <b/>
            <sz val="9"/>
            <color indexed="81"/>
            <rFont val="Tahoma"/>
            <family val="2"/>
          </rPr>
          <t xml:space="preserve"> (</t>
        </r>
        <r>
          <rPr>
            <b/>
            <sz val="9"/>
            <color indexed="81"/>
            <rFont val="돋움"/>
            <family val="3"/>
            <charset val="129"/>
          </rPr>
          <t>자녀</t>
        </r>
        <r>
          <rPr>
            <b/>
            <sz val="9"/>
            <color indexed="81"/>
            <rFont val="Tahoma"/>
            <family val="2"/>
          </rPr>
          <t>,</t>
        </r>
        <r>
          <rPr>
            <b/>
            <sz val="9"/>
            <color indexed="81"/>
            <rFont val="돋움"/>
            <family val="3"/>
            <charset val="129"/>
          </rPr>
          <t>입양자</t>
        </r>
        <r>
          <rPr>
            <b/>
            <sz val="9"/>
            <color indexed="81"/>
            <rFont val="Tahoma"/>
            <family val="2"/>
          </rPr>
          <t xml:space="preserve">): 4 , 
</t>
        </r>
        <r>
          <rPr>
            <b/>
            <sz val="9"/>
            <color indexed="81"/>
            <rFont val="돋움"/>
            <family val="3"/>
            <charset val="129"/>
          </rPr>
          <t>수급자</t>
        </r>
        <r>
          <rPr>
            <b/>
            <sz val="9"/>
            <color indexed="81"/>
            <rFont val="Tahoma"/>
            <family val="2"/>
          </rPr>
          <t>(</t>
        </r>
        <r>
          <rPr>
            <b/>
            <sz val="9"/>
            <color indexed="81"/>
            <rFont val="돋움"/>
            <family val="3"/>
            <charset val="129"/>
          </rPr>
          <t>코드</t>
        </r>
        <r>
          <rPr>
            <b/>
            <sz val="9"/>
            <color indexed="81"/>
            <rFont val="Tahoma"/>
            <family val="2"/>
          </rPr>
          <t>1~6</t>
        </r>
        <r>
          <rPr>
            <b/>
            <sz val="9"/>
            <color indexed="81"/>
            <rFont val="돋움"/>
            <family val="3"/>
            <charset val="129"/>
          </rPr>
          <t>제외</t>
        </r>
        <r>
          <rPr>
            <b/>
            <sz val="9"/>
            <color indexed="81"/>
            <rFont val="Tahoma"/>
            <family val="2"/>
          </rPr>
          <t xml:space="preserve">) : 7 , 
</t>
        </r>
        <r>
          <rPr>
            <b/>
            <sz val="9"/>
            <color indexed="81"/>
            <rFont val="돋움"/>
            <family val="3"/>
            <charset val="129"/>
          </rPr>
          <t>배우자의</t>
        </r>
        <r>
          <rPr>
            <b/>
            <sz val="9"/>
            <color indexed="81"/>
            <rFont val="Tahoma"/>
            <family val="2"/>
          </rPr>
          <t xml:space="preserve"> </t>
        </r>
        <r>
          <rPr>
            <b/>
            <sz val="9"/>
            <color indexed="81"/>
            <rFont val="돋움"/>
            <family val="3"/>
            <charset val="129"/>
          </rPr>
          <t>직계존속</t>
        </r>
        <r>
          <rPr>
            <b/>
            <sz val="9"/>
            <color indexed="81"/>
            <rFont val="Tahoma"/>
            <family val="2"/>
          </rPr>
          <t xml:space="preserve"> : 2 , 
</t>
        </r>
        <r>
          <rPr>
            <b/>
            <sz val="9"/>
            <color indexed="81"/>
            <rFont val="돋움"/>
            <family val="3"/>
            <charset val="129"/>
          </rPr>
          <t>직계비속</t>
        </r>
        <r>
          <rPr>
            <b/>
            <sz val="9"/>
            <color indexed="81"/>
            <rFont val="Tahoma"/>
            <family val="2"/>
          </rPr>
          <t>(</t>
        </r>
        <r>
          <rPr>
            <b/>
            <sz val="9"/>
            <color indexed="81"/>
            <rFont val="돋움"/>
            <family val="3"/>
            <charset val="129"/>
          </rPr>
          <t>코드</t>
        </r>
        <r>
          <rPr>
            <b/>
            <sz val="9"/>
            <color indexed="81"/>
            <rFont val="Tahoma"/>
            <family val="2"/>
          </rPr>
          <t xml:space="preserve">4 </t>
        </r>
        <r>
          <rPr>
            <b/>
            <sz val="9"/>
            <color indexed="81"/>
            <rFont val="돋움"/>
            <family val="3"/>
            <charset val="129"/>
          </rPr>
          <t>제외</t>
        </r>
        <r>
          <rPr>
            <b/>
            <sz val="9"/>
            <color indexed="81"/>
            <rFont val="Tahoma"/>
            <family val="2"/>
          </rPr>
          <t xml:space="preserve">) : 5 , 
</t>
        </r>
        <r>
          <rPr>
            <b/>
            <sz val="9"/>
            <color indexed="81"/>
            <rFont val="돋움"/>
            <family val="3"/>
            <charset val="129"/>
          </rPr>
          <t>위탁아동</t>
        </r>
        <r>
          <rPr>
            <b/>
            <sz val="9"/>
            <color indexed="81"/>
            <rFont val="Tahoma"/>
            <family val="2"/>
          </rPr>
          <t xml:space="preserve"> : 8</t>
        </r>
      </text>
    </comment>
    <comment ref="C17" authorId="0" shapeId="0" xr:uid="{00000000-0006-0000-0100-00000C000000}">
      <text>
        <r>
          <rPr>
            <b/>
            <sz val="9"/>
            <color indexed="81"/>
            <rFont val="돋움"/>
            <family val="3"/>
            <charset val="129"/>
          </rPr>
          <t>①</t>
        </r>
        <r>
          <rPr>
            <b/>
            <sz val="9"/>
            <color indexed="81"/>
            <rFont val="Tahoma"/>
            <family val="2"/>
          </rPr>
          <t xml:space="preserve"> </t>
        </r>
        <r>
          <rPr>
            <b/>
            <sz val="9"/>
            <color indexed="81"/>
            <rFont val="돋움"/>
            <family val="3"/>
            <charset val="129"/>
          </rPr>
          <t>기본공제
종합소득이</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거주자</t>
        </r>
        <r>
          <rPr>
            <b/>
            <sz val="9"/>
            <color indexed="81"/>
            <rFont val="Tahoma"/>
            <family val="2"/>
          </rPr>
          <t>(</t>
        </r>
        <r>
          <rPr>
            <b/>
            <sz val="9"/>
            <color indexed="81"/>
            <rFont val="돋움"/>
            <family val="3"/>
            <charset val="129"/>
          </rPr>
          <t>자연인만</t>
        </r>
        <r>
          <rPr>
            <b/>
            <sz val="9"/>
            <color indexed="81"/>
            <rFont val="Tahoma"/>
            <family val="2"/>
          </rPr>
          <t xml:space="preserve"> </t>
        </r>
        <r>
          <rPr>
            <b/>
            <sz val="9"/>
            <color indexed="81"/>
            <rFont val="돋움"/>
            <family val="3"/>
            <charset val="129"/>
          </rPr>
          <t>해당</t>
        </r>
        <r>
          <rPr>
            <b/>
            <sz val="9"/>
            <color indexed="81"/>
            <rFont val="Tahoma"/>
            <family val="2"/>
          </rPr>
          <t>)</t>
        </r>
        <r>
          <rPr>
            <b/>
            <sz val="9"/>
            <color indexed="81"/>
            <rFont val="돋움"/>
            <family val="3"/>
            <charset val="129"/>
          </rPr>
          <t>에</t>
        </r>
        <r>
          <rPr>
            <b/>
            <sz val="9"/>
            <color indexed="81"/>
            <rFont val="Tahoma"/>
            <family val="2"/>
          </rPr>
          <t xml:space="preserve"> </t>
        </r>
        <r>
          <rPr>
            <b/>
            <sz val="9"/>
            <color indexed="81"/>
            <rFont val="돋움"/>
            <family val="3"/>
            <charset val="129"/>
          </rPr>
          <t>대해서</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어느</t>
        </r>
        <r>
          <rPr>
            <b/>
            <sz val="9"/>
            <color indexed="81"/>
            <rFont val="Tahoma"/>
            <family val="2"/>
          </rPr>
          <t xml:space="preserve"> </t>
        </r>
        <r>
          <rPr>
            <b/>
            <sz val="9"/>
            <color indexed="81"/>
            <rFont val="돋움"/>
            <family val="3"/>
            <charset val="129"/>
          </rPr>
          <t>하나에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사람의</t>
        </r>
        <r>
          <rPr>
            <b/>
            <sz val="9"/>
            <color indexed="81"/>
            <rFont val="Tahoma"/>
            <family val="2"/>
          </rPr>
          <t xml:space="preserve"> </t>
        </r>
        <r>
          <rPr>
            <b/>
            <sz val="9"/>
            <color indexed="81"/>
            <rFont val="돋움"/>
            <family val="3"/>
            <charset val="129"/>
          </rPr>
          <t xml:space="preserve">수에
</t>
        </r>
        <r>
          <rPr>
            <b/>
            <sz val="9"/>
            <color indexed="81"/>
            <rFont val="Tahoma"/>
            <family val="2"/>
          </rPr>
          <t>1</t>
        </r>
        <r>
          <rPr>
            <b/>
            <sz val="9"/>
            <color indexed="81"/>
            <rFont val="돋움"/>
            <family val="3"/>
            <charset val="129"/>
          </rPr>
          <t>명당</t>
        </r>
        <r>
          <rPr>
            <b/>
            <sz val="9"/>
            <color indexed="81"/>
            <rFont val="Tahoma"/>
            <family val="2"/>
          </rPr>
          <t xml:space="preserve"> </t>
        </r>
        <r>
          <rPr>
            <b/>
            <sz val="9"/>
            <color indexed="81"/>
            <rFont val="돋움"/>
            <family val="3"/>
            <charset val="129"/>
          </rPr>
          <t>연</t>
        </r>
        <r>
          <rPr>
            <b/>
            <sz val="9"/>
            <color indexed="81"/>
            <rFont val="Tahoma"/>
            <family val="2"/>
          </rPr>
          <t xml:space="preserve"> 150</t>
        </r>
        <r>
          <rPr>
            <b/>
            <sz val="9"/>
            <color indexed="81"/>
            <rFont val="돋움"/>
            <family val="3"/>
            <charset val="129"/>
          </rPr>
          <t>만원을</t>
        </r>
        <r>
          <rPr>
            <b/>
            <sz val="9"/>
            <color indexed="81"/>
            <rFont val="Tahoma"/>
            <family val="2"/>
          </rPr>
          <t xml:space="preserve"> </t>
        </r>
        <r>
          <rPr>
            <b/>
            <sz val="9"/>
            <color indexed="81"/>
            <rFont val="돋움"/>
            <family val="3"/>
            <charset val="129"/>
          </rPr>
          <t>곱하여</t>
        </r>
        <r>
          <rPr>
            <b/>
            <sz val="9"/>
            <color indexed="81"/>
            <rFont val="Tahoma"/>
            <family val="2"/>
          </rPr>
          <t xml:space="preserve"> </t>
        </r>
        <r>
          <rPr>
            <b/>
            <sz val="9"/>
            <color indexed="81"/>
            <rFont val="돋움"/>
            <family val="3"/>
            <charset val="129"/>
          </rPr>
          <t>계산한</t>
        </r>
        <r>
          <rPr>
            <b/>
            <sz val="9"/>
            <color indexed="81"/>
            <rFont val="Tahoma"/>
            <family val="2"/>
          </rPr>
          <t xml:space="preserve"> </t>
        </r>
        <r>
          <rPr>
            <b/>
            <sz val="9"/>
            <color indexed="81"/>
            <rFont val="돋움"/>
            <family val="3"/>
            <charset val="129"/>
          </rPr>
          <t>금액을</t>
        </r>
        <r>
          <rPr>
            <b/>
            <sz val="9"/>
            <color indexed="81"/>
            <rFont val="Tahoma"/>
            <family val="2"/>
          </rPr>
          <t xml:space="preserve"> </t>
        </r>
        <r>
          <rPr>
            <b/>
            <sz val="9"/>
            <color indexed="81"/>
            <rFont val="돋움"/>
            <family val="3"/>
            <charset val="129"/>
          </rPr>
          <t xml:space="preserve">말함
</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 xml:space="preserve">거주자
</t>
        </r>
        <r>
          <rPr>
            <b/>
            <sz val="9"/>
            <color indexed="81"/>
            <rFont val="Tahoma"/>
            <family val="2"/>
          </rPr>
          <t xml:space="preserve">- </t>
        </r>
        <r>
          <rPr>
            <b/>
            <sz val="9"/>
            <color indexed="81"/>
            <rFont val="돋움"/>
            <family val="3"/>
            <charset val="129"/>
          </rPr>
          <t>배우자</t>
        </r>
        <r>
          <rPr>
            <b/>
            <sz val="9"/>
            <color indexed="81"/>
            <rFont val="Tahoma"/>
            <family val="2"/>
          </rPr>
          <t xml:space="preserve">, </t>
        </r>
        <r>
          <rPr>
            <b/>
            <sz val="9"/>
            <color indexed="81"/>
            <rFont val="돋움"/>
            <family val="3"/>
            <charset val="129"/>
          </rPr>
          <t>부양가족</t>
        </r>
        <r>
          <rPr>
            <b/>
            <sz val="9"/>
            <color indexed="81"/>
            <rFont val="Tahoma"/>
            <family val="2"/>
          </rPr>
          <t xml:space="preserve"> [</t>
        </r>
        <r>
          <rPr>
            <b/>
            <sz val="9"/>
            <color indexed="81"/>
            <rFont val="돋움"/>
            <family val="3"/>
            <charset val="129"/>
          </rPr>
          <t>직계존속</t>
        </r>
        <r>
          <rPr>
            <b/>
            <sz val="9"/>
            <color indexed="81"/>
            <rFont val="Tahoma"/>
            <family val="2"/>
          </rPr>
          <t xml:space="preserve">, </t>
        </r>
        <r>
          <rPr>
            <b/>
            <sz val="9"/>
            <color indexed="81"/>
            <rFont val="돋움"/>
            <family val="3"/>
            <charset val="129"/>
          </rPr>
          <t>직계비속</t>
        </r>
        <r>
          <rPr>
            <b/>
            <sz val="9"/>
            <color indexed="81"/>
            <rFont val="Tahoma"/>
            <family val="2"/>
          </rPr>
          <t xml:space="preserve">, </t>
        </r>
        <r>
          <rPr>
            <b/>
            <sz val="9"/>
            <color indexed="81"/>
            <rFont val="돋움"/>
            <family val="3"/>
            <charset val="129"/>
          </rPr>
          <t>형제자매</t>
        </r>
        <r>
          <rPr>
            <b/>
            <sz val="9"/>
            <color indexed="81"/>
            <rFont val="Tahoma"/>
            <family val="2"/>
          </rPr>
          <t xml:space="preserve">, </t>
        </r>
        <r>
          <rPr>
            <b/>
            <sz val="9"/>
            <color indexed="81"/>
            <rFont val="돋움"/>
            <family val="3"/>
            <charset val="129"/>
          </rPr>
          <t>기초생활수급자</t>
        </r>
        <r>
          <rPr>
            <b/>
            <sz val="9"/>
            <color indexed="81"/>
            <rFont val="Tahoma"/>
            <family val="2"/>
          </rPr>
          <t xml:space="preserve">, </t>
        </r>
        <r>
          <rPr>
            <b/>
            <sz val="9"/>
            <color indexed="81"/>
            <rFont val="돋움"/>
            <family val="3"/>
            <charset val="129"/>
          </rPr>
          <t>위탁아동</t>
        </r>
        <r>
          <rPr>
            <b/>
            <sz val="9"/>
            <color indexed="81"/>
            <rFont val="Tahoma"/>
            <family val="2"/>
          </rPr>
          <t xml:space="preserve"> {</t>
        </r>
        <r>
          <rPr>
            <b/>
            <sz val="9"/>
            <color indexed="81"/>
            <rFont val="돋움"/>
            <family val="3"/>
            <charset val="129"/>
          </rPr>
          <t>나이요건을</t>
        </r>
        <r>
          <rPr>
            <b/>
            <sz val="9"/>
            <color indexed="81"/>
            <rFont val="Tahoma"/>
            <family val="2"/>
          </rPr>
          <t xml:space="preserve"> </t>
        </r>
        <r>
          <rPr>
            <b/>
            <sz val="9"/>
            <color indexed="81"/>
            <rFont val="돋움"/>
            <family val="3"/>
            <charset val="129"/>
          </rPr>
          <t>충족하고</t>
        </r>
        <r>
          <rPr>
            <b/>
            <sz val="9"/>
            <color indexed="81"/>
            <rFont val="Tahoma"/>
            <family val="2"/>
          </rPr>
          <t xml:space="preserve">,
   </t>
        </r>
        <r>
          <rPr>
            <b/>
            <sz val="9"/>
            <color indexed="81"/>
            <rFont val="돋움"/>
            <family val="3"/>
            <charset val="129"/>
          </rPr>
          <t>연간소득금액의</t>
        </r>
        <r>
          <rPr>
            <b/>
            <sz val="9"/>
            <color indexed="81"/>
            <rFont val="Tahoma"/>
            <family val="2"/>
          </rPr>
          <t xml:space="preserve"> </t>
        </r>
        <r>
          <rPr>
            <b/>
            <sz val="9"/>
            <color indexed="81"/>
            <rFont val="돋움"/>
            <family val="3"/>
            <charset val="129"/>
          </rPr>
          <t>합계액이</t>
        </r>
        <r>
          <rPr>
            <b/>
            <sz val="9"/>
            <color indexed="81"/>
            <rFont val="Tahoma"/>
            <family val="2"/>
          </rPr>
          <t xml:space="preserve"> 100</t>
        </r>
        <r>
          <rPr>
            <b/>
            <sz val="9"/>
            <color indexed="81"/>
            <rFont val="돋움"/>
            <family val="3"/>
            <charset val="129"/>
          </rPr>
          <t>만원</t>
        </r>
        <r>
          <rPr>
            <b/>
            <sz val="9"/>
            <color indexed="81"/>
            <rFont val="Tahoma"/>
            <family val="2"/>
          </rPr>
          <t>(</t>
        </r>
        <r>
          <rPr>
            <b/>
            <sz val="9"/>
            <color indexed="81"/>
            <rFont val="돋움"/>
            <family val="3"/>
            <charset val="129"/>
          </rPr>
          <t>근로소득만</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자는</t>
        </r>
        <r>
          <rPr>
            <b/>
            <sz val="9"/>
            <color indexed="81"/>
            <rFont val="Tahoma"/>
            <family val="2"/>
          </rPr>
          <t xml:space="preserve"> </t>
        </r>
        <r>
          <rPr>
            <b/>
            <sz val="9"/>
            <color indexed="81"/>
            <rFont val="돋움"/>
            <family val="3"/>
            <charset val="129"/>
          </rPr>
          <t>총급여</t>
        </r>
        <r>
          <rPr>
            <b/>
            <sz val="9"/>
            <color indexed="81"/>
            <rFont val="Tahoma"/>
            <family val="2"/>
          </rPr>
          <t xml:space="preserve"> 500</t>
        </r>
        <r>
          <rPr>
            <b/>
            <sz val="9"/>
            <color indexed="81"/>
            <rFont val="돋움"/>
            <family val="3"/>
            <charset val="129"/>
          </rPr>
          <t>만원</t>
        </r>
        <r>
          <rPr>
            <b/>
            <sz val="9"/>
            <color indexed="81"/>
            <rFont val="Tahoma"/>
            <family val="2"/>
          </rPr>
          <t xml:space="preserve">) </t>
        </r>
        <r>
          <rPr>
            <b/>
            <sz val="9"/>
            <color indexed="81"/>
            <rFont val="돋움"/>
            <family val="3"/>
            <charset val="129"/>
          </rPr>
          <t>이하인사람</t>
        </r>
        <r>
          <rPr>
            <b/>
            <sz val="9"/>
            <color indexed="81"/>
            <rFont val="Tahoma"/>
            <family val="2"/>
          </rPr>
          <t xml:space="preserve">}]
- </t>
        </r>
        <r>
          <rPr>
            <b/>
            <sz val="9"/>
            <color indexed="81"/>
            <rFont val="돋움"/>
            <family val="3"/>
            <charset val="129"/>
          </rPr>
          <t>부양가족</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장애인의</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나이제한은</t>
        </r>
        <r>
          <rPr>
            <b/>
            <sz val="9"/>
            <color indexed="81"/>
            <rFont val="Tahoma"/>
            <family val="2"/>
          </rPr>
          <t xml:space="preserve"> </t>
        </r>
        <r>
          <rPr>
            <b/>
            <sz val="9"/>
            <color indexed="81"/>
            <rFont val="돋움"/>
            <family val="3"/>
            <charset val="129"/>
          </rPr>
          <t>없음</t>
        </r>
        <r>
          <rPr>
            <b/>
            <sz val="9"/>
            <color indexed="81"/>
            <rFont val="Tahoma"/>
            <family val="2"/>
          </rPr>
          <t>(</t>
        </r>
        <r>
          <rPr>
            <b/>
            <sz val="9"/>
            <color indexed="81"/>
            <rFont val="돋움"/>
            <family val="3"/>
            <charset val="129"/>
          </rPr>
          <t>소득제한만</t>
        </r>
        <r>
          <rPr>
            <b/>
            <sz val="9"/>
            <color indexed="81"/>
            <rFont val="Tahoma"/>
            <family val="2"/>
          </rPr>
          <t xml:space="preserve"> </t>
        </r>
        <r>
          <rPr>
            <b/>
            <sz val="9"/>
            <color indexed="81"/>
            <rFont val="돋움"/>
            <family val="3"/>
            <charset val="129"/>
          </rPr>
          <t>있음</t>
        </r>
        <r>
          <rPr>
            <b/>
            <sz val="9"/>
            <color indexed="81"/>
            <rFont val="Tahoma"/>
            <family val="2"/>
          </rPr>
          <t xml:space="preserve">)  </t>
        </r>
        <r>
          <rPr>
            <b/>
            <sz val="9"/>
            <color indexed="81"/>
            <rFont val="돋움"/>
            <family val="3"/>
            <charset val="129"/>
          </rPr>
          <t>소법</t>
        </r>
        <r>
          <rPr>
            <b/>
            <sz val="9"/>
            <color indexed="81"/>
            <rFont val="Tahoma"/>
            <family val="2"/>
          </rPr>
          <t xml:space="preserve"> </t>
        </r>
        <r>
          <rPr>
            <b/>
            <sz val="9"/>
            <color indexed="81"/>
            <rFont val="돋움"/>
            <family val="3"/>
            <charset val="129"/>
          </rPr>
          <t>§</t>
        </r>
        <r>
          <rPr>
            <b/>
            <sz val="9"/>
            <color indexed="81"/>
            <rFont val="Tahoma"/>
            <family val="2"/>
          </rPr>
          <t xml:space="preserve">50
</t>
        </r>
        <r>
          <rPr>
            <b/>
            <sz val="9"/>
            <color indexed="81"/>
            <rFont val="돋움"/>
            <family val="3"/>
            <charset val="129"/>
          </rPr>
          <t>②</t>
        </r>
        <r>
          <rPr>
            <b/>
            <sz val="9"/>
            <color indexed="81"/>
            <rFont val="Tahoma"/>
            <family val="2"/>
          </rPr>
          <t xml:space="preserve"> </t>
        </r>
        <r>
          <rPr>
            <b/>
            <sz val="9"/>
            <color indexed="81"/>
            <rFont val="돋움"/>
            <family val="3"/>
            <charset val="129"/>
          </rPr>
          <t>부양가족
주민등록표의</t>
        </r>
        <r>
          <rPr>
            <b/>
            <sz val="9"/>
            <color indexed="81"/>
            <rFont val="Tahoma"/>
            <family val="2"/>
          </rPr>
          <t xml:space="preserve"> </t>
        </r>
        <r>
          <rPr>
            <b/>
            <sz val="9"/>
            <color indexed="81"/>
            <rFont val="돋움"/>
            <family val="3"/>
            <charset val="129"/>
          </rPr>
          <t>동거가족으로서</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주소</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거소에서</t>
        </r>
        <r>
          <rPr>
            <b/>
            <sz val="9"/>
            <color indexed="81"/>
            <rFont val="Tahoma"/>
            <family val="2"/>
          </rPr>
          <t xml:space="preserve"> </t>
        </r>
        <r>
          <rPr>
            <b/>
            <sz val="9"/>
            <color indexed="81"/>
            <rFont val="돋움"/>
            <family val="3"/>
            <charset val="129"/>
          </rPr>
          <t>현실적으로</t>
        </r>
        <r>
          <rPr>
            <b/>
            <sz val="9"/>
            <color indexed="81"/>
            <rFont val="Tahoma"/>
            <family val="2"/>
          </rPr>
          <t xml:space="preserve"> </t>
        </r>
        <r>
          <rPr>
            <b/>
            <sz val="9"/>
            <color indexed="81"/>
            <rFont val="돋움"/>
            <family val="3"/>
            <charset val="129"/>
          </rPr>
          <t>생계를</t>
        </r>
        <r>
          <rPr>
            <b/>
            <sz val="9"/>
            <color indexed="81"/>
            <rFont val="Tahoma"/>
            <family val="2"/>
          </rPr>
          <t xml:space="preserve"> </t>
        </r>
        <r>
          <rPr>
            <b/>
            <sz val="9"/>
            <color indexed="81"/>
            <rFont val="돋움"/>
            <family val="3"/>
            <charset val="129"/>
          </rPr>
          <t>같이하는</t>
        </r>
        <r>
          <rPr>
            <b/>
            <sz val="9"/>
            <color indexed="81"/>
            <rFont val="Tahoma"/>
            <family val="2"/>
          </rPr>
          <t xml:space="preserve"> </t>
        </r>
        <r>
          <rPr>
            <b/>
            <sz val="9"/>
            <color indexed="81"/>
            <rFont val="돋움"/>
            <family val="3"/>
            <charset val="129"/>
          </rPr>
          <t xml:space="preserve">사람
</t>
        </r>
        <r>
          <rPr>
            <b/>
            <sz val="9"/>
            <color indexed="81"/>
            <rFont val="Tahoma"/>
            <family val="2"/>
          </rPr>
          <t>(</t>
        </r>
        <r>
          <rPr>
            <b/>
            <sz val="9"/>
            <color indexed="81"/>
            <rFont val="돋움"/>
            <family val="3"/>
            <charset val="129"/>
          </rPr>
          <t>취학</t>
        </r>
        <r>
          <rPr>
            <b/>
            <sz val="9"/>
            <color indexed="81"/>
            <rFont val="Tahoma"/>
            <family val="2"/>
          </rPr>
          <t xml:space="preserve">, </t>
        </r>
        <r>
          <rPr>
            <b/>
            <sz val="9"/>
            <color indexed="81"/>
            <rFont val="돋움"/>
            <family val="3"/>
            <charset val="129"/>
          </rPr>
          <t>질병의</t>
        </r>
        <r>
          <rPr>
            <b/>
            <sz val="9"/>
            <color indexed="81"/>
            <rFont val="Tahoma"/>
            <family val="2"/>
          </rPr>
          <t xml:space="preserve"> </t>
        </r>
        <r>
          <rPr>
            <b/>
            <sz val="9"/>
            <color indexed="81"/>
            <rFont val="돋움"/>
            <family val="3"/>
            <charset val="129"/>
          </rPr>
          <t>요양</t>
        </r>
        <r>
          <rPr>
            <b/>
            <sz val="9"/>
            <color indexed="81"/>
            <rFont val="Tahoma"/>
            <family val="2"/>
          </rPr>
          <t xml:space="preserve">, </t>
        </r>
        <r>
          <rPr>
            <b/>
            <sz val="9"/>
            <color indexed="81"/>
            <rFont val="돋움"/>
            <family val="3"/>
            <charset val="129"/>
          </rPr>
          <t>근무상</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사업상의</t>
        </r>
        <r>
          <rPr>
            <b/>
            <sz val="9"/>
            <color indexed="81"/>
            <rFont val="Tahoma"/>
            <family val="2"/>
          </rPr>
          <t xml:space="preserve"> </t>
        </r>
        <r>
          <rPr>
            <b/>
            <sz val="9"/>
            <color indexed="81"/>
            <rFont val="돋움"/>
            <family val="3"/>
            <charset val="129"/>
          </rPr>
          <t>형편</t>
        </r>
        <r>
          <rPr>
            <b/>
            <sz val="9"/>
            <color indexed="81"/>
            <rFont val="Tahoma"/>
            <family val="2"/>
          </rPr>
          <t xml:space="preserve"> </t>
        </r>
        <r>
          <rPr>
            <b/>
            <sz val="9"/>
            <color indexed="81"/>
            <rFont val="돋움"/>
            <family val="3"/>
            <charset val="129"/>
          </rPr>
          <t>등으로</t>
        </r>
        <r>
          <rPr>
            <b/>
            <sz val="9"/>
            <color indexed="81"/>
            <rFont val="Tahoma"/>
            <family val="2"/>
          </rPr>
          <t xml:space="preserve"> </t>
        </r>
        <r>
          <rPr>
            <b/>
            <sz val="9"/>
            <color indexed="81"/>
            <rFont val="돋움"/>
            <family val="3"/>
            <charset val="129"/>
          </rPr>
          <t>본래의</t>
        </r>
        <r>
          <rPr>
            <b/>
            <sz val="9"/>
            <color indexed="81"/>
            <rFont val="Tahoma"/>
            <family val="2"/>
          </rPr>
          <t xml:space="preserve"> </t>
        </r>
        <r>
          <rPr>
            <b/>
            <sz val="9"/>
            <color indexed="81"/>
            <rFont val="돋움"/>
            <family val="3"/>
            <charset val="129"/>
          </rPr>
          <t>주소</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거소에서</t>
        </r>
        <r>
          <rPr>
            <b/>
            <sz val="9"/>
            <color indexed="81"/>
            <rFont val="Tahoma"/>
            <family val="2"/>
          </rPr>
          <t xml:space="preserve"> </t>
        </r>
        <r>
          <rPr>
            <b/>
            <sz val="9"/>
            <color indexed="81"/>
            <rFont val="돋움"/>
            <family val="3"/>
            <charset val="129"/>
          </rPr>
          <t>일시</t>
        </r>
        <r>
          <rPr>
            <b/>
            <sz val="9"/>
            <color indexed="81"/>
            <rFont val="Tahoma"/>
            <family val="2"/>
          </rPr>
          <t xml:space="preserve"> </t>
        </r>
        <r>
          <rPr>
            <b/>
            <sz val="9"/>
            <color indexed="81"/>
            <rFont val="돋움"/>
            <family val="3"/>
            <charset val="129"/>
          </rPr>
          <t>퇴거한</t>
        </r>
        <r>
          <rPr>
            <b/>
            <sz val="9"/>
            <color indexed="81"/>
            <rFont val="Tahoma"/>
            <family val="2"/>
          </rPr>
          <t xml:space="preserve"> </t>
        </r>
        <r>
          <rPr>
            <b/>
            <sz val="9"/>
            <color indexed="81"/>
            <rFont val="돋움"/>
            <family val="3"/>
            <charset val="129"/>
          </rPr>
          <t>경우나</t>
        </r>
        <r>
          <rPr>
            <b/>
            <sz val="9"/>
            <color indexed="81"/>
            <rFont val="Tahoma"/>
            <family val="2"/>
          </rPr>
          <t xml:space="preserve">, </t>
        </r>
        <r>
          <rPr>
            <b/>
            <sz val="9"/>
            <color indexed="81"/>
            <rFont val="돋움"/>
            <family val="3"/>
            <charset val="129"/>
          </rPr>
          <t>직계존속이</t>
        </r>
        <r>
          <rPr>
            <b/>
            <sz val="9"/>
            <color indexed="81"/>
            <rFont val="Tahoma"/>
            <family val="2"/>
          </rPr>
          <t xml:space="preserve"> </t>
        </r>
        <r>
          <rPr>
            <b/>
            <sz val="9"/>
            <color indexed="81"/>
            <rFont val="돋움"/>
            <family val="3"/>
            <charset val="129"/>
          </rPr>
          <t>주거</t>
        </r>
        <r>
          <rPr>
            <b/>
            <sz val="9"/>
            <color indexed="81"/>
            <rFont val="Tahoma"/>
            <family val="2"/>
          </rPr>
          <t xml:space="preserve"> </t>
        </r>
        <r>
          <rPr>
            <b/>
            <sz val="9"/>
            <color indexed="81"/>
            <rFont val="돋움"/>
            <family val="3"/>
            <charset val="129"/>
          </rPr>
          <t>형편에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별거하고</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생계를</t>
        </r>
        <r>
          <rPr>
            <b/>
            <sz val="9"/>
            <color indexed="81"/>
            <rFont val="Tahoma"/>
            <family val="2"/>
          </rPr>
          <t xml:space="preserve"> </t>
        </r>
        <r>
          <rPr>
            <b/>
            <sz val="9"/>
            <color indexed="81"/>
            <rFont val="돋움"/>
            <family val="3"/>
            <charset val="129"/>
          </rPr>
          <t>같이</t>
        </r>
        <r>
          <rPr>
            <b/>
            <sz val="9"/>
            <color indexed="81"/>
            <rFont val="Tahoma"/>
            <family val="2"/>
          </rPr>
          <t xml:space="preserve"> </t>
        </r>
        <r>
          <rPr>
            <b/>
            <sz val="9"/>
            <color indexed="81"/>
            <rFont val="돋움"/>
            <family val="3"/>
            <charset val="129"/>
          </rPr>
          <t>하는</t>
        </r>
        <r>
          <rPr>
            <b/>
            <sz val="9"/>
            <color indexed="81"/>
            <rFont val="Tahoma"/>
            <family val="2"/>
          </rPr>
          <t xml:space="preserve"> </t>
        </r>
        <r>
          <rPr>
            <b/>
            <sz val="9"/>
            <color indexed="81"/>
            <rFont val="돋움"/>
            <family val="3"/>
            <charset val="129"/>
          </rPr>
          <t>것으로</t>
        </r>
        <r>
          <rPr>
            <b/>
            <sz val="9"/>
            <color indexed="81"/>
            <rFont val="Tahoma"/>
            <family val="2"/>
          </rPr>
          <t xml:space="preserve"> </t>
        </r>
        <r>
          <rPr>
            <b/>
            <sz val="9"/>
            <color indexed="81"/>
            <rFont val="돋움"/>
            <family val="3"/>
            <charset val="129"/>
          </rPr>
          <t>봄</t>
        </r>
        <r>
          <rPr>
            <b/>
            <sz val="9"/>
            <color indexed="81"/>
            <rFont val="Tahoma"/>
            <family val="2"/>
          </rPr>
          <t xml:space="preserve">) </t>
        </r>
        <r>
          <rPr>
            <b/>
            <sz val="9"/>
            <color indexed="81"/>
            <rFont val="돋움"/>
            <family val="3"/>
            <charset val="129"/>
          </rPr>
          <t>다만</t>
        </r>
        <r>
          <rPr>
            <b/>
            <sz val="9"/>
            <color indexed="81"/>
            <rFont val="Tahoma"/>
            <family val="2"/>
          </rPr>
          <t xml:space="preserve">, </t>
        </r>
        <r>
          <rPr>
            <b/>
            <sz val="9"/>
            <color indexed="81"/>
            <rFont val="돋움"/>
            <family val="3"/>
            <charset val="129"/>
          </rPr>
          <t>직계비속</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입양자의</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생계를</t>
        </r>
        <r>
          <rPr>
            <b/>
            <sz val="9"/>
            <color indexed="81"/>
            <rFont val="Tahoma"/>
            <family val="2"/>
          </rPr>
          <t xml:space="preserve"> </t>
        </r>
        <r>
          <rPr>
            <b/>
            <sz val="9"/>
            <color indexed="81"/>
            <rFont val="돋움"/>
            <family val="3"/>
            <charset val="129"/>
          </rPr>
          <t>같이</t>
        </r>
        <r>
          <rPr>
            <b/>
            <sz val="9"/>
            <color indexed="81"/>
            <rFont val="Tahoma"/>
            <family val="2"/>
          </rPr>
          <t xml:space="preserve"> </t>
        </r>
        <r>
          <rPr>
            <b/>
            <sz val="9"/>
            <color indexed="81"/>
            <rFont val="돋움"/>
            <family val="3"/>
            <charset val="129"/>
          </rPr>
          <t>하는지</t>
        </r>
        <r>
          <rPr>
            <b/>
            <sz val="9"/>
            <color indexed="81"/>
            <rFont val="Tahoma"/>
            <family val="2"/>
          </rPr>
          <t xml:space="preserve"> </t>
        </r>
        <r>
          <rPr>
            <b/>
            <sz val="9"/>
            <color indexed="81"/>
            <rFont val="돋움"/>
            <family val="3"/>
            <charset val="129"/>
          </rPr>
          <t>여부를</t>
        </r>
        <r>
          <rPr>
            <b/>
            <sz val="9"/>
            <color indexed="81"/>
            <rFont val="Tahoma"/>
            <family val="2"/>
          </rPr>
          <t xml:space="preserve"> 
</t>
        </r>
        <r>
          <rPr>
            <b/>
            <sz val="9"/>
            <color indexed="81"/>
            <rFont val="돋움"/>
            <family val="3"/>
            <charset val="129"/>
          </rPr>
          <t>불문하고</t>
        </r>
        <r>
          <rPr>
            <b/>
            <sz val="9"/>
            <color indexed="81"/>
            <rFont val="Tahoma"/>
            <family val="2"/>
          </rPr>
          <t xml:space="preserve"> </t>
        </r>
        <r>
          <rPr>
            <b/>
            <sz val="9"/>
            <color indexed="81"/>
            <rFont val="돋움"/>
            <family val="3"/>
            <charset val="129"/>
          </rPr>
          <t>부양가족에</t>
        </r>
        <r>
          <rPr>
            <b/>
            <sz val="9"/>
            <color indexed="81"/>
            <rFont val="Tahoma"/>
            <family val="2"/>
          </rPr>
          <t xml:space="preserve"> </t>
        </r>
        <r>
          <rPr>
            <b/>
            <sz val="9"/>
            <color indexed="81"/>
            <rFont val="돋움"/>
            <family val="3"/>
            <charset val="129"/>
          </rPr>
          <t>해당함</t>
        </r>
        <r>
          <rPr>
            <b/>
            <sz val="9"/>
            <color indexed="81"/>
            <rFont val="Tahoma"/>
            <family val="2"/>
          </rPr>
          <t xml:space="preserve"> </t>
        </r>
        <r>
          <rPr>
            <b/>
            <sz val="9"/>
            <color indexed="81"/>
            <rFont val="돋움"/>
            <family val="3"/>
            <charset val="129"/>
          </rPr>
          <t>소법</t>
        </r>
        <r>
          <rPr>
            <b/>
            <sz val="9"/>
            <color indexed="81"/>
            <rFont val="Tahoma"/>
            <family val="2"/>
          </rPr>
          <t xml:space="preserve"> </t>
        </r>
        <r>
          <rPr>
            <b/>
            <sz val="9"/>
            <color indexed="81"/>
            <rFont val="돋움"/>
            <family val="3"/>
            <charset val="129"/>
          </rPr>
          <t>§</t>
        </r>
        <r>
          <rPr>
            <b/>
            <sz val="9"/>
            <color indexed="81"/>
            <rFont val="Tahoma"/>
            <family val="2"/>
          </rPr>
          <t xml:space="preserve">53
</t>
        </r>
        <r>
          <rPr>
            <b/>
            <sz val="9"/>
            <color indexed="81"/>
            <rFont val="돋움"/>
            <family val="3"/>
            <charset val="129"/>
          </rPr>
          <t>세무서</t>
        </r>
        <r>
          <rPr>
            <b/>
            <sz val="9"/>
            <color indexed="81"/>
            <rFont val="Tahoma"/>
            <family val="2"/>
          </rPr>
          <t xml:space="preserve"> </t>
        </r>
        <r>
          <rPr>
            <b/>
            <sz val="9"/>
            <color indexed="81"/>
            <rFont val="돋움"/>
            <family val="3"/>
            <charset val="129"/>
          </rPr>
          <t>중점</t>
        </r>
        <r>
          <rPr>
            <b/>
            <sz val="9"/>
            <color indexed="81"/>
            <rFont val="Tahoma"/>
            <family val="2"/>
          </rPr>
          <t xml:space="preserve"> check </t>
        </r>
        <r>
          <rPr>
            <b/>
            <sz val="9"/>
            <color indexed="81"/>
            <rFont val="돋움"/>
            <family val="3"/>
            <charset val="129"/>
          </rPr>
          <t>사항
⊙</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과세기간에</t>
        </r>
        <r>
          <rPr>
            <b/>
            <sz val="9"/>
            <color indexed="81"/>
            <rFont val="Tahoma"/>
            <family val="2"/>
          </rPr>
          <t xml:space="preserve"> </t>
        </r>
        <r>
          <rPr>
            <b/>
            <sz val="9"/>
            <color indexed="81"/>
            <rFont val="돋움"/>
            <family val="3"/>
            <charset val="129"/>
          </rPr>
          <t>새로이</t>
        </r>
        <r>
          <rPr>
            <b/>
            <sz val="9"/>
            <color indexed="81"/>
            <rFont val="Tahoma"/>
            <family val="2"/>
          </rPr>
          <t xml:space="preserve"> </t>
        </r>
        <r>
          <rPr>
            <b/>
            <sz val="9"/>
            <color indexed="81"/>
            <rFont val="돋움"/>
            <family val="3"/>
            <charset val="129"/>
          </rPr>
          <t>기본공제대상</t>
        </r>
        <r>
          <rPr>
            <b/>
            <sz val="9"/>
            <color indexed="81"/>
            <rFont val="Tahoma"/>
            <family val="2"/>
          </rPr>
          <t xml:space="preserve"> </t>
        </r>
        <r>
          <rPr>
            <b/>
            <sz val="9"/>
            <color indexed="81"/>
            <rFont val="돋움"/>
            <family val="3"/>
            <charset val="129"/>
          </rPr>
          <t>부양가족</t>
        </r>
        <r>
          <rPr>
            <b/>
            <sz val="9"/>
            <color indexed="81"/>
            <rFont val="Tahoma"/>
            <family val="2"/>
          </rPr>
          <t xml:space="preserve"> </t>
        </r>
        <r>
          <rPr>
            <b/>
            <sz val="9"/>
            <color indexed="81"/>
            <rFont val="돋움"/>
            <family val="3"/>
            <charset val="129"/>
          </rPr>
          <t>신청시</t>
        </r>
        <r>
          <rPr>
            <b/>
            <sz val="9"/>
            <color indexed="81"/>
            <rFont val="Tahoma"/>
            <family val="2"/>
          </rPr>
          <t xml:space="preserve"> </t>
        </r>
        <r>
          <rPr>
            <b/>
            <sz val="9"/>
            <color indexed="81"/>
            <rFont val="돋움"/>
            <family val="3"/>
            <charset val="129"/>
          </rPr>
          <t>중복공제</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연간</t>
        </r>
        <r>
          <rPr>
            <b/>
            <sz val="9"/>
            <color indexed="81"/>
            <rFont val="Tahoma"/>
            <family val="2"/>
          </rPr>
          <t xml:space="preserve"> </t>
        </r>
        <r>
          <rPr>
            <b/>
            <sz val="9"/>
            <color indexed="81"/>
            <rFont val="돋움"/>
            <family val="3"/>
            <charset val="129"/>
          </rPr>
          <t>소득금액</t>
        </r>
        <r>
          <rPr>
            <b/>
            <sz val="9"/>
            <color indexed="81"/>
            <rFont val="Tahoma"/>
            <family val="2"/>
          </rPr>
          <t xml:space="preserve"> 100</t>
        </r>
        <r>
          <rPr>
            <b/>
            <sz val="9"/>
            <color indexed="81"/>
            <rFont val="돋움"/>
            <family val="3"/>
            <charset val="129"/>
          </rPr>
          <t>만원</t>
        </r>
        <r>
          <rPr>
            <b/>
            <sz val="9"/>
            <color indexed="81"/>
            <rFont val="Tahoma"/>
            <family val="2"/>
          </rPr>
          <t xml:space="preserve"> (</t>
        </r>
        <r>
          <rPr>
            <b/>
            <sz val="9"/>
            <color indexed="81"/>
            <rFont val="돋움"/>
            <family val="3"/>
            <charset val="129"/>
          </rPr>
          <t>근로소득만</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자는</t>
        </r>
        <r>
          <rPr>
            <b/>
            <sz val="9"/>
            <color indexed="81"/>
            <rFont val="Tahoma"/>
            <family val="2"/>
          </rPr>
          <t xml:space="preserve"> </t>
        </r>
        <r>
          <rPr>
            <b/>
            <sz val="9"/>
            <color indexed="81"/>
            <rFont val="돋움"/>
            <family val="3"/>
            <charset val="129"/>
          </rPr>
          <t>총급여</t>
        </r>
        <r>
          <rPr>
            <b/>
            <sz val="9"/>
            <color indexed="81"/>
            <rFont val="Tahoma"/>
            <family val="2"/>
          </rPr>
          <t xml:space="preserve"> 500</t>
        </r>
        <r>
          <rPr>
            <b/>
            <sz val="9"/>
            <color indexed="81"/>
            <rFont val="돋움"/>
            <family val="3"/>
            <charset val="129"/>
          </rPr>
          <t>만원</t>
        </r>
        <r>
          <rPr>
            <b/>
            <sz val="9"/>
            <color indexed="81"/>
            <rFont val="Tahoma"/>
            <family val="2"/>
          </rPr>
          <t xml:space="preserve">) </t>
        </r>
        <r>
          <rPr>
            <b/>
            <sz val="9"/>
            <color indexed="81"/>
            <rFont val="돋움"/>
            <family val="3"/>
            <charset val="129"/>
          </rPr>
          <t>초과</t>
        </r>
        <r>
          <rPr>
            <b/>
            <sz val="9"/>
            <color indexed="81"/>
            <rFont val="Tahoma"/>
            <family val="2"/>
          </rPr>
          <t xml:space="preserve"> </t>
        </r>
        <r>
          <rPr>
            <b/>
            <sz val="9"/>
            <color indexed="81"/>
            <rFont val="돋움"/>
            <family val="3"/>
            <charset val="129"/>
          </rPr>
          <t>여부를</t>
        </r>
        <r>
          <rPr>
            <b/>
            <sz val="9"/>
            <color indexed="81"/>
            <rFont val="Tahoma"/>
            <family val="2"/>
          </rPr>
          <t xml:space="preserve"> </t>
        </r>
        <r>
          <rPr>
            <b/>
            <sz val="9"/>
            <color indexed="81"/>
            <rFont val="돋움"/>
            <family val="3"/>
            <charset val="129"/>
          </rPr>
          <t>근로자에게</t>
        </r>
        <r>
          <rPr>
            <b/>
            <sz val="9"/>
            <color indexed="81"/>
            <rFont val="Tahoma"/>
            <family val="2"/>
          </rPr>
          <t xml:space="preserve"> </t>
        </r>
        <r>
          <rPr>
            <b/>
            <sz val="9"/>
            <color indexed="81"/>
            <rFont val="돋움"/>
            <family val="3"/>
            <charset val="129"/>
          </rPr>
          <t>직접</t>
        </r>
        <r>
          <rPr>
            <b/>
            <sz val="9"/>
            <color indexed="81"/>
            <rFont val="Tahoma"/>
            <family val="2"/>
          </rPr>
          <t xml:space="preserve"> </t>
        </r>
        <r>
          <rPr>
            <b/>
            <sz val="9"/>
            <color indexed="81"/>
            <rFont val="돋움"/>
            <family val="3"/>
            <charset val="129"/>
          </rPr>
          <t>확인</t>
        </r>
        <r>
          <rPr>
            <b/>
            <sz val="9"/>
            <color indexed="81"/>
            <rFont val="Tahoma"/>
            <family val="2"/>
          </rPr>
          <t>(</t>
        </r>
        <r>
          <rPr>
            <b/>
            <sz val="9"/>
            <color indexed="81"/>
            <rFont val="돋움"/>
            <family val="3"/>
            <charset val="129"/>
          </rPr>
          <t>확인서</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과세기간</t>
        </r>
        <r>
          <rPr>
            <b/>
            <sz val="9"/>
            <color indexed="81"/>
            <rFont val="Tahoma"/>
            <family val="2"/>
          </rPr>
          <t xml:space="preserve"> </t>
        </r>
        <r>
          <rPr>
            <b/>
            <sz val="9"/>
            <color indexed="81"/>
            <rFont val="돋움"/>
            <family val="3"/>
            <charset val="129"/>
          </rPr>
          <t>개시일</t>
        </r>
        <r>
          <rPr>
            <b/>
            <sz val="9"/>
            <color indexed="81"/>
            <rFont val="Tahoma"/>
            <family val="2"/>
          </rPr>
          <t xml:space="preserve">(1.1) </t>
        </r>
        <r>
          <rPr>
            <b/>
            <sz val="9"/>
            <color indexed="81"/>
            <rFont val="돋움"/>
            <family val="3"/>
            <charset val="129"/>
          </rPr>
          <t>전</t>
        </r>
        <r>
          <rPr>
            <b/>
            <sz val="9"/>
            <color indexed="81"/>
            <rFont val="Tahoma"/>
            <family val="2"/>
          </rPr>
          <t xml:space="preserve"> </t>
        </r>
        <r>
          <rPr>
            <b/>
            <sz val="9"/>
            <color indexed="81"/>
            <rFont val="돋움"/>
            <family val="3"/>
            <charset val="129"/>
          </rPr>
          <t>사망자·국외이주자는</t>
        </r>
        <r>
          <rPr>
            <b/>
            <sz val="9"/>
            <color indexed="81"/>
            <rFont val="Tahoma"/>
            <family val="2"/>
          </rPr>
          <t xml:space="preserve"> </t>
        </r>
        <r>
          <rPr>
            <b/>
            <sz val="9"/>
            <color indexed="81"/>
            <rFont val="돋움"/>
            <family val="3"/>
            <charset val="129"/>
          </rPr>
          <t>기본공제</t>
        </r>
        <r>
          <rPr>
            <b/>
            <sz val="9"/>
            <color indexed="81"/>
            <rFont val="Tahoma"/>
            <family val="2"/>
          </rPr>
          <t xml:space="preserve"> </t>
        </r>
        <r>
          <rPr>
            <b/>
            <sz val="9"/>
            <color indexed="81"/>
            <rFont val="돋움"/>
            <family val="3"/>
            <charset val="129"/>
          </rPr>
          <t>대상자가</t>
        </r>
        <r>
          <rPr>
            <b/>
            <sz val="9"/>
            <color indexed="81"/>
            <rFont val="Tahoma"/>
            <family val="2"/>
          </rPr>
          <t xml:space="preserve"> </t>
        </r>
        <r>
          <rPr>
            <b/>
            <sz val="9"/>
            <color indexed="81"/>
            <rFont val="돋움"/>
            <family val="3"/>
            <charset val="129"/>
          </rPr>
          <t xml:space="preserve">아님
</t>
        </r>
      </text>
    </comment>
    <comment ref="G17" authorId="0" shapeId="0" xr:uid="{00000000-0006-0000-0100-00000D000000}">
      <text>
        <r>
          <rPr>
            <b/>
            <sz val="9"/>
            <color indexed="81"/>
            <rFont val="돋움"/>
            <family val="3"/>
            <charset val="129"/>
          </rPr>
          <t>기본공제는</t>
        </r>
        <r>
          <rPr>
            <b/>
            <sz val="9"/>
            <color indexed="81"/>
            <rFont val="Tahoma"/>
            <family val="2"/>
          </rPr>
          <t xml:space="preserve"> </t>
        </r>
        <r>
          <rPr>
            <b/>
            <sz val="9"/>
            <color indexed="81"/>
            <rFont val="돋움"/>
            <family val="3"/>
            <charset val="129"/>
          </rPr>
          <t>본인</t>
        </r>
        <r>
          <rPr>
            <b/>
            <sz val="9"/>
            <color indexed="81"/>
            <rFont val="Tahoma"/>
            <family val="2"/>
          </rPr>
          <t xml:space="preserve">, </t>
        </r>
        <r>
          <rPr>
            <b/>
            <sz val="9"/>
            <color indexed="81"/>
            <rFont val="돋움"/>
            <family val="3"/>
            <charset val="129"/>
          </rPr>
          <t>배우자</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생계를</t>
        </r>
        <r>
          <rPr>
            <b/>
            <sz val="9"/>
            <color indexed="81"/>
            <rFont val="Tahoma"/>
            <family val="2"/>
          </rPr>
          <t xml:space="preserve"> </t>
        </r>
        <r>
          <rPr>
            <b/>
            <sz val="9"/>
            <color indexed="81"/>
            <rFont val="돋움"/>
            <family val="3"/>
            <charset val="129"/>
          </rPr>
          <t>같이하는</t>
        </r>
        <r>
          <rPr>
            <b/>
            <sz val="9"/>
            <color indexed="81"/>
            <rFont val="Tahoma"/>
            <family val="2"/>
          </rPr>
          <t xml:space="preserve"> </t>
        </r>
        <r>
          <rPr>
            <b/>
            <sz val="9"/>
            <color indexed="81"/>
            <rFont val="돋움"/>
            <family val="3"/>
            <charset val="129"/>
          </rPr>
          <t>부양가족</t>
        </r>
        <r>
          <rPr>
            <b/>
            <sz val="9"/>
            <color indexed="81"/>
            <rFont val="Tahoma"/>
            <family val="2"/>
          </rPr>
          <t xml:space="preserve"> 1</t>
        </r>
        <r>
          <rPr>
            <b/>
            <sz val="9"/>
            <color indexed="81"/>
            <rFont val="돋움"/>
            <family val="3"/>
            <charset val="129"/>
          </rPr>
          <t>명당</t>
        </r>
        <r>
          <rPr>
            <b/>
            <sz val="9"/>
            <color indexed="81"/>
            <rFont val="Tahoma"/>
            <family val="2"/>
          </rPr>
          <t xml:space="preserve"> 150</t>
        </r>
        <r>
          <rPr>
            <b/>
            <sz val="9"/>
            <color indexed="81"/>
            <rFont val="돋움"/>
            <family val="3"/>
            <charset val="129"/>
          </rPr>
          <t>만원씩</t>
        </r>
        <r>
          <rPr>
            <b/>
            <sz val="9"/>
            <color indexed="81"/>
            <rFont val="Tahoma"/>
            <family val="2"/>
          </rPr>
          <t xml:space="preserve"> </t>
        </r>
        <r>
          <rPr>
            <b/>
            <sz val="9"/>
            <color indexed="81"/>
            <rFont val="돋움"/>
            <family val="3"/>
            <charset val="129"/>
          </rPr>
          <t>공제한다</t>
        </r>
        <r>
          <rPr>
            <b/>
            <sz val="9"/>
            <color indexed="81"/>
            <rFont val="Tahoma"/>
            <family val="2"/>
          </rPr>
          <t xml:space="preserve">.
</t>
        </r>
        <r>
          <rPr>
            <b/>
            <sz val="9"/>
            <color indexed="81"/>
            <rFont val="돋움"/>
            <family val="3"/>
            <charset val="129"/>
          </rPr>
          <t>①</t>
        </r>
        <r>
          <rPr>
            <b/>
            <sz val="9"/>
            <color indexed="81"/>
            <rFont val="Tahoma"/>
            <family val="2"/>
          </rPr>
          <t xml:space="preserve"> </t>
        </r>
        <r>
          <rPr>
            <b/>
            <sz val="9"/>
            <color indexed="81"/>
            <rFont val="돋움"/>
            <family val="3"/>
            <charset val="129"/>
          </rPr>
          <t>배우자의</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연간소득금액이</t>
        </r>
        <r>
          <rPr>
            <b/>
            <sz val="9"/>
            <color indexed="81"/>
            <rFont val="Tahoma"/>
            <family val="2"/>
          </rPr>
          <t xml:space="preserve"> 100</t>
        </r>
        <r>
          <rPr>
            <b/>
            <sz val="9"/>
            <color indexed="81"/>
            <rFont val="돋움"/>
            <family val="3"/>
            <charset val="129"/>
          </rPr>
          <t>만원</t>
        </r>
        <r>
          <rPr>
            <b/>
            <sz val="9"/>
            <color indexed="81"/>
            <rFont val="Tahoma"/>
            <family val="2"/>
          </rPr>
          <t xml:space="preserve"> </t>
        </r>
        <r>
          <rPr>
            <b/>
            <sz val="9"/>
            <color indexed="81"/>
            <rFont val="돋움"/>
            <family val="3"/>
            <charset val="129"/>
          </rPr>
          <t>이하</t>
        </r>
        <r>
          <rPr>
            <b/>
            <sz val="9"/>
            <color indexed="81"/>
            <rFont val="Tahoma"/>
            <family val="2"/>
          </rPr>
          <t>(</t>
        </r>
        <r>
          <rPr>
            <b/>
            <sz val="9"/>
            <color indexed="81"/>
            <rFont val="돋움"/>
            <family val="3"/>
            <charset val="129"/>
          </rPr>
          <t>근로소득만</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자는</t>
        </r>
        <r>
          <rPr>
            <b/>
            <sz val="9"/>
            <color indexed="81"/>
            <rFont val="Tahoma"/>
            <family val="2"/>
          </rPr>
          <t xml:space="preserve"> </t>
        </r>
        <r>
          <rPr>
            <b/>
            <sz val="9"/>
            <color indexed="81"/>
            <rFont val="돋움"/>
            <family val="3"/>
            <charset val="129"/>
          </rPr>
          <t>총급여액</t>
        </r>
        <r>
          <rPr>
            <b/>
            <sz val="9"/>
            <color indexed="81"/>
            <rFont val="Tahoma"/>
            <family val="2"/>
          </rPr>
          <t xml:space="preserve"> 500</t>
        </r>
        <r>
          <rPr>
            <b/>
            <sz val="9"/>
            <color indexed="81"/>
            <rFont val="돋움"/>
            <family val="3"/>
            <charset val="129"/>
          </rPr>
          <t>만원이하</t>
        </r>
        <r>
          <rPr>
            <b/>
            <sz val="9"/>
            <color indexed="81"/>
            <rFont val="Tahoma"/>
            <family val="2"/>
          </rPr>
          <t>)</t>
        </r>
        <r>
          <rPr>
            <b/>
            <sz val="9"/>
            <color indexed="81"/>
            <rFont val="돋움"/>
            <family val="3"/>
            <charset val="129"/>
          </rPr>
          <t>인</t>
        </r>
        <r>
          <rPr>
            <b/>
            <sz val="9"/>
            <color indexed="81"/>
            <rFont val="Tahoma"/>
            <family val="2"/>
          </rPr>
          <t xml:space="preserve"> </t>
        </r>
        <r>
          <rPr>
            <b/>
            <sz val="9"/>
            <color indexed="81"/>
            <rFont val="돋움"/>
            <family val="3"/>
            <charset val="129"/>
          </rPr>
          <t>때만</t>
        </r>
        <r>
          <rPr>
            <b/>
            <sz val="9"/>
            <color indexed="81"/>
            <rFont val="Tahoma"/>
            <family val="2"/>
          </rPr>
          <t xml:space="preserve"> </t>
        </r>
        <r>
          <rPr>
            <b/>
            <sz val="9"/>
            <color indexed="81"/>
            <rFont val="돋움"/>
            <family val="3"/>
            <charset val="129"/>
          </rPr>
          <t>공제하며</t>
        </r>
        <r>
          <rPr>
            <b/>
            <sz val="9"/>
            <color indexed="81"/>
            <rFont val="Tahoma"/>
            <family val="2"/>
          </rPr>
          <t xml:space="preserve">,
</t>
        </r>
        <r>
          <rPr>
            <b/>
            <sz val="9"/>
            <color indexed="81"/>
            <rFont val="돋움"/>
            <family val="3"/>
            <charset val="129"/>
          </rPr>
          <t>②</t>
        </r>
        <r>
          <rPr>
            <b/>
            <sz val="9"/>
            <color indexed="81"/>
            <rFont val="Tahoma"/>
            <family val="2"/>
          </rPr>
          <t xml:space="preserve"> </t>
        </r>
        <r>
          <rPr>
            <b/>
            <sz val="9"/>
            <color indexed="81"/>
            <rFont val="돋움"/>
            <family val="3"/>
            <charset val="129"/>
          </rPr>
          <t>부양가족의</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본인</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배우자와</t>
        </r>
        <r>
          <rPr>
            <b/>
            <sz val="9"/>
            <color indexed="81"/>
            <rFont val="Tahoma"/>
            <family val="2"/>
          </rPr>
          <t xml:space="preserve"> </t>
        </r>
        <r>
          <rPr>
            <b/>
            <sz val="9"/>
            <color indexed="81"/>
            <rFont val="돋움"/>
            <family val="3"/>
            <charset val="129"/>
          </rPr>
          <t>생계를</t>
        </r>
        <r>
          <rPr>
            <b/>
            <sz val="9"/>
            <color indexed="81"/>
            <rFont val="Tahoma"/>
            <family val="2"/>
          </rPr>
          <t xml:space="preserve"> </t>
        </r>
        <r>
          <rPr>
            <b/>
            <sz val="9"/>
            <color indexed="81"/>
            <rFont val="돋움"/>
            <family val="3"/>
            <charset val="129"/>
          </rPr>
          <t>같이</t>
        </r>
        <r>
          <rPr>
            <b/>
            <sz val="9"/>
            <color indexed="81"/>
            <rFont val="Tahoma"/>
            <family val="2"/>
          </rPr>
          <t xml:space="preserve"> </t>
        </r>
        <r>
          <rPr>
            <b/>
            <sz val="9"/>
            <color indexed="81"/>
            <rFont val="돋움"/>
            <family val="3"/>
            <charset val="129"/>
          </rPr>
          <t>하면서</t>
        </r>
        <r>
          <rPr>
            <b/>
            <sz val="9"/>
            <color indexed="81"/>
            <rFont val="Tahoma"/>
            <family val="2"/>
          </rPr>
          <t xml:space="preserve"> </t>
        </r>
        <r>
          <rPr>
            <b/>
            <sz val="9"/>
            <color indexed="81"/>
            <rFont val="돋움"/>
            <family val="3"/>
            <charset val="129"/>
          </rPr>
          <t>연간소득금액이</t>
        </r>
        <r>
          <rPr>
            <b/>
            <sz val="9"/>
            <color indexed="81"/>
            <rFont val="Tahoma"/>
            <family val="2"/>
          </rPr>
          <t xml:space="preserve"> 100</t>
        </r>
        <r>
          <rPr>
            <b/>
            <sz val="9"/>
            <color indexed="81"/>
            <rFont val="돋움"/>
            <family val="3"/>
            <charset val="129"/>
          </rPr>
          <t>만원</t>
        </r>
        <r>
          <rPr>
            <b/>
            <sz val="9"/>
            <color indexed="81"/>
            <rFont val="Tahoma"/>
            <family val="2"/>
          </rPr>
          <t xml:space="preserve"> </t>
        </r>
        <r>
          <rPr>
            <b/>
            <sz val="9"/>
            <color indexed="81"/>
            <rFont val="돋움"/>
            <family val="3"/>
            <charset val="129"/>
          </rPr>
          <t>이하</t>
        </r>
        <r>
          <rPr>
            <b/>
            <sz val="9"/>
            <color indexed="81"/>
            <rFont val="Tahoma"/>
            <family val="2"/>
          </rPr>
          <t>(</t>
        </r>
        <r>
          <rPr>
            <b/>
            <sz val="9"/>
            <color indexed="81"/>
            <rFont val="돋움"/>
            <family val="3"/>
            <charset val="129"/>
          </rPr>
          <t>근로소득만</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자는</t>
        </r>
        <r>
          <rPr>
            <b/>
            <sz val="9"/>
            <color indexed="81"/>
            <rFont val="Tahoma"/>
            <family val="2"/>
          </rPr>
          <t xml:space="preserve"> </t>
        </r>
        <r>
          <rPr>
            <b/>
            <sz val="9"/>
            <color indexed="81"/>
            <rFont val="돋움"/>
            <family val="3"/>
            <charset val="129"/>
          </rPr>
          <t>총급여액</t>
        </r>
        <r>
          <rPr>
            <b/>
            <sz val="9"/>
            <color indexed="81"/>
            <rFont val="Tahoma"/>
            <family val="2"/>
          </rPr>
          <t xml:space="preserve"> 500</t>
        </r>
        <r>
          <rPr>
            <b/>
            <sz val="9"/>
            <color indexed="81"/>
            <rFont val="돋움"/>
            <family val="3"/>
            <charset val="129"/>
          </rPr>
          <t>만원이하</t>
        </r>
        <r>
          <rPr>
            <b/>
            <sz val="9"/>
            <color indexed="81"/>
            <rFont val="Tahoma"/>
            <family val="2"/>
          </rPr>
          <t>)</t>
        </r>
        <r>
          <rPr>
            <b/>
            <sz val="9"/>
            <color indexed="81"/>
            <rFont val="돋움"/>
            <family val="3"/>
            <charset val="129"/>
          </rPr>
          <t>의</t>
        </r>
        <r>
          <rPr>
            <b/>
            <sz val="9"/>
            <color indexed="81"/>
            <rFont val="Tahoma"/>
            <family val="2"/>
          </rPr>
          <t xml:space="preserve"> 
    </t>
        </r>
        <r>
          <rPr>
            <b/>
            <sz val="9"/>
            <color indexed="81"/>
            <rFont val="돋움"/>
            <family val="3"/>
            <charset val="129"/>
          </rPr>
          <t>가족구성원을</t>
        </r>
        <r>
          <rPr>
            <b/>
            <sz val="9"/>
            <color indexed="81"/>
            <rFont val="Tahoma"/>
            <family val="2"/>
          </rPr>
          <t xml:space="preserve"> </t>
        </r>
        <r>
          <rPr>
            <b/>
            <sz val="9"/>
            <color indexed="81"/>
            <rFont val="돋움"/>
            <family val="3"/>
            <charset val="129"/>
          </rPr>
          <t>의미한다</t>
        </r>
        <r>
          <rPr>
            <b/>
            <sz val="9"/>
            <color indexed="81"/>
            <rFont val="Tahoma"/>
            <family val="2"/>
          </rPr>
          <t xml:space="preserve">. </t>
        </r>
        <r>
          <rPr>
            <b/>
            <sz val="9"/>
            <color indexed="81"/>
            <rFont val="돋움"/>
            <family val="3"/>
            <charset val="129"/>
          </rPr>
          <t>또한</t>
        </r>
        <r>
          <rPr>
            <b/>
            <sz val="9"/>
            <color indexed="81"/>
            <rFont val="Tahoma"/>
            <family val="2"/>
          </rPr>
          <t xml:space="preserve"> </t>
        </r>
        <r>
          <rPr>
            <b/>
            <sz val="9"/>
            <color indexed="81"/>
            <rFont val="돋움"/>
            <family val="3"/>
            <charset val="129"/>
          </rPr>
          <t>＇생계를</t>
        </r>
        <r>
          <rPr>
            <b/>
            <sz val="9"/>
            <color indexed="81"/>
            <rFont val="Tahoma"/>
            <family val="2"/>
          </rPr>
          <t xml:space="preserve"> </t>
        </r>
        <r>
          <rPr>
            <b/>
            <sz val="9"/>
            <color indexed="81"/>
            <rFont val="돋움"/>
            <family val="3"/>
            <charset val="129"/>
          </rPr>
          <t>같이＇의</t>
        </r>
        <r>
          <rPr>
            <b/>
            <sz val="9"/>
            <color indexed="81"/>
            <rFont val="Tahoma"/>
            <family val="2"/>
          </rPr>
          <t xml:space="preserve"> </t>
        </r>
        <r>
          <rPr>
            <b/>
            <sz val="9"/>
            <color indexed="81"/>
            <rFont val="돋움"/>
            <family val="3"/>
            <charset val="129"/>
          </rPr>
          <t>개념은</t>
        </r>
        <r>
          <rPr>
            <b/>
            <sz val="9"/>
            <color indexed="81"/>
            <rFont val="Tahoma"/>
            <family val="2"/>
          </rPr>
          <t xml:space="preserve"> </t>
        </r>
        <r>
          <rPr>
            <b/>
            <sz val="9"/>
            <color indexed="81"/>
            <rFont val="돋움"/>
            <family val="3"/>
            <charset val="129"/>
          </rPr>
          <t>독립된</t>
        </r>
        <r>
          <rPr>
            <b/>
            <sz val="9"/>
            <color indexed="81"/>
            <rFont val="Tahoma"/>
            <family val="2"/>
          </rPr>
          <t xml:space="preserve"> </t>
        </r>
        <r>
          <rPr>
            <b/>
            <sz val="9"/>
            <color indexed="81"/>
            <rFont val="돋움"/>
            <family val="3"/>
            <charset val="129"/>
          </rPr>
          <t>생계능력이</t>
        </r>
        <r>
          <rPr>
            <b/>
            <sz val="9"/>
            <color indexed="81"/>
            <rFont val="Tahoma"/>
            <family val="2"/>
          </rPr>
          <t xml:space="preserve"> </t>
        </r>
        <r>
          <rPr>
            <b/>
            <sz val="9"/>
            <color indexed="81"/>
            <rFont val="돋움"/>
            <family val="3"/>
            <charset val="129"/>
          </rPr>
          <t>없다는</t>
        </r>
        <r>
          <rPr>
            <b/>
            <sz val="9"/>
            <color indexed="81"/>
            <rFont val="Tahoma"/>
            <family val="2"/>
          </rPr>
          <t xml:space="preserve"> </t>
        </r>
        <r>
          <rPr>
            <b/>
            <sz val="9"/>
            <color indexed="81"/>
            <rFont val="돋움"/>
            <family val="3"/>
            <charset val="129"/>
          </rPr>
          <t>의미이다</t>
        </r>
        <r>
          <rPr>
            <b/>
            <sz val="9"/>
            <color indexed="81"/>
            <rFont val="Tahoma"/>
            <family val="2"/>
          </rPr>
          <t xml:space="preserve">. </t>
        </r>
        <r>
          <rPr>
            <b/>
            <sz val="9"/>
            <color indexed="81"/>
            <rFont val="돋움"/>
            <family val="3"/>
            <charset val="129"/>
          </rPr>
          <t>생계능력의</t>
        </r>
        <r>
          <rPr>
            <b/>
            <sz val="9"/>
            <color indexed="81"/>
            <rFont val="Tahoma"/>
            <family val="2"/>
          </rPr>
          <t xml:space="preserve"> </t>
        </r>
        <r>
          <rPr>
            <b/>
            <sz val="9"/>
            <color indexed="81"/>
            <rFont val="돋움"/>
            <family val="3"/>
            <charset val="129"/>
          </rPr>
          <t>판단은</t>
        </r>
        <r>
          <rPr>
            <b/>
            <sz val="9"/>
            <color indexed="81"/>
            <rFont val="Tahoma"/>
            <family val="2"/>
          </rPr>
          <t xml:space="preserve"> </t>
        </r>
        <r>
          <rPr>
            <b/>
            <sz val="9"/>
            <color indexed="81"/>
            <rFont val="돋움"/>
            <family val="3"/>
            <charset val="129"/>
          </rPr>
          <t>다음의</t>
        </r>
        <r>
          <rPr>
            <b/>
            <sz val="9"/>
            <color indexed="81"/>
            <rFont val="Tahoma"/>
            <family val="2"/>
          </rPr>
          <t xml:space="preserve"> </t>
        </r>
        <r>
          <rPr>
            <b/>
            <sz val="9"/>
            <color indexed="81"/>
            <rFont val="돋움"/>
            <family val="3"/>
            <charset val="129"/>
          </rPr>
          <t>생계</t>
        </r>
        <r>
          <rPr>
            <b/>
            <sz val="9"/>
            <color indexed="81"/>
            <rFont val="Tahoma"/>
            <family val="2"/>
          </rPr>
          <t>(</t>
        </r>
        <r>
          <rPr>
            <b/>
            <sz val="9"/>
            <color indexed="81"/>
            <rFont val="돋움"/>
            <family val="3"/>
            <charset val="129"/>
          </rPr>
          <t>동거</t>
        </r>
        <r>
          <rPr>
            <b/>
            <sz val="9"/>
            <color indexed="81"/>
            <rFont val="Tahoma"/>
            <family val="2"/>
          </rPr>
          <t xml:space="preserve">), </t>
        </r>
        <r>
          <rPr>
            <b/>
            <sz val="9"/>
            <color indexed="81"/>
            <rFont val="돋움"/>
            <family val="3"/>
            <charset val="129"/>
          </rPr>
          <t>나이</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 xml:space="preserve">소득
</t>
        </r>
        <r>
          <rPr>
            <b/>
            <sz val="9"/>
            <color indexed="81"/>
            <rFont val="Tahoma"/>
            <family val="2"/>
          </rPr>
          <t xml:space="preserve">    </t>
        </r>
        <r>
          <rPr>
            <b/>
            <sz val="9"/>
            <color indexed="81"/>
            <rFont val="돋움"/>
            <family val="3"/>
            <charset val="129"/>
          </rPr>
          <t>요건을</t>
        </r>
        <r>
          <rPr>
            <b/>
            <sz val="9"/>
            <color indexed="81"/>
            <rFont val="Tahoma"/>
            <family val="2"/>
          </rPr>
          <t xml:space="preserve"> </t>
        </r>
        <r>
          <rPr>
            <b/>
            <sz val="9"/>
            <color indexed="81"/>
            <rFont val="돋움"/>
            <family val="3"/>
            <charset val="129"/>
          </rPr>
          <t>고려한다</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기본공제</t>
        </r>
        <r>
          <rPr>
            <b/>
            <sz val="9"/>
            <color indexed="81"/>
            <rFont val="Tahoma"/>
            <family val="2"/>
          </rPr>
          <t xml:space="preserve"> </t>
        </r>
        <r>
          <rPr>
            <b/>
            <sz val="9"/>
            <color indexed="81"/>
            <rFont val="돋움"/>
            <family val="3"/>
            <charset val="129"/>
          </rPr>
          <t>요건</t>
        </r>
        <r>
          <rPr>
            <b/>
            <sz val="9"/>
            <color indexed="81"/>
            <rFont val="Tahoma"/>
            <family val="2"/>
          </rPr>
          <t xml:space="preserve"> : 
</t>
        </r>
        <r>
          <rPr>
            <b/>
            <sz val="9"/>
            <color indexed="81"/>
            <rFont val="돋움"/>
            <family val="3"/>
            <charset val="129"/>
          </rPr>
          <t>①</t>
        </r>
        <r>
          <rPr>
            <b/>
            <sz val="9"/>
            <color indexed="81"/>
            <rFont val="Tahoma"/>
            <family val="2"/>
          </rPr>
          <t xml:space="preserve"> </t>
        </r>
        <r>
          <rPr>
            <b/>
            <sz val="9"/>
            <color indexed="81"/>
            <rFont val="돋움"/>
            <family val="3"/>
            <charset val="129"/>
          </rPr>
          <t>관계</t>
        </r>
        <r>
          <rPr>
            <b/>
            <sz val="9"/>
            <color indexed="81"/>
            <rFont val="Tahoma"/>
            <family val="2"/>
          </rPr>
          <t>(</t>
        </r>
        <r>
          <rPr>
            <b/>
            <sz val="9"/>
            <color indexed="81"/>
            <rFont val="돋움"/>
            <family val="3"/>
            <charset val="129"/>
          </rPr>
          <t>본인</t>
        </r>
        <r>
          <rPr>
            <b/>
            <sz val="9"/>
            <color indexed="81"/>
            <rFont val="Tahoma"/>
            <family val="2"/>
          </rPr>
          <t>,</t>
        </r>
        <r>
          <rPr>
            <b/>
            <sz val="9"/>
            <color indexed="81"/>
            <rFont val="돋움"/>
            <family val="3"/>
            <charset val="129"/>
          </rPr>
          <t>배우자</t>
        </r>
        <r>
          <rPr>
            <b/>
            <sz val="9"/>
            <color indexed="81"/>
            <rFont val="Tahoma"/>
            <family val="2"/>
          </rPr>
          <t>,</t>
        </r>
        <r>
          <rPr>
            <b/>
            <sz val="9"/>
            <color indexed="81"/>
            <rFont val="돋움"/>
            <family val="3"/>
            <charset val="129"/>
          </rPr>
          <t>직계존속</t>
        </r>
        <r>
          <rPr>
            <b/>
            <sz val="9"/>
            <color indexed="81"/>
            <rFont val="Tahoma"/>
            <family val="2"/>
          </rPr>
          <t>,</t>
        </r>
        <r>
          <rPr>
            <b/>
            <sz val="9"/>
            <color indexed="81"/>
            <rFont val="돋움"/>
            <family val="3"/>
            <charset val="129"/>
          </rPr>
          <t>형제자매</t>
        </r>
        <r>
          <rPr>
            <b/>
            <sz val="9"/>
            <color indexed="81"/>
            <rFont val="Tahoma"/>
            <family val="2"/>
          </rPr>
          <t>,</t>
        </r>
        <r>
          <rPr>
            <b/>
            <sz val="9"/>
            <color indexed="81"/>
            <rFont val="돋움"/>
            <family val="3"/>
            <charset val="129"/>
          </rPr>
          <t>직계비속</t>
        </r>
        <r>
          <rPr>
            <b/>
            <sz val="9"/>
            <color indexed="81"/>
            <rFont val="Tahoma"/>
            <family val="2"/>
          </rPr>
          <t>,</t>
        </r>
        <r>
          <rPr>
            <b/>
            <sz val="9"/>
            <color indexed="81"/>
            <rFont val="돋움"/>
            <family val="3"/>
            <charset val="129"/>
          </rPr>
          <t>위탁아동</t>
        </r>
        <r>
          <rPr>
            <b/>
            <sz val="9"/>
            <color indexed="81"/>
            <rFont val="Tahoma"/>
            <family val="2"/>
          </rPr>
          <t>(</t>
        </r>
        <r>
          <rPr>
            <b/>
            <sz val="9"/>
            <color indexed="81"/>
            <rFont val="돋움"/>
            <family val="3"/>
            <charset val="129"/>
          </rPr>
          <t>가족위탁보호확인서</t>
        </r>
        <r>
          <rPr>
            <b/>
            <sz val="9"/>
            <color indexed="81"/>
            <rFont val="Tahoma"/>
            <family val="2"/>
          </rPr>
          <t>-&gt;</t>
        </r>
        <r>
          <rPr>
            <b/>
            <sz val="9"/>
            <color indexed="81"/>
            <rFont val="돋움"/>
            <family val="3"/>
            <charset val="129"/>
          </rPr>
          <t>시·군·구청</t>
        </r>
        <r>
          <rPr>
            <b/>
            <sz val="9"/>
            <color indexed="81"/>
            <rFont val="Tahoma"/>
            <family val="2"/>
          </rPr>
          <t>),</t>
        </r>
        <r>
          <rPr>
            <b/>
            <sz val="9"/>
            <color indexed="81"/>
            <rFont val="돋움"/>
            <family val="3"/>
            <charset val="129"/>
          </rPr>
          <t>수급자등</t>
        </r>
        <r>
          <rPr>
            <b/>
            <sz val="9"/>
            <color indexed="81"/>
            <rFont val="Tahoma"/>
            <family val="2"/>
          </rPr>
          <t xml:space="preserve">) 
</t>
        </r>
        <r>
          <rPr>
            <b/>
            <sz val="9"/>
            <color indexed="81"/>
            <rFont val="돋움"/>
            <family val="3"/>
            <charset val="129"/>
          </rPr>
          <t>②</t>
        </r>
        <r>
          <rPr>
            <b/>
            <sz val="9"/>
            <color indexed="81"/>
            <rFont val="Tahoma"/>
            <family val="2"/>
          </rPr>
          <t xml:space="preserve"> </t>
        </r>
        <r>
          <rPr>
            <b/>
            <sz val="9"/>
            <color indexed="81"/>
            <rFont val="돋움"/>
            <family val="3"/>
            <charset val="129"/>
          </rPr>
          <t>소득요건</t>
        </r>
        <r>
          <rPr>
            <b/>
            <sz val="9"/>
            <color indexed="81"/>
            <rFont val="Tahoma"/>
            <family val="2"/>
          </rPr>
          <t>[</t>
        </r>
        <r>
          <rPr>
            <b/>
            <sz val="9"/>
            <color indexed="81"/>
            <rFont val="돋움"/>
            <family val="3"/>
            <charset val="129"/>
          </rPr>
          <t>연간소득금액</t>
        </r>
        <r>
          <rPr>
            <b/>
            <sz val="9"/>
            <color indexed="81"/>
            <rFont val="Tahoma"/>
            <family val="2"/>
          </rPr>
          <t>(</t>
        </r>
        <r>
          <rPr>
            <b/>
            <sz val="9"/>
            <color indexed="81"/>
            <rFont val="돋움"/>
            <family val="3"/>
            <charset val="129"/>
          </rPr>
          <t>사업소득</t>
        </r>
        <r>
          <rPr>
            <b/>
            <sz val="9"/>
            <color indexed="81"/>
            <rFont val="Tahoma"/>
            <family val="2"/>
          </rPr>
          <t>+</t>
        </r>
        <r>
          <rPr>
            <b/>
            <sz val="9"/>
            <color indexed="81"/>
            <rFont val="돋움"/>
            <family val="3"/>
            <charset val="129"/>
          </rPr>
          <t>부동산임대소득</t>
        </r>
        <r>
          <rPr>
            <b/>
            <sz val="9"/>
            <color indexed="81"/>
            <rFont val="Tahoma"/>
            <family val="2"/>
          </rPr>
          <t>+</t>
        </r>
        <r>
          <rPr>
            <b/>
            <sz val="9"/>
            <color indexed="81"/>
            <rFont val="돋움"/>
            <family val="3"/>
            <charset val="129"/>
          </rPr>
          <t>근로소득</t>
        </r>
        <r>
          <rPr>
            <b/>
            <sz val="9"/>
            <color indexed="81"/>
            <rFont val="Tahoma"/>
            <family val="2"/>
          </rPr>
          <t>+</t>
        </r>
        <r>
          <rPr>
            <b/>
            <sz val="9"/>
            <color indexed="81"/>
            <rFont val="돋움"/>
            <family val="3"/>
            <charset val="129"/>
          </rPr>
          <t>연금소득</t>
        </r>
        <r>
          <rPr>
            <b/>
            <sz val="9"/>
            <color indexed="81"/>
            <rFont val="Tahoma"/>
            <family val="2"/>
          </rPr>
          <t>+</t>
        </r>
        <r>
          <rPr>
            <b/>
            <sz val="9"/>
            <color indexed="81"/>
            <rFont val="돋움"/>
            <family val="3"/>
            <charset val="129"/>
          </rPr>
          <t>기타소득</t>
        </r>
        <r>
          <rPr>
            <b/>
            <sz val="9"/>
            <color indexed="81"/>
            <rFont val="Tahoma"/>
            <family val="2"/>
          </rPr>
          <t>+</t>
        </r>
        <r>
          <rPr>
            <b/>
            <sz val="9"/>
            <color indexed="81"/>
            <rFont val="돋움"/>
            <family val="3"/>
            <charset val="129"/>
          </rPr>
          <t>이자소득</t>
        </r>
        <r>
          <rPr>
            <b/>
            <sz val="9"/>
            <color indexed="81"/>
            <rFont val="Tahoma"/>
            <family val="2"/>
          </rPr>
          <t>+</t>
        </r>
        <r>
          <rPr>
            <b/>
            <sz val="9"/>
            <color indexed="81"/>
            <rFont val="돋움"/>
            <family val="3"/>
            <charset val="129"/>
          </rPr>
          <t>배당소득</t>
        </r>
        <r>
          <rPr>
            <b/>
            <sz val="9"/>
            <color indexed="81"/>
            <rFont val="Tahoma"/>
            <family val="2"/>
          </rPr>
          <t>)</t>
        </r>
        <r>
          <rPr>
            <b/>
            <sz val="9"/>
            <color indexed="81"/>
            <rFont val="돋움"/>
            <family val="3"/>
            <charset val="129"/>
          </rPr>
          <t xml:space="preserve">
</t>
        </r>
        <r>
          <rPr>
            <b/>
            <sz val="9"/>
            <color indexed="81"/>
            <rFont val="Tahoma"/>
            <family val="2"/>
          </rPr>
          <t xml:space="preserve">    </t>
        </r>
        <r>
          <rPr>
            <b/>
            <sz val="9"/>
            <color indexed="81"/>
            <rFont val="돋움"/>
            <family val="3"/>
            <charset val="129"/>
          </rPr>
          <t>합계액</t>
        </r>
        <r>
          <rPr>
            <b/>
            <sz val="9"/>
            <color indexed="81"/>
            <rFont val="Tahoma"/>
            <family val="2"/>
          </rPr>
          <t xml:space="preserve"> 100</t>
        </r>
        <r>
          <rPr>
            <b/>
            <sz val="9"/>
            <color indexed="81"/>
            <rFont val="돋움"/>
            <family val="3"/>
            <charset val="129"/>
          </rPr>
          <t>만원</t>
        </r>
        <r>
          <rPr>
            <b/>
            <sz val="9"/>
            <color indexed="81"/>
            <rFont val="Tahoma"/>
            <family val="2"/>
          </rPr>
          <t xml:space="preserve"> </t>
        </r>
        <r>
          <rPr>
            <b/>
            <sz val="9"/>
            <color indexed="81"/>
            <rFont val="돋움"/>
            <family val="3"/>
            <charset val="129"/>
          </rPr>
          <t>이하</t>
        </r>
        <r>
          <rPr>
            <b/>
            <sz val="9"/>
            <color indexed="81"/>
            <rFont val="Tahoma"/>
            <family val="2"/>
          </rPr>
          <t>{</t>
        </r>
        <r>
          <rPr>
            <b/>
            <sz val="9"/>
            <color indexed="81"/>
            <rFont val="돋움"/>
            <family val="3"/>
            <charset val="129"/>
          </rPr>
          <t>총급여</t>
        </r>
        <r>
          <rPr>
            <b/>
            <sz val="9"/>
            <color indexed="81"/>
            <rFont val="Tahoma"/>
            <family val="2"/>
          </rPr>
          <t>5</t>
        </r>
        <r>
          <rPr>
            <b/>
            <sz val="9"/>
            <color indexed="81"/>
            <rFont val="돋움"/>
            <family val="3"/>
            <charset val="129"/>
          </rPr>
          <t>백만원</t>
        </r>
        <r>
          <rPr>
            <b/>
            <sz val="9"/>
            <color indexed="81"/>
            <rFont val="Tahoma"/>
            <family val="2"/>
          </rPr>
          <t>(</t>
        </r>
        <r>
          <rPr>
            <b/>
            <sz val="9"/>
            <color indexed="81"/>
            <rFont val="돋움"/>
            <family val="3"/>
            <charset val="129"/>
          </rPr>
          <t>근로소득만</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근로소득금액</t>
        </r>
        <r>
          <rPr>
            <b/>
            <sz val="9"/>
            <color indexed="81"/>
            <rFont val="Tahoma"/>
            <family val="2"/>
          </rPr>
          <t xml:space="preserve"> 150</t>
        </r>
        <r>
          <rPr>
            <b/>
            <sz val="9"/>
            <color indexed="81"/>
            <rFont val="돋움"/>
            <family val="3"/>
            <charset val="129"/>
          </rPr>
          <t>만원</t>
        </r>
        <r>
          <rPr>
            <b/>
            <sz val="9"/>
            <color indexed="81"/>
            <rFont val="Tahoma"/>
            <family val="2"/>
          </rPr>
          <t xml:space="preserve"> </t>
        </r>
        <r>
          <rPr>
            <b/>
            <sz val="9"/>
            <color indexed="81"/>
            <rFont val="돋움"/>
            <family val="3"/>
            <charset val="129"/>
          </rPr>
          <t>이하</t>
        </r>
        <r>
          <rPr>
            <b/>
            <sz val="9"/>
            <color indexed="81"/>
            <rFont val="Tahoma"/>
            <family val="2"/>
          </rPr>
          <t xml:space="preserve">)}] 
</t>
        </r>
        <r>
          <rPr>
            <b/>
            <sz val="9"/>
            <color indexed="81"/>
            <rFont val="돋움"/>
            <family val="3"/>
            <charset val="129"/>
          </rPr>
          <t>③</t>
        </r>
        <r>
          <rPr>
            <b/>
            <sz val="9"/>
            <color indexed="81"/>
            <rFont val="Tahoma"/>
            <family val="2"/>
          </rPr>
          <t xml:space="preserve"> </t>
        </r>
        <r>
          <rPr>
            <b/>
            <sz val="9"/>
            <color indexed="81"/>
            <rFont val="돋움"/>
            <family val="3"/>
            <charset val="129"/>
          </rPr>
          <t>나이요건</t>
        </r>
        <r>
          <rPr>
            <b/>
            <sz val="9"/>
            <color indexed="81"/>
            <rFont val="Tahoma"/>
            <family val="2"/>
          </rPr>
          <t>(</t>
        </r>
        <r>
          <rPr>
            <b/>
            <sz val="9"/>
            <color indexed="81"/>
            <rFont val="돋움"/>
            <family val="3"/>
            <charset val="129"/>
          </rPr>
          <t>장애인의</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나이요건</t>
        </r>
        <r>
          <rPr>
            <b/>
            <sz val="9"/>
            <color indexed="81"/>
            <rFont val="Tahoma"/>
            <family val="2"/>
          </rPr>
          <t xml:space="preserve"> </t>
        </r>
        <r>
          <rPr>
            <b/>
            <sz val="9"/>
            <color indexed="81"/>
            <rFont val="돋움"/>
            <family val="3"/>
            <charset val="129"/>
          </rPr>
          <t>적용하지</t>
        </r>
        <r>
          <rPr>
            <b/>
            <sz val="9"/>
            <color indexed="81"/>
            <rFont val="Tahoma"/>
            <family val="2"/>
          </rPr>
          <t xml:space="preserve"> </t>
        </r>
        <r>
          <rPr>
            <b/>
            <sz val="9"/>
            <color indexed="81"/>
            <rFont val="돋움"/>
            <family val="3"/>
            <charset val="129"/>
          </rPr>
          <t>않음</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본인</t>
        </r>
        <r>
          <rPr>
            <b/>
            <sz val="9"/>
            <color indexed="81"/>
            <rFont val="Tahoma"/>
            <family val="2"/>
          </rPr>
          <t>,</t>
        </r>
        <r>
          <rPr>
            <b/>
            <sz val="9"/>
            <color indexed="81"/>
            <rFont val="돋움"/>
            <family val="3"/>
            <charset val="129"/>
          </rPr>
          <t>배우자</t>
        </r>
        <r>
          <rPr>
            <b/>
            <sz val="9"/>
            <color indexed="81"/>
            <rFont val="Tahoma"/>
            <family val="2"/>
          </rPr>
          <t>,</t>
        </r>
        <r>
          <rPr>
            <b/>
            <sz val="9"/>
            <color indexed="81"/>
            <rFont val="돋움"/>
            <family val="3"/>
            <charset val="129"/>
          </rPr>
          <t>수급자</t>
        </r>
        <r>
          <rPr>
            <b/>
            <sz val="9"/>
            <color indexed="81"/>
            <rFont val="Tahoma"/>
            <family val="2"/>
          </rPr>
          <t>,</t>
        </r>
        <r>
          <rPr>
            <b/>
            <sz val="9"/>
            <color indexed="81"/>
            <rFont val="돋움"/>
            <family val="3"/>
            <charset val="129"/>
          </rPr>
          <t>장애인은</t>
        </r>
        <r>
          <rPr>
            <b/>
            <sz val="9"/>
            <color indexed="81"/>
            <rFont val="Tahoma"/>
            <family val="2"/>
          </rPr>
          <t xml:space="preserve"> </t>
        </r>
        <r>
          <rPr>
            <b/>
            <sz val="9"/>
            <color indexed="81"/>
            <rFont val="돋움"/>
            <family val="3"/>
            <charset val="129"/>
          </rPr>
          <t>나이요건적용하지</t>
        </r>
        <r>
          <rPr>
            <b/>
            <sz val="9"/>
            <color indexed="81"/>
            <rFont val="Tahoma"/>
            <family val="2"/>
          </rPr>
          <t xml:space="preserve"> </t>
        </r>
        <r>
          <rPr>
            <b/>
            <sz val="9"/>
            <color indexed="81"/>
            <rFont val="돋움"/>
            <family val="3"/>
            <charset val="129"/>
          </rPr>
          <t>않음
○</t>
        </r>
        <r>
          <rPr>
            <b/>
            <sz val="9"/>
            <color indexed="81"/>
            <rFont val="Tahoma"/>
            <family val="2"/>
          </rPr>
          <t xml:space="preserve"> </t>
        </r>
        <r>
          <rPr>
            <b/>
            <sz val="9"/>
            <color indexed="81"/>
            <rFont val="돋움"/>
            <family val="3"/>
            <charset val="129"/>
          </rPr>
          <t xml:space="preserve">소득금액요건
</t>
        </r>
        <r>
          <rPr>
            <b/>
            <sz val="9"/>
            <color indexed="81"/>
            <rFont val="Tahoma"/>
            <family val="2"/>
          </rPr>
          <t xml:space="preserve">   </t>
        </r>
        <r>
          <rPr>
            <b/>
            <sz val="9"/>
            <color indexed="81"/>
            <rFont val="돋움"/>
            <family val="3"/>
            <charset val="129"/>
          </rPr>
          <t>연간소득금액</t>
        </r>
        <r>
          <rPr>
            <b/>
            <sz val="9"/>
            <color indexed="81"/>
            <rFont val="Tahoma"/>
            <family val="2"/>
          </rPr>
          <t xml:space="preserve"> =  </t>
        </r>
        <r>
          <rPr>
            <b/>
            <sz val="9"/>
            <color indexed="81"/>
            <rFont val="돋움"/>
            <family val="3"/>
            <charset val="129"/>
          </rPr>
          <t>종합소득금액</t>
        </r>
        <r>
          <rPr>
            <b/>
            <sz val="9"/>
            <color indexed="81"/>
            <rFont val="Tahoma"/>
            <family val="2"/>
          </rPr>
          <t>(</t>
        </r>
        <r>
          <rPr>
            <b/>
            <sz val="9"/>
            <color indexed="81"/>
            <rFont val="돋움"/>
            <family val="3"/>
            <charset val="129"/>
          </rPr>
          <t>비과세</t>
        </r>
        <r>
          <rPr>
            <b/>
            <sz val="9"/>
            <color indexed="81"/>
            <rFont val="Tahoma"/>
            <family val="2"/>
          </rPr>
          <t>,</t>
        </r>
        <r>
          <rPr>
            <b/>
            <sz val="9"/>
            <color indexed="81"/>
            <rFont val="돋움"/>
            <family val="3"/>
            <charset val="129"/>
          </rPr>
          <t>분리과세</t>
        </r>
        <r>
          <rPr>
            <b/>
            <sz val="9"/>
            <color indexed="81"/>
            <rFont val="Tahoma"/>
            <family val="2"/>
          </rPr>
          <t xml:space="preserve"> </t>
        </r>
        <r>
          <rPr>
            <b/>
            <sz val="9"/>
            <color indexed="81"/>
            <rFont val="돋움"/>
            <family val="3"/>
            <charset val="129"/>
          </rPr>
          <t>소득</t>
        </r>
        <r>
          <rPr>
            <b/>
            <sz val="9"/>
            <color indexed="81"/>
            <rFont val="Tahoma"/>
            <family val="2"/>
          </rPr>
          <t xml:space="preserve"> </t>
        </r>
        <r>
          <rPr>
            <b/>
            <sz val="9"/>
            <color indexed="81"/>
            <rFont val="돋움"/>
            <family val="3"/>
            <charset val="129"/>
          </rPr>
          <t>제외</t>
        </r>
        <r>
          <rPr>
            <b/>
            <sz val="9"/>
            <color indexed="81"/>
            <rFont val="Tahoma"/>
            <family val="2"/>
          </rPr>
          <t>)+</t>
        </r>
        <r>
          <rPr>
            <b/>
            <sz val="9"/>
            <color indexed="81"/>
            <rFont val="돋움"/>
            <family val="3"/>
            <charset val="129"/>
          </rPr>
          <t>퇴직소득금액</t>
        </r>
        <r>
          <rPr>
            <b/>
            <sz val="9"/>
            <color indexed="81"/>
            <rFont val="Tahoma"/>
            <family val="2"/>
          </rPr>
          <t>+</t>
        </r>
        <r>
          <rPr>
            <b/>
            <sz val="9"/>
            <color indexed="81"/>
            <rFont val="돋움"/>
            <family val="3"/>
            <charset val="129"/>
          </rPr>
          <t xml:space="preserve">양도소득금액
</t>
        </r>
        <r>
          <rPr>
            <b/>
            <sz val="9"/>
            <color indexed="81"/>
            <rFont val="Tahoma"/>
            <family val="2"/>
          </rPr>
          <t xml:space="preserve">   </t>
        </r>
        <r>
          <rPr>
            <b/>
            <sz val="9"/>
            <color indexed="81"/>
            <rFont val="돋움"/>
            <family val="3"/>
            <charset val="129"/>
          </rPr>
          <t>이자소득금액</t>
        </r>
        <r>
          <rPr>
            <b/>
            <sz val="9"/>
            <color indexed="81"/>
            <rFont val="Tahoma"/>
            <family val="2"/>
          </rPr>
          <t xml:space="preserve"> = </t>
        </r>
        <r>
          <rPr>
            <b/>
            <sz val="9"/>
            <color indexed="81"/>
            <rFont val="돋움"/>
            <family val="3"/>
            <charset val="129"/>
          </rPr>
          <t>총수입금액</t>
        </r>
        <r>
          <rPr>
            <b/>
            <sz val="9"/>
            <color indexed="81"/>
            <rFont val="Tahoma"/>
            <family val="2"/>
          </rPr>
          <t xml:space="preserve">                                                           (</t>
        </r>
        <r>
          <rPr>
            <b/>
            <sz val="9"/>
            <color indexed="81"/>
            <rFont val="돋움"/>
            <family val="3"/>
            <charset val="129"/>
          </rPr>
          <t>이자소득</t>
        </r>
        <r>
          <rPr>
            <b/>
            <sz val="9"/>
            <color indexed="81"/>
            <rFont val="Tahoma"/>
            <family val="2"/>
          </rPr>
          <t>+</t>
        </r>
        <r>
          <rPr>
            <b/>
            <sz val="9"/>
            <color indexed="81"/>
            <rFont val="돋움"/>
            <family val="3"/>
            <charset val="129"/>
          </rPr>
          <t>배당소득이</t>
        </r>
        <r>
          <rPr>
            <b/>
            <sz val="9"/>
            <color indexed="81"/>
            <rFont val="Tahoma"/>
            <family val="2"/>
          </rPr>
          <t xml:space="preserve"> 2</t>
        </r>
        <r>
          <rPr>
            <b/>
            <sz val="9"/>
            <color indexed="81"/>
            <rFont val="돋움"/>
            <family val="3"/>
            <charset val="129"/>
          </rPr>
          <t>천만원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분리과세</t>
        </r>
        <r>
          <rPr>
            <b/>
            <sz val="9"/>
            <color indexed="81"/>
            <rFont val="Tahoma"/>
            <family val="2"/>
          </rPr>
          <t>)</t>
        </r>
        <r>
          <rPr>
            <b/>
            <sz val="9"/>
            <color indexed="81"/>
            <rFont val="돋움"/>
            <family val="3"/>
            <charset val="129"/>
          </rPr>
          <t xml:space="preserve">
</t>
        </r>
        <r>
          <rPr>
            <b/>
            <sz val="9"/>
            <color indexed="81"/>
            <rFont val="Tahoma"/>
            <family val="2"/>
          </rPr>
          <t xml:space="preserve">   </t>
        </r>
        <r>
          <rPr>
            <b/>
            <sz val="9"/>
            <color indexed="81"/>
            <rFont val="돋움"/>
            <family val="3"/>
            <charset val="129"/>
          </rPr>
          <t>배당소득금액</t>
        </r>
        <r>
          <rPr>
            <b/>
            <sz val="9"/>
            <color indexed="81"/>
            <rFont val="Tahoma"/>
            <family val="2"/>
          </rPr>
          <t xml:space="preserve"> = </t>
        </r>
        <r>
          <rPr>
            <b/>
            <sz val="9"/>
            <color indexed="81"/>
            <rFont val="돋움"/>
            <family val="3"/>
            <charset val="129"/>
          </rPr>
          <t>총수입금액</t>
        </r>
        <r>
          <rPr>
            <b/>
            <sz val="9"/>
            <color indexed="81"/>
            <rFont val="Tahoma"/>
            <family val="2"/>
          </rPr>
          <t xml:space="preserve"> + G-up</t>
        </r>
        <r>
          <rPr>
            <b/>
            <sz val="9"/>
            <color indexed="81"/>
            <rFont val="돋움"/>
            <family val="3"/>
            <charset val="129"/>
          </rPr>
          <t>대상</t>
        </r>
        <r>
          <rPr>
            <b/>
            <sz val="9"/>
            <color indexed="81"/>
            <rFont val="Tahoma"/>
            <family val="2"/>
          </rPr>
          <t xml:space="preserve"> </t>
        </r>
        <r>
          <rPr>
            <b/>
            <sz val="9"/>
            <color indexed="81"/>
            <rFont val="돋움"/>
            <family val="3"/>
            <charset val="129"/>
          </rPr>
          <t>배당소득</t>
        </r>
        <r>
          <rPr>
            <b/>
            <sz val="9"/>
            <color indexed="81"/>
            <rFont val="Tahoma"/>
            <family val="2"/>
          </rPr>
          <t xml:space="preserve"> + 11%
   </t>
        </r>
        <r>
          <rPr>
            <b/>
            <sz val="9"/>
            <color indexed="81"/>
            <rFont val="돋움"/>
            <family val="3"/>
            <charset val="129"/>
          </rPr>
          <t>사업소득긍액</t>
        </r>
        <r>
          <rPr>
            <b/>
            <sz val="9"/>
            <color indexed="81"/>
            <rFont val="Tahoma"/>
            <family val="2"/>
          </rPr>
          <t xml:space="preserve"> = </t>
        </r>
        <r>
          <rPr>
            <b/>
            <sz val="9"/>
            <color indexed="81"/>
            <rFont val="돋움"/>
            <family val="3"/>
            <charset val="129"/>
          </rPr>
          <t>총수입금액</t>
        </r>
        <r>
          <rPr>
            <b/>
            <sz val="9"/>
            <color indexed="81"/>
            <rFont val="Tahoma"/>
            <family val="2"/>
          </rPr>
          <t xml:space="preserve"> - </t>
        </r>
        <r>
          <rPr>
            <b/>
            <sz val="9"/>
            <color indexed="81"/>
            <rFont val="돋움"/>
            <family val="3"/>
            <charset val="129"/>
          </rPr>
          <t xml:space="preserve">필요경비
</t>
        </r>
        <r>
          <rPr>
            <b/>
            <sz val="9"/>
            <color indexed="81"/>
            <rFont val="Tahoma"/>
            <family val="2"/>
          </rPr>
          <t xml:space="preserve">   </t>
        </r>
        <r>
          <rPr>
            <b/>
            <sz val="9"/>
            <color indexed="81"/>
            <rFont val="돋움"/>
            <family val="3"/>
            <charset val="129"/>
          </rPr>
          <t>근로소득금액</t>
        </r>
        <r>
          <rPr>
            <b/>
            <sz val="9"/>
            <color indexed="81"/>
            <rFont val="Tahoma"/>
            <family val="2"/>
          </rPr>
          <t xml:space="preserve"> = </t>
        </r>
        <r>
          <rPr>
            <b/>
            <sz val="9"/>
            <color indexed="81"/>
            <rFont val="돋움"/>
            <family val="3"/>
            <charset val="129"/>
          </rPr>
          <t>총급여액</t>
        </r>
        <r>
          <rPr>
            <b/>
            <sz val="9"/>
            <color indexed="81"/>
            <rFont val="Tahoma"/>
            <family val="2"/>
          </rPr>
          <t xml:space="preserve"> - </t>
        </r>
        <r>
          <rPr>
            <b/>
            <sz val="9"/>
            <color indexed="81"/>
            <rFont val="돋움"/>
            <family val="3"/>
            <charset val="129"/>
          </rPr>
          <t xml:space="preserve">근로소득공제
</t>
        </r>
        <r>
          <rPr>
            <b/>
            <sz val="9"/>
            <color indexed="81"/>
            <rFont val="Tahoma"/>
            <family val="2"/>
          </rPr>
          <t xml:space="preserve">   </t>
        </r>
        <r>
          <rPr>
            <b/>
            <sz val="9"/>
            <color indexed="81"/>
            <rFont val="돋움"/>
            <family val="3"/>
            <charset val="129"/>
          </rPr>
          <t>연금소득금액</t>
        </r>
        <r>
          <rPr>
            <b/>
            <sz val="9"/>
            <color indexed="81"/>
            <rFont val="Tahoma"/>
            <family val="2"/>
          </rPr>
          <t xml:space="preserve"> = </t>
        </r>
        <r>
          <rPr>
            <b/>
            <sz val="9"/>
            <color indexed="81"/>
            <rFont val="돋움"/>
            <family val="3"/>
            <charset val="129"/>
          </rPr>
          <t>총연금액</t>
        </r>
        <r>
          <rPr>
            <b/>
            <sz val="9"/>
            <color indexed="81"/>
            <rFont val="Tahoma"/>
            <family val="2"/>
          </rPr>
          <t xml:space="preserve"> - </t>
        </r>
        <r>
          <rPr>
            <b/>
            <sz val="9"/>
            <color indexed="81"/>
            <rFont val="돋움"/>
            <family val="3"/>
            <charset val="129"/>
          </rPr>
          <t>연금소득공제</t>
        </r>
        <r>
          <rPr>
            <b/>
            <sz val="9"/>
            <color indexed="81"/>
            <rFont val="Tahoma"/>
            <family val="2"/>
          </rPr>
          <t xml:space="preserve">          (</t>
        </r>
        <r>
          <rPr>
            <b/>
            <sz val="9"/>
            <color indexed="81"/>
            <rFont val="돋움"/>
            <family val="3"/>
            <charset val="129"/>
          </rPr>
          <t>연금소득이</t>
        </r>
        <r>
          <rPr>
            <b/>
            <sz val="9"/>
            <color indexed="81"/>
            <rFont val="Tahoma"/>
            <family val="2"/>
          </rPr>
          <t xml:space="preserve"> 1,200</t>
        </r>
        <r>
          <rPr>
            <b/>
            <sz val="9"/>
            <color indexed="81"/>
            <rFont val="돋움"/>
            <family val="3"/>
            <charset val="129"/>
          </rPr>
          <t>만원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분리과세</t>
        </r>
        <r>
          <rPr>
            <b/>
            <sz val="9"/>
            <color indexed="81"/>
            <rFont val="Tahoma"/>
            <family val="2"/>
          </rPr>
          <t>)</t>
        </r>
        <r>
          <rPr>
            <b/>
            <sz val="9"/>
            <color indexed="81"/>
            <rFont val="돋움"/>
            <family val="3"/>
            <charset val="129"/>
          </rPr>
          <t xml:space="preserve">
</t>
        </r>
        <r>
          <rPr>
            <b/>
            <sz val="9"/>
            <color indexed="81"/>
            <rFont val="Tahoma"/>
            <family val="2"/>
          </rPr>
          <t xml:space="preserve">   </t>
        </r>
        <r>
          <rPr>
            <b/>
            <sz val="9"/>
            <color indexed="81"/>
            <rFont val="돋움"/>
            <family val="3"/>
            <charset val="129"/>
          </rPr>
          <t>기타소득금액</t>
        </r>
        <r>
          <rPr>
            <b/>
            <sz val="9"/>
            <color indexed="81"/>
            <rFont val="Tahoma"/>
            <family val="2"/>
          </rPr>
          <t xml:space="preserve"> = </t>
        </r>
        <r>
          <rPr>
            <b/>
            <sz val="9"/>
            <color indexed="81"/>
            <rFont val="돋움"/>
            <family val="3"/>
            <charset val="129"/>
          </rPr>
          <t>총수입금액</t>
        </r>
        <r>
          <rPr>
            <b/>
            <sz val="9"/>
            <color indexed="81"/>
            <rFont val="Tahoma"/>
            <family val="2"/>
          </rPr>
          <t xml:space="preserve"> - </t>
        </r>
        <r>
          <rPr>
            <b/>
            <sz val="9"/>
            <color indexed="81"/>
            <rFont val="돋움"/>
            <family val="3"/>
            <charset val="129"/>
          </rPr>
          <t>필요경비</t>
        </r>
        <r>
          <rPr>
            <b/>
            <sz val="9"/>
            <color indexed="81"/>
            <rFont val="Tahoma"/>
            <family val="2"/>
          </rPr>
          <t xml:space="preserve">   (</t>
        </r>
        <r>
          <rPr>
            <b/>
            <sz val="9"/>
            <color indexed="81"/>
            <rFont val="돋움"/>
            <family val="3"/>
            <charset val="129"/>
          </rPr>
          <t>기타소득금액</t>
        </r>
        <r>
          <rPr>
            <b/>
            <sz val="9"/>
            <color indexed="81"/>
            <rFont val="Tahoma"/>
            <family val="2"/>
          </rPr>
          <t xml:space="preserve"> 300</t>
        </r>
        <r>
          <rPr>
            <b/>
            <sz val="9"/>
            <color indexed="81"/>
            <rFont val="돋움"/>
            <family val="3"/>
            <charset val="129"/>
          </rPr>
          <t>만원</t>
        </r>
        <r>
          <rPr>
            <b/>
            <sz val="9"/>
            <color indexed="81"/>
            <rFont val="Tahoma"/>
            <family val="2"/>
          </rPr>
          <t xml:space="preserve"> </t>
        </r>
        <r>
          <rPr>
            <b/>
            <sz val="9"/>
            <color indexed="81"/>
            <rFont val="돋움"/>
            <family val="3"/>
            <charset val="129"/>
          </rPr>
          <t>이하로</t>
        </r>
        <r>
          <rPr>
            <b/>
            <sz val="9"/>
            <color indexed="81"/>
            <rFont val="Tahoma"/>
            <family val="2"/>
          </rPr>
          <t xml:space="preserve"> </t>
        </r>
        <r>
          <rPr>
            <b/>
            <sz val="9"/>
            <color indexed="81"/>
            <rFont val="돋움"/>
            <family val="3"/>
            <charset val="129"/>
          </rPr>
          <t>분리과세를</t>
        </r>
        <r>
          <rPr>
            <b/>
            <sz val="9"/>
            <color indexed="81"/>
            <rFont val="Tahoma"/>
            <family val="2"/>
          </rPr>
          <t xml:space="preserve"> </t>
        </r>
        <r>
          <rPr>
            <b/>
            <sz val="9"/>
            <color indexed="81"/>
            <rFont val="돋움"/>
            <family val="3"/>
            <charset val="129"/>
          </rPr>
          <t>「선택」한</t>
        </r>
        <r>
          <rPr>
            <b/>
            <sz val="9"/>
            <color indexed="81"/>
            <rFont val="Tahoma"/>
            <family val="2"/>
          </rPr>
          <t xml:space="preserve"> </t>
        </r>
        <r>
          <rPr>
            <b/>
            <sz val="9"/>
            <color indexed="81"/>
            <rFont val="돋움"/>
            <family val="3"/>
            <charset val="129"/>
          </rPr>
          <t>경우</t>
        </r>
        <r>
          <rPr>
            <b/>
            <sz val="9"/>
            <color indexed="81"/>
            <rFont val="Tahoma"/>
            <family val="2"/>
          </rPr>
          <t>)</t>
        </r>
        <r>
          <rPr>
            <b/>
            <sz val="9"/>
            <color indexed="81"/>
            <rFont val="돋움"/>
            <family val="3"/>
            <charset val="129"/>
          </rPr>
          <t xml:space="preserve">
</t>
        </r>
        <r>
          <rPr>
            <b/>
            <sz val="9"/>
            <color indexed="81"/>
            <rFont val="Tahoma"/>
            <family val="2"/>
          </rPr>
          <t xml:space="preserve">
   </t>
        </r>
        <r>
          <rPr>
            <b/>
            <sz val="9"/>
            <color indexed="81"/>
            <rFont val="돋움"/>
            <family val="3"/>
            <charset val="129"/>
          </rPr>
          <t>퇴직소득금액</t>
        </r>
        <r>
          <rPr>
            <b/>
            <sz val="9"/>
            <color indexed="81"/>
            <rFont val="Tahoma"/>
            <family val="2"/>
          </rPr>
          <t xml:space="preserve"> = </t>
        </r>
        <r>
          <rPr>
            <b/>
            <sz val="9"/>
            <color indexed="81"/>
            <rFont val="돋움"/>
            <family val="3"/>
            <charset val="129"/>
          </rPr>
          <t>퇴직급여</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명예퇴직수당</t>
        </r>
        <r>
          <rPr>
            <b/>
            <sz val="9"/>
            <color indexed="81"/>
            <rFont val="Tahoma"/>
            <family val="2"/>
          </rPr>
          <t xml:space="preserve"> </t>
        </r>
        <r>
          <rPr>
            <b/>
            <sz val="9"/>
            <color indexed="81"/>
            <rFont val="돋움"/>
            <family val="3"/>
            <charset val="129"/>
          </rPr>
          <t>등의</t>
        </r>
        <r>
          <rPr>
            <b/>
            <sz val="9"/>
            <color indexed="81"/>
            <rFont val="Tahoma"/>
            <family val="2"/>
          </rPr>
          <t xml:space="preserve"> </t>
        </r>
        <r>
          <rPr>
            <b/>
            <sz val="9"/>
            <color indexed="81"/>
            <rFont val="돋움"/>
            <family val="3"/>
            <charset val="129"/>
          </rPr>
          <t>합계액</t>
        </r>
        <r>
          <rPr>
            <b/>
            <sz val="9"/>
            <color indexed="81"/>
            <rFont val="Tahoma"/>
            <family val="2"/>
          </rPr>
          <t xml:space="preserve">    
   </t>
        </r>
        <r>
          <rPr>
            <b/>
            <sz val="9"/>
            <color indexed="81"/>
            <rFont val="돋움"/>
            <family val="3"/>
            <charset val="129"/>
          </rPr>
          <t>양도소득금액</t>
        </r>
        <r>
          <rPr>
            <b/>
            <sz val="9"/>
            <color indexed="81"/>
            <rFont val="Tahoma"/>
            <family val="2"/>
          </rPr>
          <t xml:space="preserve"> = </t>
        </r>
        <r>
          <rPr>
            <b/>
            <sz val="9"/>
            <color indexed="81"/>
            <rFont val="돋움"/>
            <family val="3"/>
            <charset val="129"/>
          </rPr>
          <t>양도가액</t>
        </r>
        <r>
          <rPr>
            <b/>
            <sz val="9"/>
            <color indexed="81"/>
            <rFont val="Tahoma"/>
            <family val="2"/>
          </rPr>
          <t xml:space="preserve"> - (</t>
        </r>
        <r>
          <rPr>
            <b/>
            <sz val="9"/>
            <color indexed="81"/>
            <rFont val="돋움"/>
            <family val="3"/>
            <charset val="129"/>
          </rPr>
          <t>취득가액</t>
        </r>
        <r>
          <rPr>
            <b/>
            <sz val="9"/>
            <color indexed="81"/>
            <rFont val="Tahoma"/>
            <family val="2"/>
          </rPr>
          <t xml:space="preserve"> + </t>
        </r>
        <r>
          <rPr>
            <b/>
            <sz val="9"/>
            <color indexed="81"/>
            <rFont val="돋움"/>
            <family val="3"/>
            <charset val="129"/>
          </rPr>
          <t>필요경비</t>
        </r>
        <r>
          <rPr>
            <b/>
            <sz val="9"/>
            <color indexed="81"/>
            <rFont val="Tahoma"/>
            <family val="2"/>
          </rPr>
          <t xml:space="preserve"> + </t>
        </r>
        <r>
          <rPr>
            <b/>
            <sz val="9"/>
            <color indexed="81"/>
            <rFont val="돋움"/>
            <family val="3"/>
            <charset val="129"/>
          </rPr>
          <t>장기보유특별공제액</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 xml:space="preserve">분리과세
</t>
        </r>
        <r>
          <rPr>
            <b/>
            <sz val="9"/>
            <color indexed="81"/>
            <rFont val="Tahoma"/>
            <family val="2"/>
          </rPr>
          <t xml:space="preserve">    </t>
        </r>
        <r>
          <rPr>
            <b/>
            <sz val="9"/>
            <color indexed="81"/>
            <rFont val="돋움"/>
            <family val="3"/>
            <charset val="129"/>
          </rPr>
          <t>일용근로소득</t>
        </r>
        <r>
          <rPr>
            <b/>
            <sz val="9"/>
            <color indexed="81"/>
            <rFont val="Tahoma"/>
            <family val="2"/>
          </rPr>
          <t>(</t>
        </r>
        <r>
          <rPr>
            <b/>
            <sz val="9"/>
            <color indexed="81"/>
            <rFont val="돋움"/>
            <family val="3"/>
            <charset val="129"/>
          </rPr>
          <t>금액</t>
        </r>
        <r>
          <rPr>
            <b/>
            <sz val="9"/>
            <color indexed="81"/>
            <rFont val="Tahoma"/>
            <family val="2"/>
          </rPr>
          <t>,</t>
        </r>
        <r>
          <rPr>
            <b/>
            <sz val="9"/>
            <color indexed="81"/>
            <rFont val="돋움"/>
            <family val="3"/>
            <charset val="129"/>
          </rPr>
          <t>크기관계없음</t>
        </r>
        <r>
          <rPr>
            <b/>
            <sz val="9"/>
            <color indexed="81"/>
            <rFont val="Tahoma"/>
            <family val="2"/>
          </rPr>
          <t>)</t>
        </r>
        <r>
          <rPr>
            <b/>
            <sz val="9"/>
            <color indexed="81"/>
            <rFont val="돋움"/>
            <family val="3"/>
            <charset val="129"/>
          </rPr>
          <t>만</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 xml:space="preserve">경우
</t>
        </r>
        <r>
          <rPr>
            <b/>
            <sz val="9"/>
            <color indexed="81"/>
            <rFont val="Tahoma"/>
            <family val="2"/>
          </rPr>
          <t xml:space="preserve">    </t>
        </r>
        <r>
          <rPr>
            <b/>
            <sz val="9"/>
            <color indexed="81"/>
            <rFont val="돋움"/>
            <family val="3"/>
            <charset val="129"/>
          </rPr>
          <t>원천징수대상인</t>
        </r>
        <r>
          <rPr>
            <b/>
            <sz val="9"/>
            <color indexed="81"/>
            <rFont val="Tahoma"/>
            <family val="2"/>
          </rPr>
          <t xml:space="preserve"> </t>
        </r>
        <r>
          <rPr>
            <b/>
            <sz val="9"/>
            <color indexed="81"/>
            <rFont val="돋움"/>
            <family val="3"/>
            <charset val="129"/>
          </rPr>
          <t>이자소득·배당소득이</t>
        </r>
        <r>
          <rPr>
            <b/>
            <sz val="9"/>
            <color indexed="81"/>
            <rFont val="Tahoma"/>
            <family val="2"/>
          </rPr>
          <t xml:space="preserve"> 2</t>
        </r>
        <r>
          <rPr>
            <b/>
            <sz val="9"/>
            <color indexed="81"/>
            <rFont val="돋움"/>
            <family val="3"/>
            <charset val="129"/>
          </rPr>
          <t>천만원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 xml:space="preserve">경우
</t>
        </r>
        <r>
          <rPr>
            <b/>
            <sz val="9"/>
            <color indexed="81"/>
            <rFont val="Tahoma"/>
            <family val="2"/>
          </rPr>
          <t xml:space="preserve">    </t>
        </r>
        <r>
          <rPr>
            <b/>
            <sz val="9"/>
            <color indexed="81"/>
            <rFont val="돋움"/>
            <family val="3"/>
            <charset val="129"/>
          </rPr>
          <t>연금소득이</t>
        </r>
        <r>
          <rPr>
            <b/>
            <sz val="9"/>
            <color indexed="81"/>
            <rFont val="Tahoma"/>
            <family val="2"/>
          </rPr>
          <t xml:space="preserve"> 1,200</t>
        </r>
        <r>
          <rPr>
            <b/>
            <sz val="9"/>
            <color indexed="81"/>
            <rFont val="돋움"/>
            <family val="3"/>
            <charset val="129"/>
          </rPr>
          <t>만원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 xml:space="preserve">경우
</t>
        </r>
        <r>
          <rPr>
            <b/>
            <sz val="9"/>
            <color indexed="81"/>
            <rFont val="Tahoma"/>
            <family val="2"/>
          </rPr>
          <t xml:space="preserve">    </t>
        </r>
        <r>
          <rPr>
            <b/>
            <sz val="9"/>
            <color indexed="81"/>
            <rFont val="돋움"/>
            <family val="3"/>
            <charset val="129"/>
          </rPr>
          <t>기타소득금액</t>
        </r>
        <r>
          <rPr>
            <b/>
            <sz val="9"/>
            <color indexed="81"/>
            <rFont val="Tahoma"/>
            <family val="2"/>
          </rPr>
          <t>(</t>
        </r>
        <r>
          <rPr>
            <b/>
            <sz val="9"/>
            <color indexed="81"/>
            <rFont val="돋움"/>
            <family val="3"/>
            <charset val="129"/>
          </rPr>
          <t>총수입금액</t>
        </r>
        <r>
          <rPr>
            <b/>
            <sz val="9"/>
            <color indexed="81"/>
            <rFont val="Tahoma"/>
            <family val="2"/>
          </rPr>
          <t>-</t>
        </r>
        <r>
          <rPr>
            <b/>
            <sz val="9"/>
            <color indexed="81"/>
            <rFont val="돋움"/>
            <family val="3"/>
            <charset val="129"/>
          </rPr>
          <t>필요경비</t>
        </r>
        <r>
          <rPr>
            <b/>
            <sz val="9"/>
            <color indexed="81"/>
            <rFont val="Tahoma"/>
            <family val="2"/>
          </rPr>
          <t>)</t>
        </r>
        <r>
          <rPr>
            <b/>
            <sz val="9"/>
            <color indexed="81"/>
            <rFont val="돋움"/>
            <family val="3"/>
            <charset val="129"/>
          </rPr>
          <t>이</t>
        </r>
        <r>
          <rPr>
            <b/>
            <sz val="9"/>
            <color indexed="81"/>
            <rFont val="Tahoma"/>
            <family val="2"/>
          </rPr>
          <t xml:space="preserve"> 300</t>
        </r>
        <r>
          <rPr>
            <b/>
            <sz val="9"/>
            <color indexed="81"/>
            <rFont val="돋움"/>
            <family val="3"/>
            <charset val="129"/>
          </rPr>
          <t>만원</t>
        </r>
        <r>
          <rPr>
            <b/>
            <sz val="9"/>
            <color indexed="81"/>
            <rFont val="Tahoma"/>
            <family val="2"/>
          </rPr>
          <t xml:space="preserve"> </t>
        </r>
        <r>
          <rPr>
            <b/>
            <sz val="9"/>
            <color indexed="81"/>
            <rFont val="돋움"/>
            <family val="3"/>
            <charset val="129"/>
          </rPr>
          <t>이하로</t>
        </r>
        <r>
          <rPr>
            <b/>
            <sz val="9"/>
            <color indexed="81"/>
            <rFont val="Tahoma"/>
            <family val="2"/>
          </rPr>
          <t xml:space="preserve"> </t>
        </r>
        <r>
          <rPr>
            <b/>
            <sz val="9"/>
            <color indexed="81"/>
            <rFont val="돋움"/>
            <family val="3"/>
            <charset val="129"/>
          </rPr>
          <t>분리과세를</t>
        </r>
        <r>
          <rPr>
            <b/>
            <sz val="9"/>
            <color indexed="81"/>
            <rFont val="Tahoma"/>
            <family val="2"/>
          </rPr>
          <t xml:space="preserve"> </t>
        </r>
        <r>
          <rPr>
            <b/>
            <sz val="9"/>
            <color indexed="81"/>
            <rFont val="돋움"/>
            <family val="3"/>
            <charset val="129"/>
          </rPr>
          <t>선택한</t>
        </r>
        <r>
          <rPr>
            <b/>
            <sz val="9"/>
            <color indexed="81"/>
            <rFont val="Tahoma"/>
            <family val="2"/>
          </rPr>
          <t xml:space="preserve"> </t>
        </r>
        <r>
          <rPr>
            <b/>
            <sz val="9"/>
            <color indexed="81"/>
            <rFont val="돋움"/>
            <family val="3"/>
            <charset val="129"/>
          </rPr>
          <t xml:space="preserve">경우
</t>
        </r>
        <r>
          <rPr>
            <b/>
            <sz val="9"/>
            <color indexed="81"/>
            <rFont val="Tahoma"/>
            <family val="2"/>
          </rPr>
          <t xml:space="preserve">    </t>
        </r>
        <r>
          <rPr>
            <b/>
            <sz val="9"/>
            <color indexed="81"/>
            <rFont val="돋움"/>
            <family val="3"/>
            <charset val="129"/>
          </rPr>
          <t>원천징수대상인</t>
        </r>
        <r>
          <rPr>
            <b/>
            <sz val="9"/>
            <color indexed="81"/>
            <rFont val="Tahoma"/>
            <family val="2"/>
          </rPr>
          <t xml:space="preserve"> </t>
        </r>
        <r>
          <rPr>
            <b/>
            <sz val="9"/>
            <color indexed="81"/>
            <rFont val="돋움"/>
            <family val="3"/>
            <charset val="129"/>
          </rPr>
          <t>기타소득</t>
        </r>
        <r>
          <rPr>
            <b/>
            <sz val="9"/>
            <color indexed="81"/>
            <rFont val="Tahoma"/>
            <family val="2"/>
          </rPr>
          <t>(</t>
        </r>
        <r>
          <rPr>
            <b/>
            <sz val="9"/>
            <color indexed="81"/>
            <rFont val="돋움"/>
            <family val="3"/>
            <charset val="129"/>
          </rPr>
          <t>복권당첨소득</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비과세</t>
        </r>
        <r>
          <rPr>
            <b/>
            <sz val="9"/>
            <color indexed="81"/>
            <rFont val="Tahoma"/>
            <family val="2"/>
          </rPr>
          <t xml:space="preserve"> </t>
        </r>
        <r>
          <rPr>
            <b/>
            <sz val="9"/>
            <color indexed="81"/>
            <rFont val="돋움"/>
            <family val="3"/>
            <charset val="129"/>
          </rPr>
          <t xml:space="preserve">소득
</t>
        </r>
        <r>
          <rPr>
            <b/>
            <sz val="9"/>
            <color indexed="81"/>
            <rFont val="Tahoma"/>
            <family val="2"/>
          </rPr>
          <t xml:space="preserve">    </t>
        </r>
        <r>
          <rPr>
            <b/>
            <sz val="9"/>
            <color indexed="81"/>
            <rFont val="돋움"/>
            <family val="3"/>
            <charset val="129"/>
          </rPr>
          <t>육아휴직급여</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출산전후</t>
        </r>
        <r>
          <rPr>
            <b/>
            <sz val="9"/>
            <color indexed="81"/>
            <rFont val="Tahoma"/>
            <family val="2"/>
          </rPr>
          <t xml:space="preserve"> </t>
        </r>
        <r>
          <rPr>
            <b/>
            <sz val="9"/>
            <color indexed="81"/>
            <rFont val="돋움"/>
            <family val="3"/>
            <charset val="129"/>
          </rPr>
          <t>휴가급여만</t>
        </r>
        <r>
          <rPr>
            <b/>
            <sz val="9"/>
            <color indexed="81"/>
            <rFont val="Tahoma"/>
            <family val="2"/>
          </rPr>
          <t xml:space="preserve"> </t>
        </r>
        <r>
          <rPr>
            <b/>
            <sz val="9"/>
            <color indexed="81"/>
            <rFont val="돋움"/>
            <family val="3"/>
            <charset val="129"/>
          </rPr>
          <t>지급받은</t>
        </r>
        <r>
          <rPr>
            <b/>
            <sz val="9"/>
            <color indexed="81"/>
            <rFont val="Tahoma"/>
            <family val="2"/>
          </rPr>
          <t xml:space="preserve"> </t>
        </r>
        <r>
          <rPr>
            <b/>
            <sz val="9"/>
            <color indexed="81"/>
            <rFont val="돋움"/>
            <family val="3"/>
            <charset val="129"/>
          </rPr>
          <t xml:space="preserve">경우
</t>
        </r>
        <r>
          <rPr>
            <b/>
            <sz val="9"/>
            <color indexed="81"/>
            <rFont val="Tahoma"/>
            <family val="2"/>
          </rPr>
          <t xml:space="preserve">    </t>
        </r>
        <r>
          <rPr>
            <b/>
            <sz val="9"/>
            <color indexed="81"/>
            <rFont val="돋움"/>
            <family val="3"/>
            <charset val="129"/>
          </rPr>
          <t>실업급여</t>
        </r>
        <r>
          <rPr>
            <b/>
            <sz val="9"/>
            <color indexed="81"/>
            <rFont val="Tahoma"/>
            <family val="2"/>
          </rPr>
          <t xml:space="preserve"> </t>
        </r>
        <r>
          <rPr>
            <b/>
            <sz val="9"/>
            <color indexed="81"/>
            <rFont val="돋움"/>
            <family val="3"/>
            <charset val="129"/>
          </rPr>
          <t>소득만</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 xml:space="preserve">경우
</t>
        </r>
        <r>
          <rPr>
            <b/>
            <sz val="9"/>
            <color indexed="81"/>
            <rFont val="Tahoma"/>
            <family val="2"/>
          </rPr>
          <t xml:space="preserve">    2001</t>
        </r>
        <r>
          <rPr>
            <b/>
            <sz val="9"/>
            <color indexed="81"/>
            <rFont val="돋움"/>
            <family val="3"/>
            <charset val="129"/>
          </rPr>
          <t>년</t>
        </r>
        <r>
          <rPr>
            <b/>
            <sz val="9"/>
            <color indexed="81"/>
            <rFont val="Tahoma"/>
            <family val="2"/>
          </rPr>
          <t xml:space="preserve"> </t>
        </r>
        <r>
          <rPr>
            <b/>
            <sz val="9"/>
            <color indexed="81"/>
            <rFont val="돋움"/>
            <family val="3"/>
            <charset val="129"/>
          </rPr>
          <t>이전</t>
        </r>
        <r>
          <rPr>
            <b/>
            <sz val="9"/>
            <color indexed="81"/>
            <rFont val="Tahoma"/>
            <family val="2"/>
          </rPr>
          <t xml:space="preserve"> </t>
        </r>
        <r>
          <rPr>
            <b/>
            <sz val="9"/>
            <color indexed="81"/>
            <rFont val="돋움"/>
            <family val="3"/>
            <charset val="129"/>
          </rPr>
          <t>불입액을</t>
        </r>
        <r>
          <rPr>
            <b/>
            <sz val="9"/>
            <color indexed="81"/>
            <rFont val="Tahoma"/>
            <family val="2"/>
          </rPr>
          <t xml:space="preserve"> </t>
        </r>
        <r>
          <rPr>
            <b/>
            <sz val="9"/>
            <color indexed="81"/>
            <rFont val="돋움"/>
            <family val="3"/>
            <charset val="129"/>
          </rPr>
          <t>기초로</t>
        </r>
        <r>
          <rPr>
            <b/>
            <sz val="9"/>
            <color indexed="81"/>
            <rFont val="Tahoma"/>
            <family val="2"/>
          </rPr>
          <t xml:space="preserve"> </t>
        </r>
        <r>
          <rPr>
            <b/>
            <sz val="9"/>
            <color indexed="81"/>
            <rFont val="돋움"/>
            <family val="3"/>
            <charset val="129"/>
          </rPr>
          <t>수령하는</t>
        </r>
        <r>
          <rPr>
            <b/>
            <sz val="9"/>
            <color indexed="81"/>
            <rFont val="Tahoma"/>
            <family val="2"/>
          </rPr>
          <t xml:space="preserve"> </t>
        </r>
        <r>
          <rPr>
            <b/>
            <sz val="9"/>
            <color indexed="81"/>
            <rFont val="돋움"/>
            <family val="3"/>
            <charset val="129"/>
          </rPr>
          <t>공적연금</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 xml:space="preserve">
○</t>
        </r>
        <r>
          <rPr>
            <b/>
            <sz val="9"/>
            <color indexed="81"/>
            <rFont val="Tahoma"/>
            <family val="2"/>
          </rPr>
          <t xml:space="preserve"> </t>
        </r>
        <r>
          <rPr>
            <b/>
            <sz val="9"/>
            <color indexed="81"/>
            <rFont val="돋움"/>
            <family val="3"/>
            <charset val="129"/>
          </rPr>
          <t xml:space="preserve">기본공제대상자
</t>
        </r>
        <r>
          <rPr>
            <b/>
            <sz val="9"/>
            <color indexed="81"/>
            <rFont val="Tahoma"/>
            <family val="2"/>
          </rPr>
          <t xml:space="preserve"> </t>
        </r>
        <r>
          <rPr>
            <b/>
            <sz val="9"/>
            <color indexed="81"/>
            <rFont val="돋움"/>
            <family val="3"/>
            <charset val="129"/>
          </rPr>
          <t xml:space="preserve">∙본인
</t>
        </r>
        <r>
          <rPr>
            <b/>
            <sz val="9"/>
            <color indexed="81"/>
            <rFont val="Tahoma"/>
            <family val="2"/>
          </rPr>
          <t xml:space="preserve"> </t>
        </r>
        <r>
          <rPr>
            <b/>
            <sz val="9"/>
            <color indexed="81"/>
            <rFont val="돋움"/>
            <family val="3"/>
            <charset val="129"/>
          </rPr>
          <t>∙본인의</t>
        </r>
        <r>
          <rPr>
            <b/>
            <sz val="9"/>
            <color indexed="81"/>
            <rFont val="Tahoma"/>
            <family val="2"/>
          </rPr>
          <t xml:space="preserve"> </t>
        </r>
        <r>
          <rPr>
            <b/>
            <sz val="9"/>
            <color indexed="81"/>
            <rFont val="돋움"/>
            <family val="3"/>
            <charset val="129"/>
          </rPr>
          <t xml:space="preserve">배우자
</t>
        </r>
        <r>
          <rPr>
            <b/>
            <sz val="9"/>
            <color indexed="81"/>
            <rFont val="Tahoma"/>
            <family val="2"/>
          </rPr>
          <t xml:space="preserve"> </t>
        </r>
        <r>
          <rPr>
            <b/>
            <sz val="9"/>
            <color indexed="81"/>
            <rFont val="돋움"/>
            <family val="3"/>
            <charset val="129"/>
          </rPr>
          <t>∙본인</t>
        </r>
        <r>
          <rPr>
            <b/>
            <sz val="9"/>
            <color indexed="81"/>
            <rFont val="Tahoma"/>
            <family val="2"/>
          </rPr>
          <t>(</t>
        </r>
        <r>
          <rPr>
            <b/>
            <sz val="9"/>
            <color indexed="81"/>
            <rFont val="돋움"/>
            <family val="3"/>
            <charset val="129"/>
          </rPr>
          <t>배우자</t>
        </r>
        <r>
          <rPr>
            <b/>
            <sz val="9"/>
            <color indexed="81"/>
            <rFont val="Tahoma"/>
            <family val="2"/>
          </rPr>
          <t xml:space="preserve"> </t>
        </r>
        <r>
          <rPr>
            <b/>
            <sz val="9"/>
            <color indexed="81"/>
            <rFont val="돋움"/>
            <family val="3"/>
            <charset val="129"/>
          </rPr>
          <t>포함</t>
        </r>
        <r>
          <rPr>
            <b/>
            <sz val="9"/>
            <color indexed="81"/>
            <rFont val="Tahoma"/>
            <family val="2"/>
          </rPr>
          <t>)</t>
        </r>
        <r>
          <rPr>
            <b/>
            <sz val="9"/>
            <color indexed="81"/>
            <rFont val="돋움"/>
            <family val="3"/>
            <charset val="129"/>
          </rPr>
          <t>과</t>
        </r>
        <r>
          <rPr>
            <b/>
            <sz val="9"/>
            <color indexed="81"/>
            <rFont val="Tahoma"/>
            <family val="2"/>
          </rPr>
          <t xml:space="preserve"> </t>
        </r>
        <r>
          <rPr>
            <b/>
            <sz val="9"/>
            <color indexed="81"/>
            <rFont val="돋움"/>
            <family val="3"/>
            <charset val="129"/>
          </rPr>
          <t>생계를</t>
        </r>
        <r>
          <rPr>
            <b/>
            <sz val="9"/>
            <color indexed="81"/>
            <rFont val="Tahoma"/>
            <family val="2"/>
          </rPr>
          <t xml:space="preserve"> </t>
        </r>
        <r>
          <rPr>
            <b/>
            <sz val="9"/>
            <color indexed="81"/>
            <rFont val="돋움"/>
            <family val="3"/>
            <charset val="129"/>
          </rPr>
          <t>같이하는</t>
        </r>
        <r>
          <rPr>
            <b/>
            <sz val="9"/>
            <color indexed="81"/>
            <rFont val="Tahoma"/>
            <family val="2"/>
          </rPr>
          <t xml:space="preserve"> </t>
        </r>
        <r>
          <rPr>
            <b/>
            <sz val="9"/>
            <color indexed="81"/>
            <rFont val="돋움"/>
            <family val="3"/>
            <charset val="129"/>
          </rPr>
          <t xml:space="preserve">부양가족
</t>
        </r>
        <r>
          <rPr>
            <b/>
            <sz val="9"/>
            <color indexed="81"/>
            <rFont val="Tahoma"/>
            <family val="2"/>
          </rPr>
          <t xml:space="preserve">   - </t>
        </r>
        <r>
          <rPr>
            <b/>
            <sz val="9"/>
            <color indexed="81"/>
            <rFont val="돋움"/>
            <family val="3"/>
            <charset val="129"/>
          </rPr>
          <t>본인</t>
        </r>
        <r>
          <rPr>
            <b/>
            <sz val="9"/>
            <color indexed="81"/>
            <rFont val="Tahoma"/>
            <family val="2"/>
          </rPr>
          <t>(</t>
        </r>
        <r>
          <rPr>
            <b/>
            <sz val="9"/>
            <color indexed="81"/>
            <rFont val="돋움"/>
            <family val="3"/>
            <charset val="129"/>
          </rPr>
          <t>또는</t>
        </r>
        <r>
          <rPr>
            <b/>
            <sz val="9"/>
            <color indexed="81"/>
            <rFont val="Tahoma"/>
            <family val="2"/>
          </rPr>
          <t xml:space="preserve"> </t>
        </r>
        <r>
          <rPr>
            <b/>
            <sz val="9"/>
            <color indexed="81"/>
            <rFont val="돋움"/>
            <family val="3"/>
            <charset val="129"/>
          </rPr>
          <t>배우자</t>
        </r>
        <r>
          <rPr>
            <b/>
            <sz val="9"/>
            <color indexed="81"/>
            <rFont val="Tahoma"/>
            <family val="2"/>
          </rPr>
          <t>)</t>
        </r>
        <r>
          <rPr>
            <b/>
            <sz val="9"/>
            <color indexed="81"/>
            <rFont val="돋움"/>
            <family val="3"/>
            <charset val="129"/>
          </rPr>
          <t>의</t>
        </r>
        <r>
          <rPr>
            <b/>
            <sz val="9"/>
            <color indexed="81"/>
            <rFont val="Tahoma"/>
            <family val="2"/>
          </rPr>
          <t xml:space="preserve"> </t>
        </r>
        <r>
          <rPr>
            <b/>
            <sz val="9"/>
            <color indexed="81"/>
            <rFont val="돋움"/>
            <family val="3"/>
            <charset val="129"/>
          </rPr>
          <t>직계존속</t>
        </r>
        <r>
          <rPr>
            <b/>
            <sz val="9"/>
            <color indexed="81"/>
            <rFont val="Tahoma"/>
            <family val="2"/>
          </rPr>
          <t>․</t>
        </r>
        <r>
          <rPr>
            <b/>
            <sz val="9"/>
            <color indexed="81"/>
            <rFont val="돋움"/>
            <family val="3"/>
            <charset val="129"/>
          </rPr>
          <t>직계비속</t>
        </r>
        <r>
          <rPr>
            <b/>
            <sz val="9"/>
            <color indexed="81"/>
            <rFont val="Tahoma"/>
            <family val="2"/>
          </rPr>
          <t>․</t>
        </r>
        <r>
          <rPr>
            <b/>
            <sz val="9"/>
            <color indexed="81"/>
            <rFont val="돋움"/>
            <family val="3"/>
            <charset val="129"/>
          </rPr>
          <t xml:space="preserve">형제자매
</t>
        </r>
        <r>
          <rPr>
            <b/>
            <sz val="9"/>
            <color indexed="81"/>
            <rFont val="Tahoma"/>
            <family val="2"/>
          </rPr>
          <t xml:space="preserve">   - </t>
        </r>
        <r>
          <rPr>
            <b/>
            <sz val="9"/>
            <color indexed="81"/>
            <rFont val="돋움"/>
            <family val="3"/>
            <charset val="129"/>
          </rPr>
          <t>국민기초생활보장법에</t>
        </r>
        <r>
          <rPr>
            <b/>
            <sz val="9"/>
            <color indexed="81"/>
            <rFont val="Tahoma"/>
            <family val="2"/>
          </rPr>
          <t xml:space="preserve"> </t>
        </r>
        <r>
          <rPr>
            <b/>
            <sz val="9"/>
            <color indexed="81"/>
            <rFont val="돋움"/>
            <family val="3"/>
            <charset val="129"/>
          </rPr>
          <t>의한</t>
        </r>
        <r>
          <rPr>
            <b/>
            <sz val="9"/>
            <color indexed="81"/>
            <rFont val="Tahoma"/>
            <family val="2"/>
          </rPr>
          <t xml:space="preserve"> </t>
        </r>
        <r>
          <rPr>
            <b/>
            <sz val="9"/>
            <color indexed="81"/>
            <rFont val="돋움"/>
            <family val="3"/>
            <charset val="129"/>
          </rPr>
          <t>수급자</t>
        </r>
        <r>
          <rPr>
            <b/>
            <sz val="9"/>
            <color indexed="81"/>
            <rFont val="Tahoma"/>
            <family val="2"/>
          </rPr>
          <t xml:space="preserve"> - </t>
        </r>
        <r>
          <rPr>
            <b/>
            <sz val="9"/>
            <color indexed="81"/>
            <rFont val="돋움"/>
            <family val="3"/>
            <charset val="129"/>
          </rPr>
          <t>나이</t>
        </r>
        <r>
          <rPr>
            <b/>
            <sz val="9"/>
            <color indexed="81"/>
            <rFont val="Tahoma"/>
            <family val="2"/>
          </rPr>
          <t xml:space="preserve"> </t>
        </r>
        <r>
          <rPr>
            <b/>
            <sz val="9"/>
            <color indexed="81"/>
            <rFont val="돋움"/>
            <family val="3"/>
            <charset val="129"/>
          </rPr>
          <t>요건</t>
        </r>
        <r>
          <rPr>
            <b/>
            <sz val="9"/>
            <color indexed="81"/>
            <rFont val="Tahoma"/>
            <family val="2"/>
          </rPr>
          <t xml:space="preserve"> </t>
        </r>
        <r>
          <rPr>
            <b/>
            <sz val="9"/>
            <color indexed="81"/>
            <rFont val="돋움"/>
            <family val="3"/>
            <charset val="129"/>
          </rPr>
          <t>적용하지</t>
        </r>
        <r>
          <rPr>
            <b/>
            <sz val="9"/>
            <color indexed="81"/>
            <rFont val="Tahoma"/>
            <family val="2"/>
          </rPr>
          <t xml:space="preserve"> </t>
        </r>
        <r>
          <rPr>
            <b/>
            <sz val="9"/>
            <color indexed="81"/>
            <rFont val="돋움"/>
            <family val="3"/>
            <charset val="129"/>
          </rPr>
          <t>않음</t>
        </r>
        <r>
          <rPr>
            <b/>
            <sz val="9"/>
            <color indexed="81"/>
            <rFont val="Tahoma"/>
            <family val="2"/>
          </rPr>
          <t xml:space="preserve">. </t>
        </r>
        <r>
          <rPr>
            <b/>
            <sz val="9"/>
            <color indexed="81"/>
            <rFont val="돋움"/>
            <family val="3"/>
            <charset val="129"/>
          </rPr>
          <t>소득요건·동거요건</t>
        </r>
        <r>
          <rPr>
            <b/>
            <sz val="9"/>
            <color indexed="81"/>
            <rFont val="Tahoma"/>
            <family val="2"/>
          </rPr>
          <t xml:space="preserve"> </t>
        </r>
        <r>
          <rPr>
            <b/>
            <sz val="9"/>
            <color indexed="81"/>
            <rFont val="돋움"/>
            <family val="3"/>
            <charset val="129"/>
          </rPr>
          <t>있음</t>
        </r>
        <r>
          <rPr>
            <b/>
            <sz val="9"/>
            <color indexed="81"/>
            <rFont val="Tahoma"/>
            <family val="2"/>
          </rPr>
          <t>.</t>
        </r>
        <r>
          <rPr>
            <b/>
            <sz val="9"/>
            <color indexed="81"/>
            <rFont val="돋움"/>
            <family val="3"/>
            <charset val="129"/>
          </rPr>
          <t xml:space="preserve">
</t>
        </r>
        <r>
          <rPr>
            <b/>
            <sz val="9"/>
            <color indexed="81"/>
            <rFont val="Tahoma"/>
            <family val="2"/>
          </rPr>
          <t xml:space="preserve">   - </t>
        </r>
        <r>
          <rPr>
            <b/>
            <sz val="9"/>
            <color indexed="81"/>
            <rFont val="돋움"/>
            <family val="3"/>
            <charset val="129"/>
          </rPr>
          <t>해당</t>
        </r>
        <r>
          <rPr>
            <b/>
            <sz val="9"/>
            <color indexed="81"/>
            <rFont val="Tahoma"/>
            <family val="2"/>
          </rPr>
          <t xml:space="preserve"> </t>
        </r>
        <r>
          <rPr>
            <b/>
            <sz val="9"/>
            <color indexed="81"/>
            <rFont val="돋움"/>
            <family val="3"/>
            <charset val="129"/>
          </rPr>
          <t>과세연도에</t>
        </r>
        <r>
          <rPr>
            <b/>
            <sz val="9"/>
            <color indexed="81"/>
            <rFont val="Tahoma"/>
            <family val="2"/>
          </rPr>
          <t xml:space="preserve"> 6</t>
        </r>
        <r>
          <rPr>
            <b/>
            <sz val="9"/>
            <color indexed="81"/>
            <rFont val="돋움"/>
            <family val="3"/>
            <charset val="129"/>
          </rPr>
          <t>개월</t>
        </r>
        <r>
          <rPr>
            <b/>
            <sz val="9"/>
            <color indexed="81"/>
            <rFont val="Tahoma"/>
            <family val="2"/>
          </rPr>
          <t xml:space="preserve"> </t>
        </r>
        <r>
          <rPr>
            <b/>
            <sz val="9"/>
            <color indexed="81"/>
            <rFont val="돋움"/>
            <family val="3"/>
            <charset val="129"/>
          </rPr>
          <t>이상</t>
        </r>
        <r>
          <rPr>
            <b/>
            <sz val="9"/>
            <color indexed="81"/>
            <rFont val="Tahoma"/>
            <family val="2"/>
          </rPr>
          <t xml:space="preserve"> </t>
        </r>
        <r>
          <rPr>
            <b/>
            <sz val="9"/>
            <color indexed="81"/>
            <rFont val="돋움"/>
            <family val="3"/>
            <charset val="129"/>
          </rPr>
          <t>위탁하여</t>
        </r>
        <r>
          <rPr>
            <b/>
            <sz val="9"/>
            <color indexed="81"/>
            <rFont val="Tahoma"/>
            <family val="2"/>
          </rPr>
          <t xml:space="preserve"> </t>
        </r>
        <r>
          <rPr>
            <b/>
            <sz val="9"/>
            <color indexed="81"/>
            <rFont val="돋움"/>
            <family val="3"/>
            <charset val="129"/>
          </rPr>
          <t>양육한</t>
        </r>
        <r>
          <rPr>
            <b/>
            <sz val="9"/>
            <color indexed="81"/>
            <rFont val="Tahoma"/>
            <family val="2"/>
          </rPr>
          <t xml:space="preserve"> </t>
        </r>
        <r>
          <rPr>
            <b/>
            <sz val="9"/>
            <color indexed="81"/>
            <rFont val="돋움"/>
            <family val="3"/>
            <charset val="129"/>
          </rPr>
          <t>위탁아동
소득세법</t>
        </r>
        <r>
          <rPr>
            <b/>
            <sz val="9"/>
            <color indexed="81"/>
            <rFont val="Tahoma"/>
            <family val="2"/>
          </rPr>
          <t xml:space="preserve"> </t>
        </r>
        <r>
          <rPr>
            <b/>
            <sz val="9"/>
            <color indexed="81"/>
            <rFont val="돋움"/>
            <family val="3"/>
            <charset val="129"/>
          </rPr>
          <t>제</t>
        </r>
        <r>
          <rPr>
            <b/>
            <sz val="9"/>
            <color indexed="81"/>
            <rFont val="Tahoma"/>
            <family val="2"/>
          </rPr>
          <t>50</t>
        </r>
        <r>
          <rPr>
            <b/>
            <sz val="9"/>
            <color indexed="81"/>
            <rFont val="돋움"/>
            <family val="3"/>
            <charset val="129"/>
          </rPr>
          <t>조</t>
        </r>
        <r>
          <rPr>
            <b/>
            <sz val="9"/>
            <color indexed="81"/>
            <rFont val="Tahoma"/>
            <family val="2"/>
          </rPr>
          <t xml:space="preserve"> [ </t>
        </r>
        <r>
          <rPr>
            <b/>
            <sz val="9"/>
            <color indexed="81"/>
            <rFont val="돋움"/>
            <family val="3"/>
            <charset val="129"/>
          </rPr>
          <t>기본공제</t>
        </r>
        <r>
          <rPr>
            <b/>
            <sz val="9"/>
            <color indexed="81"/>
            <rFont val="Tahoma"/>
            <family val="2"/>
          </rPr>
          <t xml:space="preserve"> ]
</t>
        </r>
        <r>
          <rPr>
            <b/>
            <sz val="9"/>
            <color indexed="81"/>
            <rFont val="돋움"/>
            <family val="3"/>
            <charset val="129"/>
          </rPr>
          <t>①</t>
        </r>
        <r>
          <rPr>
            <b/>
            <sz val="9"/>
            <color indexed="81"/>
            <rFont val="Tahoma"/>
            <family val="2"/>
          </rPr>
          <t xml:space="preserve"> </t>
        </r>
        <r>
          <rPr>
            <b/>
            <sz val="9"/>
            <color indexed="81"/>
            <rFont val="돋움"/>
            <family val="3"/>
            <charset val="129"/>
          </rPr>
          <t>종합소득이</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거주자</t>
        </r>
        <r>
          <rPr>
            <b/>
            <sz val="9"/>
            <color indexed="81"/>
            <rFont val="Tahoma"/>
            <family val="2"/>
          </rPr>
          <t>(</t>
        </r>
        <r>
          <rPr>
            <b/>
            <sz val="9"/>
            <color indexed="81"/>
            <rFont val="돋움"/>
            <family val="3"/>
            <charset val="129"/>
          </rPr>
          <t>자연인만</t>
        </r>
        <r>
          <rPr>
            <b/>
            <sz val="9"/>
            <color indexed="81"/>
            <rFont val="Tahoma"/>
            <family val="2"/>
          </rPr>
          <t xml:space="preserve"> </t>
        </r>
        <r>
          <rPr>
            <b/>
            <sz val="9"/>
            <color indexed="81"/>
            <rFont val="돋움"/>
            <family val="3"/>
            <charset val="129"/>
          </rPr>
          <t>해당한다</t>
        </r>
        <r>
          <rPr>
            <b/>
            <sz val="9"/>
            <color indexed="81"/>
            <rFont val="Tahoma"/>
            <family val="2"/>
          </rPr>
          <t>)</t>
        </r>
        <r>
          <rPr>
            <b/>
            <sz val="9"/>
            <color indexed="81"/>
            <rFont val="돋움"/>
            <family val="3"/>
            <charset val="129"/>
          </rPr>
          <t>에</t>
        </r>
        <r>
          <rPr>
            <b/>
            <sz val="9"/>
            <color indexed="81"/>
            <rFont val="Tahoma"/>
            <family val="2"/>
          </rPr>
          <t xml:space="preserve"> </t>
        </r>
        <r>
          <rPr>
            <b/>
            <sz val="9"/>
            <color indexed="81"/>
            <rFont val="돋움"/>
            <family val="3"/>
            <charset val="129"/>
          </rPr>
          <t>대해서는</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호의</t>
        </r>
        <r>
          <rPr>
            <b/>
            <sz val="9"/>
            <color indexed="81"/>
            <rFont val="Tahoma"/>
            <family val="2"/>
          </rPr>
          <t xml:space="preserve"> </t>
        </r>
        <r>
          <rPr>
            <b/>
            <sz val="9"/>
            <color indexed="81"/>
            <rFont val="돋움"/>
            <family val="3"/>
            <charset val="129"/>
          </rPr>
          <t>어느</t>
        </r>
        <r>
          <rPr>
            <b/>
            <sz val="9"/>
            <color indexed="81"/>
            <rFont val="Tahoma"/>
            <family val="2"/>
          </rPr>
          <t xml:space="preserve"> </t>
        </r>
        <r>
          <rPr>
            <b/>
            <sz val="9"/>
            <color indexed="81"/>
            <rFont val="돋움"/>
            <family val="3"/>
            <charset val="129"/>
          </rPr>
          <t>하나에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사람의</t>
        </r>
        <r>
          <rPr>
            <b/>
            <sz val="9"/>
            <color indexed="81"/>
            <rFont val="Tahoma"/>
            <family val="2"/>
          </rPr>
          <t xml:space="preserve"> </t>
        </r>
        <r>
          <rPr>
            <b/>
            <sz val="9"/>
            <color indexed="81"/>
            <rFont val="돋움"/>
            <family val="3"/>
            <charset val="129"/>
          </rPr>
          <t>수에</t>
        </r>
        <r>
          <rPr>
            <b/>
            <sz val="9"/>
            <color indexed="81"/>
            <rFont val="Tahoma"/>
            <family val="2"/>
          </rPr>
          <t xml:space="preserve"> 1</t>
        </r>
        <r>
          <rPr>
            <b/>
            <sz val="9"/>
            <color indexed="81"/>
            <rFont val="돋움"/>
            <family val="3"/>
            <charset val="129"/>
          </rPr>
          <t>명당</t>
        </r>
        <r>
          <rPr>
            <b/>
            <sz val="9"/>
            <color indexed="81"/>
            <rFont val="Tahoma"/>
            <family val="2"/>
          </rPr>
          <t xml:space="preserve"> </t>
        </r>
        <r>
          <rPr>
            <b/>
            <sz val="9"/>
            <color indexed="81"/>
            <rFont val="돋움"/>
            <family val="3"/>
            <charset val="129"/>
          </rPr>
          <t>연</t>
        </r>
        <r>
          <rPr>
            <b/>
            <sz val="9"/>
            <color indexed="81"/>
            <rFont val="Tahoma"/>
            <family val="2"/>
          </rPr>
          <t xml:space="preserve"> 150</t>
        </r>
        <r>
          <rPr>
            <b/>
            <sz val="9"/>
            <color indexed="81"/>
            <rFont val="돋움"/>
            <family val="3"/>
            <charset val="129"/>
          </rPr>
          <t>만원을</t>
        </r>
        <r>
          <rPr>
            <b/>
            <sz val="9"/>
            <color indexed="81"/>
            <rFont val="Tahoma"/>
            <family val="2"/>
          </rPr>
          <t xml:space="preserve"> </t>
        </r>
        <r>
          <rPr>
            <b/>
            <sz val="9"/>
            <color indexed="81"/>
            <rFont val="돋움"/>
            <family val="3"/>
            <charset val="129"/>
          </rPr>
          <t>곱하여</t>
        </r>
        <r>
          <rPr>
            <b/>
            <sz val="9"/>
            <color indexed="81"/>
            <rFont val="Tahoma"/>
            <family val="2"/>
          </rPr>
          <t xml:space="preserve"> </t>
        </r>
        <r>
          <rPr>
            <b/>
            <sz val="9"/>
            <color indexed="81"/>
            <rFont val="돋움"/>
            <family val="3"/>
            <charset val="129"/>
          </rPr>
          <t>계산한</t>
        </r>
        <r>
          <rPr>
            <b/>
            <sz val="9"/>
            <color indexed="81"/>
            <rFont val="Tahoma"/>
            <family val="2"/>
          </rPr>
          <t xml:space="preserve"> </t>
        </r>
        <r>
          <rPr>
            <b/>
            <sz val="9"/>
            <color indexed="81"/>
            <rFont val="돋움"/>
            <family val="3"/>
            <charset val="129"/>
          </rPr>
          <t>금액을</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과세기간의</t>
        </r>
        <r>
          <rPr>
            <b/>
            <sz val="9"/>
            <color indexed="81"/>
            <rFont val="Tahoma"/>
            <family val="2"/>
          </rPr>
          <t xml:space="preserve"> </t>
        </r>
        <r>
          <rPr>
            <b/>
            <sz val="9"/>
            <color indexed="81"/>
            <rFont val="돋움"/>
            <family val="3"/>
            <charset val="129"/>
          </rPr>
          <t>종합소득금액에서</t>
        </r>
        <r>
          <rPr>
            <b/>
            <sz val="9"/>
            <color indexed="81"/>
            <rFont val="Tahoma"/>
            <family val="2"/>
          </rPr>
          <t xml:space="preserve"> </t>
        </r>
        <r>
          <rPr>
            <b/>
            <sz val="9"/>
            <color indexed="81"/>
            <rFont val="돋움"/>
            <family val="3"/>
            <charset val="129"/>
          </rPr>
          <t>공제한다</t>
        </r>
        <r>
          <rPr>
            <b/>
            <sz val="9"/>
            <color indexed="81"/>
            <rFont val="Tahoma"/>
            <family val="2"/>
          </rPr>
          <t xml:space="preserve">.(2009.12.31 </t>
        </r>
        <r>
          <rPr>
            <b/>
            <sz val="9"/>
            <color indexed="81"/>
            <rFont val="돋움"/>
            <family val="3"/>
            <charset val="129"/>
          </rPr>
          <t>개정</t>
        </r>
        <r>
          <rPr>
            <b/>
            <sz val="9"/>
            <color indexed="81"/>
            <rFont val="Tahoma"/>
            <family val="2"/>
          </rPr>
          <t xml:space="preserve">) 
1. </t>
        </r>
        <r>
          <rPr>
            <b/>
            <sz val="9"/>
            <color indexed="81"/>
            <rFont val="돋움"/>
            <family val="3"/>
            <charset val="129"/>
          </rPr>
          <t>해당</t>
        </r>
        <r>
          <rPr>
            <b/>
            <sz val="9"/>
            <color indexed="81"/>
            <rFont val="Tahoma"/>
            <family val="2"/>
          </rPr>
          <t xml:space="preserve"> </t>
        </r>
        <r>
          <rPr>
            <b/>
            <sz val="9"/>
            <color indexed="81"/>
            <rFont val="돋움"/>
            <family val="3"/>
            <charset val="129"/>
          </rPr>
          <t>거주자</t>
        </r>
        <r>
          <rPr>
            <b/>
            <sz val="9"/>
            <color indexed="81"/>
            <rFont val="Tahoma"/>
            <family val="2"/>
          </rPr>
          <t xml:space="preserve">(2009.12.31 </t>
        </r>
        <r>
          <rPr>
            <b/>
            <sz val="9"/>
            <color indexed="81"/>
            <rFont val="돋움"/>
            <family val="3"/>
            <charset val="129"/>
          </rPr>
          <t>개정</t>
        </r>
        <r>
          <rPr>
            <b/>
            <sz val="9"/>
            <color indexed="81"/>
            <rFont val="Tahoma"/>
            <family val="2"/>
          </rPr>
          <t xml:space="preserve">) 
2. </t>
        </r>
        <r>
          <rPr>
            <b/>
            <sz val="9"/>
            <color indexed="81"/>
            <rFont val="돋움"/>
            <family val="3"/>
            <charset val="129"/>
          </rPr>
          <t>거주자의</t>
        </r>
        <r>
          <rPr>
            <b/>
            <sz val="9"/>
            <color indexed="81"/>
            <rFont val="Tahoma"/>
            <family val="2"/>
          </rPr>
          <t xml:space="preserve"> </t>
        </r>
        <r>
          <rPr>
            <b/>
            <sz val="9"/>
            <color indexed="81"/>
            <rFont val="돋움"/>
            <family val="3"/>
            <charset val="129"/>
          </rPr>
          <t>배우자로서</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과세기간의</t>
        </r>
        <r>
          <rPr>
            <b/>
            <sz val="9"/>
            <color indexed="81"/>
            <rFont val="Tahoma"/>
            <family val="2"/>
          </rPr>
          <t xml:space="preserve"> </t>
        </r>
        <r>
          <rPr>
            <b/>
            <sz val="9"/>
            <color indexed="81"/>
            <rFont val="돋움"/>
            <family val="3"/>
            <charset val="129"/>
          </rPr>
          <t>소득금액이</t>
        </r>
        <r>
          <rPr>
            <b/>
            <sz val="9"/>
            <color indexed="81"/>
            <rFont val="Tahoma"/>
            <family val="2"/>
          </rPr>
          <t xml:space="preserve"> </t>
        </r>
        <r>
          <rPr>
            <b/>
            <sz val="9"/>
            <color indexed="81"/>
            <rFont val="돋움"/>
            <family val="3"/>
            <charset val="129"/>
          </rPr>
          <t>없거나</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과세기간의</t>
        </r>
        <r>
          <rPr>
            <b/>
            <sz val="9"/>
            <color indexed="81"/>
            <rFont val="Tahoma"/>
            <family val="2"/>
          </rPr>
          <t xml:space="preserve"> </t>
        </r>
        <r>
          <rPr>
            <b/>
            <sz val="9"/>
            <color indexed="81"/>
            <rFont val="돋움"/>
            <family val="3"/>
            <charset val="129"/>
          </rPr>
          <t>소득금액</t>
        </r>
        <r>
          <rPr>
            <b/>
            <sz val="9"/>
            <color indexed="81"/>
            <rFont val="Tahoma"/>
            <family val="2"/>
          </rPr>
          <t xml:space="preserve"> </t>
        </r>
        <r>
          <rPr>
            <b/>
            <sz val="9"/>
            <color indexed="81"/>
            <rFont val="돋움"/>
            <family val="3"/>
            <charset val="129"/>
          </rPr>
          <t>합계액이</t>
        </r>
        <r>
          <rPr>
            <b/>
            <sz val="9"/>
            <color indexed="81"/>
            <rFont val="Tahoma"/>
            <family val="2"/>
          </rPr>
          <t xml:space="preserve"> 100</t>
        </r>
        <r>
          <rPr>
            <b/>
            <sz val="9"/>
            <color indexed="81"/>
            <rFont val="돋움"/>
            <family val="3"/>
            <charset val="129"/>
          </rPr>
          <t>만원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사람</t>
        </r>
        <r>
          <rPr>
            <b/>
            <sz val="9"/>
            <color indexed="81"/>
            <rFont val="Tahoma"/>
            <family val="2"/>
          </rPr>
          <t>(</t>
        </r>
        <r>
          <rPr>
            <b/>
            <sz val="9"/>
            <color indexed="81"/>
            <rFont val="돋움"/>
            <family val="3"/>
            <charset val="129"/>
          </rPr>
          <t>총급여액</t>
        </r>
        <r>
          <rPr>
            <b/>
            <sz val="9"/>
            <color indexed="81"/>
            <rFont val="Tahoma"/>
            <family val="2"/>
          </rPr>
          <t xml:space="preserve"> 500</t>
        </r>
        <r>
          <rPr>
            <b/>
            <sz val="9"/>
            <color indexed="81"/>
            <rFont val="돋움"/>
            <family val="3"/>
            <charset val="129"/>
          </rPr>
          <t>만원</t>
        </r>
        <r>
          <rPr>
            <b/>
            <sz val="9"/>
            <color indexed="81"/>
            <rFont val="Tahoma"/>
            <family val="2"/>
          </rPr>
          <t xml:space="preserve"> </t>
        </r>
        <r>
          <rPr>
            <b/>
            <sz val="9"/>
            <color indexed="81"/>
            <rFont val="돋움"/>
            <family val="3"/>
            <charset val="129"/>
          </rPr>
          <t>이하의</t>
        </r>
        <r>
          <rPr>
            <b/>
            <sz val="9"/>
            <color indexed="81"/>
            <rFont val="Tahoma"/>
            <family val="2"/>
          </rPr>
          <t xml:space="preserve"> </t>
        </r>
        <r>
          <rPr>
            <b/>
            <sz val="9"/>
            <color indexed="81"/>
            <rFont val="돋움"/>
            <family val="3"/>
            <charset val="129"/>
          </rPr>
          <t>근로소득만</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배우자를</t>
        </r>
        <r>
          <rPr>
            <b/>
            <sz val="9"/>
            <color indexed="81"/>
            <rFont val="Tahoma"/>
            <family val="2"/>
          </rPr>
          <t xml:space="preserve"> </t>
        </r>
        <r>
          <rPr>
            <b/>
            <sz val="9"/>
            <color indexed="81"/>
            <rFont val="돋움"/>
            <family val="3"/>
            <charset val="129"/>
          </rPr>
          <t>포함한다</t>
        </r>
        <r>
          <rPr>
            <b/>
            <sz val="9"/>
            <color indexed="81"/>
            <rFont val="Tahoma"/>
            <family val="2"/>
          </rPr>
          <t xml:space="preserve">)(2015.12.15 </t>
        </r>
        <r>
          <rPr>
            <b/>
            <sz val="9"/>
            <color indexed="81"/>
            <rFont val="돋움"/>
            <family val="3"/>
            <charset val="129"/>
          </rPr>
          <t>개정</t>
        </r>
        <r>
          <rPr>
            <b/>
            <sz val="9"/>
            <color indexed="81"/>
            <rFont val="Tahoma"/>
            <family val="2"/>
          </rPr>
          <t xml:space="preserve">) 
3. </t>
        </r>
        <r>
          <rPr>
            <b/>
            <sz val="9"/>
            <color indexed="81"/>
            <rFont val="돋움"/>
            <family val="3"/>
            <charset val="129"/>
          </rPr>
          <t>거주자</t>
        </r>
        <r>
          <rPr>
            <b/>
            <sz val="9"/>
            <color indexed="81"/>
            <rFont val="Tahoma"/>
            <family val="2"/>
          </rPr>
          <t>(</t>
        </r>
        <r>
          <rPr>
            <b/>
            <sz val="9"/>
            <color indexed="81"/>
            <rFont val="돋움"/>
            <family val="3"/>
            <charset val="129"/>
          </rPr>
          <t>그</t>
        </r>
        <r>
          <rPr>
            <b/>
            <sz val="9"/>
            <color indexed="81"/>
            <rFont val="Tahoma"/>
            <family val="2"/>
          </rPr>
          <t xml:space="preserve"> </t>
        </r>
        <r>
          <rPr>
            <b/>
            <sz val="9"/>
            <color indexed="81"/>
            <rFont val="돋움"/>
            <family val="3"/>
            <charset val="129"/>
          </rPr>
          <t>배우자를</t>
        </r>
        <r>
          <rPr>
            <b/>
            <sz val="9"/>
            <color indexed="81"/>
            <rFont val="Tahoma"/>
            <family val="2"/>
          </rPr>
          <t xml:space="preserve"> </t>
        </r>
        <r>
          <rPr>
            <b/>
            <sz val="9"/>
            <color indexed="81"/>
            <rFont val="돋움"/>
            <family val="3"/>
            <charset val="129"/>
          </rPr>
          <t>포함한다</t>
        </r>
        <r>
          <rPr>
            <b/>
            <sz val="9"/>
            <color indexed="81"/>
            <rFont val="Tahoma"/>
            <family val="2"/>
          </rPr>
          <t xml:space="preserve">. </t>
        </r>
        <r>
          <rPr>
            <b/>
            <sz val="9"/>
            <color indexed="81"/>
            <rFont val="돋움"/>
            <family val="3"/>
            <charset val="129"/>
          </rPr>
          <t>이하</t>
        </r>
        <r>
          <rPr>
            <b/>
            <sz val="9"/>
            <color indexed="81"/>
            <rFont val="Tahoma"/>
            <family val="2"/>
          </rPr>
          <t xml:space="preserve"> </t>
        </r>
        <r>
          <rPr>
            <b/>
            <sz val="9"/>
            <color indexed="81"/>
            <rFont val="돋움"/>
            <family val="3"/>
            <charset val="129"/>
          </rPr>
          <t>이</t>
        </r>
        <r>
          <rPr>
            <b/>
            <sz val="9"/>
            <color indexed="81"/>
            <rFont val="Tahoma"/>
            <family val="2"/>
          </rPr>
          <t xml:space="preserve"> </t>
        </r>
        <r>
          <rPr>
            <b/>
            <sz val="9"/>
            <color indexed="81"/>
            <rFont val="돋움"/>
            <family val="3"/>
            <charset val="129"/>
          </rPr>
          <t>호에서</t>
        </r>
        <r>
          <rPr>
            <b/>
            <sz val="9"/>
            <color indexed="81"/>
            <rFont val="Tahoma"/>
            <family val="2"/>
          </rPr>
          <t xml:space="preserve"> </t>
        </r>
        <r>
          <rPr>
            <b/>
            <sz val="9"/>
            <color indexed="81"/>
            <rFont val="돋움"/>
            <family val="3"/>
            <charset val="129"/>
          </rPr>
          <t>같다</t>
        </r>
        <r>
          <rPr>
            <b/>
            <sz val="9"/>
            <color indexed="81"/>
            <rFont val="Tahoma"/>
            <family val="2"/>
          </rPr>
          <t>)</t>
        </r>
        <r>
          <rPr>
            <b/>
            <sz val="9"/>
            <color indexed="81"/>
            <rFont val="돋움"/>
            <family val="3"/>
            <charset val="129"/>
          </rPr>
          <t>와</t>
        </r>
        <r>
          <rPr>
            <b/>
            <sz val="9"/>
            <color indexed="81"/>
            <rFont val="Tahoma"/>
            <family val="2"/>
          </rPr>
          <t xml:space="preserve"> </t>
        </r>
        <r>
          <rPr>
            <b/>
            <sz val="9"/>
            <color indexed="81"/>
            <rFont val="돋움"/>
            <family val="3"/>
            <charset val="129"/>
          </rPr>
          <t>생계를</t>
        </r>
        <r>
          <rPr>
            <b/>
            <sz val="9"/>
            <color indexed="81"/>
            <rFont val="Tahoma"/>
            <family val="2"/>
          </rPr>
          <t xml:space="preserve"> </t>
        </r>
        <r>
          <rPr>
            <b/>
            <sz val="9"/>
            <color indexed="81"/>
            <rFont val="돋움"/>
            <family val="3"/>
            <charset val="129"/>
          </rPr>
          <t>같이</t>
        </r>
        <r>
          <rPr>
            <b/>
            <sz val="9"/>
            <color indexed="81"/>
            <rFont val="Tahoma"/>
            <family val="2"/>
          </rPr>
          <t xml:space="preserve"> </t>
        </r>
        <r>
          <rPr>
            <b/>
            <sz val="9"/>
            <color indexed="81"/>
            <rFont val="돋움"/>
            <family val="3"/>
            <charset val="129"/>
          </rPr>
          <t>하는</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목의</t>
        </r>
        <r>
          <rPr>
            <b/>
            <sz val="9"/>
            <color indexed="81"/>
            <rFont val="Tahoma"/>
            <family val="2"/>
          </rPr>
          <t xml:space="preserve"> </t>
        </r>
        <r>
          <rPr>
            <b/>
            <sz val="9"/>
            <color indexed="81"/>
            <rFont val="돋움"/>
            <family val="3"/>
            <charset val="129"/>
          </rPr>
          <t>어느</t>
        </r>
        <r>
          <rPr>
            <b/>
            <sz val="9"/>
            <color indexed="81"/>
            <rFont val="Tahoma"/>
            <family val="2"/>
          </rPr>
          <t xml:space="preserve"> </t>
        </r>
        <r>
          <rPr>
            <b/>
            <sz val="9"/>
            <color indexed="81"/>
            <rFont val="돋움"/>
            <family val="3"/>
            <charset val="129"/>
          </rPr>
          <t>하나에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부양가족</t>
        </r>
        <r>
          <rPr>
            <b/>
            <sz val="9"/>
            <color indexed="81"/>
            <rFont val="Tahoma"/>
            <family val="2"/>
          </rPr>
          <t>(</t>
        </r>
        <r>
          <rPr>
            <b/>
            <sz val="9"/>
            <color indexed="81"/>
            <rFont val="돋움"/>
            <family val="3"/>
            <charset val="129"/>
          </rPr>
          <t>제</t>
        </r>
        <r>
          <rPr>
            <b/>
            <sz val="9"/>
            <color indexed="81"/>
            <rFont val="Tahoma"/>
            <family val="2"/>
          </rPr>
          <t>51</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항</t>
        </r>
        <r>
          <rPr>
            <b/>
            <sz val="9"/>
            <color indexed="81"/>
            <rFont val="Tahoma"/>
            <family val="2"/>
          </rPr>
          <t xml:space="preserve"> </t>
        </r>
        <r>
          <rPr>
            <b/>
            <sz val="9"/>
            <color indexed="81"/>
            <rFont val="돋움"/>
            <family val="3"/>
            <charset val="129"/>
          </rPr>
          <t>제</t>
        </r>
        <r>
          <rPr>
            <b/>
            <sz val="9"/>
            <color indexed="81"/>
            <rFont val="Tahoma"/>
            <family val="2"/>
          </rPr>
          <t>2</t>
        </r>
        <r>
          <rPr>
            <b/>
            <sz val="9"/>
            <color indexed="81"/>
            <rFont val="돋움"/>
            <family val="3"/>
            <charset val="129"/>
          </rPr>
          <t>호의</t>
        </r>
        <r>
          <rPr>
            <b/>
            <sz val="9"/>
            <color indexed="81"/>
            <rFont val="Tahoma"/>
            <family val="2"/>
          </rPr>
          <t xml:space="preserve"> </t>
        </r>
        <r>
          <rPr>
            <b/>
            <sz val="9"/>
            <color indexed="81"/>
            <rFont val="돋움"/>
            <family val="3"/>
            <charset val="129"/>
          </rPr>
          <t>장애인에</t>
        </r>
        <r>
          <rPr>
            <b/>
            <sz val="9"/>
            <color indexed="81"/>
            <rFont val="Tahoma"/>
            <family val="2"/>
          </rPr>
          <t xml:space="preserve"> </t>
        </r>
        <r>
          <rPr>
            <b/>
            <sz val="9"/>
            <color indexed="81"/>
            <rFont val="돋움"/>
            <family val="3"/>
            <charset val="129"/>
          </rPr>
          <t>해당되는</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나이의</t>
        </r>
        <r>
          <rPr>
            <b/>
            <sz val="9"/>
            <color indexed="81"/>
            <rFont val="Tahoma"/>
            <family val="2"/>
          </rPr>
          <t xml:space="preserve"> </t>
        </r>
        <r>
          <rPr>
            <b/>
            <sz val="9"/>
            <color indexed="81"/>
            <rFont val="돋움"/>
            <family val="3"/>
            <charset val="129"/>
          </rPr>
          <t>제한을</t>
        </r>
        <r>
          <rPr>
            <b/>
            <sz val="9"/>
            <color indexed="81"/>
            <rFont val="Tahoma"/>
            <family val="2"/>
          </rPr>
          <t xml:space="preserve"> </t>
        </r>
        <r>
          <rPr>
            <b/>
            <sz val="9"/>
            <color indexed="81"/>
            <rFont val="돋움"/>
            <family val="3"/>
            <charset val="129"/>
          </rPr>
          <t>받지</t>
        </r>
        <r>
          <rPr>
            <b/>
            <sz val="9"/>
            <color indexed="81"/>
            <rFont val="Tahoma"/>
            <family val="2"/>
          </rPr>
          <t xml:space="preserve"> </t>
        </r>
        <r>
          <rPr>
            <b/>
            <sz val="9"/>
            <color indexed="81"/>
            <rFont val="돋움"/>
            <family val="3"/>
            <charset val="129"/>
          </rPr>
          <t>아니한다</t>
        </r>
        <r>
          <rPr>
            <b/>
            <sz val="9"/>
            <color indexed="81"/>
            <rFont val="Tahoma"/>
            <family val="2"/>
          </rPr>
          <t>)</t>
        </r>
        <r>
          <rPr>
            <b/>
            <sz val="9"/>
            <color indexed="81"/>
            <rFont val="돋움"/>
            <family val="3"/>
            <charset val="129"/>
          </rPr>
          <t>으로서</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과세기간의</t>
        </r>
        <r>
          <rPr>
            <b/>
            <sz val="9"/>
            <color indexed="81"/>
            <rFont val="Tahoma"/>
            <family val="2"/>
          </rPr>
          <t xml:space="preserve"> </t>
        </r>
        <r>
          <rPr>
            <b/>
            <sz val="9"/>
            <color indexed="81"/>
            <rFont val="돋움"/>
            <family val="3"/>
            <charset val="129"/>
          </rPr>
          <t>소득금액</t>
        </r>
        <r>
          <rPr>
            <b/>
            <sz val="9"/>
            <color indexed="81"/>
            <rFont val="Tahoma"/>
            <family val="2"/>
          </rPr>
          <t xml:space="preserve"> </t>
        </r>
        <r>
          <rPr>
            <b/>
            <sz val="9"/>
            <color indexed="81"/>
            <rFont val="돋움"/>
            <family val="3"/>
            <charset val="129"/>
          </rPr>
          <t>합계액이</t>
        </r>
        <r>
          <rPr>
            <b/>
            <sz val="9"/>
            <color indexed="81"/>
            <rFont val="Tahoma"/>
            <family val="2"/>
          </rPr>
          <t xml:space="preserve"> 100</t>
        </r>
        <r>
          <rPr>
            <b/>
            <sz val="9"/>
            <color indexed="81"/>
            <rFont val="돋움"/>
            <family val="3"/>
            <charset val="129"/>
          </rPr>
          <t>만원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사람</t>
        </r>
        <r>
          <rPr>
            <b/>
            <sz val="9"/>
            <color indexed="81"/>
            <rFont val="Tahoma"/>
            <family val="2"/>
          </rPr>
          <t>(</t>
        </r>
        <r>
          <rPr>
            <b/>
            <sz val="9"/>
            <color indexed="81"/>
            <rFont val="돋움"/>
            <family val="3"/>
            <charset val="129"/>
          </rPr>
          <t>총급여액</t>
        </r>
        <r>
          <rPr>
            <b/>
            <sz val="9"/>
            <color indexed="81"/>
            <rFont val="Tahoma"/>
            <family val="2"/>
          </rPr>
          <t xml:space="preserve"> 500</t>
        </r>
        <r>
          <rPr>
            <b/>
            <sz val="9"/>
            <color indexed="81"/>
            <rFont val="돋움"/>
            <family val="3"/>
            <charset val="129"/>
          </rPr>
          <t>만원</t>
        </r>
        <r>
          <rPr>
            <b/>
            <sz val="9"/>
            <color indexed="81"/>
            <rFont val="Tahoma"/>
            <family val="2"/>
          </rPr>
          <t xml:space="preserve"> </t>
        </r>
        <r>
          <rPr>
            <b/>
            <sz val="9"/>
            <color indexed="81"/>
            <rFont val="돋움"/>
            <family val="3"/>
            <charset val="129"/>
          </rPr>
          <t>이하의</t>
        </r>
        <r>
          <rPr>
            <b/>
            <sz val="9"/>
            <color indexed="81"/>
            <rFont val="Tahoma"/>
            <family val="2"/>
          </rPr>
          <t xml:space="preserve"> </t>
        </r>
        <r>
          <rPr>
            <b/>
            <sz val="9"/>
            <color indexed="81"/>
            <rFont val="돋움"/>
            <family val="3"/>
            <charset val="129"/>
          </rPr>
          <t>근로소득만</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부양가족을</t>
        </r>
        <r>
          <rPr>
            <b/>
            <sz val="9"/>
            <color indexed="81"/>
            <rFont val="Tahoma"/>
            <family val="2"/>
          </rPr>
          <t xml:space="preserve"> </t>
        </r>
        <r>
          <rPr>
            <b/>
            <sz val="9"/>
            <color indexed="81"/>
            <rFont val="돋움"/>
            <family val="3"/>
            <charset val="129"/>
          </rPr>
          <t>포함한다</t>
        </r>
        <r>
          <rPr>
            <b/>
            <sz val="9"/>
            <color indexed="81"/>
            <rFont val="Tahoma"/>
            <family val="2"/>
          </rPr>
          <t xml:space="preserve">)(2015.12.15 </t>
        </r>
        <r>
          <rPr>
            <b/>
            <sz val="9"/>
            <color indexed="81"/>
            <rFont val="돋움"/>
            <family val="3"/>
            <charset val="129"/>
          </rPr>
          <t>개정</t>
        </r>
        <r>
          <rPr>
            <b/>
            <sz val="9"/>
            <color indexed="81"/>
            <rFont val="Tahoma"/>
            <family val="2"/>
          </rPr>
          <t xml:space="preserve">) 
  </t>
        </r>
        <r>
          <rPr>
            <b/>
            <sz val="9"/>
            <color indexed="81"/>
            <rFont val="돋움"/>
            <family val="3"/>
            <charset val="129"/>
          </rPr>
          <t>가</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직계존속</t>
        </r>
        <r>
          <rPr>
            <b/>
            <sz val="9"/>
            <color indexed="81"/>
            <rFont val="Tahoma"/>
            <family val="2"/>
          </rPr>
          <t>(</t>
        </r>
        <r>
          <rPr>
            <b/>
            <sz val="9"/>
            <color indexed="81"/>
            <rFont val="돋움"/>
            <family val="3"/>
            <charset val="129"/>
          </rPr>
          <t>직계존속이</t>
        </r>
        <r>
          <rPr>
            <b/>
            <sz val="9"/>
            <color indexed="81"/>
            <rFont val="Tahoma"/>
            <family val="2"/>
          </rPr>
          <t xml:space="preserve"> </t>
        </r>
        <r>
          <rPr>
            <b/>
            <sz val="9"/>
            <color indexed="81"/>
            <rFont val="돋움"/>
            <family val="3"/>
            <charset val="129"/>
          </rPr>
          <t>재혼한</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배우자로서</t>
        </r>
        <r>
          <rPr>
            <b/>
            <sz val="9"/>
            <color indexed="81"/>
            <rFont val="Tahoma"/>
            <family val="2"/>
          </rPr>
          <t xml:space="preserve"> </t>
        </r>
        <r>
          <rPr>
            <b/>
            <sz val="9"/>
            <color indexed="81"/>
            <rFont val="돋움"/>
            <family val="3"/>
            <charset val="129"/>
          </rPr>
          <t>대통령령으로</t>
        </r>
        <r>
          <rPr>
            <b/>
            <sz val="9"/>
            <color indexed="81"/>
            <rFont val="Tahoma"/>
            <family val="2"/>
          </rPr>
          <t xml:space="preserve"> </t>
        </r>
        <r>
          <rPr>
            <b/>
            <sz val="9"/>
            <color indexed="81"/>
            <rFont val="돋움"/>
            <family val="3"/>
            <charset val="129"/>
          </rPr>
          <t>정하는</t>
        </r>
        <r>
          <rPr>
            <b/>
            <sz val="9"/>
            <color indexed="81"/>
            <rFont val="Tahoma"/>
            <family val="2"/>
          </rPr>
          <t xml:space="preserve"> </t>
        </r>
        <r>
          <rPr>
            <b/>
            <sz val="9"/>
            <color indexed="81"/>
            <rFont val="돋움"/>
            <family val="3"/>
            <charset val="129"/>
          </rPr>
          <t>사람을</t>
        </r>
        <r>
          <rPr>
            <b/>
            <sz val="9"/>
            <color indexed="81"/>
            <rFont val="Tahoma"/>
            <family val="2"/>
          </rPr>
          <t xml:space="preserve"> </t>
        </r>
        <r>
          <rPr>
            <b/>
            <sz val="9"/>
            <color indexed="81"/>
            <rFont val="돋움"/>
            <family val="3"/>
            <charset val="129"/>
          </rPr>
          <t>포함한다</t>
        </r>
        <r>
          <rPr>
            <b/>
            <sz val="9"/>
            <color indexed="81"/>
            <rFont val="Tahoma"/>
            <family val="2"/>
          </rPr>
          <t>)</t>
        </r>
        <r>
          <rPr>
            <b/>
            <sz val="9"/>
            <color indexed="81"/>
            <rFont val="돋움"/>
            <family val="3"/>
            <charset val="129"/>
          </rPr>
          <t>으로서</t>
        </r>
        <r>
          <rPr>
            <b/>
            <sz val="9"/>
            <color indexed="81"/>
            <rFont val="Tahoma"/>
            <family val="2"/>
          </rPr>
          <t xml:space="preserve"> 60</t>
        </r>
        <r>
          <rPr>
            <b/>
            <sz val="9"/>
            <color indexed="81"/>
            <rFont val="돋움"/>
            <family val="3"/>
            <charset val="129"/>
          </rPr>
          <t>세</t>
        </r>
        <r>
          <rPr>
            <b/>
            <sz val="9"/>
            <color indexed="81"/>
            <rFont val="Tahoma"/>
            <family val="2"/>
          </rPr>
          <t xml:space="preserve"> </t>
        </r>
        <r>
          <rPr>
            <b/>
            <sz val="9"/>
            <color indexed="81"/>
            <rFont val="돋움"/>
            <family val="3"/>
            <charset val="129"/>
          </rPr>
          <t>이상인</t>
        </r>
        <r>
          <rPr>
            <b/>
            <sz val="9"/>
            <color indexed="81"/>
            <rFont val="Tahoma"/>
            <family val="2"/>
          </rPr>
          <t xml:space="preserve"> </t>
        </r>
        <r>
          <rPr>
            <b/>
            <sz val="9"/>
            <color indexed="81"/>
            <rFont val="돋움"/>
            <family val="3"/>
            <charset val="129"/>
          </rPr>
          <t>사람</t>
        </r>
        <r>
          <rPr>
            <b/>
            <sz val="9"/>
            <color indexed="81"/>
            <rFont val="Tahoma"/>
            <family val="2"/>
          </rPr>
          <t xml:space="preserve">(2009.12.31 </t>
        </r>
        <r>
          <rPr>
            <b/>
            <sz val="9"/>
            <color indexed="81"/>
            <rFont val="돋움"/>
            <family val="3"/>
            <charset val="129"/>
          </rPr>
          <t>개정</t>
        </r>
        <r>
          <rPr>
            <b/>
            <sz val="9"/>
            <color indexed="81"/>
            <rFont val="Tahoma"/>
            <family val="2"/>
          </rPr>
          <t xml:space="preserve">) 
  </t>
        </r>
        <r>
          <rPr>
            <b/>
            <sz val="9"/>
            <color indexed="81"/>
            <rFont val="돋움"/>
            <family val="3"/>
            <charset val="129"/>
          </rPr>
          <t>나</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직계비속으로서</t>
        </r>
        <r>
          <rPr>
            <b/>
            <sz val="9"/>
            <color indexed="81"/>
            <rFont val="Tahoma"/>
            <family val="2"/>
          </rPr>
          <t xml:space="preserve"> </t>
        </r>
        <r>
          <rPr>
            <b/>
            <sz val="9"/>
            <color indexed="81"/>
            <rFont val="돋움"/>
            <family val="3"/>
            <charset val="129"/>
          </rPr>
          <t>대통령령으로</t>
        </r>
        <r>
          <rPr>
            <b/>
            <sz val="9"/>
            <color indexed="81"/>
            <rFont val="Tahoma"/>
            <family val="2"/>
          </rPr>
          <t xml:space="preserve"> </t>
        </r>
        <r>
          <rPr>
            <b/>
            <sz val="9"/>
            <color indexed="81"/>
            <rFont val="돋움"/>
            <family val="3"/>
            <charset val="129"/>
          </rPr>
          <t>정하는</t>
        </r>
        <r>
          <rPr>
            <b/>
            <sz val="9"/>
            <color indexed="81"/>
            <rFont val="Tahoma"/>
            <family val="2"/>
          </rPr>
          <t xml:space="preserve"> </t>
        </r>
        <r>
          <rPr>
            <b/>
            <sz val="9"/>
            <color indexed="81"/>
            <rFont val="돋움"/>
            <family val="3"/>
            <charset val="129"/>
          </rPr>
          <t>사람과</t>
        </r>
        <r>
          <rPr>
            <b/>
            <sz val="9"/>
            <color indexed="81"/>
            <rFont val="Tahoma"/>
            <family val="2"/>
          </rPr>
          <t xml:space="preserve"> </t>
        </r>
        <r>
          <rPr>
            <b/>
            <sz val="9"/>
            <color indexed="81"/>
            <rFont val="돋움"/>
            <family val="3"/>
            <charset val="129"/>
          </rPr>
          <t>대통령령으로</t>
        </r>
        <r>
          <rPr>
            <b/>
            <sz val="9"/>
            <color indexed="81"/>
            <rFont val="Tahoma"/>
            <family val="2"/>
          </rPr>
          <t xml:space="preserve"> </t>
        </r>
        <r>
          <rPr>
            <b/>
            <sz val="9"/>
            <color indexed="81"/>
            <rFont val="돋움"/>
            <family val="3"/>
            <charset val="129"/>
          </rPr>
          <t>정하는</t>
        </r>
        <r>
          <rPr>
            <b/>
            <sz val="9"/>
            <color indexed="81"/>
            <rFont val="Tahoma"/>
            <family val="2"/>
          </rPr>
          <t xml:space="preserve"> </t>
        </r>
        <r>
          <rPr>
            <b/>
            <sz val="9"/>
            <color indexed="81"/>
            <rFont val="돋움"/>
            <family val="3"/>
            <charset val="129"/>
          </rPr>
          <t>동거</t>
        </r>
        <r>
          <rPr>
            <b/>
            <sz val="9"/>
            <color indexed="81"/>
            <rFont val="Tahoma"/>
            <family val="2"/>
          </rPr>
          <t xml:space="preserve"> </t>
        </r>
        <r>
          <rPr>
            <b/>
            <sz val="9"/>
            <color indexed="81"/>
            <rFont val="돋움"/>
            <family val="3"/>
            <charset val="129"/>
          </rPr>
          <t>입양자</t>
        </r>
        <r>
          <rPr>
            <b/>
            <sz val="9"/>
            <color indexed="81"/>
            <rFont val="Tahoma"/>
            <family val="2"/>
          </rPr>
          <t>(</t>
        </r>
        <r>
          <rPr>
            <b/>
            <sz val="9"/>
            <color indexed="81"/>
            <rFont val="돋움"/>
            <family val="3"/>
            <charset val="129"/>
          </rPr>
          <t>이하</t>
        </r>
        <r>
          <rPr>
            <b/>
            <sz val="9"/>
            <color indexed="81"/>
            <rFont val="Tahoma"/>
            <family val="2"/>
          </rPr>
          <t xml:space="preserve"> "</t>
        </r>
        <r>
          <rPr>
            <b/>
            <sz val="9"/>
            <color indexed="81"/>
            <rFont val="돋움"/>
            <family val="3"/>
            <charset val="129"/>
          </rPr>
          <t>입양자</t>
        </r>
        <r>
          <rPr>
            <b/>
            <sz val="9"/>
            <color indexed="81"/>
            <rFont val="Tahoma"/>
            <family val="2"/>
          </rPr>
          <t>"</t>
        </r>
        <r>
          <rPr>
            <b/>
            <sz val="9"/>
            <color indexed="81"/>
            <rFont val="돋움"/>
            <family val="3"/>
            <charset val="129"/>
          </rPr>
          <t>라</t>
        </r>
        <r>
          <rPr>
            <b/>
            <sz val="9"/>
            <color indexed="81"/>
            <rFont val="Tahoma"/>
            <family val="2"/>
          </rPr>
          <t xml:space="preserve"> </t>
        </r>
        <r>
          <rPr>
            <b/>
            <sz val="9"/>
            <color indexed="81"/>
            <rFont val="돋움"/>
            <family val="3"/>
            <charset val="129"/>
          </rPr>
          <t>한다</t>
        </r>
        <r>
          <rPr>
            <b/>
            <sz val="9"/>
            <color indexed="81"/>
            <rFont val="Tahoma"/>
            <family val="2"/>
          </rPr>
          <t>)</t>
        </r>
        <r>
          <rPr>
            <b/>
            <sz val="9"/>
            <color indexed="81"/>
            <rFont val="돋움"/>
            <family val="3"/>
            <charset val="129"/>
          </rPr>
          <t>로서</t>
        </r>
        <r>
          <rPr>
            <b/>
            <sz val="9"/>
            <color indexed="81"/>
            <rFont val="Tahoma"/>
            <family val="2"/>
          </rPr>
          <t xml:space="preserve"> 20</t>
        </r>
        <r>
          <rPr>
            <b/>
            <sz val="9"/>
            <color indexed="81"/>
            <rFont val="돋움"/>
            <family val="3"/>
            <charset val="129"/>
          </rPr>
          <t>세</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사람</t>
        </r>
        <r>
          <rPr>
            <b/>
            <sz val="9"/>
            <color indexed="81"/>
            <rFont val="Tahoma"/>
            <family val="2"/>
          </rPr>
          <t xml:space="preserve">. </t>
        </r>
        <r>
          <rPr>
            <b/>
            <sz val="9"/>
            <color indexed="81"/>
            <rFont val="돋움"/>
            <family val="3"/>
            <charset val="129"/>
          </rPr>
          <t>이</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직계비속</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입양자와</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배우자가</t>
        </r>
        <r>
          <rPr>
            <b/>
            <sz val="9"/>
            <color indexed="81"/>
            <rFont val="Tahoma"/>
            <family val="2"/>
          </rPr>
          <t xml:space="preserve"> 
      </t>
        </r>
        <r>
          <rPr>
            <b/>
            <sz val="9"/>
            <color indexed="81"/>
            <rFont val="돋움"/>
            <family val="3"/>
            <charset val="129"/>
          </rPr>
          <t>모두</t>
        </r>
        <r>
          <rPr>
            <b/>
            <sz val="9"/>
            <color indexed="81"/>
            <rFont val="Tahoma"/>
            <family val="2"/>
          </rPr>
          <t xml:space="preserve"> </t>
        </r>
        <r>
          <rPr>
            <b/>
            <sz val="9"/>
            <color indexed="81"/>
            <rFont val="돋움"/>
            <family val="3"/>
            <charset val="129"/>
          </rPr>
          <t>제</t>
        </r>
        <r>
          <rPr>
            <b/>
            <sz val="9"/>
            <color indexed="81"/>
            <rFont val="Tahoma"/>
            <family val="2"/>
          </rPr>
          <t>51</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항</t>
        </r>
        <r>
          <rPr>
            <b/>
            <sz val="9"/>
            <color indexed="81"/>
            <rFont val="Tahoma"/>
            <family val="2"/>
          </rPr>
          <t xml:space="preserve"> </t>
        </r>
        <r>
          <rPr>
            <b/>
            <sz val="9"/>
            <color indexed="81"/>
            <rFont val="돋움"/>
            <family val="3"/>
            <charset val="129"/>
          </rPr>
          <t>제</t>
        </r>
        <r>
          <rPr>
            <b/>
            <sz val="9"/>
            <color indexed="81"/>
            <rFont val="Tahoma"/>
            <family val="2"/>
          </rPr>
          <t>2</t>
        </r>
        <r>
          <rPr>
            <b/>
            <sz val="9"/>
            <color indexed="81"/>
            <rFont val="돋움"/>
            <family val="3"/>
            <charset val="129"/>
          </rPr>
          <t>호에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장애인에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배우자를</t>
        </r>
        <r>
          <rPr>
            <b/>
            <sz val="9"/>
            <color indexed="81"/>
            <rFont val="Tahoma"/>
            <family val="2"/>
          </rPr>
          <t xml:space="preserve"> </t>
        </r>
        <r>
          <rPr>
            <b/>
            <sz val="9"/>
            <color indexed="81"/>
            <rFont val="돋움"/>
            <family val="3"/>
            <charset val="129"/>
          </rPr>
          <t>포함한다</t>
        </r>
        <r>
          <rPr>
            <b/>
            <sz val="9"/>
            <color indexed="81"/>
            <rFont val="Tahoma"/>
            <family val="2"/>
          </rPr>
          <t xml:space="preserve">.(2009.12.31 </t>
        </r>
        <r>
          <rPr>
            <b/>
            <sz val="9"/>
            <color indexed="81"/>
            <rFont val="돋움"/>
            <family val="3"/>
            <charset val="129"/>
          </rPr>
          <t>개정</t>
        </r>
        <r>
          <rPr>
            <b/>
            <sz val="9"/>
            <color indexed="81"/>
            <rFont val="Tahoma"/>
            <family val="2"/>
          </rPr>
          <t xml:space="preserve">) 
  </t>
        </r>
        <r>
          <rPr>
            <b/>
            <sz val="9"/>
            <color indexed="81"/>
            <rFont val="돋움"/>
            <family val="3"/>
            <charset val="129"/>
          </rPr>
          <t>다</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형제자매로서</t>
        </r>
        <r>
          <rPr>
            <b/>
            <sz val="9"/>
            <color indexed="81"/>
            <rFont val="Tahoma"/>
            <family val="2"/>
          </rPr>
          <t xml:space="preserve"> 20</t>
        </r>
        <r>
          <rPr>
            <b/>
            <sz val="9"/>
            <color indexed="81"/>
            <rFont val="돋움"/>
            <family val="3"/>
            <charset val="129"/>
          </rPr>
          <t>세</t>
        </r>
        <r>
          <rPr>
            <b/>
            <sz val="9"/>
            <color indexed="81"/>
            <rFont val="Tahoma"/>
            <family val="2"/>
          </rPr>
          <t xml:space="preserve"> </t>
        </r>
        <r>
          <rPr>
            <b/>
            <sz val="9"/>
            <color indexed="81"/>
            <rFont val="돋움"/>
            <family val="3"/>
            <charset val="129"/>
          </rPr>
          <t>이하</t>
        </r>
        <r>
          <rPr>
            <b/>
            <sz val="9"/>
            <color indexed="81"/>
            <rFont val="Tahoma"/>
            <family val="2"/>
          </rPr>
          <t xml:space="preserve"> </t>
        </r>
        <r>
          <rPr>
            <b/>
            <sz val="9"/>
            <color indexed="81"/>
            <rFont val="돋움"/>
            <family val="3"/>
            <charset val="129"/>
          </rPr>
          <t>또는</t>
        </r>
        <r>
          <rPr>
            <b/>
            <sz val="9"/>
            <color indexed="81"/>
            <rFont val="Tahoma"/>
            <family val="2"/>
          </rPr>
          <t xml:space="preserve"> 60</t>
        </r>
        <r>
          <rPr>
            <b/>
            <sz val="9"/>
            <color indexed="81"/>
            <rFont val="돋움"/>
            <family val="3"/>
            <charset val="129"/>
          </rPr>
          <t>세</t>
        </r>
        <r>
          <rPr>
            <b/>
            <sz val="9"/>
            <color indexed="81"/>
            <rFont val="Tahoma"/>
            <family val="2"/>
          </rPr>
          <t xml:space="preserve"> </t>
        </r>
        <r>
          <rPr>
            <b/>
            <sz val="9"/>
            <color indexed="81"/>
            <rFont val="돋움"/>
            <family val="3"/>
            <charset val="129"/>
          </rPr>
          <t>이상인</t>
        </r>
        <r>
          <rPr>
            <b/>
            <sz val="9"/>
            <color indexed="81"/>
            <rFont val="Tahoma"/>
            <family val="2"/>
          </rPr>
          <t xml:space="preserve"> </t>
        </r>
        <r>
          <rPr>
            <b/>
            <sz val="9"/>
            <color indexed="81"/>
            <rFont val="돋움"/>
            <family val="3"/>
            <charset val="129"/>
          </rPr>
          <t>사람</t>
        </r>
        <r>
          <rPr>
            <b/>
            <sz val="9"/>
            <color indexed="81"/>
            <rFont val="Tahoma"/>
            <family val="2"/>
          </rPr>
          <t xml:space="preserve">(2009.12.31 </t>
        </r>
        <r>
          <rPr>
            <b/>
            <sz val="9"/>
            <color indexed="81"/>
            <rFont val="돋움"/>
            <family val="3"/>
            <charset val="129"/>
          </rPr>
          <t>개정</t>
        </r>
        <r>
          <rPr>
            <b/>
            <sz val="9"/>
            <color indexed="81"/>
            <rFont val="Tahoma"/>
            <family val="2"/>
          </rPr>
          <t xml:space="preserve">) 
  </t>
        </r>
        <r>
          <rPr>
            <b/>
            <sz val="9"/>
            <color indexed="81"/>
            <rFont val="돋움"/>
            <family val="3"/>
            <charset val="129"/>
          </rPr>
          <t>라</t>
        </r>
        <r>
          <rPr>
            <b/>
            <sz val="9"/>
            <color indexed="81"/>
            <rFont val="Tahoma"/>
            <family val="2"/>
          </rPr>
          <t xml:space="preserve">. </t>
        </r>
        <r>
          <rPr>
            <b/>
            <sz val="9"/>
            <color indexed="81"/>
            <rFont val="돋움"/>
            <family val="3"/>
            <charset val="129"/>
          </rPr>
          <t>「국민기초생활</t>
        </r>
        <r>
          <rPr>
            <b/>
            <sz val="9"/>
            <color indexed="81"/>
            <rFont val="Tahoma"/>
            <family val="2"/>
          </rPr>
          <t xml:space="preserve"> </t>
        </r>
        <r>
          <rPr>
            <b/>
            <sz val="9"/>
            <color indexed="81"/>
            <rFont val="돋움"/>
            <family val="3"/>
            <charset val="129"/>
          </rPr>
          <t>보장법」에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수급권자</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대통령령으로</t>
        </r>
        <r>
          <rPr>
            <b/>
            <sz val="9"/>
            <color indexed="81"/>
            <rFont val="Tahoma"/>
            <family val="2"/>
          </rPr>
          <t xml:space="preserve"> </t>
        </r>
        <r>
          <rPr>
            <b/>
            <sz val="9"/>
            <color indexed="81"/>
            <rFont val="돋움"/>
            <family val="3"/>
            <charset val="129"/>
          </rPr>
          <t>정하는</t>
        </r>
        <r>
          <rPr>
            <b/>
            <sz val="9"/>
            <color indexed="81"/>
            <rFont val="Tahoma"/>
            <family val="2"/>
          </rPr>
          <t xml:space="preserve"> </t>
        </r>
        <r>
          <rPr>
            <b/>
            <sz val="9"/>
            <color indexed="81"/>
            <rFont val="돋움"/>
            <family val="3"/>
            <charset val="129"/>
          </rPr>
          <t>사람</t>
        </r>
        <r>
          <rPr>
            <b/>
            <sz val="9"/>
            <color indexed="81"/>
            <rFont val="Tahoma"/>
            <family val="2"/>
          </rPr>
          <t xml:space="preserve">(2009.12.31 </t>
        </r>
        <r>
          <rPr>
            <b/>
            <sz val="9"/>
            <color indexed="81"/>
            <rFont val="돋움"/>
            <family val="3"/>
            <charset val="129"/>
          </rPr>
          <t>개정</t>
        </r>
        <r>
          <rPr>
            <b/>
            <sz val="9"/>
            <color indexed="81"/>
            <rFont val="Tahoma"/>
            <family val="2"/>
          </rPr>
          <t xml:space="preserve">) 
  </t>
        </r>
        <r>
          <rPr>
            <b/>
            <sz val="9"/>
            <color indexed="81"/>
            <rFont val="돋움"/>
            <family val="3"/>
            <charset val="129"/>
          </rPr>
          <t>마</t>
        </r>
        <r>
          <rPr>
            <b/>
            <sz val="9"/>
            <color indexed="81"/>
            <rFont val="Tahoma"/>
            <family val="2"/>
          </rPr>
          <t xml:space="preserve">. </t>
        </r>
        <r>
          <rPr>
            <b/>
            <sz val="9"/>
            <color indexed="81"/>
            <rFont val="돋움"/>
            <family val="3"/>
            <charset val="129"/>
          </rPr>
          <t>「아동복지법」에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가정위탁을</t>
        </r>
        <r>
          <rPr>
            <b/>
            <sz val="9"/>
            <color indexed="81"/>
            <rFont val="Tahoma"/>
            <family val="2"/>
          </rPr>
          <t xml:space="preserve"> </t>
        </r>
        <r>
          <rPr>
            <b/>
            <sz val="9"/>
            <color indexed="81"/>
            <rFont val="돋움"/>
            <family val="3"/>
            <charset val="129"/>
          </rPr>
          <t>받아</t>
        </r>
        <r>
          <rPr>
            <b/>
            <sz val="9"/>
            <color indexed="81"/>
            <rFont val="Tahoma"/>
            <family val="2"/>
          </rPr>
          <t xml:space="preserve"> </t>
        </r>
        <r>
          <rPr>
            <b/>
            <sz val="9"/>
            <color indexed="81"/>
            <rFont val="돋움"/>
            <family val="3"/>
            <charset val="129"/>
          </rPr>
          <t>양육하는</t>
        </r>
        <r>
          <rPr>
            <b/>
            <sz val="9"/>
            <color indexed="81"/>
            <rFont val="Tahoma"/>
            <family val="2"/>
          </rPr>
          <t xml:space="preserve"> </t>
        </r>
        <r>
          <rPr>
            <b/>
            <sz val="9"/>
            <color indexed="81"/>
            <rFont val="돋움"/>
            <family val="3"/>
            <charset val="129"/>
          </rPr>
          <t>아동으로서</t>
        </r>
        <r>
          <rPr>
            <b/>
            <sz val="9"/>
            <color indexed="81"/>
            <rFont val="Tahoma"/>
            <family val="2"/>
          </rPr>
          <t xml:space="preserve"> </t>
        </r>
        <r>
          <rPr>
            <b/>
            <sz val="9"/>
            <color indexed="81"/>
            <rFont val="돋움"/>
            <family val="3"/>
            <charset val="129"/>
          </rPr>
          <t>대통령령으로</t>
        </r>
        <r>
          <rPr>
            <b/>
            <sz val="9"/>
            <color indexed="81"/>
            <rFont val="Tahoma"/>
            <family val="2"/>
          </rPr>
          <t xml:space="preserve"> </t>
        </r>
        <r>
          <rPr>
            <b/>
            <sz val="9"/>
            <color indexed="81"/>
            <rFont val="돋움"/>
            <family val="3"/>
            <charset val="129"/>
          </rPr>
          <t>정하는</t>
        </r>
        <r>
          <rPr>
            <b/>
            <sz val="9"/>
            <color indexed="81"/>
            <rFont val="Tahoma"/>
            <family val="2"/>
          </rPr>
          <t xml:space="preserve"> </t>
        </r>
        <r>
          <rPr>
            <b/>
            <sz val="9"/>
            <color indexed="81"/>
            <rFont val="돋움"/>
            <family val="3"/>
            <charset val="129"/>
          </rPr>
          <t>사람</t>
        </r>
        <r>
          <rPr>
            <b/>
            <sz val="9"/>
            <color indexed="81"/>
            <rFont val="Tahoma"/>
            <family val="2"/>
          </rPr>
          <t>(</t>
        </r>
        <r>
          <rPr>
            <b/>
            <sz val="9"/>
            <color indexed="81"/>
            <rFont val="돋움"/>
            <family val="3"/>
            <charset val="129"/>
          </rPr>
          <t>이하</t>
        </r>
        <r>
          <rPr>
            <b/>
            <sz val="9"/>
            <color indexed="81"/>
            <rFont val="Tahoma"/>
            <family val="2"/>
          </rPr>
          <t xml:space="preserve"> "</t>
        </r>
        <r>
          <rPr>
            <b/>
            <sz val="9"/>
            <color indexed="81"/>
            <rFont val="돋움"/>
            <family val="3"/>
            <charset val="129"/>
          </rPr>
          <t>위탁아동</t>
        </r>
        <r>
          <rPr>
            <b/>
            <sz val="9"/>
            <color indexed="81"/>
            <rFont val="Tahoma"/>
            <family val="2"/>
          </rPr>
          <t>"</t>
        </r>
        <r>
          <rPr>
            <b/>
            <sz val="9"/>
            <color indexed="81"/>
            <rFont val="돋움"/>
            <family val="3"/>
            <charset val="129"/>
          </rPr>
          <t>이라</t>
        </r>
        <r>
          <rPr>
            <b/>
            <sz val="9"/>
            <color indexed="81"/>
            <rFont val="Tahoma"/>
            <family val="2"/>
          </rPr>
          <t xml:space="preserve"> </t>
        </r>
        <r>
          <rPr>
            <b/>
            <sz val="9"/>
            <color indexed="81"/>
            <rFont val="돋움"/>
            <family val="3"/>
            <charset val="129"/>
          </rPr>
          <t>한다</t>
        </r>
        <r>
          <rPr>
            <b/>
            <sz val="9"/>
            <color indexed="81"/>
            <rFont val="Tahoma"/>
            <family val="2"/>
          </rPr>
          <t xml:space="preserve">)(2009.12.31 </t>
        </r>
        <r>
          <rPr>
            <b/>
            <sz val="9"/>
            <color indexed="81"/>
            <rFont val="돋움"/>
            <family val="3"/>
            <charset val="129"/>
          </rPr>
          <t>개정</t>
        </r>
        <r>
          <rPr>
            <b/>
            <sz val="9"/>
            <color indexed="81"/>
            <rFont val="Tahoma"/>
            <family val="2"/>
          </rPr>
          <t xml:space="preserve">) 
</t>
        </r>
        <r>
          <rPr>
            <b/>
            <sz val="9"/>
            <color indexed="81"/>
            <rFont val="돋움"/>
            <family val="3"/>
            <charset val="129"/>
          </rPr>
          <t>②</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항에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공제를</t>
        </r>
        <r>
          <rPr>
            <b/>
            <sz val="9"/>
            <color indexed="81"/>
            <rFont val="Tahoma"/>
            <family val="2"/>
          </rPr>
          <t xml:space="preserve"> “</t>
        </r>
        <r>
          <rPr>
            <b/>
            <sz val="9"/>
            <color indexed="81"/>
            <rFont val="돋움"/>
            <family val="3"/>
            <charset val="129"/>
          </rPr>
          <t>기본공제</t>
        </r>
        <r>
          <rPr>
            <b/>
            <sz val="9"/>
            <color indexed="81"/>
            <rFont val="Tahoma"/>
            <family val="2"/>
          </rPr>
          <t>”</t>
        </r>
        <r>
          <rPr>
            <b/>
            <sz val="9"/>
            <color indexed="81"/>
            <rFont val="돋움"/>
            <family val="3"/>
            <charset val="129"/>
          </rPr>
          <t>라</t>
        </r>
        <r>
          <rPr>
            <b/>
            <sz val="9"/>
            <color indexed="81"/>
            <rFont val="Tahoma"/>
            <family val="2"/>
          </rPr>
          <t xml:space="preserve"> </t>
        </r>
        <r>
          <rPr>
            <b/>
            <sz val="9"/>
            <color indexed="81"/>
            <rFont val="돋움"/>
            <family val="3"/>
            <charset val="129"/>
          </rPr>
          <t>한다</t>
        </r>
        <r>
          <rPr>
            <b/>
            <sz val="9"/>
            <color indexed="81"/>
            <rFont val="Tahoma"/>
            <family val="2"/>
          </rPr>
          <t xml:space="preserve">.(2009.12.31 </t>
        </r>
        <r>
          <rPr>
            <b/>
            <sz val="9"/>
            <color indexed="81"/>
            <rFont val="돋움"/>
            <family val="3"/>
            <charset val="129"/>
          </rPr>
          <t>개정</t>
        </r>
        <r>
          <rPr>
            <b/>
            <sz val="9"/>
            <color indexed="81"/>
            <rFont val="Tahoma"/>
            <family val="2"/>
          </rPr>
          <t xml:space="preserve">) 
</t>
        </r>
        <r>
          <rPr>
            <b/>
            <sz val="9"/>
            <color indexed="81"/>
            <rFont val="돋움"/>
            <family val="3"/>
            <charset val="129"/>
          </rPr>
          <t>③</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배우자</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부양가족이</t>
        </r>
        <r>
          <rPr>
            <b/>
            <sz val="9"/>
            <color indexed="81"/>
            <rFont val="Tahoma"/>
            <family val="2"/>
          </rPr>
          <t xml:space="preserve"> </t>
        </r>
        <r>
          <rPr>
            <b/>
            <sz val="9"/>
            <color indexed="81"/>
            <rFont val="돋움"/>
            <family val="3"/>
            <charset val="129"/>
          </rPr>
          <t>다른</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부양가족에</t>
        </r>
        <r>
          <rPr>
            <b/>
            <sz val="9"/>
            <color indexed="81"/>
            <rFont val="Tahoma"/>
            <family val="2"/>
          </rPr>
          <t xml:space="preserve"> </t>
        </r>
        <r>
          <rPr>
            <b/>
            <sz val="9"/>
            <color indexed="81"/>
            <rFont val="돋움"/>
            <family val="3"/>
            <charset val="129"/>
          </rPr>
          <t>해당되는</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대통령령으로</t>
        </r>
        <r>
          <rPr>
            <b/>
            <sz val="9"/>
            <color indexed="81"/>
            <rFont val="Tahoma"/>
            <family val="2"/>
          </rPr>
          <t xml:space="preserve"> </t>
        </r>
        <r>
          <rPr>
            <b/>
            <sz val="9"/>
            <color indexed="81"/>
            <rFont val="돋움"/>
            <family val="3"/>
            <charset val="129"/>
          </rPr>
          <t>정하는</t>
        </r>
        <r>
          <rPr>
            <b/>
            <sz val="9"/>
            <color indexed="81"/>
            <rFont val="Tahoma"/>
            <family val="2"/>
          </rPr>
          <t xml:space="preserve"> </t>
        </r>
        <r>
          <rPr>
            <b/>
            <sz val="9"/>
            <color indexed="81"/>
            <rFont val="돋움"/>
            <family val="3"/>
            <charset val="129"/>
          </rPr>
          <t>바에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이를</t>
        </r>
        <r>
          <rPr>
            <b/>
            <sz val="9"/>
            <color indexed="81"/>
            <rFont val="Tahoma"/>
            <family val="2"/>
          </rPr>
          <t xml:space="preserve"> </t>
        </r>
        <r>
          <rPr>
            <b/>
            <sz val="9"/>
            <color indexed="81"/>
            <rFont val="돋움"/>
            <family val="3"/>
            <charset val="129"/>
          </rPr>
          <t>어느</t>
        </r>
        <r>
          <rPr>
            <b/>
            <sz val="9"/>
            <color indexed="81"/>
            <rFont val="Tahoma"/>
            <family val="2"/>
          </rPr>
          <t xml:space="preserve"> </t>
        </r>
        <r>
          <rPr>
            <b/>
            <sz val="9"/>
            <color indexed="81"/>
            <rFont val="돋움"/>
            <family val="3"/>
            <charset val="129"/>
          </rPr>
          <t>한</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종합소득금액에서</t>
        </r>
        <r>
          <rPr>
            <b/>
            <sz val="9"/>
            <color indexed="81"/>
            <rFont val="Tahoma"/>
            <family val="2"/>
          </rPr>
          <t xml:space="preserve"> </t>
        </r>
        <r>
          <rPr>
            <b/>
            <sz val="9"/>
            <color indexed="81"/>
            <rFont val="돋움"/>
            <family val="3"/>
            <charset val="129"/>
          </rPr>
          <t>공제한다</t>
        </r>
        <r>
          <rPr>
            <b/>
            <sz val="9"/>
            <color indexed="81"/>
            <rFont val="Tahoma"/>
            <family val="2"/>
          </rPr>
          <t xml:space="preserve">.(2009.12.31 </t>
        </r>
        <r>
          <rPr>
            <b/>
            <sz val="9"/>
            <color indexed="81"/>
            <rFont val="돋움"/>
            <family val="3"/>
            <charset val="129"/>
          </rPr>
          <t>개정</t>
        </r>
        <r>
          <rPr>
            <b/>
            <sz val="9"/>
            <color indexed="81"/>
            <rFont val="Tahoma"/>
            <family val="2"/>
          </rPr>
          <t xml:space="preserve">) 
</t>
        </r>
        <r>
          <rPr>
            <b/>
            <sz val="9"/>
            <color indexed="81"/>
            <rFont val="돋움"/>
            <family val="3"/>
            <charset val="129"/>
          </rPr>
          <t>기본공제대상자에</t>
        </r>
        <r>
          <rPr>
            <b/>
            <sz val="9"/>
            <color indexed="81"/>
            <rFont val="Tahoma"/>
            <family val="2"/>
          </rPr>
          <t xml:space="preserve"> </t>
        </r>
        <r>
          <rPr>
            <b/>
            <sz val="9"/>
            <color indexed="81"/>
            <rFont val="돋움"/>
            <family val="3"/>
            <charset val="129"/>
          </rPr>
          <t>해당된다면</t>
        </r>
        <r>
          <rPr>
            <b/>
            <sz val="9"/>
            <color indexed="81"/>
            <rFont val="Tahoma"/>
            <family val="2"/>
          </rPr>
          <t xml:space="preserve"> </t>
        </r>
        <r>
          <rPr>
            <b/>
            <sz val="9"/>
            <color indexed="81"/>
            <rFont val="돋움"/>
            <family val="3"/>
            <charset val="129"/>
          </rPr>
          <t>해당되는</t>
        </r>
        <r>
          <rPr>
            <b/>
            <sz val="9"/>
            <color indexed="81"/>
            <rFont val="Tahoma"/>
            <family val="2"/>
          </rPr>
          <t xml:space="preserve"> 1</t>
        </r>
        <r>
          <rPr>
            <b/>
            <sz val="9"/>
            <color indexed="81"/>
            <rFont val="돋움"/>
            <family val="3"/>
            <charset val="129"/>
          </rPr>
          <t>인당</t>
        </r>
        <r>
          <rPr>
            <b/>
            <sz val="9"/>
            <color indexed="81"/>
            <rFont val="Tahoma"/>
            <family val="2"/>
          </rPr>
          <t xml:space="preserve"> </t>
        </r>
        <r>
          <rPr>
            <b/>
            <sz val="9"/>
            <color indexed="81"/>
            <rFont val="돋움"/>
            <family val="3"/>
            <charset val="129"/>
          </rPr>
          <t>연</t>
        </r>
        <r>
          <rPr>
            <b/>
            <sz val="9"/>
            <color indexed="81"/>
            <rFont val="Tahoma"/>
            <family val="2"/>
          </rPr>
          <t xml:space="preserve"> 150</t>
        </r>
        <r>
          <rPr>
            <b/>
            <sz val="9"/>
            <color indexed="81"/>
            <rFont val="돋움"/>
            <family val="3"/>
            <charset val="129"/>
          </rPr>
          <t>만원</t>
        </r>
        <r>
          <rPr>
            <b/>
            <sz val="9"/>
            <color indexed="81"/>
            <rFont val="Tahoma"/>
            <family val="2"/>
          </rPr>
          <t xml:space="preserve"> </t>
        </r>
        <r>
          <rPr>
            <b/>
            <sz val="9"/>
            <color indexed="81"/>
            <rFont val="돋움"/>
            <family val="3"/>
            <charset val="129"/>
          </rPr>
          <t>만큼을</t>
        </r>
        <r>
          <rPr>
            <b/>
            <sz val="9"/>
            <color indexed="81"/>
            <rFont val="Tahoma"/>
            <family val="2"/>
          </rPr>
          <t xml:space="preserve"> </t>
        </r>
        <r>
          <rPr>
            <b/>
            <sz val="9"/>
            <color indexed="81"/>
            <rFont val="돋움"/>
            <family val="3"/>
            <charset val="129"/>
          </rPr>
          <t>소득에서</t>
        </r>
        <r>
          <rPr>
            <b/>
            <sz val="9"/>
            <color indexed="81"/>
            <rFont val="Tahoma"/>
            <family val="2"/>
          </rPr>
          <t xml:space="preserve"> </t>
        </r>
        <r>
          <rPr>
            <b/>
            <sz val="9"/>
            <color indexed="81"/>
            <rFont val="돋움"/>
            <family val="3"/>
            <charset val="129"/>
          </rPr>
          <t>공제받을</t>
        </r>
        <r>
          <rPr>
            <b/>
            <sz val="9"/>
            <color indexed="81"/>
            <rFont val="Tahoma"/>
            <family val="2"/>
          </rPr>
          <t xml:space="preserve"> </t>
        </r>
        <r>
          <rPr>
            <b/>
            <sz val="9"/>
            <color indexed="81"/>
            <rFont val="돋움"/>
            <family val="3"/>
            <charset val="129"/>
          </rPr>
          <t>수</t>
        </r>
        <r>
          <rPr>
            <b/>
            <sz val="9"/>
            <color indexed="81"/>
            <rFont val="Tahoma"/>
            <family val="2"/>
          </rPr>
          <t xml:space="preserve"> </t>
        </r>
        <r>
          <rPr>
            <b/>
            <sz val="9"/>
            <color indexed="81"/>
            <rFont val="돋움"/>
            <family val="3"/>
            <charset val="129"/>
          </rPr>
          <t>있습니다</t>
        </r>
        <r>
          <rPr>
            <b/>
            <sz val="9"/>
            <color indexed="81"/>
            <rFont val="Tahoma"/>
            <family val="2"/>
          </rPr>
          <t xml:space="preserve">. </t>
        </r>
        <r>
          <rPr>
            <b/>
            <sz val="9"/>
            <color indexed="81"/>
            <rFont val="돋움"/>
            <family val="3"/>
            <charset val="129"/>
          </rPr>
          <t>비거주자의</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기본공제</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추가공제</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근로자</t>
        </r>
        <r>
          <rPr>
            <b/>
            <sz val="9"/>
            <color indexed="81"/>
            <rFont val="Tahoma"/>
            <family val="2"/>
          </rPr>
          <t xml:space="preserve"> </t>
        </r>
        <r>
          <rPr>
            <b/>
            <sz val="9"/>
            <color indexed="81"/>
            <rFont val="돋움"/>
            <family val="3"/>
            <charset val="129"/>
          </rPr>
          <t>본인에</t>
        </r>
        <r>
          <rPr>
            <b/>
            <sz val="9"/>
            <color indexed="81"/>
            <rFont val="Tahoma"/>
            <family val="2"/>
          </rPr>
          <t xml:space="preserve"> </t>
        </r>
        <r>
          <rPr>
            <b/>
            <sz val="9"/>
            <color indexed="81"/>
            <rFont val="돋움"/>
            <family val="3"/>
            <charset val="129"/>
          </rPr>
          <t>대한</t>
        </r>
        <r>
          <rPr>
            <b/>
            <sz val="9"/>
            <color indexed="81"/>
            <rFont val="Tahoma"/>
            <family val="2"/>
          </rPr>
          <t xml:space="preserve"> </t>
        </r>
        <r>
          <rPr>
            <b/>
            <sz val="9"/>
            <color indexed="81"/>
            <rFont val="돋움"/>
            <family val="3"/>
            <charset val="129"/>
          </rPr>
          <t>공제만</t>
        </r>
        <r>
          <rPr>
            <b/>
            <sz val="9"/>
            <color indexed="81"/>
            <rFont val="Tahoma"/>
            <family val="2"/>
          </rPr>
          <t xml:space="preserve"> </t>
        </r>
        <r>
          <rPr>
            <b/>
            <sz val="9"/>
            <color indexed="81"/>
            <rFont val="돋움"/>
            <family val="3"/>
            <charset val="129"/>
          </rPr>
          <t>가능합니다</t>
        </r>
        <r>
          <rPr>
            <b/>
            <sz val="9"/>
            <color indexed="81"/>
            <rFont val="Tahoma"/>
            <family val="2"/>
          </rPr>
          <t xml:space="preserve">. </t>
        </r>
        <r>
          <rPr>
            <b/>
            <sz val="9"/>
            <color indexed="81"/>
            <rFont val="돋움"/>
            <family val="3"/>
            <charset val="129"/>
          </rPr>
          <t>즉</t>
        </r>
        <r>
          <rPr>
            <b/>
            <sz val="9"/>
            <color indexed="81"/>
            <rFont val="Tahoma"/>
            <family val="2"/>
          </rPr>
          <t xml:space="preserve"> </t>
        </r>
        <r>
          <rPr>
            <b/>
            <sz val="9"/>
            <color indexed="81"/>
            <rFont val="돋움"/>
            <family val="3"/>
            <charset val="129"/>
          </rPr>
          <t>자신에</t>
        </r>
        <r>
          <rPr>
            <b/>
            <sz val="9"/>
            <color indexed="81"/>
            <rFont val="Tahoma"/>
            <family val="2"/>
          </rPr>
          <t xml:space="preserve"> </t>
        </r>
        <r>
          <rPr>
            <b/>
            <sz val="9"/>
            <color indexed="81"/>
            <rFont val="돋움"/>
            <family val="3"/>
            <charset val="129"/>
          </rPr>
          <t>대한</t>
        </r>
        <r>
          <rPr>
            <b/>
            <sz val="9"/>
            <color indexed="81"/>
            <rFont val="Tahoma"/>
            <family val="2"/>
          </rPr>
          <t xml:space="preserve"> </t>
        </r>
        <r>
          <rPr>
            <b/>
            <sz val="9"/>
            <color indexed="81"/>
            <rFont val="돋움"/>
            <family val="3"/>
            <charset val="129"/>
          </rPr>
          <t>기본공제</t>
        </r>
        <r>
          <rPr>
            <b/>
            <sz val="9"/>
            <color indexed="81"/>
            <rFont val="Tahoma"/>
            <family val="2"/>
          </rPr>
          <t xml:space="preserve"> 150</t>
        </r>
        <r>
          <rPr>
            <b/>
            <sz val="9"/>
            <color indexed="81"/>
            <rFont val="돋움"/>
            <family val="3"/>
            <charset val="129"/>
          </rPr>
          <t>만원만</t>
        </r>
        <r>
          <rPr>
            <b/>
            <sz val="9"/>
            <color indexed="81"/>
            <rFont val="Tahoma"/>
            <family val="2"/>
          </rPr>
          <t xml:space="preserve"> </t>
        </r>
        <r>
          <rPr>
            <b/>
            <sz val="9"/>
            <color indexed="81"/>
            <rFont val="돋움"/>
            <family val="3"/>
            <charset val="129"/>
          </rPr>
          <t>인정</t>
        </r>
        <r>
          <rPr>
            <b/>
            <sz val="9"/>
            <color indexed="81"/>
            <rFont val="Tahoma"/>
            <family val="2"/>
          </rPr>
          <t xml:space="preserve"> </t>
        </r>
        <r>
          <rPr>
            <b/>
            <sz val="9"/>
            <color indexed="81"/>
            <rFont val="돋움"/>
            <family val="3"/>
            <charset val="129"/>
          </rPr>
          <t>되고</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외</t>
        </r>
        <r>
          <rPr>
            <b/>
            <sz val="9"/>
            <color indexed="81"/>
            <rFont val="Tahoma"/>
            <family val="2"/>
          </rPr>
          <t xml:space="preserve"> </t>
        </r>
        <r>
          <rPr>
            <b/>
            <sz val="9"/>
            <color indexed="81"/>
            <rFont val="돋움"/>
            <family val="3"/>
            <charset val="129"/>
          </rPr>
          <t>가족</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친족에</t>
        </r>
        <r>
          <rPr>
            <b/>
            <sz val="9"/>
            <color indexed="81"/>
            <rFont val="Tahoma"/>
            <family val="2"/>
          </rPr>
          <t xml:space="preserve"> </t>
        </r>
        <r>
          <rPr>
            <b/>
            <sz val="9"/>
            <color indexed="81"/>
            <rFont val="돋움"/>
            <family val="3"/>
            <charset val="129"/>
          </rPr>
          <t>관한</t>
        </r>
        <r>
          <rPr>
            <b/>
            <sz val="9"/>
            <color indexed="81"/>
            <rFont val="Tahoma"/>
            <family val="2"/>
          </rPr>
          <t xml:space="preserve"> </t>
        </r>
        <r>
          <rPr>
            <b/>
            <sz val="9"/>
            <color indexed="81"/>
            <rFont val="돋움"/>
            <family val="3"/>
            <charset val="129"/>
          </rPr>
          <t>기본공제는</t>
        </r>
        <r>
          <rPr>
            <b/>
            <sz val="9"/>
            <color indexed="81"/>
            <rFont val="Tahoma"/>
            <family val="2"/>
          </rPr>
          <t xml:space="preserve"> </t>
        </r>
        <r>
          <rPr>
            <b/>
            <sz val="9"/>
            <color indexed="81"/>
            <rFont val="돋움"/>
            <family val="3"/>
            <charset val="129"/>
          </rPr>
          <t>되지</t>
        </r>
        <r>
          <rPr>
            <b/>
            <sz val="9"/>
            <color indexed="81"/>
            <rFont val="Tahoma"/>
            <family val="2"/>
          </rPr>
          <t xml:space="preserve"> </t>
        </r>
        <r>
          <rPr>
            <b/>
            <sz val="9"/>
            <color indexed="81"/>
            <rFont val="돋움"/>
            <family val="3"/>
            <charset val="129"/>
          </rPr>
          <t>않는</t>
        </r>
        <r>
          <rPr>
            <b/>
            <sz val="9"/>
            <color indexed="81"/>
            <rFont val="Tahoma"/>
            <family val="2"/>
          </rPr>
          <t xml:space="preserve"> </t>
        </r>
        <r>
          <rPr>
            <b/>
            <sz val="9"/>
            <color indexed="81"/>
            <rFont val="돋움"/>
            <family val="3"/>
            <charset val="129"/>
          </rPr>
          <t>다는</t>
        </r>
        <r>
          <rPr>
            <b/>
            <sz val="9"/>
            <color indexed="81"/>
            <rFont val="Tahoma"/>
            <family val="2"/>
          </rPr>
          <t xml:space="preserve"> </t>
        </r>
        <r>
          <rPr>
            <b/>
            <sz val="9"/>
            <color indexed="81"/>
            <rFont val="돋움"/>
            <family val="3"/>
            <charset val="129"/>
          </rPr>
          <t>뜻입니다</t>
        </r>
        <r>
          <rPr>
            <b/>
            <sz val="9"/>
            <color indexed="81"/>
            <rFont val="Tahoma"/>
            <family val="2"/>
          </rPr>
          <t xml:space="preserve">. </t>
        </r>
        <r>
          <rPr>
            <b/>
            <sz val="9"/>
            <color indexed="81"/>
            <rFont val="돋움"/>
            <family val="3"/>
            <charset val="129"/>
          </rPr>
          <t>비거주자가</t>
        </r>
        <r>
          <rPr>
            <b/>
            <sz val="9"/>
            <color indexed="81"/>
            <rFont val="Tahoma"/>
            <family val="2"/>
          </rPr>
          <t xml:space="preserve"> 12</t>
        </r>
        <r>
          <rPr>
            <b/>
            <sz val="9"/>
            <color indexed="81"/>
            <rFont val="돋움"/>
            <family val="3"/>
            <charset val="129"/>
          </rPr>
          <t>월</t>
        </r>
        <r>
          <rPr>
            <b/>
            <sz val="9"/>
            <color indexed="81"/>
            <rFont val="Tahoma"/>
            <family val="2"/>
          </rPr>
          <t xml:space="preserve"> 31</t>
        </r>
        <r>
          <rPr>
            <b/>
            <sz val="9"/>
            <color indexed="81"/>
            <rFont val="돋움"/>
            <family val="3"/>
            <charset val="129"/>
          </rPr>
          <t>일</t>
        </r>
        <r>
          <rPr>
            <b/>
            <sz val="9"/>
            <color indexed="81"/>
            <rFont val="Tahoma"/>
            <family val="2"/>
          </rPr>
          <t xml:space="preserve"> </t>
        </r>
        <r>
          <rPr>
            <b/>
            <sz val="9"/>
            <color indexed="81"/>
            <rFont val="돋움"/>
            <family val="3"/>
            <charset val="129"/>
          </rPr>
          <t>현재</t>
        </r>
        <r>
          <rPr>
            <b/>
            <sz val="9"/>
            <color indexed="81"/>
            <rFont val="Tahoma"/>
            <family val="2"/>
          </rPr>
          <t xml:space="preserve"> </t>
        </r>
        <r>
          <rPr>
            <b/>
            <sz val="9"/>
            <color indexed="81"/>
            <rFont val="돋움"/>
            <family val="3"/>
            <charset val="129"/>
          </rPr>
          <t>거주자에</t>
        </r>
        <r>
          <rPr>
            <b/>
            <sz val="9"/>
            <color indexed="81"/>
            <rFont val="Tahoma"/>
            <family val="2"/>
          </rPr>
          <t xml:space="preserve"> </t>
        </r>
        <r>
          <rPr>
            <b/>
            <sz val="9"/>
            <color indexed="81"/>
            <rFont val="돋움"/>
            <family val="3"/>
            <charset val="129"/>
          </rPr>
          <t>해당하게</t>
        </r>
        <r>
          <rPr>
            <b/>
            <sz val="9"/>
            <color indexed="81"/>
            <rFont val="Tahoma"/>
            <family val="2"/>
          </rPr>
          <t xml:space="preserve"> </t>
        </r>
        <r>
          <rPr>
            <b/>
            <sz val="9"/>
            <color indexed="81"/>
            <rFont val="돋움"/>
            <family val="3"/>
            <charset val="129"/>
          </rPr>
          <t>된다면</t>
        </r>
        <r>
          <rPr>
            <b/>
            <sz val="9"/>
            <color indexed="81"/>
            <rFont val="Tahoma"/>
            <family val="2"/>
          </rPr>
          <t xml:space="preserve"> </t>
        </r>
        <r>
          <rPr>
            <b/>
            <sz val="9"/>
            <color indexed="81"/>
            <rFont val="돋움"/>
            <family val="3"/>
            <charset val="129"/>
          </rPr>
          <t>거주자로</t>
        </r>
        <r>
          <rPr>
            <b/>
            <sz val="9"/>
            <color indexed="81"/>
            <rFont val="Tahoma"/>
            <family val="2"/>
          </rPr>
          <t xml:space="preserve"> </t>
        </r>
        <r>
          <rPr>
            <b/>
            <sz val="9"/>
            <color indexed="81"/>
            <rFont val="돋움"/>
            <family val="3"/>
            <charset val="129"/>
          </rPr>
          <t>봅니다</t>
        </r>
        <r>
          <rPr>
            <b/>
            <sz val="9"/>
            <color indexed="81"/>
            <rFont val="Tahoma"/>
            <family val="2"/>
          </rPr>
          <t>.</t>
        </r>
      </text>
    </comment>
    <comment ref="I17" authorId="0" shapeId="0" xr:uid="{00000000-0006-0000-0100-00000E000000}">
      <text>
        <r>
          <rPr>
            <b/>
            <sz val="9"/>
            <color indexed="81"/>
            <rFont val="돋움"/>
            <family val="3"/>
            <charset val="129"/>
          </rPr>
          <t>경로우대자공제</t>
        </r>
        <r>
          <rPr>
            <b/>
            <sz val="9"/>
            <color indexed="81"/>
            <rFont val="Tahoma"/>
            <family val="2"/>
          </rPr>
          <t xml:space="preserve"> : 1</t>
        </r>
        <r>
          <rPr>
            <b/>
            <sz val="9"/>
            <color indexed="81"/>
            <rFont val="돋움"/>
            <family val="3"/>
            <charset val="129"/>
          </rPr>
          <t>명당</t>
        </r>
        <r>
          <rPr>
            <b/>
            <sz val="9"/>
            <color indexed="81"/>
            <rFont val="Tahoma"/>
            <family val="2"/>
          </rPr>
          <t xml:space="preserve"> 100</t>
        </r>
        <r>
          <rPr>
            <b/>
            <sz val="9"/>
            <color indexed="81"/>
            <rFont val="돋움"/>
            <family val="3"/>
            <charset val="129"/>
          </rPr>
          <t>만원
기본공제대상자가</t>
        </r>
        <r>
          <rPr>
            <b/>
            <sz val="9"/>
            <color indexed="81"/>
            <rFont val="Tahoma"/>
            <family val="2"/>
          </rPr>
          <t xml:space="preserve"> 70</t>
        </r>
        <r>
          <rPr>
            <b/>
            <sz val="9"/>
            <color indexed="81"/>
            <rFont val="돋움"/>
            <family val="3"/>
            <charset val="129"/>
          </rPr>
          <t>세</t>
        </r>
        <r>
          <rPr>
            <b/>
            <sz val="9"/>
            <color indexed="81"/>
            <rFont val="Tahoma"/>
            <family val="2"/>
          </rPr>
          <t xml:space="preserve"> </t>
        </r>
        <r>
          <rPr>
            <b/>
            <sz val="9"/>
            <color indexed="81"/>
            <rFont val="돋움"/>
            <family val="3"/>
            <charset val="129"/>
          </rPr>
          <t>이상</t>
        </r>
        <r>
          <rPr>
            <b/>
            <sz val="9"/>
            <color indexed="81"/>
            <rFont val="Tahoma"/>
            <family val="2"/>
          </rPr>
          <t xml:space="preserve">(1945.12.31 </t>
        </r>
        <r>
          <rPr>
            <b/>
            <sz val="9"/>
            <color indexed="81"/>
            <rFont val="돋움"/>
            <family val="3"/>
            <charset val="129"/>
          </rPr>
          <t>이전</t>
        </r>
        <r>
          <rPr>
            <b/>
            <sz val="9"/>
            <color indexed="81"/>
            <rFont val="Tahoma"/>
            <family val="2"/>
          </rPr>
          <t xml:space="preserve"> </t>
        </r>
        <r>
          <rPr>
            <b/>
            <sz val="9"/>
            <color indexed="81"/>
            <rFont val="돋움"/>
            <family val="3"/>
            <charset val="129"/>
          </rPr>
          <t>출생자</t>
        </r>
        <r>
          <rPr>
            <b/>
            <sz val="9"/>
            <color indexed="81"/>
            <rFont val="Tahoma"/>
            <family val="2"/>
          </rPr>
          <t>)</t>
        </r>
        <r>
          <rPr>
            <b/>
            <sz val="9"/>
            <color indexed="81"/>
            <rFont val="돋움"/>
            <family val="3"/>
            <charset val="129"/>
          </rPr>
          <t>인</t>
        </r>
        <r>
          <rPr>
            <b/>
            <sz val="9"/>
            <color indexed="81"/>
            <rFont val="Tahoma"/>
            <family val="2"/>
          </rPr>
          <t xml:space="preserve"> </t>
        </r>
        <r>
          <rPr>
            <b/>
            <sz val="9"/>
            <color indexed="81"/>
            <rFont val="돋움"/>
            <family val="3"/>
            <charset val="129"/>
          </rPr>
          <t>경우</t>
        </r>
      </text>
    </comment>
    <comment ref="J17" authorId="0" shapeId="0" xr:uid="{00000000-0006-0000-0100-00000F000000}">
      <text>
        <r>
          <rPr>
            <b/>
            <sz val="9"/>
            <color indexed="81"/>
            <rFont val="Tahoma"/>
            <family val="2"/>
          </rPr>
          <t xml:space="preserve">4. </t>
        </r>
        <r>
          <rPr>
            <b/>
            <sz val="9"/>
            <color indexed="81"/>
            <rFont val="돋움"/>
            <family val="3"/>
            <charset val="129"/>
          </rPr>
          <t>출산</t>
        </r>
        <r>
          <rPr>
            <b/>
            <sz val="9"/>
            <color indexed="81"/>
            <rFont val="Tahoma"/>
            <family val="2"/>
          </rPr>
          <t>·</t>
        </r>
        <r>
          <rPr>
            <b/>
            <sz val="9"/>
            <color indexed="81"/>
            <rFont val="돋움"/>
            <family val="3"/>
            <charset val="129"/>
          </rPr>
          <t>입양자녀세액공제</t>
        </r>
        <r>
          <rPr>
            <b/>
            <sz val="9"/>
            <color indexed="81"/>
            <rFont val="Tahoma"/>
            <family val="2"/>
          </rPr>
          <t xml:space="preserve"> 
</t>
        </r>
        <r>
          <rPr>
            <b/>
            <sz val="9"/>
            <color indexed="81"/>
            <rFont val="돋움"/>
            <family val="3"/>
            <charset val="129"/>
          </rPr>
          <t>해당</t>
        </r>
        <r>
          <rPr>
            <b/>
            <sz val="9"/>
            <color indexed="81"/>
            <rFont val="Tahoma"/>
            <family val="2"/>
          </rPr>
          <t xml:space="preserve"> 2015</t>
        </r>
        <r>
          <rPr>
            <b/>
            <sz val="9"/>
            <color indexed="81"/>
            <rFont val="돋움"/>
            <family val="3"/>
            <charset val="129"/>
          </rPr>
          <t>년</t>
        </r>
        <r>
          <rPr>
            <b/>
            <sz val="9"/>
            <color indexed="81"/>
            <rFont val="Tahoma"/>
            <family val="2"/>
          </rPr>
          <t xml:space="preserve"> </t>
        </r>
        <r>
          <rPr>
            <b/>
            <sz val="9"/>
            <color indexed="81"/>
            <rFont val="돋움"/>
            <family val="3"/>
            <charset val="129"/>
          </rPr>
          <t>과세기간에</t>
        </r>
        <r>
          <rPr>
            <b/>
            <sz val="9"/>
            <color indexed="81"/>
            <rFont val="Tahoma"/>
            <family val="2"/>
          </rPr>
          <t xml:space="preserve"> </t>
        </r>
        <r>
          <rPr>
            <b/>
            <sz val="9"/>
            <color indexed="81"/>
            <rFont val="돋움"/>
            <family val="3"/>
            <charset val="129"/>
          </rPr>
          <t>출생하거나</t>
        </r>
        <r>
          <rPr>
            <b/>
            <sz val="9"/>
            <color indexed="81"/>
            <rFont val="Tahoma"/>
            <family val="2"/>
          </rPr>
          <t xml:space="preserve"> </t>
        </r>
        <r>
          <rPr>
            <b/>
            <sz val="9"/>
            <color indexed="81"/>
            <rFont val="돋움"/>
            <family val="3"/>
            <charset val="129"/>
          </rPr>
          <t>입양</t>
        </r>
        <r>
          <rPr>
            <b/>
            <sz val="9"/>
            <color indexed="81"/>
            <rFont val="Tahoma"/>
            <family val="2"/>
          </rPr>
          <t xml:space="preserve"> </t>
        </r>
        <r>
          <rPr>
            <b/>
            <sz val="9"/>
            <color indexed="81"/>
            <rFont val="돋움"/>
            <family val="3"/>
            <charset val="129"/>
          </rPr>
          <t>신고한</t>
        </r>
        <r>
          <rPr>
            <b/>
            <sz val="9"/>
            <color indexed="81"/>
            <rFont val="Tahoma"/>
            <family val="2"/>
          </rPr>
          <t xml:space="preserve"> </t>
        </r>
        <r>
          <rPr>
            <b/>
            <sz val="9"/>
            <color indexed="81"/>
            <rFont val="돋움"/>
            <family val="3"/>
            <charset val="129"/>
          </rPr>
          <t>공제대상자녀가</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경우</t>
        </r>
        <r>
          <rPr>
            <b/>
            <sz val="9"/>
            <color indexed="81"/>
            <rFont val="Tahoma"/>
            <family val="2"/>
          </rPr>
          <t xml:space="preserve"> 1</t>
        </r>
        <r>
          <rPr>
            <b/>
            <sz val="9"/>
            <color indexed="81"/>
            <rFont val="돋움"/>
            <family val="3"/>
            <charset val="129"/>
          </rPr>
          <t>명당</t>
        </r>
        <r>
          <rPr>
            <b/>
            <sz val="9"/>
            <color indexed="81"/>
            <rFont val="Tahoma"/>
            <family val="2"/>
          </rPr>
          <t xml:space="preserve"> </t>
        </r>
        <r>
          <rPr>
            <b/>
            <sz val="9"/>
            <color indexed="81"/>
            <rFont val="돋움"/>
            <family val="3"/>
            <charset val="129"/>
          </rPr>
          <t>연</t>
        </r>
        <r>
          <rPr>
            <b/>
            <sz val="9"/>
            <color indexed="81"/>
            <rFont val="Tahoma"/>
            <family val="2"/>
          </rPr>
          <t xml:space="preserve"> 30</t>
        </r>
        <r>
          <rPr>
            <b/>
            <sz val="9"/>
            <color indexed="81"/>
            <rFont val="돋움"/>
            <family val="3"/>
            <charset val="129"/>
          </rPr>
          <t>만원을</t>
        </r>
        <r>
          <rPr>
            <b/>
            <sz val="9"/>
            <color indexed="81"/>
            <rFont val="Tahoma"/>
            <family val="2"/>
          </rPr>
          <t xml:space="preserve"> </t>
        </r>
        <r>
          <rPr>
            <b/>
            <sz val="9"/>
            <color indexed="81"/>
            <rFont val="돋움"/>
            <family val="3"/>
            <charset val="129"/>
          </rPr>
          <t>종합소득산출세액에서</t>
        </r>
        <r>
          <rPr>
            <b/>
            <sz val="9"/>
            <color indexed="81"/>
            <rFont val="Tahoma"/>
            <family val="2"/>
          </rPr>
          <t xml:space="preserve"> </t>
        </r>
        <r>
          <rPr>
            <b/>
            <sz val="9"/>
            <color indexed="81"/>
            <rFont val="돋움"/>
            <family val="3"/>
            <charset val="129"/>
          </rPr>
          <t>공제한다</t>
        </r>
        <r>
          <rPr>
            <b/>
            <sz val="9"/>
            <color indexed="81"/>
            <rFont val="Tahoma"/>
            <family val="2"/>
          </rPr>
          <t>(</t>
        </r>
        <r>
          <rPr>
            <b/>
            <sz val="9"/>
            <color indexed="81"/>
            <rFont val="돋움"/>
            <family val="3"/>
            <charset val="129"/>
          </rPr>
          <t>소법</t>
        </r>
        <r>
          <rPr>
            <b/>
            <sz val="9"/>
            <color indexed="81"/>
            <rFont val="Tahoma"/>
            <family val="2"/>
          </rPr>
          <t>59</t>
        </r>
        <r>
          <rPr>
            <b/>
            <sz val="9"/>
            <color indexed="81"/>
            <rFont val="돋움"/>
            <family val="3"/>
            <charset val="129"/>
          </rPr>
          <t>의</t>
        </r>
        <r>
          <rPr>
            <b/>
            <sz val="9"/>
            <color indexed="81"/>
            <rFont val="Tahoma"/>
            <family val="2"/>
          </rPr>
          <t>2</t>
        </r>
        <r>
          <rPr>
            <b/>
            <sz val="9"/>
            <color indexed="81"/>
            <rFont val="돋움"/>
            <family val="3"/>
            <charset val="129"/>
          </rPr>
          <t>③</t>
        </r>
        <r>
          <rPr>
            <b/>
            <sz val="9"/>
            <color indexed="81"/>
            <rFont val="Tahoma"/>
            <family val="2"/>
          </rPr>
          <t>).</t>
        </r>
      </text>
    </comment>
    <comment ref="K17" authorId="0" shapeId="0" xr:uid="{00000000-0006-0000-0100-000010000000}">
      <text>
        <r>
          <rPr>
            <b/>
            <sz val="9"/>
            <color indexed="81"/>
            <rFont val="돋움"/>
            <family val="3"/>
            <charset val="129"/>
          </rPr>
          <t>◆</t>
        </r>
        <r>
          <rPr>
            <b/>
            <sz val="9"/>
            <color indexed="81"/>
            <rFont val="Tahoma"/>
            <family val="2"/>
          </rPr>
          <t xml:space="preserve">  </t>
        </r>
        <r>
          <rPr>
            <b/>
            <sz val="9"/>
            <color indexed="81"/>
            <rFont val="돋움"/>
            <family val="3"/>
            <charset val="129"/>
          </rPr>
          <t>근로소득</t>
        </r>
        <r>
          <rPr>
            <b/>
            <sz val="9"/>
            <color indexed="81"/>
            <rFont val="Tahoma"/>
            <family val="2"/>
          </rPr>
          <t>,</t>
        </r>
        <r>
          <rPr>
            <b/>
            <sz val="9"/>
            <color indexed="81"/>
            <rFont val="돋움"/>
            <family val="3"/>
            <charset val="129"/>
          </rPr>
          <t>양도소득</t>
        </r>
        <r>
          <rPr>
            <b/>
            <sz val="9"/>
            <color indexed="81"/>
            <rFont val="Tahoma"/>
            <family val="2"/>
          </rPr>
          <t>,</t>
        </r>
        <r>
          <rPr>
            <b/>
            <sz val="9"/>
            <color indexed="81"/>
            <rFont val="돋움"/>
            <family val="3"/>
            <charset val="129"/>
          </rPr>
          <t>사업소득</t>
        </r>
        <r>
          <rPr>
            <b/>
            <sz val="9"/>
            <color indexed="81"/>
            <rFont val="Tahoma"/>
            <family val="2"/>
          </rPr>
          <t>,</t>
        </r>
        <r>
          <rPr>
            <b/>
            <sz val="9"/>
            <color indexed="81"/>
            <rFont val="돋움"/>
            <family val="3"/>
            <charset val="129"/>
          </rPr>
          <t>퇴직소등</t>
        </r>
        <r>
          <rPr>
            <b/>
            <sz val="9"/>
            <color indexed="81"/>
            <rFont val="Tahoma"/>
            <family val="2"/>
          </rPr>
          <t xml:space="preserve"> </t>
        </r>
        <r>
          <rPr>
            <b/>
            <sz val="9"/>
            <color indexed="81"/>
            <rFont val="돋움"/>
            <family val="3"/>
            <charset val="129"/>
          </rPr>
          <t>등의</t>
        </r>
        <r>
          <rPr>
            <b/>
            <sz val="9"/>
            <color indexed="81"/>
            <rFont val="Tahoma"/>
            <family val="2"/>
          </rPr>
          <t xml:space="preserve"> </t>
        </r>
        <r>
          <rPr>
            <b/>
            <sz val="9"/>
            <color indexed="81"/>
            <rFont val="돋움"/>
            <family val="3"/>
            <charset val="129"/>
          </rPr>
          <t>소득금액</t>
        </r>
        <r>
          <rPr>
            <b/>
            <sz val="9"/>
            <color indexed="81"/>
            <rFont val="Tahoma"/>
            <family val="2"/>
          </rPr>
          <t xml:space="preserve"> </t>
        </r>
        <r>
          <rPr>
            <b/>
            <sz val="9"/>
            <color indexed="81"/>
            <rFont val="돋움"/>
            <family val="3"/>
            <charset val="129"/>
          </rPr>
          <t>합계액이</t>
        </r>
        <r>
          <rPr>
            <b/>
            <sz val="9"/>
            <color indexed="81"/>
            <rFont val="Tahoma"/>
            <family val="2"/>
          </rPr>
          <t xml:space="preserve"> 100</t>
        </r>
        <r>
          <rPr>
            <b/>
            <sz val="9"/>
            <color indexed="81"/>
            <rFont val="돋움"/>
            <family val="3"/>
            <charset val="129"/>
          </rPr>
          <t>만원</t>
        </r>
        <r>
          <rPr>
            <b/>
            <sz val="9"/>
            <color indexed="81"/>
            <rFont val="Tahoma"/>
            <family val="2"/>
          </rPr>
          <t>(</t>
        </r>
        <r>
          <rPr>
            <b/>
            <sz val="9"/>
            <color indexed="81"/>
            <rFont val="돋움"/>
            <family val="3"/>
            <charset val="129"/>
          </rPr>
          <t>근로소득만</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자는</t>
        </r>
        <r>
          <rPr>
            <b/>
            <sz val="9"/>
            <color indexed="81"/>
            <rFont val="Tahoma"/>
            <family val="2"/>
          </rPr>
          <t xml:space="preserve"> </t>
        </r>
        <r>
          <rPr>
            <b/>
            <sz val="9"/>
            <color indexed="81"/>
            <rFont val="돋움"/>
            <family val="3"/>
            <charset val="129"/>
          </rPr>
          <t>총급여</t>
        </r>
        <r>
          <rPr>
            <b/>
            <sz val="9"/>
            <color indexed="81"/>
            <rFont val="Tahoma"/>
            <family val="2"/>
          </rPr>
          <t xml:space="preserve"> 500</t>
        </r>
        <r>
          <rPr>
            <b/>
            <sz val="9"/>
            <color indexed="81"/>
            <rFont val="돋움"/>
            <family val="3"/>
            <charset val="129"/>
          </rPr>
          <t>만원</t>
        </r>
        <r>
          <rPr>
            <b/>
            <sz val="9"/>
            <color indexed="81"/>
            <rFont val="Tahoma"/>
            <family val="2"/>
          </rPr>
          <t>)</t>
        </r>
        <r>
          <rPr>
            <b/>
            <sz val="9"/>
            <color indexed="81"/>
            <rFont val="돋움"/>
            <family val="3"/>
            <charset val="129"/>
          </rPr>
          <t>을</t>
        </r>
        <r>
          <rPr>
            <b/>
            <sz val="9"/>
            <color indexed="81"/>
            <rFont val="Tahoma"/>
            <family val="2"/>
          </rPr>
          <t xml:space="preserve"> </t>
        </r>
        <r>
          <rPr>
            <b/>
            <sz val="9"/>
            <color indexed="81"/>
            <rFont val="돋움"/>
            <family val="3"/>
            <charset val="129"/>
          </rPr>
          <t>초과한</t>
        </r>
        <r>
          <rPr>
            <b/>
            <sz val="9"/>
            <color indexed="81"/>
            <rFont val="Tahoma"/>
            <family val="2"/>
          </rPr>
          <t xml:space="preserve"> </t>
        </r>
        <r>
          <rPr>
            <b/>
            <sz val="9"/>
            <color indexed="81"/>
            <rFont val="돋움"/>
            <family val="3"/>
            <charset val="129"/>
          </rPr>
          <t>부양가족에</t>
        </r>
        <r>
          <rPr>
            <b/>
            <sz val="9"/>
            <color indexed="81"/>
            <rFont val="Tahoma"/>
            <family val="2"/>
          </rPr>
          <t xml:space="preserve"> </t>
        </r>
        <r>
          <rPr>
            <b/>
            <sz val="9"/>
            <color indexed="81"/>
            <rFont val="돋움"/>
            <family val="3"/>
            <charset val="129"/>
          </rPr>
          <t>대해서는</t>
        </r>
        <r>
          <rPr>
            <b/>
            <sz val="9"/>
            <color indexed="81"/>
            <rFont val="Tahoma"/>
            <family val="2"/>
          </rPr>
          <t xml:space="preserve"> </t>
        </r>
        <r>
          <rPr>
            <b/>
            <sz val="9"/>
            <color indexed="81"/>
            <rFont val="돋움"/>
            <family val="3"/>
            <charset val="129"/>
          </rPr>
          <t>기본공제</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특별소득공제·특별세액공제</t>
        </r>
        <r>
          <rPr>
            <b/>
            <sz val="9"/>
            <color indexed="81"/>
            <rFont val="Tahoma"/>
            <family val="2"/>
          </rPr>
          <t xml:space="preserve"> </t>
        </r>
        <r>
          <rPr>
            <b/>
            <sz val="9"/>
            <color indexed="81"/>
            <rFont val="돋움"/>
            <family val="3"/>
            <charset val="129"/>
          </rPr>
          <t>불가
◆</t>
        </r>
        <r>
          <rPr>
            <b/>
            <sz val="9"/>
            <color indexed="81"/>
            <rFont val="Tahoma"/>
            <family val="2"/>
          </rPr>
          <t xml:space="preserve"> </t>
        </r>
        <r>
          <rPr>
            <b/>
            <sz val="9"/>
            <color indexed="81"/>
            <rFont val="돋움"/>
            <family val="3"/>
            <charset val="129"/>
          </rPr>
          <t>소득금액</t>
        </r>
        <r>
          <rPr>
            <b/>
            <sz val="9"/>
            <color indexed="81"/>
            <rFont val="Tahoma"/>
            <family val="2"/>
          </rPr>
          <t xml:space="preserve"> 100</t>
        </r>
        <r>
          <rPr>
            <b/>
            <sz val="9"/>
            <color indexed="81"/>
            <rFont val="돋움"/>
            <family val="3"/>
            <charset val="129"/>
          </rPr>
          <t>만원</t>
        </r>
        <r>
          <rPr>
            <b/>
            <sz val="9"/>
            <color indexed="81"/>
            <rFont val="Tahoma"/>
            <family val="2"/>
          </rPr>
          <t>(</t>
        </r>
        <r>
          <rPr>
            <b/>
            <sz val="9"/>
            <color indexed="81"/>
            <rFont val="돋움"/>
            <family val="3"/>
            <charset val="129"/>
          </rPr>
          <t>근로소득만</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자는</t>
        </r>
        <r>
          <rPr>
            <b/>
            <sz val="9"/>
            <color indexed="81"/>
            <rFont val="Tahoma"/>
            <family val="2"/>
          </rPr>
          <t xml:space="preserve"> </t>
        </r>
        <r>
          <rPr>
            <b/>
            <sz val="9"/>
            <color indexed="81"/>
            <rFont val="돋움"/>
            <family val="3"/>
            <charset val="129"/>
          </rPr>
          <t>총급여</t>
        </r>
        <r>
          <rPr>
            <b/>
            <sz val="9"/>
            <color indexed="81"/>
            <rFont val="Tahoma"/>
            <family val="2"/>
          </rPr>
          <t xml:space="preserve"> 500</t>
        </r>
        <r>
          <rPr>
            <b/>
            <sz val="9"/>
            <color indexed="81"/>
            <rFont val="돋움"/>
            <family val="3"/>
            <charset val="129"/>
          </rPr>
          <t>만원</t>
        </r>
        <r>
          <rPr>
            <b/>
            <sz val="9"/>
            <color indexed="81"/>
            <rFont val="Tahoma"/>
            <family val="2"/>
          </rPr>
          <t xml:space="preserve">) </t>
        </r>
        <r>
          <rPr>
            <b/>
            <sz val="9"/>
            <color indexed="81"/>
            <rFont val="돋움"/>
            <family val="3"/>
            <charset val="129"/>
          </rPr>
          <t>초과한</t>
        </r>
        <r>
          <rPr>
            <b/>
            <sz val="9"/>
            <color indexed="81"/>
            <rFont val="Tahoma"/>
            <family val="2"/>
          </rPr>
          <t xml:space="preserve"> </t>
        </r>
        <r>
          <rPr>
            <b/>
            <sz val="9"/>
            <color indexed="81"/>
            <rFont val="돋움"/>
            <family val="3"/>
            <charset val="129"/>
          </rPr>
          <t>부양가족의</t>
        </r>
        <r>
          <rPr>
            <b/>
            <sz val="9"/>
            <color indexed="81"/>
            <rFont val="Tahoma"/>
            <family val="2"/>
          </rPr>
          <t xml:space="preserve"> </t>
        </r>
        <r>
          <rPr>
            <b/>
            <sz val="9"/>
            <color indexed="81"/>
            <rFont val="돋움"/>
            <family val="3"/>
            <charset val="129"/>
          </rPr>
          <t>추가공제</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보험료</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교육비</t>
        </r>
        <r>
          <rPr>
            <b/>
            <sz val="9"/>
            <color indexed="81"/>
            <rFont val="Tahoma"/>
            <family val="2"/>
          </rPr>
          <t>(</t>
        </r>
        <r>
          <rPr>
            <b/>
            <sz val="9"/>
            <color indexed="81"/>
            <rFont val="돋움"/>
            <family val="3"/>
            <charset val="129"/>
          </rPr>
          <t>장애인</t>
        </r>
        <r>
          <rPr>
            <b/>
            <sz val="9"/>
            <color indexed="81"/>
            <rFont val="Tahoma"/>
            <family val="2"/>
          </rPr>
          <t xml:space="preserve"> </t>
        </r>
        <r>
          <rPr>
            <b/>
            <sz val="9"/>
            <color indexed="81"/>
            <rFont val="돋움"/>
            <family val="3"/>
            <charset val="129"/>
          </rPr>
          <t>재활교육비</t>
        </r>
        <r>
          <rPr>
            <b/>
            <sz val="9"/>
            <color indexed="81"/>
            <rFont val="Tahoma"/>
            <family val="2"/>
          </rPr>
          <t xml:space="preserve"> </t>
        </r>
        <r>
          <rPr>
            <b/>
            <sz val="9"/>
            <color indexed="81"/>
            <rFont val="돋움"/>
            <family val="3"/>
            <charset val="129"/>
          </rPr>
          <t>제외</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기부금</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신용카드</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현금영수증</t>
        </r>
        <r>
          <rPr>
            <b/>
            <sz val="9"/>
            <color indexed="81"/>
            <rFont val="Tahoma"/>
            <family val="2"/>
          </rPr>
          <t xml:space="preserve"> </t>
        </r>
        <r>
          <rPr>
            <b/>
            <sz val="9"/>
            <color indexed="81"/>
            <rFont val="돋움"/>
            <family val="3"/>
            <charset val="129"/>
          </rPr>
          <t>등도</t>
        </r>
        <r>
          <rPr>
            <b/>
            <sz val="9"/>
            <color indexed="81"/>
            <rFont val="Tahoma"/>
            <family val="2"/>
          </rPr>
          <t xml:space="preserve"> </t>
        </r>
        <r>
          <rPr>
            <b/>
            <sz val="9"/>
            <color indexed="81"/>
            <rFont val="돋움"/>
            <family val="3"/>
            <charset val="129"/>
          </rPr>
          <t>공제받을</t>
        </r>
        <r>
          <rPr>
            <b/>
            <sz val="9"/>
            <color indexed="81"/>
            <rFont val="Tahoma"/>
            <family val="2"/>
          </rPr>
          <t xml:space="preserve"> </t>
        </r>
        <r>
          <rPr>
            <b/>
            <sz val="9"/>
            <color indexed="81"/>
            <rFont val="돋움"/>
            <family val="3"/>
            <charset val="129"/>
          </rPr>
          <t>수</t>
        </r>
        <r>
          <rPr>
            <b/>
            <sz val="9"/>
            <color indexed="81"/>
            <rFont val="Tahoma"/>
            <family val="2"/>
          </rPr>
          <t xml:space="preserve"> </t>
        </r>
        <r>
          <rPr>
            <b/>
            <sz val="9"/>
            <color indexed="81"/>
            <rFont val="돋움"/>
            <family val="3"/>
            <charset val="129"/>
          </rPr>
          <t>없음</t>
        </r>
      </text>
    </comment>
    <comment ref="M17" authorId="0" shapeId="0" xr:uid="{00000000-0006-0000-0100-000011000000}">
      <text>
        <r>
          <rPr>
            <b/>
            <sz val="9"/>
            <color indexed="81"/>
            <rFont val="맑은 고딕"/>
            <family val="2"/>
            <charset val="129"/>
          </rPr>
          <t>세무서</t>
        </r>
        <r>
          <rPr>
            <b/>
            <sz val="9"/>
            <color indexed="81"/>
            <rFont val="Tahoma"/>
            <family val="2"/>
          </rPr>
          <t xml:space="preserve"> </t>
        </r>
        <r>
          <rPr>
            <b/>
            <sz val="9"/>
            <color indexed="81"/>
            <rFont val="맑은 고딕"/>
            <family val="2"/>
            <charset val="129"/>
          </rPr>
          <t>중점</t>
        </r>
        <r>
          <rPr>
            <b/>
            <sz val="9"/>
            <color indexed="81"/>
            <rFont val="Tahoma"/>
            <family val="2"/>
          </rPr>
          <t xml:space="preserve">check </t>
        </r>
        <r>
          <rPr>
            <b/>
            <sz val="9"/>
            <color indexed="81"/>
            <rFont val="맑은 고딕"/>
            <family val="2"/>
            <charset val="129"/>
          </rPr>
          <t>사항</t>
        </r>
        <r>
          <rPr>
            <b/>
            <sz val="9"/>
            <color indexed="81"/>
            <rFont val="Tahoma"/>
            <family val="2"/>
          </rPr>
          <t xml:space="preserve"> =&gt; </t>
        </r>
        <r>
          <rPr>
            <b/>
            <sz val="9"/>
            <color indexed="81"/>
            <rFont val="맑은 고딕"/>
            <family val="2"/>
            <charset val="129"/>
          </rPr>
          <t>보장성보험료의</t>
        </r>
        <r>
          <rPr>
            <b/>
            <sz val="9"/>
            <color indexed="81"/>
            <rFont val="Tahoma"/>
            <family val="2"/>
          </rPr>
          <t xml:space="preserve"> </t>
        </r>
        <r>
          <rPr>
            <b/>
            <sz val="9"/>
            <color indexed="81"/>
            <rFont val="맑은 고딕"/>
            <family val="2"/>
            <charset val="129"/>
          </rPr>
          <t>경우</t>
        </r>
        <r>
          <rPr>
            <b/>
            <sz val="9"/>
            <color indexed="81"/>
            <rFont val="Tahoma"/>
            <family val="2"/>
          </rPr>
          <t xml:space="preserve"> </t>
        </r>
        <r>
          <rPr>
            <b/>
            <sz val="9"/>
            <color indexed="81"/>
            <rFont val="맑은 고딕"/>
            <family val="2"/>
            <charset val="129"/>
          </rPr>
          <t>피보험자가</t>
        </r>
        <r>
          <rPr>
            <b/>
            <sz val="9"/>
            <color indexed="81"/>
            <rFont val="Tahoma"/>
            <family val="2"/>
          </rPr>
          <t xml:space="preserve"> </t>
        </r>
        <r>
          <rPr>
            <b/>
            <sz val="9"/>
            <color indexed="81"/>
            <rFont val="맑은 고딕"/>
            <family val="2"/>
            <charset val="129"/>
          </rPr>
          <t>기본공제대상자인지</t>
        </r>
        <r>
          <rPr>
            <b/>
            <sz val="9"/>
            <color indexed="81"/>
            <rFont val="Tahoma"/>
            <family val="2"/>
          </rPr>
          <t xml:space="preserve"> </t>
        </r>
        <r>
          <rPr>
            <b/>
            <sz val="9"/>
            <color indexed="81"/>
            <rFont val="맑은 고딕"/>
            <family val="2"/>
            <charset val="129"/>
          </rPr>
          <t>여부</t>
        </r>
        <r>
          <rPr>
            <b/>
            <sz val="9"/>
            <color indexed="81"/>
            <rFont val="Tahoma"/>
            <family val="2"/>
          </rPr>
          <t xml:space="preserve"> </t>
        </r>
        <r>
          <rPr>
            <b/>
            <sz val="9"/>
            <color indexed="81"/>
            <rFont val="맑은 고딕"/>
            <family val="2"/>
            <charset val="129"/>
          </rPr>
          <t xml:space="preserve">확인
</t>
        </r>
        <r>
          <rPr>
            <b/>
            <sz val="9"/>
            <color indexed="81"/>
            <rFont val="Tahoma"/>
            <family val="2"/>
          </rPr>
          <t xml:space="preserve">                                         </t>
        </r>
        <r>
          <rPr>
            <b/>
            <sz val="9"/>
            <color indexed="81"/>
            <rFont val="맑은 고딕"/>
            <family val="2"/>
            <charset val="129"/>
          </rPr>
          <t>기본공제대상자가</t>
        </r>
        <r>
          <rPr>
            <b/>
            <sz val="9"/>
            <color indexed="81"/>
            <rFont val="Tahoma"/>
            <family val="2"/>
          </rPr>
          <t xml:space="preserve"> </t>
        </r>
        <r>
          <rPr>
            <b/>
            <sz val="9"/>
            <color indexed="81"/>
            <rFont val="맑은 고딕"/>
            <family val="2"/>
            <charset val="129"/>
          </rPr>
          <t>아닌</t>
        </r>
        <r>
          <rPr>
            <b/>
            <sz val="9"/>
            <color indexed="81"/>
            <rFont val="Tahoma"/>
            <family val="2"/>
          </rPr>
          <t xml:space="preserve"> </t>
        </r>
        <r>
          <rPr>
            <b/>
            <sz val="9"/>
            <color indexed="81"/>
            <rFont val="맑은 고딕"/>
            <family val="2"/>
            <charset val="129"/>
          </rPr>
          <t>부양가족</t>
        </r>
        <r>
          <rPr>
            <b/>
            <sz val="9"/>
            <color indexed="81"/>
            <rFont val="Tahoma"/>
            <family val="2"/>
          </rPr>
          <t>(</t>
        </r>
        <r>
          <rPr>
            <b/>
            <sz val="9"/>
            <color indexed="81"/>
            <rFont val="맑은 고딕"/>
            <family val="2"/>
            <charset val="129"/>
          </rPr>
          <t>피보험자</t>
        </r>
        <r>
          <rPr>
            <b/>
            <sz val="9"/>
            <color indexed="81"/>
            <rFont val="Tahoma"/>
            <family val="2"/>
          </rPr>
          <t>)</t>
        </r>
        <r>
          <rPr>
            <b/>
            <sz val="9"/>
            <color indexed="81"/>
            <rFont val="맑은 고딕"/>
            <family val="2"/>
            <charset val="129"/>
          </rPr>
          <t>을</t>
        </r>
        <r>
          <rPr>
            <b/>
            <sz val="9"/>
            <color indexed="81"/>
            <rFont val="Tahoma"/>
            <family val="2"/>
          </rPr>
          <t xml:space="preserve"> </t>
        </r>
        <r>
          <rPr>
            <b/>
            <sz val="9"/>
            <color indexed="81"/>
            <rFont val="맑은 고딕"/>
            <family val="2"/>
            <charset val="129"/>
          </rPr>
          <t>위해</t>
        </r>
        <r>
          <rPr>
            <b/>
            <sz val="9"/>
            <color indexed="81"/>
            <rFont val="Tahoma"/>
            <family val="2"/>
          </rPr>
          <t xml:space="preserve"> </t>
        </r>
        <r>
          <rPr>
            <b/>
            <sz val="9"/>
            <color indexed="81"/>
            <rFont val="맑은 고딕"/>
            <family val="2"/>
            <charset val="129"/>
          </rPr>
          <t>지출한</t>
        </r>
        <r>
          <rPr>
            <b/>
            <sz val="9"/>
            <color indexed="81"/>
            <rFont val="Tahoma"/>
            <family val="2"/>
          </rPr>
          <t xml:space="preserve"> </t>
        </r>
        <r>
          <rPr>
            <b/>
            <sz val="9"/>
            <color indexed="81"/>
            <rFont val="맑은 고딕"/>
            <family val="2"/>
            <charset val="129"/>
          </rPr>
          <t>보험료는</t>
        </r>
        <r>
          <rPr>
            <b/>
            <sz val="9"/>
            <color indexed="81"/>
            <rFont val="Tahoma"/>
            <family val="2"/>
          </rPr>
          <t xml:space="preserve"> </t>
        </r>
        <r>
          <rPr>
            <b/>
            <sz val="9"/>
            <color indexed="81"/>
            <rFont val="맑은 고딕"/>
            <family val="2"/>
            <charset val="129"/>
          </rPr>
          <t>세액공제</t>
        </r>
        <r>
          <rPr>
            <b/>
            <sz val="9"/>
            <color indexed="81"/>
            <rFont val="Tahoma"/>
            <family val="2"/>
          </rPr>
          <t xml:space="preserve"> </t>
        </r>
        <r>
          <rPr>
            <b/>
            <sz val="9"/>
            <color indexed="81"/>
            <rFont val="맑은 고딕"/>
            <family val="2"/>
            <charset val="129"/>
          </rPr>
          <t>불가
①</t>
        </r>
        <r>
          <rPr>
            <b/>
            <sz val="9"/>
            <color indexed="81"/>
            <rFont val="Tahoma"/>
            <family val="2"/>
          </rPr>
          <t xml:space="preserve"> </t>
        </r>
        <r>
          <rPr>
            <b/>
            <sz val="9"/>
            <color indexed="81"/>
            <rFont val="맑은 고딕"/>
            <family val="2"/>
            <charset val="129"/>
          </rPr>
          <t>세액공제대상</t>
        </r>
        <r>
          <rPr>
            <b/>
            <sz val="9"/>
            <color indexed="81"/>
            <rFont val="Tahoma"/>
            <family val="2"/>
          </rPr>
          <t xml:space="preserve"> </t>
        </r>
        <r>
          <rPr>
            <b/>
            <sz val="9"/>
            <color indexed="81"/>
            <rFont val="맑은 고딕"/>
            <family val="2"/>
            <charset val="129"/>
          </rPr>
          <t>보험료</t>
        </r>
        <r>
          <rPr>
            <b/>
            <sz val="9"/>
            <color indexed="81"/>
            <rFont val="Tahoma"/>
            <family val="2"/>
          </rPr>
          <t xml:space="preserve"> </t>
        </r>
        <r>
          <rPr>
            <b/>
            <sz val="9"/>
            <color indexed="81"/>
            <rFont val="맑은 고딕"/>
            <family val="2"/>
            <charset val="129"/>
          </rPr>
          <t>계산
기본공제대상자를</t>
        </r>
        <r>
          <rPr>
            <b/>
            <sz val="9"/>
            <color indexed="81"/>
            <rFont val="Tahoma"/>
            <family val="2"/>
          </rPr>
          <t xml:space="preserve"> </t>
        </r>
        <r>
          <rPr>
            <b/>
            <sz val="9"/>
            <color indexed="81"/>
            <rFont val="맑은 고딕"/>
            <family val="2"/>
            <charset val="129"/>
          </rPr>
          <t>피보험자</t>
        </r>
        <r>
          <rPr>
            <b/>
            <sz val="9"/>
            <color indexed="81"/>
            <rFont val="Tahoma"/>
            <family val="2"/>
          </rPr>
          <t>(</t>
        </r>
        <r>
          <rPr>
            <b/>
            <sz val="9"/>
            <color indexed="81"/>
            <rFont val="맑은 고딕"/>
            <family val="2"/>
            <charset val="129"/>
          </rPr>
          <t>종피보험자</t>
        </r>
        <r>
          <rPr>
            <b/>
            <sz val="9"/>
            <color indexed="81"/>
            <rFont val="Tahoma"/>
            <family val="2"/>
          </rPr>
          <t xml:space="preserve"> </t>
        </r>
        <r>
          <rPr>
            <b/>
            <sz val="9"/>
            <color indexed="81"/>
            <rFont val="맑은 고딕"/>
            <family val="2"/>
            <charset val="129"/>
          </rPr>
          <t>포함</t>
        </r>
        <r>
          <rPr>
            <b/>
            <sz val="9"/>
            <color indexed="81"/>
            <rFont val="Tahoma"/>
            <family val="2"/>
          </rPr>
          <t>)</t>
        </r>
        <r>
          <rPr>
            <b/>
            <sz val="9"/>
            <color indexed="81"/>
            <rFont val="맑은 고딕"/>
            <family val="2"/>
            <charset val="129"/>
          </rPr>
          <t>로</t>
        </r>
        <r>
          <rPr>
            <b/>
            <sz val="9"/>
            <color indexed="81"/>
            <rFont val="Tahoma"/>
            <family val="2"/>
          </rPr>
          <t xml:space="preserve"> </t>
        </r>
        <r>
          <rPr>
            <b/>
            <sz val="9"/>
            <color indexed="81"/>
            <rFont val="맑은 고딕"/>
            <family val="2"/>
            <charset val="129"/>
          </rPr>
          <t>하는</t>
        </r>
        <r>
          <rPr>
            <b/>
            <sz val="9"/>
            <color indexed="81"/>
            <rFont val="Tahoma"/>
            <family val="2"/>
          </rPr>
          <t xml:space="preserve"> </t>
        </r>
        <r>
          <rPr>
            <b/>
            <sz val="9"/>
            <color indexed="81"/>
            <rFont val="맑은 고딕"/>
            <family val="2"/>
            <charset val="129"/>
          </rPr>
          <t>보장성보험
한도액</t>
        </r>
        <r>
          <rPr>
            <b/>
            <sz val="9"/>
            <color indexed="81"/>
            <rFont val="Tahoma"/>
            <family val="2"/>
          </rPr>
          <t xml:space="preserve"> </t>
        </r>
        <r>
          <rPr>
            <b/>
            <sz val="9"/>
            <color indexed="81"/>
            <rFont val="맑은 고딕"/>
            <family val="2"/>
            <charset val="129"/>
          </rPr>
          <t>일반보장성</t>
        </r>
        <r>
          <rPr>
            <b/>
            <sz val="9"/>
            <color indexed="81"/>
            <rFont val="Tahoma"/>
            <family val="2"/>
          </rPr>
          <t xml:space="preserve"> </t>
        </r>
        <r>
          <rPr>
            <b/>
            <sz val="9"/>
            <color indexed="81"/>
            <rFont val="맑은 고딕"/>
            <family val="2"/>
            <charset val="129"/>
          </rPr>
          <t>보험료</t>
        </r>
        <r>
          <rPr>
            <b/>
            <sz val="9"/>
            <color indexed="81"/>
            <rFont val="Tahoma"/>
            <family val="2"/>
          </rPr>
          <t xml:space="preserve"> (</t>
        </r>
        <r>
          <rPr>
            <b/>
            <sz val="9"/>
            <color indexed="81"/>
            <rFont val="맑은 고딕"/>
            <family val="2"/>
            <charset val="129"/>
          </rPr>
          <t>연</t>
        </r>
        <r>
          <rPr>
            <b/>
            <sz val="9"/>
            <color indexed="81"/>
            <rFont val="Tahoma"/>
            <family val="2"/>
          </rPr>
          <t xml:space="preserve"> 100</t>
        </r>
        <r>
          <rPr>
            <b/>
            <sz val="9"/>
            <color indexed="81"/>
            <rFont val="맑은 고딕"/>
            <family val="2"/>
            <charset val="129"/>
          </rPr>
          <t>만원</t>
        </r>
        <r>
          <rPr>
            <b/>
            <sz val="9"/>
            <color indexed="81"/>
            <rFont val="Tahoma"/>
            <family val="2"/>
          </rPr>
          <t xml:space="preserve"> </t>
        </r>
        <r>
          <rPr>
            <b/>
            <sz val="9"/>
            <color indexed="81"/>
            <rFont val="맑은 고딕"/>
            <family val="2"/>
            <charset val="129"/>
          </rPr>
          <t>한도</t>
        </r>
        <r>
          <rPr>
            <b/>
            <sz val="9"/>
            <color indexed="81"/>
            <rFont val="Tahoma"/>
            <family val="2"/>
          </rPr>
          <t xml:space="preserve">)
</t>
        </r>
        <r>
          <rPr>
            <b/>
            <sz val="9"/>
            <color indexed="81"/>
            <rFont val="맑은 고딕"/>
            <family val="2"/>
            <charset val="129"/>
          </rPr>
          <t>기본공제대상자</t>
        </r>
        <r>
          <rPr>
            <b/>
            <sz val="9"/>
            <color indexed="81"/>
            <rFont val="Tahoma"/>
            <family val="2"/>
          </rPr>
          <t xml:space="preserve"> </t>
        </r>
        <r>
          <rPr>
            <b/>
            <sz val="9"/>
            <color indexed="81"/>
            <rFont val="맑은 고딕"/>
            <family val="2"/>
            <charset val="129"/>
          </rPr>
          <t>중</t>
        </r>
        <r>
          <rPr>
            <b/>
            <sz val="9"/>
            <color indexed="81"/>
            <rFont val="Tahoma"/>
            <family val="2"/>
          </rPr>
          <t xml:space="preserve"> </t>
        </r>
        <r>
          <rPr>
            <b/>
            <sz val="9"/>
            <color indexed="81"/>
            <rFont val="맑은 고딕"/>
            <family val="2"/>
            <charset val="129"/>
          </rPr>
          <t>장애인을</t>
        </r>
        <r>
          <rPr>
            <b/>
            <sz val="9"/>
            <color indexed="81"/>
            <rFont val="Tahoma"/>
            <family val="2"/>
          </rPr>
          <t xml:space="preserve"> </t>
        </r>
        <r>
          <rPr>
            <b/>
            <sz val="9"/>
            <color indexed="81"/>
            <rFont val="맑은 고딕"/>
            <family val="2"/>
            <charset val="129"/>
          </rPr>
          <t>피보험자</t>
        </r>
        <r>
          <rPr>
            <b/>
            <sz val="9"/>
            <color indexed="81"/>
            <rFont val="Tahoma"/>
            <family val="2"/>
          </rPr>
          <t xml:space="preserve"> </t>
        </r>
        <r>
          <rPr>
            <b/>
            <sz val="9"/>
            <color indexed="81"/>
            <rFont val="맑은 고딕"/>
            <family val="2"/>
            <charset val="129"/>
          </rPr>
          <t>또는</t>
        </r>
        <r>
          <rPr>
            <b/>
            <sz val="9"/>
            <color indexed="81"/>
            <rFont val="Tahoma"/>
            <family val="2"/>
          </rPr>
          <t xml:space="preserve"> </t>
        </r>
        <r>
          <rPr>
            <b/>
            <sz val="9"/>
            <color indexed="81"/>
            <rFont val="맑은 고딕"/>
            <family val="2"/>
            <charset val="129"/>
          </rPr>
          <t>수익자로</t>
        </r>
        <r>
          <rPr>
            <b/>
            <sz val="9"/>
            <color indexed="81"/>
            <rFont val="Tahoma"/>
            <family val="2"/>
          </rPr>
          <t xml:space="preserve"> </t>
        </r>
        <r>
          <rPr>
            <b/>
            <sz val="9"/>
            <color indexed="81"/>
            <rFont val="맑은 고딕"/>
            <family val="2"/>
            <charset val="129"/>
          </rPr>
          <t>하는</t>
        </r>
        <r>
          <rPr>
            <b/>
            <sz val="9"/>
            <color indexed="81"/>
            <rFont val="Tahoma"/>
            <family val="2"/>
          </rPr>
          <t xml:space="preserve"> </t>
        </r>
        <r>
          <rPr>
            <b/>
            <sz val="9"/>
            <color indexed="81"/>
            <rFont val="맑은 고딕"/>
            <family val="2"/>
            <charset val="129"/>
          </rPr>
          <t>보장성보험
장애인전용보장성보험료</t>
        </r>
        <r>
          <rPr>
            <b/>
            <sz val="9"/>
            <color indexed="81"/>
            <rFont val="Tahoma"/>
            <family val="2"/>
          </rPr>
          <t xml:space="preserve"> (</t>
        </r>
        <r>
          <rPr>
            <b/>
            <sz val="9"/>
            <color indexed="81"/>
            <rFont val="맑은 고딕"/>
            <family val="2"/>
            <charset val="129"/>
          </rPr>
          <t>연</t>
        </r>
        <r>
          <rPr>
            <b/>
            <sz val="9"/>
            <color indexed="81"/>
            <rFont val="Tahoma"/>
            <family val="2"/>
          </rPr>
          <t xml:space="preserve"> 100</t>
        </r>
        <r>
          <rPr>
            <b/>
            <sz val="9"/>
            <color indexed="81"/>
            <rFont val="맑은 고딕"/>
            <family val="2"/>
            <charset val="129"/>
          </rPr>
          <t>만원</t>
        </r>
        <r>
          <rPr>
            <b/>
            <sz val="9"/>
            <color indexed="81"/>
            <rFont val="Tahoma"/>
            <family val="2"/>
          </rPr>
          <t xml:space="preserve"> </t>
        </r>
        <r>
          <rPr>
            <b/>
            <sz val="9"/>
            <color indexed="81"/>
            <rFont val="맑은 고딕"/>
            <family val="2"/>
            <charset val="129"/>
          </rPr>
          <t>한도</t>
        </r>
        <r>
          <rPr>
            <b/>
            <sz val="9"/>
            <color indexed="81"/>
            <rFont val="Tahoma"/>
            <family val="2"/>
          </rPr>
          <t xml:space="preserve">)
</t>
        </r>
        <r>
          <rPr>
            <b/>
            <sz val="9"/>
            <color indexed="81"/>
            <rFont val="맑은 고딕"/>
            <family val="2"/>
            <charset val="129"/>
          </rPr>
          <t>☞</t>
        </r>
        <r>
          <rPr>
            <b/>
            <sz val="9"/>
            <color indexed="81"/>
            <rFont val="Tahoma"/>
            <family val="2"/>
          </rPr>
          <t xml:space="preserve"> </t>
        </r>
        <r>
          <rPr>
            <b/>
            <sz val="9"/>
            <color indexed="81"/>
            <rFont val="맑은 고딕"/>
            <family val="2"/>
            <charset val="129"/>
          </rPr>
          <t>보장성보험이란</t>
        </r>
        <r>
          <rPr>
            <b/>
            <sz val="9"/>
            <color indexed="81"/>
            <rFont val="Tahoma"/>
            <family val="2"/>
          </rPr>
          <t xml:space="preserve"> </t>
        </r>
        <r>
          <rPr>
            <b/>
            <sz val="9"/>
            <color indexed="81"/>
            <rFont val="맑은 고딕"/>
            <family val="2"/>
            <charset val="129"/>
          </rPr>
          <t>보험</t>
        </r>
        <r>
          <rPr>
            <b/>
            <sz val="9"/>
            <color indexed="81"/>
            <rFont val="Tahoma"/>
            <family val="2"/>
          </rPr>
          <t xml:space="preserve"> </t>
        </r>
        <r>
          <rPr>
            <b/>
            <sz val="9"/>
            <color indexed="81"/>
            <rFont val="맑은 고딕"/>
            <family val="2"/>
            <charset val="129"/>
          </rPr>
          <t>중</t>
        </r>
        <r>
          <rPr>
            <b/>
            <sz val="9"/>
            <color indexed="81"/>
            <rFont val="Tahoma"/>
            <family val="2"/>
          </rPr>
          <t xml:space="preserve"> </t>
        </r>
        <r>
          <rPr>
            <b/>
            <sz val="9"/>
            <color indexed="81"/>
            <rFont val="맑은 고딕"/>
            <family val="2"/>
            <charset val="129"/>
          </rPr>
          <t>만기에</t>
        </r>
        <r>
          <rPr>
            <b/>
            <sz val="9"/>
            <color indexed="81"/>
            <rFont val="Tahoma"/>
            <family val="2"/>
          </rPr>
          <t xml:space="preserve"> </t>
        </r>
        <r>
          <rPr>
            <b/>
            <sz val="9"/>
            <color indexed="81"/>
            <rFont val="맑은 고딕"/>
            <family val="2"/>
            <charset val="129"/>
          </rPr>
          <t>환급되는</t>
        </r>
        <r>
          <rPr>
            <b/>
            <sz val="9"/>
            <color indexed="81"/>
            <rFont val="Tahoma"/>
            <family val="2"/>
          </rPr>
          <t xml:space="preserve"> </t>
        </r>
        <r>
          <rPr>
            <b/>
            <sz val="9"/>
            <color indexed="81"/>
            <rFont val="맑은 고딕"/>
            <family val="2"/>
            <charset val="129"/>
          </rPr>
          <t>금액이</t>
        </r>
        <r>
          <rPr>
            <b/>
            <sz val="9"/>
            <color indexed="81"/>
            <rFont val="Tahoma"/>
            <family val="2"/>
          </rPr>
          <t xml:space="preserve"> </t>
        </r>
        <r>
          <rPr>
            <b/>
            <sz val="9"/>
            <color indexed="81"/>
            <rFont val="맑은 고딕"/>
            <family val="2"/>
            <charset val="129"/>
          </rPr>
          <t>납입보험료를</t>
        </r>
        <r>
          <rPr>
            <b/>
            <sz val="9"/>
            <color indexed="81"/>
            <rFont val="Tahoma"/>
            <family val="2"/>
          </rPr>
          <t xml:space="preserve"> </t>
        </r>
        <r>
          <rPr>
            <b/>
            <sz val="9"/>
            <color indexed="81"/>
            <rFont val="맑은 고딕"/>
            <family val="2"/>
            <charset val="129"/>
          </rPr>
          <t>초과하지</t>
        </r>
        <r>
          <rPr>
            <b/>
            <sz val="9"/>
            <color indexed="81"/>
            <rFont val="Tahoma"/>
            <family val="2"/>
          </rPr>
          <t xml:space="preserve"> </t>
        </r>
        <r>
          <rPr>
            <b/>
            <sz val="9"/>
            <color indexed="81"/>
            <rFont val="맑은 고딕"/>
            <family val="2"/>
            <charset val="129"/>
          </rPr>
          <t>아니하는</t>
        </r>
        <r>
          <rPr>
            <b/>
            <sz val="9"/>
            <color indexed="81"/>
            <rFont val="Tahoma"/>
            <family val="2"/>
          </rPr>
          <t xml:space="preserve"> </t>
        </r>
        <r>
          <rPr>
            <b/>
            <sz val="9"/>
            <color indexed="81"/>
            <rFont val="맑은 고딕"/>
            <family val="2"/>
            <charset val="129"/>
          </rPr>
          <t>보험으로서</t>
        </r>
        <r>
          <rPr>
            <b/>
            <sz val="9"/>
            <color indexed="81"/>
            <rFont val="Tahoma"/>
            <family val="2"/>
          </rPr>
          <t xml:space="preserve"> 
</t>
        </r>
        <r>
          <rPr>
            <b/>
            <sz val="9"/>
            <color indexed="81"/>
            <rFont val="맑은 고딕"/>
            <family val="2"/>
            <charset val="129"/>
          </rPr>
          <t>　　</t>
        </r>
        <r>
          <rPr>
            <b/>
            <sz val="9"/>
            <color indexed="81"/>
            <rFont val="Tahoma"/>
            <family val="2"/>
          </rPr>
          <t xml:space="preserve"> </t>
        </r>
        <r>
          <rPr>
            <b/>
            <sz val="9"/>
            <color indexed="81"/>
            <rFont val="맑은 고딕"/>
            <family val="2"/>
            <charset val="129"/>
          </rPr>
          <t>보험계약</t>
        </r>
        <r>
          <rPr>
            <b/>
            <sz val="9"/>
            <color indexed="81"/>
            <rFont val="Tahoma"/>
            <family val="2"/>
          </rPr>
          <t xml:space="preserve"> </t>
        </r>
        <r>
          <rPr>
            <b/>
            <sz val="9"/>
            <color indexed="81"/>
            <rFont val="맑은 고딕"/>
            <family val="2"/>
            <charset val="129"/>
          </rPr>
          <t>또는</t>
        </r>
        <r>
          <rPr>
            <b/>
            <sz val="9"/>
            <color indexed="81"/>
            <rFont val="Tahoma"/>
            <family val="2"/>
          </rPr>
          <t xml:space="preserve"> </t>
        </r>
        <r>
          <rPr>
            <b/>
            <sz val="9"/>
            <color indexed="81"/>
            <rFont val="맑은 고딕"/>
            <family val="2"/>
            <charset val="129"/>
          </rPr>
          <t>보험납입영수증에</t>
        </r>
        <r>
          <rPr>
            <b/>
            <sz val="9"/>
            <color indexed="81"/>
            <rFont val="Tahoma"/>
            <family val="2"/>
          </rPr>
          <t xml:space="preserve"> </t>
        </r>
        <r>
          <rPr>
            <b/>
            <sz val="9"/>
            <color indexed="81"/>
            <rFont val="맑은 고딕"/>
            <family val="2"/>
            <charset val="129"/>
          </rPr>
          <t>보험료공제대상임이</t>
        </r>
        <r>
          <rPr>
            <b/>
            <sz val="9"/>
            <color indexed="81"/>
            <rFont val="Tahoma"/>
            <family val="2"/>
          </rPr>
          <t xml:space="preserve"> </t>
        </r>
        <r>
          <rPr>
            <b/>
            <sz val="9"/>
            <color indexed="81"/>
            <rFont val="맑은 고딕"/>
            <family val="2"/>
            <charset val="129"/>
          </rPr>
          <t>표시된</t>
        </r>
        <r>
          <rPr>
            <b/>
            <sz val="9"/>
            <color indexed="81"/>
            <rFont val="Tahoma"/>
            <family val="2"/>
          </rPr>
          <t xml:space="preserve"> </t>
        </r>
        <r>
          <rPr>
            <b/>
            <sz val="9"/>
            <color indexed="81"/>
            <rFont val="맑은 고딕"/>
            <family val="2"/>
            <charset val="129"/>
          </rPr>
          <t>보험을</t>
        </r>
        <r>
          <rPr>
            <b/>
            <sz val="9"/>
            <color indexed="81"/>
            <rFont val="Tahoma"/>
            <family val="2"/>
          </rPr>
          <t xml:space="preserve"> </t>
        </r>
        <r>
          <rPr>
            <b/>
            <sz val="9"/>
            <color indexed="81"/>
            <rFont val="맑은 고딕"/>
            <family val="2"/>
            <charset val="129"/>
          </rPr>
          <t>말하며</t>
        </r>
        <r>
          <rPr>
            <b/>
            <sz val="9"/>
            <color indexed="81"/>
            <rFont val="Tahoma"/>
            <family val="2"/>
          </rPr>
          <t xml:space="preserve">, </t>
        </r>
        <r>
          <rPr>
            <b/>
            <sz val="9"/>
            <color indexed="81"/>
            <rFont val="맑은 고딕"/>
            <family val="2"/>
            <charset val="129"/>
          </rPr>
          <t>생명보험</t>
        </r>
        <r>
          <rPr>
            <b/>
            <sz val="9"/>
            <color indexed="81"/>
            <rFont val="Tahoma"/>
            <family val="2"/>
          </rPr>
          <t xml:space="preserve">, </t>
        </r>
        <r>
          <rPr>
            <b/>
            <sz val="9"/>
            <color indexed="81"/>
            <rFont val="맑은 고딕"/>
            <family val="2"/>
            <charset val="129"/>
          </rPr>
          <t>상해보험</t>
        </r>
        <r>
          <rPr>
            <b/>
            <sz val="9"/>
            <color indexed="81"/>
            <rFont val="Tahoma"/>
            <family val="2"/>
          </rPr>
          <t xml:space="preserve">,
</t>
        </r>
        <r>
          <rPr>
            <b/>
            <sz val="9"/>
            <color indexed="81"/>
            <rFont val="맑은 고딕"/>
            <family val="2"/>
            <charset val="129"/>
          </rPr>
          <t>　　</t>
        </r>
        <r>
          <rPr>
            <b/>
            <sz val="9"/>
            <color indexed="81"/>
            <rFont val="Tahoma"/>
            <family val="2"/>
          </rPr>
          <t xml:space="preserve"> </t>
        </r>
        <r>
          <rPr>
            <b/>
            <sz val="9"/>
            <color indexed="81"/>
            <rFont val="맑은 고딕"/>
            <family val="2"/>
            <charset val="129"/>
          </rPr>
          <t>손해보험</t>
        </r>
        <r>
          <rPr>
            <b/>
            <sz val="9"/>
            <color indexed="81"/>
            <rFont val="Tahoma"/>
            <family val="2"/>
          </rPr>
          <t>(</t>
        </r>
        <r>
          <rPr>
            <b/>
            <sz val="9"/>
            <color indexed="81"/>
            <rFont val="맑은 고딕"/>
            <family val="2"/>
            <charset val="129"/>
          </rPr>
          <t>화재보험</t>
        </r>
        <r>
          <rPr>
            <b/>
            <sz val="9"/>
            <color indexed="81"/>
            <rFont val="Tahoma"/>
            <family val="2"/>
          </rPr>
          <t>·</t>
        </r>
        <r>
          <rPr>
            <b/>
            <sz val="9"/>
            <color indexed="81"/>
            <rFont val="맑은 고딕"/>
            <family val="2"/>
            <charset val="129"/>
          </rPr>
          <t>자동차보험</t>
        </r>
        <r>
          <rPr>
            <b/>
            <sz val="9"/>
            <color indexed="81"/>
            <rFont val="Tahoma"/>
            <family val="2"/>
          </rPr>
          <t xml:space="preserve">) </t>
        </r>
        <r>
          <rPr>
            <b/>
            <sz val="9"/>
            <color indexed="81"/>
            <rFont val="맑은 고딕"/>
            <family val="2"/>
            <charset val="129"/>
          </rPr>
          <t>등이다</t>
        </r>
        <r>
          <rPr>
            <b/>
            <sz val="9"/>
            <color indexed="81"/>
            <rFont val="Tahoma"/>
            <family val="2"/>
          </rPr>
          <t xml:space="preserve">.
</t>
        </r>
        <r>
          <rPr>
            <b/>
            <sz val="9"/>
            <color indexed="81"/>
            <rFont val="맑은 고딕"/>
            <family val="2"/>
            <charset val="129"/>
          </rPr>
          <t>☞</t>
        </r>
        <r>
          <rPr>
            <b/>
            <sz val="9"/>
            <color indexed="81"/>
            <rFont val="Tahoma"/>
            <family val="2"/>
          </rPr>
          <t xml:space="preserve"> </t>
        </r>
        <r>
          <rPr>
            <b/>
            <sz val="9"/>
            <color indexed="81"/>
            <rFont val="맑은 고딕"/>
            <family val="2"/>
            <charset val="129"/>
          </rPr>
          <t>장애인전용보장성보험은</t>
        </r>
        <r>
          <rPr>
            <b/>
            <sz val="9"/>
            <color indexed="81"/>
            <rFont val="Tahoma"/>
            <family val="2"/>
          </rPr>
          <t xml:space="preserve"> </t>
        </r>
        <r>
          <rPr>
            <b/>
            <sz val="9"/>
            <color indexed="81"/>
            <rFont val="맑은 고딕"/>
            <family val="2"/>
            <charset val="129"/>
          </rPr>
          <t>보험계약</t>
        </r>
        <r>
          <rPr>
            <b/>
            <sz val="9"/>
            <color indexed="81"/>
            <rFont val="Tahoma"/>
            <family val="2"/>
          </rPr>
          <t xml:space="preserve"> </t>
        </r>
        <r>
          <rPr>
            <b/>
            <sz val="9"/>
            <color indexed="81"/>
            <rFont val="맑은 고딕"/>
            <family val="2"/>
            <charset val="129"/>
          </rPr>
          <t>또는</t>
        </r>
        <r>
          <rPr>
            <b/>
            <sz val="9"/>
            <color indexed="81"/>
            <rFont val="Tahoma"/>
            <family val="2"/>
          </rPr>
          <t xml:space="preserve"> </t>
        </r>
        <r>
          <rPr>
            <b/>
            <sz val="9"/>
            <color indexed="81"/>
            <rFont val="맑은 고딕"/>
            <family val="2"/>
            <charset val="129"/>
          </rPr>
          <t>보험료납입영수증에</t>
        </r>
        <r>
          <rPr>
            <b/>
            <sz val="9"/>
            <color indexed="81"/>
            <rFont val="Tahoma"/>
            <family val="2"/>
          </rPr>
          <t xml:space="preserve"> </t>
        </r>
        <r>
          <rPr>
            <b/>
            <sz val="9"/>
            <color indexed="81"/>
            <rFont val="맑은 고딕"/>
            <family val="2"/>
            <charset val="129"/>
          </rPr>
          <t>장애인전용보험으로</t>
        </r>
        <r>
          <rPr>
            <b/>
            <sz val="9"/>
            <color indexed="81"/>
            <rFont val="Tahoma"/>
            <family val="2"/>
          </rPr>
          <t xml:space="preserve"> </t>
        </r>
        <r>
          <rPr>
            <b/>
            <sz val="9"/>
            <color indexed="81"/>
            <rFont val="맑은 고딕"/>
            <family val="2"/>
            <charset val="129"/>
          </rPr>
          <t>표시된</t>
        </r>
        <r>
          <rPr>
            <b/>
            <sz val="9"/>
            <color indexed="81"/>
            <rFont val="Tahoma"/>
            <family val="2"/>
          </rPr>
          <t xml:space="preserve"> </t>
        </r>
        <r>
          <rPr>
            <b/>
            <sz val="9"/>
            <color indexed="81"/>
            <rFont val="맑은 고딕"/>
            <family val="2"/>
            <charset val="129"/>
          </rPr>
          <t>것을</t>
        </r>
        <r>
          <rPr>
            <b/>
            <sz val="9"/>
            <color indexed="81"/>
            <rFont val="Tahoma"/>
            <family val="2"/>
          </rPr>
          <t xml:space="preserve"> </t>
        </r>
        <r>
          <rPr>
            <b/>
            <sz val="9"/>
            <color indexed="81"/>
            <rFont val="맑은 고딕"/>
            <family val="2"/>
            <charset val="129"/>
          </rPr>
          <t>말하며</t>
        </r>
        <r>
          <rPr>
            <b/>
            <sz val="9"/>
            <color indexed="81"/>
            <rFont val="Tahoma"/>
            <family val="2"/>
          </rPr>
          <t xml:space="preserve">,
</t>
        </r>
        <r>
          <rPr>
            <b/>
            <sz val="9"/>
            <color indexed="81"/>
            <rFont val="맑은 고딕"/>
            <family val="2"/>
            <charset val="129"/>
          </rPr>
          <t>　</t>
        </r>
        <r>
          <rPr>
            <b/>
            <sz val="9"/>
            <color indexed="81"/>
            <rFont val="Tahoma"/>
            <family val="2"/>
          </rPr>
          <t xml:space="preserve"> </t>
        </r>
        <r>
          <rPr>
            <b/>
            <sz val="9"/>
            <color indexed="81"/>
            <rFont val="맑은 고딕"/>
            <family val="2"/>
            <charset val="129"/>
          </rPr>
          <t>일반보장성보험으로</t>
        </r>
        <r>
          <rPr>
            <b/>
            <sz val="9"/>
            <color indexed="81"/>
            <rFont val="Tahoma"/>
            <family val="2"/>
          </rPr>
          <t xml:space="preserve"> </t>
        </r>
        <r>
          <rPr>
            <b/>
            <sz val="9"/>
            <color indexed="81"/>
            <rFont val="맑은 고딕"/>
            <family val="2"/>
            <charset val="129"/>
          </rPr>
          <t>공제하지</t>
        </r>
        <r>
          <rPr>
            <b/>
            <sz val="9"/>
            <color indexed="81"/>
            <rFont val="Tahoma"/>
            <family val="2"/>
          </rPr>
          <t xml:space="preserve"> </t>
        </r>
        <r>
          <rPr>
            <b/>
            <sz val="9"/>
            <color indexed="81"/>
            <rFont val="맑은 고딕"/>
            <family val="2"/>
            <charset val="129"/>
          </rPr>
          <t>못한다</t>
        </r>
        <r>
          <rPr>
            <b/>
            <sz val="9"/>
            <color indexed="81"/>
            <rFont val="Tahoma"/>
            <family val="2"/>
          </rPr>
          <t xml:space="preserve">.
</t>
        </r>
        <r>
          <rPr>
            <b/>
            <sz val="9"/>
            <color indexed="81"/>
            <rFont val="맑은 고딕"/>
            <family val="2"/>
            <charset val="129"/>
          </rPr>
          <t>②</t>
        </r>
        <r>
          <rPr>
            <b/>
            <sz val="9"/>
            <color indexed="81"/>
            <rFont val="Tahoma"/>
            <family val="2"/>
          </rPr>
          <t xml:space="preserve"> </t>
        </r>
        <r>
          <rPr>
            <b/>
            <sz val="9"/>
            <color indexed="81"/>
            <rFont val="맑은 고딕"/>
            <family val="2"/>
            <charset val="129"/>
          </rPr>
          <t>세액공제액</t>
        </r>
        <r>
          <rPr>
            <b/>
            <sz val="9"/>
            <color indexed="81"/>
            <rFont val="Tahoma"/>
            <family val="2"/>
          </rPr>
          <t xml:space="preserve"> </t>
        </r>
        <r>
          <rPr>
            <b/>
            <sz val="9"/>
            <color indexed="81"/>
            <rFont val="맑은 고딕"/>
            <family val="2"/>
            <charset val="129"/>
          </rPr>
          <t xml:space="preserve">계산
</t>
        </r>
        <r>
          <rPr>
            <b/>
            <sz val="9"/>
            <color indexed="81"/>
            <rFont val="Tahoma"/>
            <family val="2"/>
          </rPr>
          <t xml:space="preserve">    </t>
        </r>
        <r>
          <rPr>
            <b/>
            <sz val="9"/>
            <color indexed="81"/>
            <rFont val="맑은 고딕"/>
            <family val="2"/>
            <charset val="129"/>
          </rPr>
          <t>보장성보험료</t>
        </r>
        <r>
          <rPr>
            <b/>
            <sz val="9"/>
            <color indexed="81"/>
            <rFont val="Tahoma"/>
            <family val="2"/>
          </rPr>
          <t xml:space="preserve"> </t>
        </r>
        <r>
          <rPr>
            <b/>
            <sz val="9"/>
            <color indexed="81"/>
            <rFont val="맑은 고딕"/>
            <family val="2"/>
            <charset val="129"/>
          </rPr>
          <t>세액공제액</t>
        </r>
        <r>
          <rPr>
            <b/>
            <sz val="9"/>
            <color indexed="81"/>
            <rFont val="Tahoma"/>
            <family val="2"/>
          </rPr>
          <t xml:space="preserve"> = </t>
        </r>
        <r>
          <rPr>
            <b/>
            <sz val="9"/>
            <color indexed="81"/>
            <rFont val="맑은 고딕"/>
            <family val="2"/>
            <charset val="129"/>
          </rPr>
          <t>세액공제</t>
        </r>
        <r>
          <rPr>
            <b/>
            <sz val="9"/>
            <color indexed="81"/>
            <rFont val="Tahoma"/>
            <family val="2"/>
          </rPr>
          <t xml:space="preserve"> </t>
        </r>
        <r>
          <rPr>
            <b/>
            <sz val="9"/>
            <color indexed="81"/>
            <rFont val="맑은 고딕"/>
            <family val="2"/>
            <charset val="129"/>
          </rPr>
          <t>대상</t>
        </r>
        <r>
          <rPr>
            <b/>
            <sz val="9"/>
            <color indexed="81"/>
            <rFont val="Tahoma"/>
            <family val="2"/>
          </rPr>
          <t xml:space="preserve"> </t>
        </r>
        <r>
          <rPr>
            <b/>
            <sz val="9"/>
            <color indexed="81"/>
            <rFont val="맑은 고딕"/>
            <family val="2"/>
            <charset val="129"/>
          </rPr>
          <t>보험료</t>
        </r>
        <r>
          <rPr>
            <b/>
            <sz val="9"/>
            <color indexed="81"/>
            <rFont val="Tahoma"/>
            <family val="2"/>
          </rPr>
          <t xml:space="preserve"> </t>
        </r>
        <r>
          <rPr>
            <b/>
            <sz val="9"/>
            <color indexed="81"/>
            <rFont val="맑은 고딕"/>
            <family val="2"/>
            <charset val="129"/>
          </rPr>
          <t>×</t>
        </r>
        <r>
          <rPr>
            <b/>
            <sz val="9"/>
            <color indexed="81"/>
            <rFont val="Tahoma"/>
            <family val="2"/>
          </rPr>
          <t xml:space="preserve">12%
   </t>
        </r>
        <r>
          <rPr>
            <b/>
            <sz val="9"/>
            <color indexed="81"/>
            <rFont val="맑은 고딕"/>
            <family val="2"/>
            <charset val="129"/>
          </rPr>
          <t>장애인전용보장성보험의</t>
        </r>
        <r>
          <rPr>
            <b/>
            <sz val="9"/>
            <color indexed="81"/>
            <rFont val="Tahoma"/>
            <family val="2"/>
          </rPr>
          <t xml:space="preserve"> </t>
        </r>
        <r>
          <rPr>
            <b/>
            <sz val="9"/>
            <color indexed="81"/>
            <rFont val="맑은 고딕"/>
            <family val="2"/>
            <charset val="129"/>
          </rPr>
          <t>보험료</t>
        </r>
        <r>
          <rPr>
            <b/>
            <sz val="9"/>
            <color indexed="81"/>
            <rFont val="Tahoma"/>
            <family val="2"/>
          </rPr>
          <t xml:space="preserve"> </t>
        </r>
        <r>
          <rPr>
            <b/>
            <sz val="9"/>
            <color indexed="81"/>
            <rFont val="맑은 고딕"/>
            <family val="2"/>
            <charset val="129"/>
          </rPr>
          <t>세액공제액</t>
        </r>
        <r>
          <rPr>
            <b/>
            <sz val="9"/>
            <color indexed="81"/>
            <rFont val="Tahoma"/>
            <family val="2"/>
          </rPr>
          <t xml:space="preserve"> = </t>
        </r>
        <r>
          <rPr>
            <b/>
            <sz val="9"/>
            <color indexed="81"/>
            <rFont val="맑은 고딕"/>
            <family val="2"/>
            <charset val="129"/>
          </rPr>
          <t>세액공제</t>
        </r>
        <r>
          <rPr>
            <b/>
            <sz val="9"/>
            <color indexed="81"/>
            <rFont val="Tahoma"/>
            <family val="2"/>
          </rPr>
          <t xml:space="preserve"> </t>
        </r>
        <r>
          <rPr>
            <b/>
            <sz val="9"/>
            <color indexed="81"/>
            <rFont val="맑은 고딕"/>
            <family val="2"/>
            <charset val="129"/>
          </rPr>
          <t>대상</t>
        </r>
        <r>
          <rPr>
            <b/>
            <sz val="9"/>
            <color indexed="81"/>
            <rFont val="Tahoma"/>
            <family val="2"/>
          </rPr>
          <t xml:space="preserve"> </t>
        </r>
        <r>
          <rPr>
            <b/>
            <sz val="9"/>
            <color indexed="81"/>
            <rFont val="맑은 고딕"/>
            <family val="2"/>
            <charset val="129"/>
          </rPr>
          <t>보험료</t>
        </r>
        <r>
          <rPr>
            <b/>
            <sz val="9"/>
            <color indexed="81"/>
            <rFont val="Tahoma"/>
            <family val="2"/>
          </rPr>
          <t xml:space="preserve"> ×15%</t>
        </r>
        <r>
          <rPr>
            <b/>
            <sz val="9"/>
            <color indexed="81"/>
            <rFont val="맑은 고딕"/>
            <family val="2"/>
            <charset val="129"/>
          </rPr>
          <t xml:space="preserve">
</t>
        </r>
        <r>
          <rPr>
            <b/>
            <sz val="9"/>
            <color indexed="81"/>
            <rFont val="Tahoma"/>
            <family val="2"/>
          </rPr>
          <t xml:space="preserve">5) </t>
        </r>
        <r>
          <rPr>
            <b/>
            <sz val="9"/>
            <color indexed="81"/>
            <rFont val="맑은 고딕"/>
            <family val="2"/>
            <charset val="129"/>
          </rPr>
          <t>보험료세액공제시</t>
        </r>
        <r>
          <rPr>
            <b/>
            <sz val="9"/>
            <color indexed="81"/>
            <rFont val="Tahoma"/>
            <family val="2"/>
          </rPr>
          <t xml:space="preserve"> </t>
        </r>
        <r>
          <rPr>
            <b/>
            <sz val="9"/>
            <color indexed="81"/>
            <rFont val="맑은 고딕"/>
            <family val="2"/>
            <charset val="129"/>
          </rPr>
          <t>유의사항
①</t>
        </r>
        <r>
          <rPr>
            <b/>
            <sz val="9"/>
            <color indexed="81"/>
            <rFont val="Tahoma"/>
            <family val="2"/>
          </rPr>
          <t xml:space="preserve"> </t>
        </r>
        <r>
          <rPr>
            <b/>
            <sz val="9"/>
            <color indexed="81"/>
            <rFont val="맑은 고딕"/>
            <family val="2"/>
            <charset val="129"/>
          </rPr>
          <t>보장성보험</t>
        </r>
        <r>
          <rPr>
            <b/>
            <sz val="9"/>
            <color indexed="81"/>
            <rFont val="Tahoma"/>
            <family val="2"/>
          </rPr>
          <t xml:space="preserve"> </t>
        </r>
        <r>
          <rPr>
            <b/>
            <sz val="9"/>
            <color indexed="81"/>
            <rFont val="맑은 고딕"/>
            <family val="2"/>
            <charset val="129"/>
          </rPr>
          <t>및</t>
        </r>
        <r>
          <rPr>
            <b/>
            <sz val="9"/>
            <color indexed="81"/>
            <rFont val="Tahoma"/>
            <family val="2"/>
          </rPr>
          <t xml:space="preserve"> </t>
        </r>
        <r>
          <rPr>
            <b/>
            <sz val="9"/>
            <color indexed="81"/>
            <rFont val="맑은 고딕"/>
            <family val="2"/>
            <charset val="129"/>
          </rPr>
          <t>장애인전용보장성보험에</t>
        </r>
        <r>
          <rPr>
            <b/>
            <sz val="9"/>
            <color indexed="81"/>
            <rFont val="Tahoma"/>
            <family val="2"/>
          </rPr>
          <t xml:space="preserve"> </t>
        </r>
        <r>
          <rPr>
            <b/>
            <sz val="9"/>
            <color indexed="81"/>
            <rFont val="맑은 고딕"/>
            <family val="2"/>
            <charset val="129"/>
          </rPr>
          <t>해당되는</t>
        </r>
        <r>
          <rPr>
            <b/>
            <sz val="9"/>
            <color indexed="81"/>
            <rFont val="Tahoma"/>
            <family val="2"/>
          </rPr>
          <t xml:space="preserve"> </t>
        </r>
        <r>
          <rPr>
            <b/>
            <sz val="9"/>
            <color indexed="81"/>
            <rFont val="맑은 고딕"/>
            <family val="2"/>
            <charset val="129"/>
          </rPr>
          <t>보험료를</t>
        </r>
        <r>
          <rPr>
            <b/>
            <sz val="9"/>
            <color indexed="81"/>
            <rFont val="Tahoma"/>
            <family val="2"/>
          </rPr>
          <t xml:space="preserve"> </t>
        </r>
        <r>
          <rPr>
            <b/>
            <sz val="9"/>
            <color indexed="81"/>
            <rFont val="맑은 고딕"/>
            <family val="2"/>
            <charset val="129"/>
          </rPr>
          <t>사용자가</t>
        </r>
        <r>
          <rPr>
            <b/>
            <sz val="9"/>
            <color indexed="81"/>
            <rFont val="Tahoma"/>
            <family val="2"/>
          </rPr>
          <t xml:space="preserve"> </t>
        </r>
        <r>
          <rPr>
            <b/>
            <sz val="9"/>
            <color indexed="81"/>
            <rFont val="맑은 고딕"/>
            <family val="2"/>
            <charset val="129"/>
          </rPr>
          <t>지급하여</t>
        </r>
        <r>
          <rPr>
            <b/>
            <sz val="9"/>
            <color indexed="81"/>
            <rFont val="Tahoma"/>
            <family val="2"/>
          </rPr>
          <t xml:space="preserve"> </t>
        </r>
        <r>
          <rPr>
            <b/>
            <sz val="9"/>
            <color indexed="81"/>
            <rFont val="맑은 고딕"/>
            <family val="2"/>
            <charset val="129"/>
          </rPr>
          <t>주는</t>
        </r>
        <r>
          <rPr>
            <b/>
            <sz val="9"/>
            <color indexed="81"/>
            <rFont val="Tahoma"/>
            <family val="2"/>
          </rPr>
          <t xml:space="preserve"> </t>
        </r>
        <r>
          <rPr>
            <b/>
            <sz val="9"/>
            <color indexed="81"/>
            <rFont val="맑은 고딕"/>
            <family val="2"/>
            <charset val="129"/>
          </rPr>
          <t>경우</t>
        </r>
        <r>
          <rPr>
            <b/>
            <sz val="9"/>
            <color indexed="81"/>
            <rFont val="Tahoma"/>
            <family val="2"/>
          </rPr>
          <t xml:space="preserve"> </t>
        </r>
        <r>
          <rPr>
            <b/>
            <sz val="9"/>
            <color indexed="81"/>
            <rFont val="맑은 고딕"/>
            <family val="2"/>
            <charset val="129"/>
          </rPr>
          <t>동</t>
        </r>
        <r>
          <rPr>
            <b/>
            <sz val="9"/>
            <color indexed="81"/>
            <rFont val="Tahoma"/>
            <family val="2"/>
          </rPr>
          <t xml:space="preserve"> </t>
        </r>
        <r>
          <rPr>
            <b/>
            <sz val="9"/>
            <color indexed="81"/>
            <rFont val="맑은 고딕"/>
            <family val="2"/>
            <charset val="129"/>
          </rPr>
          <t>보험료상당액은</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근로자의</t>
        </r>
        <r>
          <rPr>
            <b/>
            <sz val="9"/>
            <color indexed="81"/>
            <rFont val="Tahoma"/>
            <family val="2"/>
          </rPr>
          <t xml:space="preserve"> </t>
        </r>
        <r>
          <rPr>
            <b/>
            <sz val="9"/>
            <color indexed="81"/>
            <rFont val="맑은 고딕"/>
            <family val="2"/>
            <charset val="129"/>
          </rPr>
          <t>급여액에</t>
        </r>
        <r>
          <rPr>
            <b/>
            <sz val="9"/>
            <color indexed="81"/>
            <rFont val="Tahoma"/>
            <family val="2"/>
          </rPr>
          <t xml:space="preserve"> 
    </t>
        </r>
        <r>
          <rPr>
            <b/>
            <sz val="9"/>
            <color indexed="81"/>
            <rFont val="맑은 고딕"/>
            <family val="2"/>
            <charset val="129"/>
          </rPr>
          <t>가산하고</t>
        </r>
        <r>
          <rPr>
            <b/>
            <sz val="9"/>
            <color indexed="81"/>
            <rFont val="Tahoma"/>
            <family val="2"/>
          </rPr>
          <t xml:space="preserve"> </t>
        </r>
        <r>
          <rPr>
            <b/>
            <sz val="9"/>
            <color indexed="81"/>
            <rFont val="맑은 고딕"/>
            <family val="2"/>
            <charset val="129"/>
          </rPr>
          <t>보험료세액공제를</t>
        </r>
        <r>
          <rPr>
            <b/>
            <sz val="9"/>
            <color indexed="81"/>
            <rFont val="Tahoma"/>
            <family val="2"/>
          </rPr>
          <t xml:space="preserve"> </t>
        </r>
        <r>
          <rPr>
            <b/>
            <sz val="9"/>
            <color indexed="81"/>
            <rFont val="맑은 고딕"/>
            <family val="2"/>
            <charset val="129"/>
          </rPr>
          <t>한다</t>
        </r>
        <r>
          <rPr>
            <b/>
            <sz val="9"/>
            <color indexed="81"/>
            <rFont val="Tahoma"/>
            <family val="2"/>
          </rPr>
          <t xml:space="preserve">.
</t>
        </r>
        <r>
          <rPr>
            <b/>
            <sz val="9"/>
            <color indexed="81"/>
            <rFont val="맑은 고딕"/>
            <family val="2"/>
            <charset val="129"/>
          </rPr>
          <t>②</t>
        </r>
        <r>
          <rPr>
            <b/>
            <sz val="9"/>
            <color indexed="81"/>
            <rFont val="Tahoma"/>
            <family val="2"/>
          </rPr>
          <t xml:space="preserve"> </t>
        </r>
        <r>
          <rPr>
            <b/>
            <sz val="9"/>
            <color indexed="81"/>
            <rFont val="맑은 고딕"/>
            <family val="2"/>
            <charset val="129"/>
          </rPr>
          <t>맞벌이</t>
        </r>
        <r>
          <rPr>
            <b/>
            <sz val="9"/>
            <color indexed="81"/>
            <rFont val="Tahoma"/>
            <family val="2"/>
          </rPr>
          <t xml:space="preserve"> </t>
        </r>
        <r>
          <rPr>
            <b/>
            <sz val="9"/>
            <color indexed="81"/>
            <rFont val="맑은 고딕"/>
            <family val="2"/>
            <charset val="129"/>
          </rPr>
          <t>부부인</t>
        </r>
        <r>
          <rPr>
            <b/>
            <sz val="9"/>
            <color indexed="81"/>
            <rFont val="Tahoma"/>
            <family val="2"/>
          </rPr>
          <t xml:space="preserve"> </t>
        </r>
        <r>
          <rPr>
            <b/>
            <sz val="9"/>
            <color indexed="81"/>
            <rFont val="맑은 고딕"/>
            <family val="2"/>
            <charset val="129"/>
          </rPr>
          <t>근로자</t>
        </r>
        <r>
          <rPr>
            <b/>
            <sz val="9"/>
            <color indexed="81"/>
            <rFont val="Tahoma"/>
            <family val="2"/>
          </rPr>
          <t xml:space="preserve"> </t>
        </r>
        <r>
          <rPr>
            <b/>
            <sz val="9"/>
            <color indexed="81"/>
            <rFont val="맑은 고딕"/>
            <family val="2"/>
            <charset val="129"/>
          </rPr>
          <t>본인이</t>
        </r>
        <r>
          <rPr>
            <b/>
            <sz val="9"/>
            <color indexed="81"/>
            <rFont val="Tahoma"/>
            <family val="2"/>
          </rPr>
          <t xml:space="preserve"> </t>
        </r>
        <r>
          <rPr>
            <b/>
            <sz val="9"/>
            <color indexed="81"/>
            <rFont val="맑은 고딕"/>
            <family val="2"/>
            <charset val="129"/>
          </rPr>
          <t>계약자이고</t>
        </r>
        <r>
          <rPr>
            <b/>
            <sz val="9"/>
            <color indexed="81"/>
            <rFont val="Tahoma"/>
            <family val="2"/>
          </rPr>
          <t xml:space="preserve"> </t>
        </r>
        <r>
          <rPr>
            <b/>
            <sz val="9"/>
            <color indexed="81"/>
            <rFont val="맑은 고딕"/>
            <family val="2"/>
            <charset val="129"/>
          </rPr>
          <t>피보험자가</t>
        </r>
        <r>
          <rPr>
            <b/>
            <sz val="9"/>
            <color indexed="81"/>
            <rFont val="Tahoma"/>
            <family val="2"/>
          </rPr>
          <t xml:space="preserve"> </t>
        </r>
        <r>
          <rPr>
            <b/>
            <sz val="9"/>
            <color indexed="81"/>
            <rFont val="맑은 고딕"/>
            <family val="2"/>
            <charset val="129"/>
          </rPr>
          <t>부부공동인</t>
        </r>
        <r>
          <rPr>
            <b/>
            <sz val="9"/>
            <color indexed="81"/>
            <rFont val="Tahoma"/>
            <family val="2"/>
          </rPr>
          <t xml:space="preserve"> </t>
        </r>
        <r>
          <rPr>
            <b/>
            <sz val="9"/>
            <color indexed="81"/>
            <rFont val="맑은 고딕"/>
            <family val="2"/>
            <charset val="129"/>
          </rPr>
          <t>보장성보험의</t>
        </r>
        <r>
          <rPr>
            <b/>
            <sz val="9"/>
            <color indexed="81"/>
            <rFont val="Tahoma"/>
            <family val="2"/>
          </rPr>
          <t xml:space="preserve"> </t>
        </r>
        <r>
          <rPr>
            <b/>
            <sz val="9"/>
            <color indexed="81"/>
            <rFont val="맑은 고딕"/>
            <family val="2"/>
            <charset val="129"/>
          </rPr>
          <t>보험료는</t>
        </r>
        <r>
          <rPr>
            <b/>
            <sz val="9"/>
            <color indexed="81"/>
            <rFont val="Tahoma"/>
            <family val="2"/>
          </rPr>
          <t xml:space="preserve"> </t>
        </r>
        <r>
          <rPr>
            <b/>
            <sz val="9"/>
            <color indexed="81"/>
            <rFont val="맑은 고딕"/>
            <family val="2"/>
            <charset val="129"/>
          </rPr>
          <t>근로자</t>
        </r>
        <r>
          <rPr>
            <b/>
            <sz val="9"/>
            <color indexed="81"/>
            <rFont val="Tahoma"/>
            <family val="2"/>
          </rPr>
          <t xml:space="preserve"> </t>
        </r>
        <r>
          <rPr>
            <b/>
            <sz val="9"/>
            <color indexed="81"/>
            <rFont val="맑은 고딕"/>
            <family val="2"/>
            <charset val="129"/>
          </rPr>
          <t>본인의</t>
        </r>
        <r>
          <rPr>
            <b/>
            <sz val="9"/>
            <color indexed="81"/>
            <rFont val="Tahoma"/>
            <family val="2"/>
          </rPr>
          <t xml:space="preserve"> </t>
        </r>
        <r>
          <rPr>
            <b/>
            <sz val="9"/>
            <color indexed="81"/>
            <rFont val="맑은 고딕"/>
            <family val="2"/>
            <charset val="129"/>
          </rPr>
          <t>연말정산시</t>
        </r>
        <r>
          <rPr>
            <b/>
            <sz val="9"/>
            <color indexed="81"/>
            <rFont val="Tahoma"/>
            <family val="2"/>
          </rPr>
          <t xml:space="preserve"> </t>
        </r>
        <r>
          <rPr>
            <b/>
            <sz val="9"/>
            <color indexed="81"/>
            <rFont val="맑은 고딕"/>
            <family val="2"/>
            <charset val="129"/>
          </rPr>
          <t>보험료세액공제</t>
        </r>
        <r>
          <rPr>
            <b/>
            <sz val="9"/>
            <color indexed="81"/>
            <rFont val="Tahoma"/>
            <family val="2"/>
          </rPr>
          <t xml:space="preserve"> 
    </t>
        </r>
        <r>
          <rPr>
            <b/>
            <sz val="9"/>
            <color indexed="81"/>
            <rFont val="맑은 고딕"/>
            <family val="2"/>
            <charset val="129"/>
          </rPr>
          <t>대상에</t>
        </r>
        <r>
          <rPr>
            <b/>
            <sz val="9"/>
            <color indexed="81"/>
            <rFont val="Tahoma"/>
            <family val="2"/>
          </rPr>
          <t xml:space="preserve"> </t>
        </r>
        <r>
          <rPr>
            <b/>
            <sz val="9"/>
            <color indexed="81"/>
            <rFont val="맑은 고딕"/>
            <family val="2"/>
            <charset val="129"/>
          </rPr>
          <t>해당한다</t>
        </r>
        <r>
          <rPr>
            <b/>
            <sz val="9"/>
            <color indexed="81"/>
            <rFont val="Tahoma"/>
            <family val="2"/>
          </rPr>
          <t xml:space="preserve">.
</t>
        </r>
        <r>
          <rPr>
            <b/>
            <sz val="9"/>
            <color indexed="81"/>
            <rFont val="맑은 고딕"/>
            <family val="2"/>
            <charset val="129"/>
          </rPr>
          <t>③</t>
        </r>
        <r>
          <rPr>
            <b/>
            <sz val="9"/>
            <color indexed="81"/>
            <rFont val="Tahoma"/>
            <family val="2"/>
          </rPr>
          <t xml:space="preserve"> </t>
        </r>
        <r>
          <rPr>
            <b/>
            <sz val="9"/>
            <color indexed="81"/>
            <rFont val="맑은 고딕"/>
            <family val="2"/>
            <charset val="129"/>
          </rPr>
          <t>본인과</t>
        </r>
        <r>
          <rPr>
            <b/>
            <sz val="9"/>
            <color indexed="81"/>
            <rFont val="Tahoma"/>
            <family val="2"/>
          </rPr>
          <t xml:space="preserve"> </t>
        </r>
        <r>
          <rPr>
            <b/>
            <sz val="9"/>
            <color indexed="81"/>
            <rFont val="맑은 고딕"/>
            <family val="2"/>
            <charset val="129"/>
          </rPr>
          <t>배우자</t>
        </r>
        <r>
          <rPr>
            <b/>
            <sz val="9"/>
            <color indexed="81"/>
            <rFont val="Tahoma"/>
            <family val="2"/>
          </rPr>
          <t xml:space="preserve"> </t>
        </r>
        <r>
          <rPr>
            <b/>
            <sz val="9"/>
            <color indexed="81"/>
            <rFont val="맑은 고딕"/>
            <family val="2"/>
            <charset val="129"/>
          </rPr>
          <t>모두</t>
        </r>
        <r>
          <rPr>
            <b/>
            <sz val="9"/>
            <color indexed="81"/>
            <rFont val="Tahoma"/>
            <family val="2"/>
          </rPr>
          <t xml:space="preserve"> </t>
        </r>
        <r>
          <rPr>
            <b/>
            <sz val="9"/>
            <color indexed="81"/>
            <rFont val="맑은 고딕"/>
            <family val="2"/>
            <charset val="129"/>
          </rPr>
          <t>근로소득이</t>
        </r>
        <r>
          <rPr>
            <b/>
            <sz val="9"/>
            <color indexed="81"/>
            <rFont val="Tahoma"/>
            <family val="2"/>
          </rPr>
          <t xml:space="preserve"> </t>
        </r>
        <r>
          <rPr>
            <b/>
            <sz val="9"/>
            <color indexed="81"/>
            <rFont val="맑은 고딕"/>
            <family val="2"/>
            <charset val="129"/>
          </rPr>
          <t>있어</t>
        </r>
        <r>
          <rPr>
            <b/>
            <sz val="9"/>
            <color indexed="81"/>
            <rFont val="Tahoma"/>
            <family val="2"/>
          </rPr>
          <t xml:space="preserve"> </t>
        </r>
        <r>
          <rPr>
            <b/>
            <sz val="9"/>
            <color indexed="81"/>
            <rFont val="맑은 고딕"/>
            <family val="2"/>
            <charset val="129"/>
          </rPr>
          <t>서로</t>
        </r>
        <r>
          <rPr>
            <b/>
            <sz val="9"/>
            <color indexed="81"/>
            <rFont val="Tahoma"/>
            <family val="2"/>
          </rPr>
          <t xml:space="preserve"> </t>
        </r>
        <r>
          <rPr>
            <b/>
            <sz val="9"/>
            <color indexed="81"/>
            <rFont val="맑은 고딕"/>
            <family val="2"/>
            <charset val="129"/>
          </rPr>
          <t>공제대상</t>
        </r>
        <r>
          <rPr>
            <b/>
            <sz val="9"/>
            <color indexed="81"/>
            <rFont val="Tahoma"/>
            <family val="2"/>
          </rPr>
          <t xml:space="preserve"> </t>
        </r>
        <r>
          <rPr>
            <b/>
            <sz val="9"/>
            <color indexed="81"/>
            <rFont val="맑은 고딕"/>
            <family val="2"/>
            <charset val="129"/>
          </rPr>
          <t>배우자가</t>
        </r>
        <r>
          <rPr>
            <b/>
            <sz val="9"/>
            <color indexed="81"/>
            <rFont val="Tahoma"/>
            <family val="2"/>
          </rPr>
          <t xml:space="preserve"> </t>
        </r>
        <r>
          <rPr>
            <b/>
            <sz val="9"/>
            <color indexed="81"/>
            <rFont val="맑은 고딕"/>
            <family val="2"/>
            <charset val="129"/>
          </rPr>
          <t>아닌</t>
        </r>
        <r>
          <rPr>
            <b/>
            <sz val="9"/>
            <color indexed="81"/>
            <rFont val="Tahoma"/>
            <family val="2"/>
          </rPr>
          <t xml:space="preserve"> </t>
        </r>
        <r>
          <rPr>
            <b/>
            <sz val="9"/>
            <color indexed="81"/>
            <rFont val="맑은 고딕"/>
            <family val="2"/>
            <charset val="129"/>
          </rPr>
          <t>경우</t>
        </r>
        <r>
          <rPr>
            <b/>
            <sz val="9"/>
            <color indexed="81"/>
            <rFont val="Tahoma"/>
            <family val="2"/>
          </rPr>
          <t xml:space="preserve"> </t>
        </r>
        <r>
          <rPr>
            <b/>
            <sz val="9"/>
            <color indexed="81"/>
            <rFont val="맑은 고딕"/>
            <family val="2"/>
            <charset val="129"/>
          </rPr>
          <t>본인이</t>
        </r>
        <r>
          <rPr>
            <b/>
            <sz val="9"/>
            <color indexed="81"/>
            <rFont val="Tahoma"/>
            <family val="2"/>
          </rPr>
          <t xml:space="preserve"> </t>
        </r>
        <r>
          <rPr>
            <b/>
            <sz val="9"/>
            <color indexed="81"/>
            <rFont val="맑은 고딕"/>
            <family val="2"/>
            <charset val="129"/>
          </rPr>
          <t>계약자이고</t>
        </r>
        <r>
          <rPr>
            <b/>
            <sz val="9"/>
            <color indexed="81"/>
            <rFont val="Tahoma"/>
            <family val="2"/>
          </rPr>
          <t xml:space="preserve"> </t>
        </r>
        <r>
          <rPr>
            <b/>
            <sz val="9"/>
            <color indexed="81"/>
            <rFont val="맑은 고딕"/>
            <family val="2"/>
            <charset val="129"/>
          </rPr>
          <t>피보험자인</t>
        </r>
        <r>
          <rPr>
            <b/>
            <sz val="9"/>
            <color indexed="81"/>
            <rFont val="Tahoma"/>
            <family val="2"/>
          </rPr>
          <t xml:space="preserve"> </t>
        </r>
        <r>
          <rPr>
            <b/>
            <sz val="9"/>
            <color indexed="81"/>
            <rFont val="맑은 고딕"/>
            <family val="2"/>
            <charset val="129"/>
          </rPr>
          <t>경우</t>
        </r>
        <r>
          <rPr>
            <b/>
            <sz val="9"/>
            <color indexed="81"/>
            <rFont val="Tahoma"/>
            <family val="2"/>
          </rPr>
          <t xml:space="preserve"> </t>
        </r>
        <r>
          <rPr>
            <b/>
            <sz val="9"/>
            <color indexed="81"/>
            <rFont val="맑은 고딕"/>
            <family val="2"/>
            <charset val="129"/>
          </rPr>
          <t>본인만이</t>
        </r>
        <r>
          <rPr>
            <b/>
            <sz val="9"/>
            <color indexed="81"/>
            <rFont val="Tahoma"/>
            <family val="2"/>
          </rPr>
          <t xml:space="preserve"> </t>
        </r>
        <r>
          <rPr>
            <b/>
            <sz val="9"/>
            <color indexed="81"/>
            <rFont val="맑은 고딕"/>
            <family val="2"/>
            <charset val="129"/>
          </rPr>
          <t>공제가능하며</t>
        </r>
        <r>
          <rPr>
            <b/>
            <sz val="9"/>
            <color indexed="81"/>
            <rFont val="Tahoma"/>
            <family val="2"/>
          </rPr>
          <t xml:space="preserve">, 
    </t>
        </r>
        <r>
          <rPr>
            <b/>
            <sz val="9"/>
            <color indexed="81"/>
            <rFont val="맑은 고딕"/>
            <family val="2"/>
            <charset val="129"/>
          </rPr>
          <t>본인이</t>
        </r>
        <r>
          <rPr>
            <b/>
            <sz val="9"/>
            <color indexed="81"/>
            <rFont val="Tahoma"/>
            <family val="2"/>
          </rPr>
          <t xml:space="preserve"> </t>
        </r>
        <r>
          <rPr>
            <b/>
            <sz val="9"/>
            <color indexed="81"/>
            <rFont val="맑은 고딕"/>
            <family val="2"/>
            <charset val="129"/>
          </rPr>
          <t>계약자이고</t>
        </r>
        <r>
          <rPr>
            <b/>
            <sz val="9"/>
            <color indexed="81"/>
            <rFont val="Tahoma"/>
            <family val="2"/>
          </rPr>
          <t xml:space="preserve"> </t>
        </r>
        <r>
          <rPr>
            <b/>
            <sz val="9"/>
            <color indexed="81"/>
            <rFont val="맑은 고딕"/>
            <family val="2"/>
            <charset val="129"/>
          </rPr>
          <t>피보험자가</t>
        </r>
        <r>
          <rPr>
            <b/>
            <sz val="9"/>
            <color indexed="81"/>
            <rFont val="Tahoma"/>
            <family val="2"/>
          </rPr>
          <t xml:space="preserve"> </t>
        </r>
        <r>
          <rPr>
            <b/>
            <sz val="9"/>
            <color indexed="81"/>
            <rFont val="맑은 고딕"/>
            <family val="2"/>
            <charset val="129"/>
          </rPr>
          <t>배우자인</t>
        </r>
        <r>
          <rPr>
            <b/>
            <sz val="9"/>
            <color indexed="81"/>
            <rFont val="Tahoma"/>
            <family val="2"/>
          </rPr>
          <t xml:space="preserve"> </t>
        </r>
        <r>
          <rPr>
            <b/>
            <sz val="9"/>
            <color indexed="81"/>
            <rFont val="맑은 고딕"/>
            <family val="2"/>
            <charset val="129"/>
          </rPr>
          <t>경우에는</t>
        </r>
        <r>
          <rPr>
            <b/>
            <sz val="9"/>
            <color indexed="81"/>
            <rFont val="Tahoma"/>
            <family val="2"/>
          </rPr>
          <t xml:space="preserve"> </t>
        </r>
        <r>
          <rPr>
            <b/>
            <sz val="9"/>
            <color indexed="81"/>
            <rFont val="맑은 고딕"/>
            <family val="2"/>
            <charset val="129"/>
          </rPr>
          <t>모두</t>
        </r>
        <r>
          <rPr>
            <b/>
            <sz val="9"/>
            <color indexed="81"/>
            <rFont val="Tahoma"/>
            <family val="2"/>
          </rPr>
          <t xml:space="preserve"> </t>
        </r>
        <r>
          <rPr>
            <b/>
            <sz val="9"/>
            <color indexed="81"/>
            <rFont val="맑은 고딕"/>
            <family val="2"/>
            <charset val="129"/>
          </rPr>
          <t>세액공제받을</t>
        </r>
        <r>
          <rPr>
            <b/>
            <sz val="9"/>
            <color indexed="81"/>
            <rFont val="Tahoma"/>
            <family val="2"/>
          </rPr>
          <t xml:space="preserve"> </t>
        </r>
        <r>
          <rPr>
            <b/>
            <sz val="9"/>
            <color indexed="81"/>
            <rFont val="맑은 고딕"/>
            <family val="2"/>
            <charset val="129"/>
          </rPr>
          <t>수</t>
        </r>
        <r>
          <rPr>
            <b/>
            <sz val="9"/>
            <color indexed="81"/>
            <rFont val="Tahoma"/>
            <family val="2"/>
          </rPr>
          <t xml:space="preserve"> </t>
        </r>
        <r>
          <rPr>
            <b/>
            <sz val="9"/>
            <color indexed="81"/>
            <rFont val="맑은 고딕"/>
            <family val="2"/>
            <charset val="129"/>
          </rPr>
          <t>없다</t>
        </r>
        <r>
          <rPr>
            <b/>
            <sz val="9"/>
            <color indexed="81"/>
            <rFont val="Tahoma"/>
            <family val="2"/>
          </rPr>
          <t xml:space="preserve">.
</t>
        </r>
        <r>
          <rPr>
            <b/>
            <sz val="9"/>
            <color indexed="81"/>
            <rFont val="맑은 고딕"/>
            <family val="2"/>
            <charset val="129"/>
          </rPr>
          <t>④</t>
        </r>
        <r>
          <rPr>
            <b/>
            <sz val="9"/>
            <color indexed="81"/>
            <rFont val="Tahoma"/>
            <family val="2"/>
          </rPr>
          <t xml:space="preserve"> </t>
        </r>
        <r>
          <rPr>
            <b/>
            <sz val="9"/>
            <color indexed="81"/>
            <rFont val="맑은 고딕"/>
            <family val="2"/>
            <charset val="129"/>
          </rPr>
          <t>태아는</t>
        </r>
        <r>
          <rPr>
            <b/>
            <sz val="9"/>
            <color indexed="81"/>
            <rFont val="Tahoma"/>
            <family val="2"/>
          </rPr>
          <t xml:space="preserve"> </t>
        </r>
        <r>
          <rPr>
            <b/>
            <sz val="9"/>
            <color indexed="81"/>
            <rFont val="맑은 고딕"/>
            <family val="2"/>
            <charset val="129"/>
          </rPr>
          <t>아직</t>
        </r>
        <r>
          <rPr>
            <b/>
            <sz val="9"/>
            <color indexed="81"/>
            <rFont val="Tahoma"/>
            <family val="2"/>
          </rPr>
          <t xml:space="preserve"> </t>
        </r>
        <r>
          <rPr>
            <b/>
            <sz val="9"/>
            <color indexed="81"/>
            <rFont val="맑은 고딕"/>
            <family val="2"/>
            <charset val="129"/>
          </rPr>
          <t>출생</t>
        </r>
        <r>
          <rPr>
            <b/>
            <sz val="9"/>
            <color indexed="81"/>
            <rFont val="Tahoma"/>
            <family val="2"/>
          </rPr>
          <t xml:space="preserve"> </t>
        </r>
        <r>
          <rPr>
            <b/>
            <sz val="9"/>
            <color indexed="81"/>
            <rFont val="맑은 고딕"/>
            <family val="2"/>
            <charset val="129"/>
          </rPr>
          <t>전으로</t>
        </r>
        <r>
          <rPr>
            <b/>
            <sz val="9"/>
            <color indexed="81"/>
            <rFont val="Tahoma"/>
            <family val="2"/>
          </rPr>
          <t xml:space="preserve"> </t>
        </r>
        <r>
          <rPr>
            <b/>
            <sz val="9"/>
            <color indexed="81"/>
            <rFont val="맑은 고딕"/>
            <family val="2"/>
            <charset val="129"/>
          </rPr>
          <t>기본공제대상자에</t>
        </r>
        <r>
          <rPr>
            <b/>
            <sz val="9"/>
            <color indexed="81"/>
            <rFont val="Tahoma"/>
            <family val="2"/>
          </rPr>
          <t xml:space="preserve"> </t>
        </r>
        <r>
          <rPr>
            <b/>
            <sz val="9"/>
            <color indexed="81"/>
            <rFont val="맑은 고딕"/>
            <family val="2"/>
            <charset val="129"/>
          </rPr>
          <t>해당하지</t>
        </r>
        <r>
          <rPr>
            <b/>
            <sz val="9"/>
            <color indexed="81"/>
            <rFont val="Tahoma"/>
            <family val="2"/>
          </rPr>
          <t xml:space="preserve"> </t>
        </r>
        <r>
          <rPr>
            <b/>
            <sz val="9"/>
            <color indexed="81"/>
            <rFont val="맑은 고딕"/>
            <family val="2"/>
            <charset val="129"/>
          </rPr>
          <t>않으므로</t>
        </r>
        <r>
          <rPr>
            <b/>
            <sz val="9"/>
            <color indexed="81"/>
            <rFont val="Tahoma"/>
            <family val="2"/>
          </rPr>
          <t xml:space="preserve"> </t>
        </r>
        <r>
          <rPr>
            <b/>
            <sz val="9"/>
            <color indexed="81"/>
            <rFont val="맑은 고딕"/>
            <family val="2"/>
            <charset val="129"/>
          </rPr>
          <t>태아를</t>
        </r>
        <r>
          <rPr>
            <b/>
            <sz val="9"/>
            <color indexed="81"/>
            <rFont val="Tahoma"/>
            <family val="2"/>
          </rPr>
          <t xml:space="preserve"> </t>
        </r>
        <r>
          <rPr>
            <b/>
            <sz val="9"/>
            <color indexed="81"/>
            <rFont val="맑은 고딕"/>
            <family val="2"/>
            <charset val="129"/>
          </rPr>
          <t>피보험자로</t>
        </r>
        <r>
          <rPr>
            <b/>
            <sz val="9"/>
            <color indexed="81"/>
            <rFont val="Tahoma"/>
            <family val="2"/>
          </rPr>
          <t xml:space="preserve"> </t>
        </r>
        <r>
          <rPr>
            <b/>
            <sz val="9"/>
            <color indexed="81"/>
            <rFont val="맑은 고딕"/>
            <family val="2"/>
            <charset val="129"/>
          </rPr>
          <t>하는</t>
        </r>
        <r>
          <rPr>
            <b/>
            <sz val="9"/>
            <color indexed="81"/>
            <rFont val="Tahoma"/>
            <family val="2"/>
          </rPr>
          <t xml:space="preserve"> </t>
        </r>
        <r>
          <rPr>
            <b/>
            <sz val="9"/>
            <color indexed="81"/>
            <rFont val="맑은 고딕"/>
            <family val="2"/>
            <charset val="129"/>
          </rPr>
          <t>보험료는</t>
        </r>
        <r>
          <rPr>
            <b/>
            <sz val="9"/>
            <color indexed="81"/>
            <rFont val="Tahoma"/>
            <family val="2"/>
          </rPr>
          <t xml:space="preserve"> </t>
        </r>
        <r>
          <rPr>
            <b/>
            <sz val="9"/>
            <color indexed="81"/>
            <rFont val="맑은 고딕"/>
            <family val="2"/>
            <charset val="129"/>
          </rPr>
          <t>세액공제받을</t>
        </r>
        <r>
          <rPr>
            <b/>
            <sz val="9"/>
            <color indexed="81"/>
            <rFont val="Tahoma"/>
            <family val="2"/>
          </rPr>
          <t xml:space="preserve"> </t>
        </r>
        <r>
          <rPr>
            <b/>
            <sz val="9"/>
            <color indexed="81"/>
            <rFont val="맑은 고딕"/>
            <family val="2"/>
            <charset val="129"/>
          </rPr>
          <t>수</t>
        </r>
        <r>
          <rPr>
            <b/>
            <sz val="9"/>
            <color indexed="81"/>
            <rFont val="Tahoma"/>
            <family val="2"/>
          </rPr>
          <t xml:space="preserve"> </t>
        </r>
        <r>
          <rPr>
            <b/>
            <sz val="9"/>
            <color indexed="81"/>
            <rFont val="맑은 고딕"/>
            <family val="2"/>
            <charset val="129"/>
          </rPr>
          <t>없다</t>
        </r>
        <r>
          <rPr>
            <b/>
            <sz val="9"/>
            <color indexed="81"/>
            <rFont val="Tahoma"/>
            <family val="2"/>
          </rPr>
          <t>.</t>
        </r>
      </text>
    </comment>
    <comment ref="S17" authorId="0" shapeId="0" xr:uid="{00000000-0006-0000-0100-000012000000}">
      <text>
        <r>
          <rPr>
            <b/>
            <sz val="7"/>
            <color indexed="81"/>
            <rFont val="굴림"/>
            <family val="3"/>
            <charset val="129"/>
          </rPr>
          <t xml:space="preserve">(3) 의료비 세액공제 - 나이,소득금액 제한 없으나 생계를 같이하는 부양가족이 해당
1) 의의
근로소득이 있는 거주자가 기본공제대상자를 위하여 해당 과세기간에 의료비를 지급한 경우 그 금액의 100분의 15에 해당하는 금액을 해당 과세기간 종합소득산출세액에서 공제한다. 
의료비지출대상자는 나이요건 및 소득요건의 제한이 없으므로 나이나 소득으로 인하여 기본공제대상에서 제외된 부양가족에 대한 의료비 세액공제대상이 된다.
2) 세액공제대상 의료비의 범위
기본공제대상자를 위하여 해당 근로자가 직접 부담하는 다음의 의료비에 해당하여야 한다. 다만, 미용·성형수술을 위한 비용 및 건강증진을 위한 의약품 구입비용은 포함하지 아니한다.
① 진찰·진료·질병예방을 위하여 국내의료기관(병의원 및 조산원)에 지급하는 비용
　☞ 산후조리원 의료비공제여부
　의료법상 의료기관인 병원이 산후조리원을 직접 운영하는 기관에 산모가 지출한 산후조리비용은 비록 
　의료법제3조에 따른 의료기관에 지급한 비용이라 하더라도 진찰·치료·질병예병을 위하여 지급한 비용은
　아니므로 의료비 공제대상이 아니라고 사료됨.(소득세법시행령제118조의5, 서면1팀-804, 2006.06.19 )
　다만 해당 비용이 요양급여 지급대상에 해당되어 국민건강보험 요양급여의 기준에 관한 규칙에 의해 의료비 영수증을 받는 경우 공제가 될 수 있을 것으로 사료됨.
② 치료․요양을 위하여 의약품(한약 포함)을 구입하고 지급하는 비용
③ 장애인보장구(「조세특례제한법 시행령」 제105조의 규정에 의한 보장구)를 직접 구입 또는 임차하기 위하여 지출한 비용
의수족·휠체어·보청기·점자판과 점필·시각장애인용 점자정보단말기·시각장애인용 점자프린터·청각장애인용 골도전화기·시각장애인용으로 특수제작된 화면낭독소프트웨어·지체장애인용으로 특수제작된 키보드 및 마우스·보조기(팔·다리·척추 및 골반보조기에 한함)·지체장애인용 지팡이·시각장애인용 흰지팡이·청각장애인용 인공달팽이관시스템·목발·성인용 보행기·욕창예방물품(매트리스·쿠션 및 침대에 한함)·인공후두·장애인용 기저귀·텔레비전 자막수신기(국가·지방자치단체 또는 「전파법」 제66조에 따라 설립된 한국방송통신전파진흥원이 청각장애인에게 무료로 공급하기 위하여 구매하는 것만 해당)·청각장애인용 음향표시장치·시각장애인용 인쇄물 음성변환 출력기·시각장애인용 전자독서 확대기·시각장애인용 음성 독서기·화면해설방송수신기(국가·지방자치단체 또는 「민법」 제32조에 따라 설립된 사단법인 한국시각장애인연합회가 시각장애인에게 무료로 공급하기 위하여 구매하는 것만 해당)
④ 의사 등의 처방에 따른 의료기기를 직접 구입 또는 임차하기 위하여 지출한 비용
사람 또는 동물에게 단독 또는 조합하여 사용되는 기구·기계·장치·재료 또는 이와 유사한 제품으로서 다음에 해당하는 제품을 말한다. 다만 약사법에 의한 의약품 및 장애인복지법 제65조에 의한 장애인 보조기구 중 의지·보조기를 제외한다.
   - 질병의 진단·치료·경감․처치 또는 보정의 목적으로 사용되는 제품
   - 상해 또는 장애의 진단·치료·경감 또는 보정의 목적으로 사용되는 제품
   - 구조 또는 기능의 검사·대체 또는 변형의 목적으로 사용되는 제품
   - 임신조절의 목적으로 사용되는 제품
⑤ 시력보정용 안경 또는 콘택트렌즈 구입을 위하여 지출한 비용으로서 근로자의 기본공제대상자 1명당 연 50만원 이내의 금액 
⑥ 보청기 구입을 위하여 지출한 비용 
⑦「노인장기요양보험법」에 따라 실제 지출한 본인 일부부담금 
⑧ 난임시술비
    「국민건강보험 요양급여의 기준에 관한 규칙」에 따른 보조생식술 (체내 · 체외 인공수정 포함)에 소요된 비용 소법 §59의4 ②
※ 의료비 
총급여 3%를 초과하는 경우 공제 가능
- 공제 가능 의료비
 ㆍ진찰, 치료 등을 위한 의료기관 지출 비용
   (미용ㆍ성형수술비용 제외)
 ㆍ치료요양을 위한 의약품(한약 포함) 구입비용(건강증진을 위한 의약품 제외)
 ㆍ장애인보장구 구입ㆍ임차비용
 ㆍ시력교정용안경(콘택트렌즈) 구입비용
   (1인당 연 50만원 이내 금액)
 ㆍ보청기 구입비용
의료비 공제대상금액*
× 15%
* 의료비 공제대상금액
총급여액 3% 초과금액 중
ㆍ본인, 65세이상, 장애인 의료비, 난임시술비
  : 한도 없음
ㆍ그 외 부양가족
  : 연 700만원  
○ 의료비 지출액 중 보험회사에서 보전받은 보험금은 의료비 세액공제 불가
  - 보험회사로부터 의료비의 일정액을 상해보험·단체보험 등 실손보험금으로 수령하는 경우 의료비지출액에서 수령한 보험금을 차감하고 의료비 세액공제를 받아야 함
○ 사내근로복지기금에서 지급받은 의료비 지원액은 의료비 세액공제 불가
○ 국민건강보험공단에서 지급받는 본인부담금 상한제 사후환급금은 의료비 세액고제 불가(진료연도를 기준으로 판단)
○ 형제자매가 부모님 의료비를 나누어 세액공제를 불가(부모님을 부양하는 1명만 공제 가능)
   - 장남이 부모님에 대해 기본공제를 받고 있는데, 차남이 부모님의 의료비를 부담한 경우 차남이 지출한 의료비는 차남(부양요건 위배)과 장남(본인 지출 위배) 모두 세액공제 불가
○ 간병비,산후조리원 비용은 의료비 세액공제 불가
★ 생계를 같이하는 부양가족
- 주민등록표의 동거가족으로서 해당 근로자의 주소 또는 거소에서 현실적으로 생계를 같이하는 사람으로 한다.
- 직계비속·입양자는 주소(거소)에 관계없이 생계를 같이하는 것으로 본다.
- 거주자 또는 동거가족(직계비속·입양자 제외)이 취학, 질병의 요양, 근무상 또는 사업상의 형편으로 본래의 주소 또는 거소를 일시 퇴거한 경우에도 생계를 같이하는 것으로 본다.
- 근로자의 부양가족 중 근로자(그 배우자 포함)의 직계존속이 주거의 형편에 따라 별거하고 있는 경우 생계를 같이하는 것으로 본다.
「부양가족 중 거주자의 직계존속이 주거의 형편에 따라 별거하고 있는 경우」란 거주자가 결혼으로 인한 분가 또는 취업 등으로 인하여 직계존속과 주민등록표상 동일한 주소에서 생계를 함께 하고 있지 아니하나 직계존속이 독립된 생계능력이 없이 당해 거주자가 실제로 부양하고 있는 경우를 말함(법인 46013-4265, '99.12.10)
-&gt; 해외에 거주하는 직계존속의 경우는 주거의 형편에 따라 별거한 것으로 볼 수 없으므로 부양가족공제를 받을 수 없는 것임(서면1팀-1360, 2007.10.5)
부양가족의 공제는 기본공제대상자로 포함시키는 분이 그 사람에 대한 모든 공제를 받는 것입니다. 즉, 한 사람의 기본공제는 남편, 의료비 공제는 부인분이 나누어서 받으실 수는 없는 것입니다. 
따라서 귀하의 남편분이 자녀 2분을 모두 기본공제대상자로 하신다면, 의료비 공제 역시 남편분이 받아야 하는 것입니다. 
</t>
        </r>
      </text>
    </comment>
    <comment ref="U17" authorId="0" shapeId="0" xr:uid="{00000000-0006-0000-0100-000013000000}">
      <text>
        <r>
          <rPr>
            <b/>
            <sz val="7"/>
            <color indexed="81"/>
            <rFont val="굴림"/>
            <family val="3"/>
            <charset val="129"/>
          </rPr>
          <t>★ 세무서중점 check 사항 =&gt; 
⊙ 자녀 학원비는 취학 전(입학연도 1월~2월 까지)에 지출한 경우 공제가능
⊙ 대학원 교육비는 근로자 본인을 위해 지출한 것인지 확인
⊙ 비과세 학자금을 지원한 경우 근로자가 교육비 공제를 제외하였는지 확인
⊙ 사내근로복지기금에서 지원한 교육비(과세제외)를 제외하였는지 확인
※ 교육비 세액공제 - 나이제한을 받지 않음(직계존속은공제대상 아님)
교육비 공제대상금액*× 15%
* 교육비 공제대상금액
ㆍ취학전아동, 초ㆍ중ㆍ고생  : 1명당 300만원 한도
ㆍ대학생 : 1명당 900만원 한도
ㆍ본인, 장애인 : 한도 없음 
1) 의의
근로소득이 있는 거주자가 그 거주자와 기본공제대상자(나이요건 제한없음)를 위하여 헤당 과세기간에 교육비를 지급한 경우 그 금액의 100분의 15에 해당하는 금액을 해당 과세기간의 종합소득산출세액에서 공제한다.  직계존속은 공제대상 아님
2) 세액공제대상 교육비의 범위
① 국내교육비
㉠ 수업료·입학금·보육비용·수강료 및 그 밖의 공납금
㉡ 학교급식법, 유아교육법, 영유아보육법 등에 따라 급식을 실시하는 학교, 유치원, 어린이집, 학원 및 체육시설(초등학교 취학 전 아동의 경우만 해당한다)에 지급한 급식비
㉢ 학교에서 구입한 교과서대금(초·중·고등학교의 학생만 해당한다)
㉣ 교복구입비용(중·고등학교의 학생만 해당하며, 학생 1명당 연 50만원을 한도로 한다)
㉤ 초·중등교육법·평생교육법,유아교육법, 영유아보육법에 따른 학교, 유치원, 어린이집, 학원 및 체육시설(초등학교 취학 전 아동의 경우만 해당한다)에서 실시하는 방과후 학교, 방과후 과정 등의 수업료 및 특별활동비(학교 등에서 구입한 도서구입비와 학교 외에서 구입한 초·중·고등학교의 방과후 학교 수업용 도서의 구입비를 포함)
* 2014년 부터는 방과후 학교 등의 수업료에 학교 등에서 구입하는 재료구입비는 제외함.
㉥ 근로자 본인에 한해 대학(전공대학, 원격대학 및 학위취득과정 포함) 또는 대학원의 1학기 이상에 상당하는 교육과정 또는 시간제과정(대학부설 어학원, 대학원의 최고경영자과정)에 등록하고 지급하는 수업료
㉦ 근로자 본인의 직업능력개발훈련수강료(근로자수강지원금 차감)
㉧ 취학전아동이 학원, 체육시설에서 월단위로 실시하는 교습과정(1주 1회 이상 실시)의 교습을 받고 지출한 수강료
② 국외교육비
국외에 소재하고 있으며 우리나라의 유아교육법에 따른 유치원, 초·중등교육법, 고등교육법에 따른 학교에 지출한 교육비가 해당된다. 초등학교 취학전 아동과 초등학생·중학생의 경우에는 다음 중 어느 하나에 해당하는 사람으로 한정한다.
㉠ 국외근무자인 경우에는 본인 및 국외에서 함께 동거하는 부양가족
㉡ 국내근무자인 경우에는 자비유학자격이 있는 유학생, 부양의무자와 국외에서 동거한 기간이 1년 이상인 유학생</t>
        </r>
        <r>
          <rPr>
            <b/>
            <sz val="9"/>
            <color indexed="81"/>
            <rFont val="맑은 고딕"/>
            <family val="2"/>
            <charset val="129"/>
          </rPr>
          <t xml:space="preserve">
·</t>
        </r>
        <r>
          <rPr>
            <b/>
            <sz val="9"/>
            <color indexed="81"/>
            <rFont val="굴림"/>
            <family val="3"/>
            <charset val="129"/>
          </rPr>
          <t xml:space="preserve"> </t>
        </r>
        <r>
          <rPr>
            <b/>
            <sz val="9"/>
            <color indexed="81"/>
            <rFont val="맑은 고딕"/>
            <family val="2"/>
            <charset val="129"/>
          </rPr>
          <t>국외유학에</t>
        </r>
        <r>
          <rPr>
            <b/>
            <sz val="9"/>
            <color indexed="81"/>
            <rFont val="굴림"/>
            <family val="3"/>
            <charset val="129"/>
          </rPr>
          <t xml:space="preserve"> </t>
        </r>
        <r>
          <rPr>
            <b/>
            <sz val="9"/>
            <color indexed="81"/>
            <rFont val="맑은 고딕"/>
            <family val="2"/>
            <charset val="129"/>
          </rPr>
          <t>관한</t>
        </r>
        <r>
          <rPr>
            <b/>
            <sz val="9"/>
            <color indexed="81"/>
            <rFont val="굴림"/>
            <family val="3"/>
            <charset val="129"/>
          </rPr>
          <t xml:space="preserve"> </t>
        </r>
        <r>
          <rPr>
            <b/>
            <sz val="9"/>
            <color indexed="81"/>
            <rFont val="맑은 고딕"/>
            <family val="2"/>
            <charset val="129"/>
          </rPr>
          <t>규정</t>
        </r>
        <r>
          <rPr>
            <b/>
            <sz val="9"/>
            <color indexed="81"/>
            <rFont val="굴림"/>
            <family val="3"/>
            <charset val="129"/>
          </rPr>
          <t xml:space="preserve"> </t>
        </r>
        <r>
          <rPr>
            <b/>
            <sz val="9"/>
            <color indexed="81"/>
            <rFont val="맑은 고딕"/>
            <family val="2"/>
            <charset val="129"/>
          </rPr>
          <t>제</t>
        </r>
        <r>
          <rPr>
            <b/>
            <sz val="9"/>
            <color indexed="81"/>
            <rFont val="굴림"/>
            <family val="3"/>
            <charset val="129"/>
          </rPr>
          <t>5</t>
        </r>
        <r>
          <rPr>
            <b/>
            <sz val="9"/>
            <color indexed="81"/>
            <rFont val="맑은 고딕"/>
            <family val="2"/>
            <charset val="129"/>
          </rPr>
          <t>조에</t>
        </r>
        <r>
          <rPr>
            <b/>
            <sz val="9"/>
            <color indexed="81"/>
            <rFont val="굴림"/>
            <family val="3"/>
            <charset val="129"/>
          </rPr>
          <t xml:space="preserve"> </t>
        </r>
        <r>
          <rPr>
            <b/>
            <sz val="9"/>
            <color indexed="81"/>
            <rFont val="맑은 고딕"/>
            <family val="2"/>
            <charset val="129"/>
          </rPr>
          <t>따른</t>
        </r>
        <r>
          <rPr>
            <b/>
            <sz val="9"/>
            <color indexed="81"/>
            <rFont val="굴림"/>
            <family val="3"/>
            <charset val="129"/>
          </rPr>
          <t xml:space="preserve"> </t>
        </r>
        <r>
          <rPr>
            <b/>
            <sz val="9"/>
            <color indexed="81"/>
            <rFont val="맑은 고딕"/>
            <family val="2"/>
            <charset val="129"/>
          </rPr>
          <t>자비유학</t>
        </r>
        <r>
          <rPr>
            <b/>
            <sz val="9"/>
            <color indexed="81"/>
            <rFont val="굴림"/>
            <family val="3"/>
            <charset val="129"/>
          </rPr>
          <t xml:space="preserve"> </t>
        </r>
        <r>
          <rPr>
            <b/>
            <sz val="9"/>
            <color indexed="81"/>
            <rFont val="맑은 고딕"/>
            <family val="2"/>
            <charset val="129"/>
          </rPr>
          <t>자격이</t>
        </r>
        <r>
          <rPr>
            <b/>
            <sz val="9"/>
            <color indexed="81"/>
            <rFont val="굴림"/>
            <family val="3"/>
            <charset val="129"/>
          </rPr>
          <t xml:space="preserve"> </t>
        </r>
        <r>
          <rPr>
            <b/>
            <sz val="9"/>
            <color indexed="81"/>
            <rFont val="맑은 고딕"/>
            <family val="2"/>
            <charset val="129"/>
          </rPr>
          <t>있는</t>
        </r>
        <r>
          <rPr>
            <b/>
            <sz val="9"/>
            <color indexed="81"/>
            <rFont val="굴림"/>
            <family val="3"/>
            <charset val="129"/>
          </rPr>
          <t xml:space="preserve"> </t>
        </r>
        <r>
          <rPr>
            <b/>
            <sz val="9"/>
            <color indexed="81"/>
            <rFont val="맑은 고딕"/>
            <family val="2"/>
            <charset val="129"/>
          </rPr>
          <t>학생
①</t>
        </r>
        <r>
          <rPr>
            <b/>
            <sz val="9"/>
            <color indexed="81"/>
            <rFont val="굴림"/>
            <family val="3"/>
            <charset val="129"/>
          </rPr>
          <t xml:space="preserve"> </t>
        </r>
        <r>
          <rPr>
            <b/>
            <sz val="9"/>
            <color indexed="81"/>
            <rFont val="맑은 고딕"/>
            <family val="2"/>
            <charset val="129"/>
          </rPr>
          <t>중학교</t>
        </r>
        <r>
          <rPr>
            <b/>
            <sz val="9"/>
            <color indexed="81"/>
            <rFont val="굴림"/>
            <family val="3"/>
            <charset val="129"/>
          </rPr>
          <t xml:space="preserve"> </t>
        </r>
        <r>
          <rPr>
            <b/>
            <sz val="9"/>
            <color indexed="81"/>
            <rFont val="맑은 고딕"/>
            <family val="2"/>
            <charset val="129"/>
          </rPr>
          <t>졸업이상의</t>
        </r>
        <r>
          <rPr>
            <b/>
            <sz val="9"/>
            <color indexed="81"/>
            <rFont val="굴림"/>
            <family val="3"/>
            <charset val="129"/>
          </rPr>
          <t xml:space="preserve"> </t>
        </r>
        <r>
          <rPr>
            <b/>
            <sz val="9"/>
            <color indexed="81"/>
            <rFont val="맑은 고딕"/>
            <family val="2"/>
            <charset val="129"/>
          </rPr>
          <t>학력이</t>
        </r>
        <r>
          <rPr>
            <b/>
            <sz val="9"/>
            <color indexed="81"/>
            <rFont val="굴림"/>
            <family val="3"/>
            <charset val="129"/>
          </rPr>
          <t xml:space="preserve"> </t>
        </r>
        <r>
          <rPr>
            <b/>
            <sz val="9"/>
            <color indexed="81"/>
            <rFont val="맑은 고딕"/>
            <family val="2"/>
            <charset val="129"/>
          </rPr>
          <t>있거나</t>
        </r>
        <r>
          <rPr>
            <b/>
            <sz val="9"/>
            <color indexed="81"/>
            <rFont val="굴림"/>
            <family val="3"/>
            <charset val="129"/>
          </rPr>
          <t xml:space="preserve"> </t>
        </r>
        <r>
          <rPr>
            <b/>
            <sz val="9"/>
            <color indexed="81"/>
            <rFont val="맑은 고딕"/>
            <family val="2"/>
            <charset val="129"/>
          </rPr>
          <t>이와</t>
        </r>
        <r>
          <rPr>
            <b/>
            <sz val="9"/>
            <color indexed="81"/>
            <rFont val="굴림"/>
            <family val="3"/>
            <charset val="129"/>
          </rPr>
          <t xml:space="preserve"> </t>
        </r>
        <r>
          <rPr>
            <b/>
            <sz val="9"/>
            <color indexed="81"/>
            <rFont val="맑은 고딕"/>
            <family val="2"/>
            <charset val="129"/>
          </rPr>
          <t>동등이상의</t>
        </r>
        <r>
          <rPr>
            <b/>
            <sz val="9"/>
            <color indexed="81"/>
            <rFont val="굴림"/>
            <family val="3"/>
            <charset val="129"/>
          </rPr>
          <t xml:space="preserve"> </t>
        </r>
        <r>
          <rPr>
            <b/>
            <sz val="9"/>
            <color indexed="81"/>
            <rFont val="맑은 고딕"/>
            <family val="2"/>
            <charset val="129"/>
          </rPr>
          <t>학력이</t>
        </r>
        <r>
          <rPr>
            <b/>
            <sz val="9"/>
            <color indexed="81"/>
            <rFont val="굴림"/>
            <family val="3"/>
            <charset val="129"/>
          </rPr>
          <t xml:space="preserve"> </t>
        </r>
        <r>
          <rPr>
            <b/>
            <sz val="9"/>
            <color indexed="81"/>
            <rFont val="맑은 고딕"/>
            <family val="2"/>
            <charset val="129"/>
          </rPr>
          <t>있다고</t>
        </r>
        <r>
          <rPr>
            <b/>
            <sz val="9"/>
            <color indexed="81"/>
            <rFont val="굴림"/>
            <family val="3"/>
            <charset val="129"/>
          </rPr>
          <t xml:space="preserve"> </t>
        </r>
        <r>
          <rPr>
            <b/>
            <sz val="9"/>
            <color indexed="81"/>
            <rFont val="맑은 고딕"/>
            <family val="2"/>
            <charset val="129"/>
          </rPr>
          <t>인정되는</t>
        </r>
        <r>
          <rPr>
            <b/>
            <sz val="9"/>
            <color indexed="81"/>
            <rFont val="굴림"/>
            <family val="3"/>
            <charset val="129"/>
          </rPr>
          <t xml:space="preserve"> </t>
        </r>
        <r>
          <rPr>
            <b/>
            <sz val="9"/>
            <color indexed="81"/>
            <rFont val="맑은 고딕"/>
            <family val="2"/>
            <charset val="129"/>
          </rPr>
          <t>자는</t>
        </r>
        <r>
          <rPr>
            <b/>
            <sz val="9"/>
            <color indexed="81"/>
            <rFont val="굴림"/>
            <family val="3"/>
            <charset val="129"/>
          </rPr>
          <t xml:space="preserve"> </t>
        </r>
        <r>
          <rPr>
            <b/>
            <sz val="9"/>
            <color indexed="81"/>
            <rFont val="맑은 고딕"/>
            <family val="2"/>
            <charset val="129"/>
          </rPr>
          <t>학력인정서류
　　</t>
        </r>
        <r>
          <rPr>
            <b/>
            <sz val="9"/>
            <color indexed="81"/>
            <rFont val="굴림"/>
            <family val="3"/>
            <charset val="129"/>
          </rPr>
          <t>(</t>
        </r>
        <r>
          <rPr>
            <b/>
            <sz val="9"/>
            <color indexed="81"/>
            <rFont val="맑은 고딕"/>
            <family val="2"/>
            <charset val="129"/>
          </rPr>
          <t>졸업장</t>
        </r>
        <r>
          <rPr>
            <b/>
            <sz val="9"/>
            <color indexed="81"/>
            <rFont val="굴림"/>
            <family val="3"/>
            <charset val="129"/>
          </rPr>
          <t xml:space="preserve"> </t>
        </r>
        <r>
          <rPr>
            <b/>
            <sz val="9"/>
            <color indexed="81"/>
            <rFont val="맑은 고딕"/>
            <family val="2"/>
            <charset val="129"/>
          </rPr>
          <t>사본</t>
        </r>
        <r>
          <rPr>
            <b/>
            <sz val="9"/>
            <color indexed="81"/>
            <rFont val="굴림"/>
            <family val="3"/>
            <charset val="129"/>
          </rPr>
          <t xml:space="preserve"> </t>
        </r>
        <r>
          <rPr>
            <b/>
            <sz val="9"/>
            <color indexed="81"/>
            <rFont val="맑은 고딕"/>
            <family val="2"/>
            <charset val="129"/>
          </rPr>
          <t>등</t>
        </r>
        <r>
          <rPr>
            <b/>
            <sz val="9"/>
            <color indexed="81"/>
            <rFont val="굴림"/>
            <family val="3"/>
            <charset val="129"/>
          </rPr>
          <t xml:space="preserve">)
</t>
        </r>
        <r>
          <rPr>
            <b/>
            <sz val="9"/>
            <color indexed="81"/>
            <rFont val="맑은 고딕"/>
            <family val="2"/>
            <charset val="129"/>
          </rPr>
          <t>②</t>
        </r>
        <r>
          <rPr>
            <b/>
            <sz val="9"/>
            <color indexed="81"/>
            <rFont val="굴림"/>
            <family val="3"/>
            <charset val="129"/>
          </rPr>
          <t xml:space="preserve"> </t>
        </r>
        <r>
          <rPr>
            <b/>
            <sz val="9"/>
            <color indexed="81"/>
            <rFont val="맑은 고딕"/>
            <family val="2"/>
            <charset val="129"/>
          </rPr>
          <t>교육장으로부터</t>
        </r>
        <r>
          <rPr>
            <b/>
            <sz val="9"/>
            <color indexed="81"/>
            <rFont val="굴림"/>
            <family val="3"/>
            <charset val="129"/>
          </rPr>
          <t xml:space="preserve"> </t>
        </r>
        <r>
          <rPr>
            <b/>
            <sz val="9"/>
            <color indexed="81"/>
            <rFont val="맑은 고딕"/>
            <family val="2"/>
            <charset val="129"/>
          </rPr>
          <t>유학인정을</t>
        </r>
        <r>
          <rPr>
            <b/>
            <sz val="9"/>
            <color indexed="81"/>
            <rFont val="굴림"/>
            <family val="3"/>
            <charset val="129"/>
          </rPr>
          <t xml:space="preserve"> </t>
        </r>
        <r>
          <rPr>
            <b/>
            <sz val="9"/>
            <color indexed="81"/>
            <rFont val="맑은 고딕"/>
            <family val="2"/>
            <charset val="129"/>
          </rPr>
          <t>받은</t>
        </r>
        <r>
          <rPr>
            <b/>
            <sz val="9"/>
            <color indexed="81"/>
            <rFont val="굴림"/>
            <family val="3"/>
            <charset val="129"/>
          </rPr>
          <t xml:space="preserve"> </t>
        </r>
        <r>
          <rPr>
            <b/>
            <sz val="9"/>
            <color indexed="81"/>
            <rFont val="맑은 고딕"/>
            <family val="2"/>
            <charset val="129"/>
          </rPr>
          <t>자는</t>
        </r>
        <r>
          <rPr>
            <b/>
            <sz val="9"/>
            <color indexed="81"/>
            <rFont val="굴림"/>
            <family val="3"/>
            <charset val="129"/>
          </rPr>
          <t xml:space="preserve"> </t>
        </r>
        <r>
          <rPr>
            <b/>
            <sz val="9"/>
            <color indexed="81"/>
            <rFont val="맑은 고딕"/>
            <family val="2"/>
            <charset val="129"/>
          </rPr>
          <t>교육장이</t>
        </r>
        <r>
          <rPr>
            <b/>
            <sz val="9"/>
            <color indexed="81"/>
            <rFont val="굴림"/>
            <family val="3"/>
            <charset val="129"/>
          </rPr>
          <t xml:space="preserve"> </t>
        </r>
        <r>
          <rPr>
            <b/>
            <sz val="9"/>
            <color indexed="81"/>
            <rFont val="맑은 고딕"/>
            <family val="2"/>
            <charset val="129"/>
          </rPr>
          <t>발급하는</t>
        </r>
        <r>
          <rPr>
            <b/>
            <sz val="9"/>
            <color indexed="81"/>
            <rFont val="굴림"/>
            <family val="3"/>
            <charset val="129"/>
          </rPr>
          <t xml:space="preserve"> </t>
        </r>
        <r>
          <rPr>
            <b/>
            <sz val="9"/>
            <color indexed="81"/>
            <rFont val="맑은 고딕"/>
            <family val="2"/>
            <charset val="129"/>
          </rPr>
          <t>국외유학인정서
③</t>
        </r>
        <r>
          <rPr>
            <b/>
            <sz val="9"/>
            <color indexed="81"/>
            <rFont val="굴림"/>
            <family val="3"/>
            <charset val="129"/>
          </rPr>
          <t xml:space="preserve"> </t>
        </r>
        <r>
          <rPr>
            <b/>
            <sz val="9"/>
            <color indexed="81"/>
            <rFont val="맑은 고딕"/>
            <family val="2"/>
            <charset val="129"/>
          </rPr>
          <t>국립국제교육원장의</t>
        </r>
        <r>
          <rPr>
            <b/>
            <sz val="9"/>
            <color indexed="81"/>
            <rFont val="굴림"/>
            <family val="3"/>
            <charset val="129"/>
          </rPr>
          <t xml:space="preserve"> </t>
        </r>
        <r>
          <rPr>
            <b/>
            <sz val="9"/>
            <color indexed="81"/>
            <rFont val="맑은 고딕"/>
            <family val="2"/>
            <charset val="129"/>
          </rPr>
          <t>유학인정을</t>
        </r>
        <r>
          <rPr>
            <b/>
            <sz val="9"/>
            <color indexed="81"/>
            <rFont val="굴림"/>
            <family val="3"/>
            <charset val="129"/>
          </rPr>
          <t xml:space="preserve"> </t>
        </r>
        <r>
          <rPr>
            <b/>
            <sz val="9"/>
            <color indexed="81"/>
            <rFont val="맑은 고딕"/>
            <family val="2"/>
            <charset val="129"/>
          </rPr>
          <t>받은</t>
        </r>
        <r>
          <rPr>
            <b/>
            <sz val="9"/>
            <color indexed="81"/>
            <rFont val="굴림"/>
            <family val="3"/>
            <charset val="129"/>
          </rPr>
          <t xml:space="preserve"> </t>
        </r>
        <r>
          <rPr>
            <b/>
            <sz val="9"/>
            <color indexed="81"/>
            <rFont val="맑은 고딕"/>
            <family val="2"/>
            <charset val="129"/>
          </rPr>
          <t>자는</t>
        </r>
        <r>
          <rPr>
            <b/>
            <sz val="9"/>
            <color indexed="81"/>
            <rFont val="굴림"/>
            <family val="3"/>
            <charset val="129"/>
          </rPr>
          <t xml:space="preserve"> </t>
        </r>
        <r>
          <rPr>
            <b/>
            <sz val="9"/>
            <color indexed="81"/>
            <rFont val="맑은 고딕"/>
            <family val="2"/>
            <charset val="129"/>
          </rPr>
          <t>국제교육진흥원장이</t>
        </r>
        <r>
          <rPr>
            <b/>
            <sz val="9"/>
            <color indexed="81"/>
            <rFont val="굴림"/>
            <family val="3"/>
            <charset val="129"/>
          </rPr>
          <t xml:space="preserve"> </t>
        </r>
        <r>
          <rPr>
            <b/>
            <sz val="9"/>
            <color indexed="81"/>
            <rFont val="맑은 고딕"/>
            <family val="2"/>
            <charset val="129"/>
          </rPr>
          <t>발급하는</t>
        </r>
        <r>
          <rPr>
            <b/>
            <sz val="9"/>
            <color indexed="81"/>
            <rFont val="굴림"/>
            <family val="3"/>
            <charset val="129"/>
          </rPr>
          <t xml:space="preserve"> </t>
        </r>
        <r>
          <rPr>
            <b/>
            <sz val="9"/>
            <color indexed="81"/>
            <rFont val="맑은 고딕"/>
            <family val="2"/>
            <charset val="129"/>
          </rPr>
          <t>국외유학</t>
        </r>
        <r>
          <rPr>
            <b/>
            <sz val="9"/>
            <color indexed="81"/>
            <rFont val="굴림"/>
            <family val="3"/>
            <charset val="129"/>
          </rPr>
          <t xml:space="preserve"> </t>
        </r>
        <r>
          <rPr>
            <b/>
            <sz val="9"/>
            <color indexed="81"/>
            <rFont val="맑은 고딕"/>
            <family val="2"/>
            <charset val="129"/>
          </rPr>
          <t>인정서
·</t>
        </r>
        <r>
          <rPr>
            <b/>
            <sz val="9"/>
            <color indexed="81"/>
            <rFont val="굴림"/>
            <family val="3"/>
            <charset val="129"/>
          </rPr>
          <t xml:space="preserve"> </t>
        </r>
        <r>
          <rPr>
            <b/>
            <sz val="9"/>
            <color indexed="81"/>
            <rFont val="맑은 고딕"/>
            <family val="2"/>
            <charset val="129"/>
          </rPr>
          <t>국외유학에</t>
        </r>
        <r>
          <rPr>
            <b/>
            <sz val="9"/>
            <color indexed="81"/>
            <rFont val="굴림"/>
            <family val="3"/>
            <charset val="129"/>
          </rPr>
          <t xml:space="preserve"> </t>
        </r>
        <r>
          <rPr>
            <b/>
            <sz val="9"/>
            <color indexed="81"/>
            <rFont val="맑은 고딕"/>
            <family val="2"/>
            <charset val="129"/>
          </rPr>
          <t>관한</t>
        </r>
        <r>
          <rPr>
            <b/>
            <sz val="9"/>
            <color indexed="81"/>
            <rFont val="굴림"/>
            <family val="3"/>
            <charset val="129"/>
          </rPr>
          <t xml:space="preserve"> </t>
        </r>
        <r>
          <rPr>
            <b/>
            <sz val="9"/>
            <color indexed="81"/>
            <rFont val="맑은 고딕"/>
            <family val="2"/>
            <charset val="129"/>
          </rPr>
          <t>규정</t>
        </r>
        <r>
          <rPr>
            <b/>
            <sz val="9"/>
            <color indexed="81"/>
            <rFont val="굴림"/>
            <family val="3"/>
            <charset val="129"/>
          </rPr>
          <t xml:space="preserve"> </t>
        </r>
        <r>
          <rPr>
            <b/>
            <sz val="9"/>
            <color indexed="81"/>
            <rFont val="맑은 고딕"/>
            <family val="2"/>
            <charset val="129"/>
          </rPr>
          <t>제</t>
        </r>
        <r>
          <rPr>
            <b/>
            <sz val="9"/>
            <color indexed="81"/>
            <rFont val="굴림"/>
            <family val="3"/>
            <charset val="129"/>
          </rPr>
          <t>15</t>
        </r>
        <r>
          <rPr>
            <b/>
            <sz val="9"/>
            <color indexed="81"/>
            <rFont val="맑은 고딕"/>
            <family val="2"/>
            <charset val="129"/>
          </rPr>
          <t>조에</t>
        </r>
        <r>
          <rPr>
            <b/>
            <sz val="9"/>
            <color indexed="81"/>
            <rFont val="굴림"/>
            <family val="3"/>
            <charset val="129"/>
          </rPr>
          <t xml:space="preserve"> </t>
        </r>
        <r>
          <rPr>
            <b/>
            <sz val="9"/>
            <color indexed="81"/>
            <rFont val="맑은 고딕"/>
            <family val="2"/>
            <charset val="129"/>
          </rPr>
          <t>따라</t>
        </r>
        <r>
          <rPr>
            <b/>
            <sz val="9"/>
            <color indexed="81"/>
            <rFont val="굴림"/>
            <family val="3"/>
            <charset val="129"/>
          </rPr>
          <t xml:space="preserve"> </t>
        </r>
        <r>
          <rPr>
            <b/>
            <sz val="9"/>
            <color indexed="81"/>
            <rFont val="맑은 고딕"/>
            <family val="2"/>
            <charset val="129"/>
          </rPr>
          <t>유학을</t>
        </r>
        <r>
          <rPr>
            <b/>
            <sz val="9"/>
            <color indexed="81"/>
            <rFont val="굴림"/>
            <family val="3"/>
            <charset val="129"/>
          </rPr>
          <t xml:space="preserve"> </t>
        </r>
        <r>
          <rPr>
            <b/>
            <sz val="9"/>
            <color indexed="81"/>
            <rFont val="맑은 고딕"/>
            <family val="2"/>
            <charset val="129"/>
          </rPr>
          <t>하는</t>
        </r>
        <r>
          <rPr>
            <b/>
            <sz val="9"/>
            <color indexed="81"/>
            <rFont val="굴림"/>
            <family val="3"/>
            <charset val="129"/>
          </rPr>
          <t xml:space="preserve"> </t>
        </r>
        <r>
          <rPr>
            <b/>
            <sz val="9"/>
            <color indexed="81"/>
            <rFont val="맑은 고딕"/>
            <family val="2"/>
            <charset val="129"/>
          </rPr>
          <t>자로서</t>
        </r>
        <r>
          <rPr>
            <b/>
            <sz val="9"/>
            <color indexed="81"/>
            <rFont val="굴림"/>
            <family val="3"/>
            <charset val="129"/>
          </rPr>
          <t xml:space="preserve"> </t>
        </r>
        <r>
          <rPr>
            <b/>
            <sz val="9"/>
            <color indexed="81"/>
            <rFont val="맑은 고딕"/>
            <family val="2"/>
            <charset val="129"/>
          </rPr>
          <t>부양의무자와</t>
        </r>
        <r>
          <rPr>
            <b/>
            <sz val="9"/>
            <color indexed="81"/>
            <rFont val="굴림"/>
            <family val="3"/>
            <charset val="129"/>
          </rPr>
          <t xml:space="preserve"> </t>
        </r>
        <r>
          <rPr>
            <b/>
            <sz val="9"/>
            <color indexed="81"/>
            <rFont val="맑은 고딕"/>
            <family val="2"/>
            <charset val="129"/>
          </rPr>
          <t>국외에서</t>
        </r>
        <r>
          <rPr>
            <b/>
            <sz val="9"/>
            <color indexed="81"/>
            <rFont val="굴림"/>
            <family val="3"/>
            <charset val="129"/>
          </rPr>
          <t xml:space="preserve"> </t>
        </r>
        <r>
          <rPr>
            <b/>
            <sz val="9"/>
            <color indexed="81"/>
            <rFont val="맑은 고딕"/>
            <family val="2"/>
            <charset val="129"/>
          </rPr>
          <t>동거한</t>
        </r>
        <r>
          <rPr>
            <b/>
            <sz val="9"/>
            <color indexed="81"/>
            <rFont val="굴림"/>
            <family val="3"/>
            <charset val="129"/>
          </rPr>
          <t xml:space="preserve"> </t>
        </r>
        <r>
          <rPr>
            <b/>
            <sz val="9"/>
            <color indexed="81"/>
            <rFont val="맑은 고딕"/>
            <family val="2"/>
            <charset val="129"/>
          </rPr>
          <t>기간이</t>
        </r>
        <r>
          <rPr>
            <b/>
            <sz val="9"/>
            <color indexed="81"/>
            <rFont val="굴림"/>
            <family val="3"/>
            <charset val="129"/>
          </rPr>
          <t xml:space="preserve"> 
</t>
        </r>
        <r>
          <rPr>
            <b/>
            <sz val="9"/>
            <color indexed="81"/>
            <rFont val="맑은 고딕"/>
            <family val="2"/>
            <charset val="129"/>
          </rPr>
          <t>　</t>
        </r>
        <r>
          <rPr>
            <b/>
            <sz val="9"/>
            <color indexed="81"/>
            <rFont val="굴림"/>
            <family val="3"/>
            <charset val="129"/>
          </rPr>
          <t>1</t>
        </r>
        <r>
          <rPr>
            <b/>
            <sz val="9"/>
            <color indexed="81"/>
            <rFont val="맑은 고딕"/>
            <family val="2"/>
            <charset val="129"/>
          </rPr>
          <t>년</t>
        </r>
        <r>
          <rPr>
            <b/>
            <sz val="9"/>
            <color indexed="81"/>
            <rFont val="굴림"/>
            <family val="3"/>
            <charset val="129"/>
          </rPr>
          <t xml:space="preserve"> </t>
        </r>
        <r>
          <rPr>
            <b/>
            <sz val="9"/>
            <color indexed="81"/>
            <rFont val="맑은 고딕"/>
            <family val="2"/>
            <charset val="129"/>
          </rPr>
          <t>이상인</t>
        </r>
        <r>
          <rPr>
            <b/>
            <sz val="9"/>
            <color indexed="81"/>
            <rFont val="굴림"/>
            <family val="3"/>
            <charset val="129"/>
          </rPr>
          <t xml:space="preserve"> </t>
        </r>
        <r>
          <rPr>
            <b/>
            <sz val="9"/>
            <color indexed="81"/>
            <rFont val="맑은 고딕"/>
            <family val="2"/>
            <charset val="129"/>
          </rPr>
          <t>학생
④</t>
        </r>
        <r>
          <rPr>
            <b/>
            <sz val="9"/>
            <color indexed="81"/>
            <rFont val="굴림"/>
            <family val="3"/>
            <charset val="129"/>
          </rPr>
          <t xml:space="preserve"> </t>
        </r>
        <r>
          <rPr>
            <b/>
            <sz val="9"/>
            <color indexed="81"/>
            <rFont val="맑은 고딕"/>
            <family val="2"/>
            <charset val="129"/>
          </rPr>
          <t>국외유학에</t>
        </r>
        <r>
          <rPr>
            <b/>
            <sz val="9"/>
            <color indexed="81"/>
            <rFont val="굴림"/>
            <family val="3"/>
            <charset val="129"/>
          </rPr>
          <t xml:space="preserve"> </t>
        </r>
        <r>
          <rPr>
            <b/>
            <sz val="9"/>
            <color indexed="81"/>
            <rFont val="맑은 고딕"/>
            <family val="2"/>
            <charset val="129"/>
          </rPr>
          <t>관한</t>
        </r>
        <r>
          <rPr>
            <b/>
            <sz val="9"/>
            <color indexed="81"/>
            <rFont val="굴림"/>
            <family val="3"/>
            <charset val="129"/>
          </rPr>
          <t xml:space="preserve"> </t>
        </r>
        <r>
          <rPr>
            <b/>
            <sz val="9"/>
            <color indexed="81"/>
            <rFont val="맑은 고딕"/>
            <family val="2"/>
            <charset val="129"/>
          </rPr>
          <t>규정</t>
        </r>
        <r>
          <rPr>
            <b/>
            <sz val="9"/>
            <color indexed="81"/>
            <rFont val="굴림"/>
            <family val="3"/>
            <charset val="129"/>
          </rPr>
          <t xml:space="preserve"> </t>
        </r>
        <r>
          <rPr>
            <b/>
            <sz val="9"/>
            <color indexed="81"/>
            <rFont val="맑은 고딕"/>
            <family val="2"/>
            <charset val="129"/>
          </rPr>
          <t>제</t>
        </r>
        <r>
          <rPr>
            <b/>
            <sz val="9"/>
            <color indexed="81"/>
            <rFont val="굴림"/>
            <family val="3"/>
            <charset val="129"/>
          </rPr>
          <t>15</t>
        </r>
        <r>
          <rPr>
            <b/>
            <sz val="9"/>
            <color indexed="81"/>
            <rFont val="맑은 고딕"/>
            <family val="2"/>
            <charset val="129"/>
          </rPr>
          <t>조에</t>
        </r>
        <r>
          <rPr>
            <b/>
            <sz val="9"/>
            <color indexed="81"/>
            <rFont val="굴림"/>
            <family val="3"/>
            <charset val="129"/>
          </rPr>
          <t xml:space="preserve"> </t>
        </r>
        <r>
          <rPr>
            <b/>
            <sz val="9"/>
            <color indexed="81"/>
            <rFont val="맑은 고딕"/>
            <family val="2"/>
            <charset val="129"/>
          </rPr>
          <t>따라</t>
        </r>
        <r>
          <rPr>
            <b/>
            <sz val="9"/>
            <color indexed="81"/>
            <rFont val="굴림"/>
            <family val="3"/>
            <charset val="129"/>
          </rPr>
          <t xml:space="preserve"> </t>
        </r>
        <r>
          <rPr>
            <b/>
            <sz val="9"/>
            <color indexed="81"/>
            <rFont val="맑은 고딕"/>
            <family val="2"/>
            <charset val="129"/>
          </rPr>
          <t>유학을</t>
        </r>
        <r>
          <rPr>
            <b/>
            <sz val="9"/>
            <color indexed="81"/>
            <rFont val="굴림"/>
            <family val="3"/>
            <charset val="129"/>
          </rPr>
          <t xml:space="preserve"> </t>
        </r>
        <r>
          <rPr>
            <b/>
            <sz val="9"/>
            <color indexed="81"/>
            <rFont val="맑은 고딕"/>
            <family val="2"/>
            <charset val="129"/>
          </rPr>
          <t>하는</t>
        </r>
        <r>
          <rPr>
            <b/>
            <sz val="9"/>
            <color indexed="81"/>
            <rFont val="굴림"/>
            <family val="3"/>
            <charset val="129"/>
          </rPr>
          <t xml:space="preserve"> </t>
        </r>
        <r>
          <rPr>
            <b/>
            <sz val="9"/>
            <color indexed="81"/>
            <rFont val="맑은 고딕"/>
            <family val="2"/>
            <charset val="129"/>
          </rPr>
          <t>자로서</t>
        </r>
        <r>
          <rPr>
            <b/>
            <sz val="9"/>
            <color indexed="81"/>
            <rFont val="굴림"/>
            <family val="3"/>
            <charset val="129"/>
          </rPr>
          <t xml:space="preserve"> </t>
        </r>
        <r>
          <rPr>
            <b/>
            <sz val="9"/>
            <color indexed="81"/>
            <rFont val="맑은 고딕"/>
            <family val="2"/>
            <charset val="129"/>
          </rPr>
          <t>부양의무자와</t>
        </r>
        <r>
          <rPr>
            <b/>
            <sz val="9"/>
            <color indexed="81"/>
            <rFont val="굴림"/>
            <family val="3"/>
            <charset val="129"/>
          </rPr>
          <t xml:space="preserve"> </t>
        </r>
        <r>
          <rPr>
            <b/>
            <sz val="9"/>
            <color indexed="81"/>
            <rFont val="맑은 고딕"/>
            <family val="2"/>
            <charset val="129"/>
          </rPr>
          <t>국외에서</t>
        </r>
        <r>
          <rPr>
            <b/>
            <sz val="9"/>
            <color indexed="81"/>
            <rFont val="굴림"/>
            <family val="3"/>
            <charset val="129"/>
          </rPr>
          <t xml:space="preserve"> </t>
        </r>
        <r>
          <rPr>
            <b/>
            <sz val="9"/>
            <color indexed="81"/>
            <rFont val="맑은 고딕"/>
            <family val="2"/>
            <charset val="129"/>
          </rPr>
          <t>동거한</t>
        </r>
        <r>
          <rPr>
            <b/>
            <sz val="9"/>
            <color indexed="81"/>
            <rFont val="굴림"/>
            <family val="3"/>
            <charset val="129"/>
          </rPr>
          <t xml:space="preserve"> </t>
        </r>
        <r>
          <rPr>
            <b/>
            <sz val="9"/>
            <color indexed="81"/>
            <rFont val="맑은 고딕"/>
            <family val="2"/>
            <charset val="129"/>
          </rPr>
          <t>기간이
　　</t>
        </r>
        <r>
          <rPr>
            <b/>
            <sz val="9"/>
            <color indexed="81"/>
            <rFont val="굴림"/>
            <family val="3"/>
            <charset val="129"/>
          </rPr>
          <t>1</t>
        </r>
        <r>
          <rPr>
            <b/>
            <sz val="9"/>
            <color indexed="81"/>
            <rFont val="맑은 고딕"/>
            <family val="2"/>
            <charset val="129"/>
          </rPr>
          <t>년</t>
        </r>
        <r>
          <rPr>
            <b/>
            <sz val="9"/>
            <color indexed="81"/>
            <rFont val="굴림"/>
            <family val="3"/>
            <charset val="129"/>
          </rPr>
          <t xml:space="preserve"> </t>
        </r>
        <r>
          <rPr>
            <b/>
            <sz val="9"/>
            <color indexed="81"/>
            <rFont val="맑은 고딕"/>
            <family val="2"/>
            <charset val="129"/>
          </rPr>
          <t>이상인</t>
        </r>
        <r>
          <rPr>
            <b/>
            <sz val="9"/>
            <color indexed="81"/>
            <rFont val="굴림"/>
            <family val="3"/>
            <charset val="129"/>
          </rPr>
          <t xml:space="preserve"> </t>
        </r>
        <r>
          <rPr>
            <b/>
            <sz val="9"/>
            <color indexed="81"/>
            <rFont val="맑은 고딕"/>
            <family val="2"/>
            <charset val="129"/>
          </rPr>
          <t>자임을</t>
        </r>
        <r>
          <rPr>
            <b/>
            <sz val="9"/>
            <color indexed="81"/>
            <rFont val="굴림"/>
            <family val="3"/>
            <charset val="129"/>
          </rPr>
          <t xml:space="preserve"> </t>
        </r>
        <r>
          <rPr>
            <b/>
            <sz val="9"/>
            <color indexed="81"/>
            <rFont val="맑은 고딕"/>
            <family val="2"/>
            <charset val="129"/>
          </rPr>
          <t>입증할</t>
        </r>
        <r>
          <rPr>
            <b/>
            <sz val="9"/>
            <color indexed="81"/>
            <rFont val="굴림"/>
            <family val="3"/>
            <charset val="129"/>
          </rPr>
          <t xml:space="preserve"> </t>
        </r>
        <r>
          <rPr>
            <b/>
            <sz val="9"/>
            <color indexed="81"/>
            <rFont val="맑은 고딕"/>
            <family val="2"/>
            <charset val="129"/>
          </rPr>
          <t>수</t>
        </r>
        <r>
          <rPr>
            <b/>
            <sz val="9"/>
            <color indexed="81"/>
            <rFont val="굴림"/>
            <family val="3"/>
            <charset val="129"/>
          </rPr>
          <t xml:space="preserve"> </t>
        </r>
        <r>
          <rPr>
            <b/>
            <sz val="9"/>
            <color indexed="81"/>
            <rFont val="맑은 고딕"/>
            <family val="2"/>
            <charset val="129"/>
          </rPr>
          <t>있는</t>
        </r>
        <r>
          <rPr>
            <b/>
            <sz val="9"/>
            <color indexed="81"/>
            <rFont val="굴림"/>
            <family val="3"/>
            <charset val="129"/>
          </rPr>
          <t xml:space="preserve"> </t>
        </r>
        <r>
          <rPr>
            <b/>
            <sz val="9"/>
            <color indexed="81"/>
            <rFont val="맑은 고딕"/>
            <family val="2"/>
            <charset val="129"/>
          </rPr>
          <t>서류</t>
        </r>
        <r>
          <rPr>
            <b/>
            <sz val="9"/>
            <color indexed="81"/>
            <rFont val="굴림"/>
            <family val="3"/>
            <charset val="129"/>
          </rPr>
          <t>(</t>
        </r>
        <r>
          <rPr>
            <b/>
            <sz val="9"/>
            <color indexed="81"/>
            <rFont val="맑은 고딕"/>
            <family val="2"/>
            <charset val="129"/>
          </rPr>
          <t>재외국민등록부등본</t>
        </r>
        <r>
          <rPr>
            <b/>
            <sz val="9"/>
            <color indexed="81"/>
            <rFont val="굴림"/>
            <family val="3"/>
            <charset val="129"/>
          </rPr>
          <t xml:space="preserve"> </t>
        </r>
        <r>
          <rPr>
            <b/>
            <sz val="9"/>
            <color indexed="81"/>
            <rFont val="맑은 고딕"/>
            <family val="2"/>
            <charset val="129"/>
          </rPr>
          <t>등</t>
        </r>
        <r>
          <rPr>
            <b/>
            <sz val="9"/>
            <color indexed="81"/>
            <rFont val="굴림"/>
            <family val="3"/>
            <charset val="129"/>
          </rPr>
          <t>)
③ 장애인특수교육비
근로소득자가 기본공제대상자인 장애인(소득금액의 제한이 없다)을 위하여 다음의 기관에 지급하는 장애인특수교육비(다만, 장애인복지지원법에 따른 지원금 등을 국가 또는 지방자치단체로부터 지원받는 금액 제외)는 전액 공제대상이다. 다만, ㉡의 기관에 대하여는 과세기간 종료일 현재 18세 미만인 사람만 해당한다.
㉠ 사회복지시설, 보건복지부장관이 장애인 재활교육을 실시하는 기관으로 인정한 비영리법인
㉡ 장애인의 기능향상과 행동발달을 위한 발달재활서비스를 제공하는 기관(장애인복지지원법에 따라 지방자치단체가 지정한 것에 한한다)
㉢ 위 ㉠의 시설 또는 법인과 유사한 것으로서 외국에 있는 시설 또는 법인
④ 학생 신분이 바뀐 경우의 교육비 세액공제방법
======================================================================================================================
보육료, 학원비ㆍ체육시설
수강료, 유치원비, 방과후수업료
(특별활동비․도서구입비 포함, 재료비 제외), 급식비
교육비, 학교급식비, 교과서대,
방과후학교 수강료(도서구입비 포함, 재료비 제외), 국외교육비(고등학생 국외유학요건 폐지),
교복구입비(중ㆍ고생 50만원 이내)
교육비, 국외교육비
(국외유학요건 폐지)
- 근로자 본인 : 한도없음
교육기관 교육비, 대학․대학원 1학기 이상의 교육과정과 시간제 과정 교육비, 직업능력개발훈련 수강료
- 장애인특수교육비 : 한도없음
사회복지시설 등에 기본공제대상자인 장애인*의 재활교육을 위해 지급하는 비용
* 이 경우 소득금액 제한 없으며, 직계존속도 공제 가능</t>
        </r>
      </text>
    </comment>
    <comment ref="W17" authorId="0" shapeId="0" xr:uid="{00000000-0006-0000-0100-000014000000}">
      <text>
        <r>
          <rPr>
            <b/>
            <sz val="9"/>
            <color indexed="81"/>
            <rFont val="Tahoma"/>
            <family val="2"/>
          </rPr>
          <t xml:space="preserve">1. </t>
        </r>
        <r>
          <rPr>
            <b/>
            <sz val="9"/>
            <color indexed="81"/>
            <rFont val="맑은 고딕"/>
            <family val="2"/>
            <charset val="129"/>
          </rPr>
          <t>신용카드</t>
        </r>
        <r>
          <rPr>
            <b/>
            <sz val="9"/>
            <color indexed="81"/>
            <rFont val="Tahoma"/>
            <family val="2"/>
          </rPr>
          <t xml:space="preserve"> </t>
        </r>
        <r>
          <rPr>
            <b/>
            <sz val="9"/>
            <color indexed="81"/>
            <rFont val="맑은 고딕"/>
            <family val="2"/>
            <charset val="129"/>
          </rPr>
          <t>등</t>
        </r>
        <r>
          <rPr>
            <b/>
            <sz val="9"/>
            <color indexed="81"/>
            <rFont val="Tahoma"/>
            <family val="2"/>
          </rPr>
          <t xml:space="preserve"> </t>
        </r>
        <r>
          <rPr>
            <b/>
            <sz val="9"/>
            <color indexed="81"/>
            <rFont val="맑은 고딕"/>
            <family val="2"/>
            <charset val="129"/>
          </rPr>
          <t>사용액</t>
        </r>
        <r>
          <rPr>
            <b/>
            <sz val="9"/>
            <color indexed="81"/>
            <rFont val="Tahoma"/>
            <family val="2"/>
          </rPr>
          <t xml:space="preserve"> </t>
        </r>
        <r>
          <rPr>
            <b/>
            <sz val="9"/>
            <color indexed="81"/>
            <rFont val="맑은 고딕"/>
            <family val="2"/>
            <charset val="129"/>
          </rPr>
          <t>소득공제</t>
        </r>
        <r>
          <rPr>
            <b/>
            <sz val="9"/>
            <color indexed="81"/>
            <rFont val="Tahoma"/>
            <family val="2"/>
          </rPr>
          <t xml:space="preserve"> - </t>
        </r>
        <r>
          <rPr>
            <b/>
            <sz val="9"/>
            <color indexed="81"/>
            <rFont val="맑은 고딕"/>
            <family val="2"/>
            <charset val="129"/>
          </rPr>
          <t>기본공제대상자로서</t>
        </r>
        <r>
          <rPr>
            <b/>
            <sz val="9"/>
            <color indexed="81"/>
            <rFont val="Tahoma"/>
            <family val="2"/>
          </rPr>
          <t xml:space="preserve"> </t>
        </r>
        <r>
          <rPr>
            <b/>
            <sz val="9"/>
            <color indexed="81"/>
            <rFont val="맑은 고딕"/>
            <family val="2"/>
            <charset val="129"/>
          </rPr>
          <t>나이</t>
        </r>
        <r>
          <rPr>
            <b/>
            <sz val="9"/>
            <color indexed="81"/>
            <rFont val="Tahoma"/>
            <family val="2"/>
          </rPr>
          <t xml:space="preserve"> </t>
        </r>
        <r>
          <rPr>
            <b/>
            <sz val="9"/>
            <color indexed="81"/>
            <rFont val="맑은 고딕"/>
            <family val="2"/>
            <charset val="129"/>
          </rPr>
          <t>제한</t>
        </r>
        <r>
          <rPr>
            <b/>
            <sz val="9"/>
            <color indexed="81"/>
            <rFont val="Tahoma"/>
            <family val="2"/>
          </rPr>
          <t xml:space="preserve"> </t>
        </r>
        <r>
          <rPr>
            <b/>
            <sz val="9"/>
            <color indexed="81"/>
            <rFont val="맑은 고딕"/>
            <family val="2"/>
            <charset val="129"/>
          </rPr>
          <t xml:space="preserve">없음
</t>
        </r>
        <r>
          <rPr>
            <b/>
            <sz val="9"/>
            <color indexed="81"/>
            <rFont val="Tahoma"/>
            <family val="2"/>
          </rPr>
          <t xml:space="preserve">                             </t>
        </r>
        <r>
          <rPr>
            <b/>
            <sz val="9"/>
            <color indexed="81"/>
            <rFont val="맑은 고딕"/>
            <family val="2"/>
            <charset val="129"/>
          </rPr>
          <t>근로자</t>
        </r>
        <r>
          <rPr>
            <b/>
            <sz val="9"/>
            <color indexed="81"/>
            <rFont val="Tahoma"/>
            <family val="2"/>
          </rPr>
          <t xml:space="preserve"> </t>
        </r>
        <r>
          <rPr>
            <b/>
            <sz val="9"/>
            <color indexed="81"/>
            <rFont val="맑은 고딕"/>
            <family val="2"/>
            <charset val="129"/>
          </rPr>
          <t>본인및</t>
        </r>
        <r>
          <rPr>
            <b/>
            <sz val="9"/>
            <color indexed="81"/>
            <rFont val="Tahoma"/>
            <family val="2"/>
          </rPr>
          <t xml:space="preserve"> </t>
        </r>
        <r>
          <rPr>
            <b/>
            <sz val="9"/>
            <color indexed="81"/>
            <rFont val="맑은 고딕"/>
            <family val="2"/>
            <charset val="129"/>
          </rPr>
          <t>연간소득금액</t>
        </r>
        <r>
          <rPr>
            <b/>
            <sz val="9"/>
            <color indexed="81"/>
            <rFont val="Tahoma"/>
            <family val="2"/>
          </rPr>
          <t xml:space="preserve"> 100</t>
        </r>
        <r>
          <rPr>
            <b/>
            <sz val="9"/>
            <color indexed="81"/>
            <rFont val="맑은 고딕"/>
            <family val="2"/>
            <charset val="129"/>
          </rPr>
          <t>만원</t>
        </r>
        <r>
          <rPr>
            <b/>
            <sz val="9"/>
            <color indexed="81"/>
            <rFont val="Tahoma"/>
            <family val="2"/>
          </rPr>
          <t xml:space="preserve"> </t>
        </r>
        <r>
          <rPr>
            <b/>
            <sz val="9"/>
            <color indexed="81"/>
            <rFont val="맑은 고딕"/>
            <family val="2"/>
            <charset val="129"/>
          </rPr>
          <t>이하인</t>
        </r>
        <r>
          <rPr>
            <b/>
            <sz val="9"/>
            <color indexed="81"/>
            <rFont val="Tahoma"/>
            <family val="2"/>
          </rPr>
          <t xml:space="preserve"> </t>
        </r>
        <r>
          <rPr>
            <b/>
            <sz val="9"/>
            <color indexed="81"/>
            <rFont val="맑은 고딕"/>
            <family val="2"/>
            <charset val="129"/>
          </rPr>
          <t>배우자·직계존비속의</t>
        </r>
        <r>
          <rPr>
            <b/>
            <sz val="9"/>
            <color indexed="81"/>
            <rFont val="Tahoma"/>
            <family val="2"/>
          </rPr>
          <t xml:space="preserve"> </t>
        </r>
        <r>
          <rPr>
            <b/>
            <sz val="9"/>
            <color indexed="81"/>
            <rFont val="맑은 고딕"/>
            <family val="2"/>
            <charset val="129"/>
          </rPr>
          <t>사용액</t>
        </r>
        <r>
          <rPr>
            <b/>
            <sz val="9"/>
            <color indexed="81"/>
            <rFont val="Tahoma"/>
            <family val="2"/>
          </rPr>
          <t xml:space="preserve"> 
                             (</t>
        </r>
        <r>
          <rPr>
            <b/>
            <sz val="9"/>
            <color indexed="81"/>
            <rFont val="맑은 고딕"/>
            <family val="2"/>
            <charset val="129"/>
          </rPr>
          <t>기본공제대상자로서</t>
        </r>
        <r>
          <rPr>
            <b/>
            <sz val="9"/>
            <color indexed="81"/>
            <rFont val="Tahoma"/>
            <family val="2"/>
          </rPr>
          <t xml:space="preserve"> </t>
        </r>
        <r>
          <rPr>
            <b/>
            <sz val="9"/>
            <color indexed="81"/>
            <rFont val="맑은 고딕"/>
            <family val="2"/>
            <charset val="129"/>
          </rPr>
          <t>나이</t>
        </r>
        <r>
          <rPr>
            <b/>
            <sz val="9"/>
            <color indexed="81"/>
            <rFont val="Tahoma"/>
            <family val="2"/>
          </rPr>
          <t xml:space="preserve"> </t>
        </r>
        <r>
          <rPr>
            <b/>
            <sz val="9"/>
            <color indexed="81"/>
            <rFont val="맑은 고딕"/>
            <family val="2"/>
            <charset val="129"/>
          </rPr>
          <t>제한</t>
        </r>
        <r>
          <rPr>
            <b/>
            <sz val="9"/>
            <color indexed="81"/>
            <rFont val="Tahoma"/>
            <family val="2"/>
          </rPr>
          <t xml:space="preserve"> </t>
        </r>
        <r>
          <rPr>
            <b/>
            <sz val="9"/>
            <color indexed="81"/>
            <rFont val="맑은 고딕"/>
            <family val="2"/>
            <charset val="129"/>
          </rPr>
          <t>없음</t>
        </r>
        <r>
          <rPr>
            <b/>
            <sz val="9"/>
            <color indexed="81"/>
            <rFont val="Tahoma"/>
            <family val="2"/>
          </rPr>
          <t>)</t>
        </r>
        <r>
          <rPr>
            <b/>
            <sz val="9"/>
            <color indexed="81"/>
            <rFont val="맑은 고딕"/>
            <family val="2"/>
            <charset val="129"/>
          </rPr>
          <t xml:space="preserve">
</t>
        </r>
        <r>
          <rPr>
            <b/>
            <sz val="9"/>
            <color indexed="81"/>
            <rFont val="Tahoma"/>
            <family val="2"/>
          </rPr>
          <t xml:space="preserve">                             </t>
        </r>
        <r>
          <rPr>
            <b/>
            <sz val="9"/>
            <color indexed="81"/>
            <rFont val="맑은 고딕"/>
            <family val="2"/>
            <charset val="129"/>
          </rPr>
          <t>★형제자매</t>
        </r>
        <r>
          <rPr>
            <b/>
            <sz val="9"/>
            <color indexed="81"/>
            <rFont val="Tahoma"/>
            <family val="2"/>
          </rPr>
          <t xml:space="preserve"> </t>
        </r>
        <r>
          <rPr>
            <b/>
            <sz val="9"/>
            <color indexed="81"/>
            <rFont val="맑은 고딕"/>
            <family val="2"/>
            <charset val="129"/>
          </rPr>
          <t>및</t>
        </r>
        <r>
          <rPr>
            <b/>
            <sz val="9"/>
            <color indexed="81"/>
            <rFont val="Tahoma"/>
            <family val="2"/>
          </rPr>
          <t xml:space="preserve"> </t>
        </r>
        <r>
          <rPr>
            <b/>
            <sz val="9"/>
            <color indexed="81"/>
            <rFont val="맑은 고딕"/>
            <family val="2"/>
            <charset val="129"/>
          </rPr>
          <t>장애인</t>
        </r>
        <r>
          <rPr>
            <b/>
            <sz val="9"/>
            <color indexed="81"/>
            <rFont val="Tahoma"/>
            <family val="2"/>
          </rPr>
          <t xml:space="preserve"> </t>
        </r>
        <r>
          <rPr>
            <b/>
            <sz val="9"/>
            <color indexed="81"/>
            <rFont val="맑은 고딕"/>
            <family val="2"/>
            <charset val="129"/>
          </rPr>
          <t>직계비속의</t>
        </r>
        <r>
          <rPr>
            <b/>
            <sz val="9"/>
            <color indexed="81"/>
            <rFont val="Tahoma"/>
            <family val="2"/>
          </rPr>
          <t xml:space="preserve"> </t>
        </r>
        <r>
          <rPr>
            <b/>
            <sz val="9"/>
            <color indexed="81"/>
            <rFont val="맑은 고딕"/>
            <family val="2"/>
            <charset val="129"/>
          </rPr>
          <t>장애인</t>
        </r>
        <r>
          <rPr>
            <b/>
            <sz val="9"/>
            <color indexed="81"/>
            <rFont val="Tahoma"/>
            <family val="2"/>
          </rPr>
          <t xml:space="preserve"> </t>
        </r>
        <r>
          <rPr>
            <b/>
            <sz val="9"/>
            <color indexed="81"/>
            <rFont val="맑은 고딕"/>
            <family val="2"/>
            <charset val="129"/>
          </rPr>
          <t>배우자</t>
        </r>
        <r>
          <rPr>
            <b/>
            <sz val="9"/>
            <color indexed="81"/>
            <rFont val="Tahoma"/>
            <family val="2"/>
          </rPr>
          <t xml:space="preserve"> </t>
        </r>
        <r>
          <rPr>
            <b/>
            <sz val="9"/>
            <color indexed="81"/>
            <rFont val="맑은 고딕"/>
            <family val="2"/>
            <charset val="129"/>
          </rPr>
          <t>사용액은</t>
        </r>
        <r>
          <rPr>
            <b/>
            <sz val="9"/>
            <color indexed="81"/>
            <rFont val="Tahoma"/>
            <family val="2"/>
          </rPr>
          <t xml:space="preserve"> </t>
        </r>
        <r>
          <rPr>
            <b/>
            <sz val="9"/>
            <color indexed="81"/>
            <rFont val="맑은 고딕"/>
            <family val="2"/>
            <charset val="129"/>
          </rPr>
          <t>제외
세무서중점확인사항</t>
        </r>
        <r>
          <rPr>
            <b/>
            <sz val="9"/>
            <color indexed="81"/>
            <rFont val="Tahoma"/>
            <family val="2"/>
          </rPr>
          <t xml:space="preserve"> (</t>
        </r>
        <r>
          <rPr>
            <b/>
            <sz val="9"/>
            <color indexed="81"/>
            <rFont val="맑은 고딕"/>
            <family val="2"/>
            <charset val="129"/>
          </rPr>
          <t>▶기본공제대상자인</t>
        </r>
        <r>
          <rPr>
            <b/>
            <sz val="9"/>
            <color indexed="81"/>
            <rFont val="Tahoma"/>
            <family val="2"/>
          </rPr>
          <t xml:space="preserve"> </t>
        </r>
        <r>
          <rPr>
            <b/>
            <sz val="9"/>
            <color indexed="81"/>
            <rFont val="맑은 고딕"/>
            <family val="2"/>
            <charset val="129"/>
          </rPr>
          <t>형제자매의</t>
        </r>
        <r>
          <rPr>
            <b/>
            <sz val="9"/>
            <color indexed="81"/>
            <rFont val="Tahoma"/>
            <family val="2"/>
          </rPr>
          <t xml:space="preserve"> </t>
        </r>
        <r>
          <rPr>
            <b/>
            <sz val="9"/>
            <color indexed="81"/>
            <rFont val="맑은 고딕"/>
            <family val="2"/>
            <charset val="129"/>
          </rPr>
          <t>신용카드</t>
        </r>
        <r>
          <rPr>
            <b/>
            <sz val="9"/>
            <color indexed="81"/>
            <rFont val="Tahoma"/>
            <family val="2"/>
          </rPr>
          <t xml:space="preserve"> </t>
        </r>
        <r>
          <rPr>
            <b/>
            <sz val="9"/>
            <color indexed="81"/>
            <rFont val="맑은 고딕"/>
            <family val="2"/>
            <charset val="129"/>
          </rPr>
          <t>등</t>
        </r>
        <r>
          <rPr>
            <b/>
            <sz val="9"/>
            <color indexed="81"/>
            <rFont val="Tahoma"/>
            <family val="2"/>
          </rPr>
          <t xml:space="preserve"> </t>
        </r>
        <r>
          <rPr>
            <b/>
            <sz val="9"/>
            <color indexed="81"/>
            <rFont val="맑은 고딕"/>
            <family val="2"/>
            <charset val="129"/>
          </rPr>
          <t>사용금액을</t>
        </r>
        <r>
          <rPr>
            <b/>
            <sz val="9"/>
            <color indexed="81"/>
            <rFont val="Tahoma"/>
            <family val="2"/>
          </rPr>
          <t xml:space="preserve"> </t>
        </r>
        <r>
          <rPr>
            <b/>
            <sz val="9"/>
            <color indexed="81"/>
            <rFont val="맑은 고딕"/>
            <family val="2"/>
            <charset val="129"/>
          </rPr>
          <t>제외하였는</t>
        </r>
        <r>
          <rPr>
            <b/>
            <sz val="9"/>
            <color indexed="81"/>
            <rFont val="Tahoma"/>
            <family val="2"/>
          </rPr>
          <t xml:space="preserve"> </t>
        </r>
        <r>
          <rPr>
            <b/>
            <sz val="9"/>
            <color indexed="81"/>
            <rFont val="맑은 고딕"/>
            <family val="2"/>
            <charset val="129"/>
          </rPr>
          <t>지</t>
        </r>
        <r>
          <rPr>
            <b/>
            <sz val="9"/>
            <color indexed="81"/>
            <rFont val="Tahoma"/>
            <family val="2"/>
          </rPr>
          <t xml:space="preserve"> </t>
        </r>
        <r>
          <rPr>
            <b/>
            <sz val="9"/>
            <color indexed="81"/>
            <rFont val="맑은 고딕"/>
            <family val="2"/>
            <charset val="129"/>
          </rPr>
          <t>확인</t>
        </r>
        <r>
          <rPr>
            <b/>
            <sz val="9"/>
            <color indexed="81"/>
            <rFont val="Tahoma"/>
            <family val="2"/>
          </rPr>
          <t xml:space="preserve">)
                               </t>
        </r>
        <r>
          <rPr>
            <b/>
            <sz val="9"/>
            <color indexed="81"/>
            <rFont val="맑은 고딕"/>
            <family val="2"/>
            <charset val="129"/>
          </rPr>
          <t>▶연간소득금액이</t>
        </r>
        <r>
          <rPr>
            <b/>
            <sz val="9"/>
            <color indexed="81"/>
            <rFont val="Tahoma"/>
            <family val="2"/>
          </rPr>
          <t xml:space="preserve"> 100</t>
        </r>
        <r>
          <rPr>
            <b/>
            <sz val="9"/>
            <color indexed="81"/>
            <rFont val="맑은 고딕"/>
            <family val="2"/>
            <charset val="129"/>
          </rPr>
          <t>만원</t>
        </r>
        <r>
          <rPr>
            <b/>
            <sz val="9"/>
            <color indexed="81"/>
            <rFont val="Tahoma"/>
            <family val="2"/>
          </rPr>
          <t>(</t>
        </r>
        <r>
          <rPr>
            <b/>
            <sz val="9"/>
            <color indexed="81"/>
            <rFont val="맑은 고딕"/>
            <family val="2"/>
            <charset val="129"/>
          </rPr>
          <t>근로소득만</t>
        </r>
        <r>
          <rPr>
            <b/>
            <sz val="9"/>
            <color indexed="81"/>
            <rFont val="Tahoma"/>
            <family val="2"/>
          </rPr>
          <t xml:space="preserve"> </t>
        </r>
        <r>
          <rPr>
            <b/>
            <sz val="9"/>
            <color indexed="81"/>
            <rFont val="맑은 고딕"/>
            <family val="2"/>
            <charset val="129"/>
          </rPr>
          <t>있는</t>
        </r>
        <r>
          <rPr>
            <b/>
            <sz val="9"/>
            <color indexed="81"/>
            <rFont val="Tahoma"/>
            <family val="2"/>
          </rPr>
          <t xml:space="preserve"> </t>
        </r>
        <r>
          <rPr>
            <b/>
            <sz val="9"/>
            <color indexed="81"/>
            <rFont val="맑은 고딕"/>
            <family val="2"/>
            <charset val="129"/>
          </rPr>
          <t>자는</t>
        </r>
        <r>
          <rPr>
            <b/>
            <sz val="9"/>
            <color indexed="81"/>
            <rFont val="Tahoma"/>
            <family val="2"/>
          </rPr>
          <t xml:space="preserve"> </t>
        </r>
        <r>
          <rPr>
            <b/>
            <sz val="9"/>
            <color indexed="81"/>
            <rFont val="맑은 고딕"/>
            <family val="2"/>
            <charset val="129"/>
          </rPr>
          <t>총급여</t>
        </r>
        <r>
          <rPr>
            <b/>
            <sz val="9"/>
            <color indexed="81"/>
            <rFont val="Tahoma"/>
            <family val="2"/>
          </rPr>
          <t xml:space="preserve"> 500</t>
        </r>
        <r>
          <rPr>
            <b/>
            <sz val="9"/>
            <color indexed="81"/>
            <rFont val="맑은 고딕"/>
            <family val="2"/>
            <charset val="129"/>
          </rPr>
          <t>만원</t>
        </r>
        <r>
          <rPr>
            <b/>
            <sz val="9"/>
            <color indexed="81"/>
            <rFont val="Tahoma"/>
            <family val="2"/>
          </rPr>
          <t>)</t>
        </r>
        <r>
          <rPr>
            <b/>
            <sz val="9"/>
            <color indexed="81"/>
            <rFont val="맑은 고딕"/>
            <family val="2"/>
            <charset val="129"/>
          </rPr>
          <t>을</t>
        </r>
        <r>
          <rPr>
            <b/>
            <sz val="9"/>
            <color indexed="81"/>
            <rFont val="Tahoma"/>
            <family val="2"/>
          </rPr>
          <t xml:space="preserve"> </t>
        </r>
        <r>
          <rPr>
            <b/>
            <sz val="9"/>
            <color indexed="81"/>
            <rFont val="맑은 고딕"/>
            <family val="2"/>
            <charset val="129"/>
          </rPr>
          <t>초과한</t>
        </r>
        <r>
          <rPr>
            <b/>
            <sz val="9"/>
            <color indexed="81"/>
            <rFont val="Tahoma"/>
            <family val="2"/>
          </rPr>
          <t xml:space="preserve"> </t>
        </r>
        <r>
          <rPr>
            <b/>
            <sz val="9"/>
            <color indexed="81"/>
            <rFont val="맑은 고딕"/>
            <family val="2"/>
            <charset val="129"/>
          </rPr>
          <t xml:space="preserve">배우자등의
</t>
        </r>
        <r>
          <rPr>
            <b/>
            <sz val="9"/>
            <color indexed="81"/>
            <rFont val="Tahoma"/>
            <family val="2"/>
          </rPr>
          <t xml:space="preserve">                                  </t>
        </r>
        <r>
          <rPr>
            <b/>
            <sz val="9"/>
            <color indexed="81"/>
            <rFont val="맑은 고딕"/>
            <family val="2"/>
            <charset val="129"/>
          </rPr>
          <t>신용카드</t>
        </r>
        <r>
          <rPr>
            <b/>
            <sz val="9"/>
            <color indexed="81"/>
            <rFont val="Tahoma"/>
            <family val="2"/>
          </rPr>
          <t xml:space="preserve"> </t>
        </r>
        <r>
          <rPr>
            <b/>
            <sz val="9"/>
            <color indexed="81"/>
            <rFont val="맑은 고딕"/>
            <family val="2"/>
            <charset val="129"/>
          </rPr>
          <t>등</t>
        </r>
        <r>
          <rPr>
            <b/>
            <sz val="9"/>
            <color indexed="81"/>
            <rFont val="Tahoma"/>
            <family val="2"/>
          </rPr>
          <t xml:space="preserve"> </t>
        </r>
        <r>
          <rPr>
            <b/>
            <sz val="9"/>
            <color indexed="81"/>
            <rFont val="맑은 고딕"/>
            <family val="2"/>
            <charset val="129"/>
          </rPr>
          <t>사용금액을</t>
        </r>
        <r>
          <rPr>
            <b/>
            <sz val="9"/>
            <color indexed="81"/>
            <rFont val="Tahoma"/>
            <family val="2"/>
          </rPr>
          <t xml:space="preserve"> </t>
        </r>
        <r>
          <rPr>
            <b/>
            <sz val="9"/>
            <color indexed="81"/>
            <rFont val="맑은 고딕"/>
            <family val="2"/>
            <charset val="129"/>
          </rPr>
          <t>제외하였는지</t>
        </r>
        <r>
          <rPr>
            <b/>
            <sz val="9"/>
            <color indexed="81"/>
            <rFont val="Tahoma"/>
            <family val="2"/>
          </rPr>
          <t xml:space="preserve"> </t>
        </r>
        <r>
          <rPr>
            <b/>
            <sz val="9"/>
            <color indexed="81"/>
            <rFont val="맑은 고딕"/>
            <family val="2"/>
            <charset val="129"/>
          </rPr>
          <t xml:space="preserve">확인
</t>
        </r>
        <r>
          <rPr>
            <b/>
            <sz val="9"/>
            <color indexed="81"/>
            <rFont val="Tahoma"/>
            <family val="2"/>
          </rPr>
          <t xml:space="preserve">(1) </t>
        </r>
        <r>
          <rPr>
            <b/>
            <sz val="9"/>
            <color indexed="81"/>
            <rFont val="맑은 고딕"/>
            <family val="2"/>
            <charset val="129"/>
          </rPr>
          <t>의의
근로소득이</t>
        </r>
        <r>
          <rPr>
            <b/>
            <sz val="9"/>
            <color indexed="81"/>
            <rFont val="Tahoma"/>
            <family val="2"/>
          </rPr>
          <t xml:space="preserve"> </t>
        </r>
        <r>
          <rPr>
            <b/>
            <sz val="9"/>
            <color indexed="81"/>
            <rFont val="맑은 고딕"/>
            <family val="2"/>
            <charset val="129"/>
          </rPr>
          <t>있는</t>
        </r>
        <r>
          <rPr>
            <b/>
            <sz val="9"/>
            <color indexed="81"/>
            <rFont val="Tahoma"/>
            <family val="2"/>
          </rPr>
          <t xml:space="preserve"> </t>
        </r>
        <r>
          <rPr>
            <b/>
            <sz val="9"/>
            <color indexed="81"/>
            <rFont val="맑은 고딕"/>
            <family val="2"/>
            <charset val="129"/>
          </rPr>
          <t>거주자</t>
        </r>
        <r>
          <rPr>
            <b/>
            <sz val="9"/>
            <color indexed="81"/>
            <rFont val="Tahoma"/>
            <family val="2"/>
          </rPr>
          <t xml:space="preserve"> </t>
        </r>
        <r>
          <rPr>
            <b/>
            <sz val="9"/>
            <color indexed="81"/>
            <rFont val="맑은 고딕"/>
            <family val="2"/>
            <charset val="129"/>
          </rPr>
          <t>본인과</t>
        </r>
        <r>
          <rPr>
            <b/>
            <sz val="9"/>
            <color indexed="81"/>
            <rFont val="Tahoma"/>
            <family val="2"/>
          </rPr>
          <t xml:space="preserve"> </t>
        </r>
        <r>
          <rPr>
            <b/>
            <sz val="9"/>
            <color indexed="81"/>
            <rFont val="맑은 고딕"/>
            <family val="2"/>
            <charset val="129"/>
          </rPr>
          <t>연간소득금액이</t>
        </r>
        <r>
          <rPr>
            <b/>
            <sz val="9"/>
            <color indexed="81"/>
            <rFont val="Tahoma"/>
            <family val="2"/>
          </rPr>
          <t xml:space="preserve"> 100</t>
        </r>
        <r>
          <rPr>
            <b/>
            <sz val="9"/>
            <color indexed="81"/>
            <rFont val="맑은 고딕"/>
            <family val="2"/>
            <charset val="129"/>
          </rPr>
          <t>만원</t>
        </r>
        <r>
          <rPr>
            <b/>
            <sz val="9"/>
            <color indexed="81"/>
            <rFont val="Tahoma"/>
            <family val="2"/>
          </rPr>
          <t xml:space="preserve"> </t>
        </r>
        <r>
          <rPr>
            <b/>
            <sz val="9"/>
            <color indexed="81"/>
            <rFont val="맑은 고딕"/>
            <family val="2"/>
            <charset val="129"/>
          </rPr>
          <t>이하인</t>
        </r>
        <r>
          <rPr>
            <b/>
            <sz val="9"/>
            <color indexed="81"/>
            <rFont val="Tahoma"/>
            <family val="2"/>
          </rPr>
          <t xml:space="preserve"> </t>
        </r>
        <r>
          <rPr>
            <b/>
            <sz val="9"/>
            <color indexed="81"/>
            <rFont val="맑은 고딕"/>
            <family val="2"/>
            <charset val="129"/>
          </rPr>
          <t>배우자</t>
        </r>
        <r>
          <rPr>
            <b/>
            <sz val="9"/>
            <color indexed="81"/>
            <rFont val="Tahoma"/>
            <family val="2"/>
          </rPr>
          <t xml:space="preserve"> </t>
        </r>
        <r>
          <rPr>
            <b/>
            <sz val="9"/>
            <color indexed="81"/>
            <rFont val="맑은 고딕"/>
            <family val="2"/>
            <charset val="129"/>
          </rPr>
          <t>및</t>
        </r>
        <r>
          <rPr>
            <b/>
            <sz val="9"/>
            <color indexed="81"/>
            <rFont val="Tahoma"/>
            <family val="2"/>
          </rPr>
          <t xml:space="preserve"> </t>
        </r>
        <r>
          <rPr>
            <b/>
            <sz val="9"/>
            <color indexed="81"/>
            <rFont val="맑은 고딕"/>
            <family val="2"/>
            <charset val="129"/>
          </rPr>
          <t>생계를</t>
        </r>
        <r>
          <rPr>
            <b/>
            <sz val="9"/>
            <color indexed="81"/>
            <rFont val="Tahoma"/>
            <family val="2"/>
          </rPr>
          <t xml:space="preserve"> </t>
        </r>
        <r>
          <rPr>
            <b/>
            <sz val="9"/>
            <color indexed="81"/>
            <rFont val="맑은 고딕"/>
            <family val="2"/>
            <charset val="129"/>
          </rPr>
          <t>같이</t>
        </r>
        <r>
          <rPr>
            <b/>
            <sz val="9"/>
            <color indexed="81"/>
            <rFont val="Tahoma"/>
            <family val="2"/>
          </rPr>
          <t xml:space="preserve"> </t>
        </r>
        <r>
          <rPr>
            <b/>
            <sz val="9"/>
            <color indexed="81"/>
            <rFont val="맑은 고딕"/>
            <family val="2"/>
            <charset val="129"/>
          </rPr>
          <t>하는</t>
        </r>
        <r>
          <rPr>
            <b/>
            <sz val="9"/>
            <color indexed="81"/>
            <rFont val="Tahoma"/>
            <family val="2"/>
          </rPr>
          <t xml:space="preserve"> </t>
        </r>
        <r>
          <rPr>
            <b/>
            <sz val="9"/>
            <color indexed="81"/>
            <rFont val="맑은 고딕"/>
            <family val="2"/>
            <charset val="129"/>
          </rPr>
          <t>직계존비속</t>
        </r>
        <r>
          <rPr>
            <b/>
            <sz val="9"/>
            <color indexed="81"/>
            <rFont val="Tahoma"/>
            <family val="2"/>
          </rPr>
          <t>(</t>
        </r>
        <r>
          <rPr>
            <b/>
            <sz val="9"/>
            <color indexed="81"/>
            <rFont val="맑은 고딕"/>
            <family val="2"/>
            <charset val="129"/>
          </rPr>
          <t>배우자의</t>
        </r>
        <r>
          <rPr>
            <b/>
            <sz val="9"/>
            <color indexed="81"/>
            <rFont val="Tahoma"/>
            <family val="2"/>
          </rPr>
          <t xml:space="preserve"> </t>
        </r>
        <r>
          <rPr>
            <b/>
            <sz val="9"/>
            <color indexed="81"/>
            <rFont val="맑은 고딕"/>
            <family val="2"/>
            <charset val="129"/>
          </rPr>
          <t>직계존속과</t>
        </r>
        <r>
          <rPr>
            <b/>
            <sz val="9"/>
            <color indexed="81"/>
            <rFont val="Tahoma"/>
            <family val="2"/>
          </rPr>
          <t xml:space="preserve"> </t>
        </r>
        <r>
          <rPr>
            <b/>
            <sz val="9"/>
            <color indexed="81"/>
            <rFont val="맑은 고딕"/>
            <family val="2"/>
            <charset val="129"/>
          </rPr>
          <t>입양자</t>
        </r>
        <r>
          <rPr>
            <b/>
            <sz val="9"/>
            <color indexed="81"/>
            <rFont val="Tahoma"/>
            <family val="2"/>
          </rPr>
          <t xml:space="preserve"> </t>
        </r>
        <r>
          <rPr>
            <b/>
            <sz val="9"/>
            <color indexed="81"/>
            <rFont val="맑은 고딕"/>
            <family val="2"/>
            <charset val="129"/>
          </rPr>
          <t>포함</t>
        </r>
        <r>
          <rPr>
            <b/>
            <sz val="9"/>
            <color indexed="81"/>
            <rFont val="Tahoma"/>
            <family val="2"/>
          </rPr>
          <t>)</t>
        </r>
        <r>
          <rPr>
            <b/>
            <sz val="9"/>
            <color indexed="81"/>
            <rFont val="맑은 고딕"/>
            <family val="2"/>
            <charset val="129"/>
          </rPr>
          <t>이</t>
        </r>
        <r>
          <rPr>
            <b/>
            <sz val="9"/>
            <color indexed="81"/>
            <rFont val="Tahoma"/>
            <family val="2"/>
          </rPr>
          <t xml:space="preserve"> </t>
        </r>
        <r>
          <rPr>
            <b/>
            <sz val="9"/>
            <color indexed="81"/>
            <rFont val="맑은 고딕"/>
            <family val="2"/>
            <charset val="129"/>
          </rPr>
          <t>국내에서</t>
        </r>
        <r>
          <rPr>
            <b/>
            <sz val="9"/>
            <color indexed="81"/>
            <rFont val="Tahoma"/>
            <family val="2"/>
          </rPr>
          <t xml:space="preserve"> </t>
        </r>
        <r>
          <rPr>
            <b/>
            <sz val="9"/>
            <color indexed="81"/>
            <rFont val="맑은 고딕"/>
            <family val="2"/>
            <charset val="129"/>
          </rPr>
          <t>사업자로부터</t>
        </r>
        <r>
          <rPr>
            <b/>
            <sz val="9"/>
            <color indexed="81"/>
            <rFont val="Tahoma"/>
            <family val="2"/>
          </rPr>
          <t xml:space="preserve"> </t>
        </r>
        <r>
          <rPr>
            <b/>
            <sz val="9"/>
            <color indexed="81"/>
            <rFont val="맑은 고딕"/>
            <family val="2"/>
            <charset val="129"/>
          </rPr>
          <t>재화나</t>
        </r>
        <r>
          <rPr>
            <b/>
            <sz val="9"/>
            <color indexed="81"/>
            <rFont val="Tahoma"/>
            <family val="2"/>
          </rPr>
          <t xml:space="preserve"> </t>
        </r>
        <r>
          <rPr>
            <b/>
            <sz val="9"/>
            <color indexed="81"/>
            <rFont val="맑은 고딕"/>
            <family val="2"/>
            <charset val="129"/>
          </rPr>
          <t>용역을</t>
        </r>
        <r>
          <rPr>
            <b/>
            <sz val="9"/>
            <color indexed="81"/>
            <rFont val="Tahoma"/>
            <family val="2"/>
          </rPr>
          <t xml:space="preserve"> </t>
        </r>
        <r>
          <rPr>
            <b/>
            <sz val="9"/>
            <color indexed="81"/>
            <rFont val="맑은 고딕"/>
            <family val="2"/>
            <charset val="129"/>
          </rPr>
          <t>제공받고</t>
        </r>
        <r>
          <rPr>
            <b/>
            <sz val="9"/>
            <color indexed="81"/>
            <rFont val="Tahoma"/>
            <family val="2"/>
          </rPr>
          <t xml:space="preserve"> </t>
        </r>
        <r>
          <rPr>
            <b/>
            <sz val="9"/>
            <color indexed="81"/>
            <rFont val="맑은 고딕"/>
            <family val="2"/>
            <charset val="129"/>
          </rPr>
          <t>신용카드</t>
        </r>
        <r>
          <rPr>
            <b/>
            <sz val="9"/>
            <color indexed="81"/>
            <rFont val="Tahoma"/>
            <family val="2"/>
          </rPr>
          <t>·</t>
        </r>
        <r>
          <rPr>
            <b/>
            <sz val="9"/>
            <color indexed="81"/>
            <rFont val="맑은 고딕"/>
            <family val="2"/>
            <charset val="129"/>
          </rPr>
          <t>기명식선불카드</t>
        </r>
        <r>
          <rPr>
            <b/>
            <sz val="9"/>
            <color indexed="81"/>
            <rFont val="Tahoma"/>
            <family val="2"/>
          </rPr>
          <t xml:space="preserve">, </t>
        </r>
        <r>
          <rPr>
            <b/>
            <sz val="9"/>
            <color indexed="81"/>
            <rFont val="맑은 고딕"/>
            <family val="2"/>
            <charset val="129"/>
          </rPr>
          <t>직불카드</t>
        </r>
        <r>
          <rPr>
            <b/>
            <sz val="9"/>
            <color indexed="81"/>
            <rFont val="Tahoma"/>
            <family val="2"/>
          </rPr>
          <t xml:space="preserve"> </t>
        </r>
        <r>
          <rPr>
            <b/>
            <sz val="9"/>
            <color indexed="81"/>
            <rFont val="맑은 고딕"/>
            <family val="2"/>
            <charset val="129"/>
          </rPr>
          <t>또는</t>
        </r>
        <r>
          <rPr>
            <b/>
            <sz val="9"/>
            <color indexed="81"/>
            <rFont val="Tahoma"/>
            <family val="2"/>
          </rPr>
          <t xml:space="preserve"> </t>
        </r>
        <r>
          <rPr>
            <b/>
            <sz val="9"/>
            <color indexed="81"/>
            <rFont val="맑은 고딕"/>
            <family val="2"/>
            <charset val="129"/>
          </rPr>
          <t>현금영수증을</t>
        </r>
        <r>
          <rPr>
            <b/>
            <sz val="9"/>
            <color indexed="81"/>
            <rFont val="Tahoma"/>
            <family val="2"/>
          </rPr>
          <t xml:space="preserve"> </t>
        </r>
        <r>
          <rPr>
            <b/>
            <sz val="9"/>
            <color indexed="81"/>
            <rFont val="맑은 고딕"/>
            <family val="2"/>
            <charset val="129"/>
          </rPr>
          <t>사용하여</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대가로</t>
        </r>
        <r>
          <rPr>
            <b/>
            <sz val="9"/>
            <color indexed="81"/>
            <rFont val="Tahoma"/>
            <family val="2"/>
          </rPr>
          <t xml:space="preserve"> </t>
        </r>
        <r>
          <rPr>
            <b/>
            <sz val="9"/>
            <color indexed="81"/>
            <rFont val="맑은 고딕"/>
            <family val="2"/>
            <charset val="129"/>
          </rPr>
          <t>지급</t>
        </r>
        <r>
          <rPr>
            <b/>
            <sz val="9"/>
            <color indexed="81"/>
            <rFont val="Tahoma"/>
            <family val="2"/>
          </rPr>
          <t xml:space="preserve"> </t>
        </r>
        <r>
          <rPr>
            <b/>
            <sz val="9"/>
            <color indexed="81"/>
            <rFont val="맑은 고딕"/>
            <family val="2"/>
            <charset val="129"/>
          </rPr>
          <t>하는</t>
        </r>
        <r>
          <rPr>
            <b/>
            <sz val="9"/>
            <color indexed="81"/>
            <rFont val="Tahoma"/>
            <family val="2"/>
          </rPr>
          <t xml:space="preserve"> </t>
        </r>
        <r>
          <rPr>
            <b/>
            <sz val="9"/>
            <color indexed="81"/>
            <rFont val="맑은 고딕"/>
            <family val="2"/>
            <charset val="129"/>
          </rPr>
          <t>금액과</t>
        </r>
        <r>
          <rPr>
            <b/>
            <sz val="9"/>
            <color indexed="81"/>
            <rFont val="Tahoma"/>
            <family val="2"/>
          </rPr>
          <t xml:space="preserve"> </t>
        </r>
        <r>
          <rPr>
            <b/>
            <sz val="9"/>
            <color indexed="81"/>
            <rFont val="맑은 고딕"/>
            <family val="2"/>
            <charset val="129"/>
          </rPr>
          <t>학원의</t>
        </r>
        <r>
          <rPr>
            <b/>
            <sz val="9"/>
            <color indexed="81"/>
            <rFont val="Tahoma"/>
            <family val="2"/>
          </rPr>
          <t xml:space="preserve"> </t>
        </r>
        <r>
          <rPr>
            <b/>
            <sz val="9"/>
            <color indexed="81"/>
            <rFont val="맑은 고딕"/>
            <family val="2"/>
            <charset val="129"/>
          </rPr>
          <t>수강료</t>
        </r>
        <r>
          <rPr>
            <b/>
            <sz val="9"/>
            <color indexed="81"/>
            <rFont val="Tahoma"/>
            <family val="2"/>
          </rPr>
          <t xml:space="preserve"> </t>
        </r>
        <r>
          <rPr>
            <b/>
            <sz val="9"/>
            <color indexed="81"/>
            <rFont val="맑은 고딕"/>
            <family val="2"/>
            <charset val="129"/>
          </rPr>
          <t>등을</t>
        </r>
        <r>
          <rPr>
            <b/>
            <sz val="9"/>
            <color indexed="81"/>
            <rFont val="Tahoma"/>
            <family val="2"/>
          </rPr>
          <t xml:space="preserve"> </t>
        </r>
        <r>
          <rPr>
            <b/>
            <sz val="9"/>
            <color indexed="81"/>
            <rFont val="맑은 고딕"/>
            <family val="2"/>
            <charset val="129"/>
          </rPr>
          <t>지로</t>
        </r>
        <r>
          <rPr>
            <b/>
            <sz val="9"/>
            <color indexed="81"/>
            <rFont val="Tahoma"/>
            <family val="2"/>
          </rPr>
          <t>(</t>
        </r>
        <r>
          <rPr>
            <b/>
            <sz val="9"/>
            <color indexed="81"/>
            <rFont val="맑은 고딕"/>
            <family val="2"/>
            <charset val="129"/>
          </rPr>
          <t>지로이용기관의</t>
        </r>
        <r>
          <rPr>
            <b/>
            <sz val="9"/>
            <color indexed="81"/>
            <rFont val="Tahoma"/>
            <family val="2"/>
          </rPr>
          <t xml:space="preserve"> </t>
        </r>
        <r>
          <rPr>
            <b/>
            <sz val="9"/>
            <color indexed="81"/>
            <rFont val="맑은 고딕"/>
            <family val="2"/>
            <charset val="129"/>
          </rPr>
          <t>상호</t>
        </r>
        <r>
          <rPr>
            <b/>
            <sz val="9"/>
            <color indexed="81"/>
            <rFont val="Tahoma"/>
            <family val="2"/>
          </rPr>
          <t xml:space="preserve">, </t>
        </r>
        <r>
          <rPr>
            <b/>
            <sz val="9"/>
            <color indexed="81"/>
            <rFont val="맑은 고딕"/>
            <family val="2"/>
            <charset val="129"/>
          </rPr>
          <t>대표자성명</t>
        </r>
        <r>
          <rPr>
            <b/>
            <sz val="9"/>
            <color indexed="81"/>
            <rFont val="Tahoma"/>
            <family val="2"/>
          </rPr>
          <t xml:space="preserve">, </t>
        </r>
        <r>
          <rPr>
            <b/>
            <sz val="9"/>
            <color indexed="81"/>
            <rFont val="맑은 고딕"/>
            <family val="2"/>
            <charset val="129"/>
          </rPr>
          <t>사업자등록번호</t>
        </r>
        <r>
          <rPr>
            <b/>
            <sz val="9"/>
            <color indexed="81"/>
            <rFont val="Tahoma"/>
            <family val="2"/>
          </rPr>
          <t xml:space="preserve">, </t>
        </r>
        <r>
          <rPr>
            <b/>
            <sz val="9"/>
            <color indexed="81"/>
            <rFont val="맑은 고딕"/>
            <family val="2"/>
            <charset val="129"/>
          </rPr>
          <t>지로납부자의</t>
        </r>
        <r>
          <rPr>
            <b/>
            <sz val="9"/>
            <color indexed="81"/>
            <rFont val="Tahoma"/>
            <family val="2"/>
          </rPr>
          <t xml:space="preserve"> </t>
        </r>
        <r>
          <rPr>
            <b/>
            <sz val="9"/>
            <color indexed="81"/>
            <rFont val="맑은 고딕"/>
            <family val="2"/>
            <charset val="129"/>
          </rPr>
          <t>성명이</t>
        </r>
        <r>
          <rPr>
            <b/>
            <sz val="9"/>
            <color indexed="81"/>
            <rFont val="Tahoma"/>
            <family val="2"/>
          </rPr>
          <t xml:space="preserve"> </t>
        </r>
        <r>
          <rPr>
            <b/>
            <sz val="9"/>
            <color indexed="81"/>
            <rFont val="맑은 고딕"/>
            <family val="2"/>
            <charset val="129"/>
          </rPr>
          <t>포함된</t>
        </r>
        <r>
          <rPr>
            <b/>
            <sz val="9"/>
            <color indexed="81"/>
            <rFont val="Tahoma"/>
            <family val="2"/>
          </rPr>
          <t xml:space="preserve"> </t>
        </r>
        <r>
          <rPr>
            <b/>
            <sz val="9"/>
            <color indexed="81"/>
            <rFont val="맑은 고딕"/>
            <family val="2"/>
            <charset val="129"/>
          </rPr>
          <t>것에</t>
        </r>
        <r>
          <rPr>
            <b/>
            <sz val="9"/>
            <color indexed="81"/>
            <rFont val="Tahoma"/>
            <family val="2"/>
          </rPr>
          <t xml:space="preserve"> </t>
        </r>
        <r>
          <rPr>
            <b/>
            <sz val="9"/>
            <color indexed="81"/>
            <rFont val="맑은 고딕"/>
            <family val="2"/>
            <charset val="129"/>
          </rPr>
          <t>한함</t>
        </r>
        <r>
          <rPr>
            <b/>
            <sz val="9"/>
            <color indexed="81"/>
            <rFont val="Tahoma"/>
            <family val="2"/>
          </rPr>
          <t>)</t>
        </r>
        <r>
          <rPr>
            <b/>
            <sz val="9"/>
            <color indexed="81"/>
            <rFont val="맑은 고딕"/>
            <family val="2"/>
            <charset val="129"/>
          </rPr>
          <t>로</t>
        </r>
        <r>
          <rPr>
            <b/>
            <sz val="9"/>
            <color indexed="81"/>
            <rFont val="Tahoma"/>
            <family val="2"/>
          </rPr>
          <t xml:space="preserve"> </t>
        </r>
        <r>
          <rPr>
            <b/>
            <sz val="9"/>
            <color indexed="81"/>
            <rFont val="맑은 고딕"/>
            <family val="2"/>
            <charset val="129"/>
          </rPr>
          <t>납부한</t>
        </r>
        <r>
          <rPr>
            <b/>
            <sz val="9"/>
            <color indexed="81"/>
            <rFont val="Tahoma"/>
            <family val="2"/>
          </rPr>
          <t xml:space="preserve"> </t>
        </r>
        <r>
          <rPr>
            <b/>
            <sz val="9"/>
            <color indexed="81"/>
            <rFont val="맑은 고딕"/>
            <family val="2"/>
            <charset val="129"/>
          </rPr>
          <t>금액</t>
        </r>
        <r>
          <rPr>
            <b/>
            <sz val="9"/>
            <color indexed="81"/>
            <rFont val="Tahoma"/>
            <family val="2"/>
          </rPr>
          <t xml:space="preserve"> </t>
        </r>
        <r>
          <rPr>
            <b/>
            <sz val="9"/>
            <color indexed="81"/>
            <rFont val="맑은 고딕"/>
            <family val="2"/>
            <charset val="129"/>
          </rPr>
          <t>중</t>
        </r>
        <r>
          <rPr>
            <b/>
            <sz val="9"/>
            <color indexed="81"/>
            <rFont val="Tahoma"/>
            <family val="2"/>
          </rPr>
          <t xml:space="preserve"> </t>
        </r>
        <r>
          <rPr>
            <b/>
            <sz val="9"/>
            <color indexed="81"/>
            <rFont val="맑은 고딕"/>
            <family val="2"/>
            <charset val="129"/>
          </rPr>
          <t>일정금액을</t>
        </r>
        <r>
          <rPr>
            <b/>
            <sz val="9"/>
            <color indexed="81"/>
            <rFont val="Tahoma"/>
            <family val="2"/>
          </rPr>
          <t xml:space="preserve"> </t>
        </r>
        <r>
          <rPr>
            <b/>
            <sz val="9"/>
            <color indexed="81"/>
            <rFont val="맑은 고딕"/>
            <family val="2"/>
            <charset val="129"/>
          </rPr>
          <t>소득금액에서</t>
        </r>
        <r>
          <rPr>
            <b/>
            <sz val="9"/>
            <color indexed="81"/>
            <rFont val="Tahoma"/>
            <family val="2"/>
          </rPr>
          <t xml:space="preserve"> </t>
        </r>
        <r>
          <rPr>
            <b/>
            <sz val="9"/>
            <color indexed="81"/>
            <rFont val="맑은 고딕"/>
            <family val="2"/>
            <charset val="129"/>
          </rPr>
          <t>공제한다</t>
        </r>
        <r>
          <rPr>
            <b/>
            <sz val="9"/>
            <color indexed="81"/>
            <rFont val="Tahoma"/>
            <family val="2"/>
          </rPr>
          <t xml:space="preserve">.
</t>
        </r>
        <r>
          <rPr>
            <b/>
            <sz val="9"/>
            <color indexed="81"/>
            <rFont val="맑은 고딕"/>
            <family val="2"/>
            <charset val="129"/>
          </rPr>
          <t>★</t>
        </r>
        <r>
          <rPr>
            <b/>
            <sz val="9"/>
            <color indexed="81"/>
            <rFont val="Tahoma"/>
            <family val="2"/>
          </rPr>
          <t xml:space="preserve"> </t>
        </r>
        <r>
          <rPr>
            <b/>
            <sz val="9"/>
            <color indexed="81"/>
            <rFont val="맑은 고딕"/>
            <family val="2"/>
            <charset val="129"/>
          </rPr>
          <t>신용카드</t>
        </r>
        <r>
          <rPr>
            <b/>
            <sz val="9"/>
            <color indexed="81"/>
            <rFont val="Tahoma"/>
            <family val="2"/>
          </rPr>
          <t xml:space="preserve"> </t>
        </r>
        <r>
          <rPr>
            <b/>
            <sz val="9"/>
            <color indexed="81"/>
            <rFont val="맑은 고딕"/>
            <family val="2"/>
            <charset val="129"/>
          </rPr>
          <t xml:space="preserve">과다공제
</t>
        </r>
        <r>
          <rPr>
            <b/>
            <sz val="9"/>
            <color indexed="81"/>
            <rFont val="Tahoma"/>
            <family val="2"/>
          </rPr>
          <t xml:space="preserve"> </t>
        </r>
        <r>
          <rPr>
            <b/>
            <sz val="9"/>
            <color indexed="81"/>
            <rFont val="맑은 고딕"/>
            <family val="2"/>
            <charset val="129"/>
          </rPr>
          <t>▷</t>
        </r>
        <r>
          <rPr>
            <b/>
            <sz val="9"/>
            <color indexed="81"/>
            <rFont val="Tahoma"/>
            <family val="2"/>
          </rPr>
          <t xml:space="preserve"> </t>
        </r>
        <r>
          <rPr>
            <b/>
            <sz val="9"/>
            <color indexed="81"/>
            <rFont val="맑은 고딕"/>
            <family val="2"/>
            <charset val="129"/>
          </rPr>
          <t>형제자매</t>
        </r>
        <r>
          <rPr>
            <b/>
            <sz val="9"/>
            <color indexed="81"/>
            <rFont val="Tahoma"/>
            <family val="2"/>
          </rPr>
          <t>(</t>
        </r>
        <r>
          <rPr>
            <b/>
            <sz val="9"/>
            <color indexed="81"/>
            <rFont val="맑은 고딕"/>
            <family val="2"/>
            <charset val="129"/>
          </rPr>
          <t>기본공제대상자</t>
        </r>
        <r>
          <rPr>
            <b/>
            <sz val="9"/>
            <color indexed="81"/>
            <rFont val="Tahoma"/>
            <family val="2"/>
          </rPr>
          <t xml:space="preserve"> </t>
        </r>
        <r>
          <rPr>
            <b/>
            <sz val="9"/>
            <color indexed="81"/>
            <rFont val="맑은 고딕"/>
            <family val="2"/>
            <charset val="129"/>
          </rPr>
          <t>포함</t>
        </r>
        <r>
          <rPr>
            <b/>
            <sz val="9"/>
            <color indexed="81"/>
            <rFont val="Tahoma"/>
            <family val="2"/>
          </rPr>
          <t>)</t>
        </r>
        <r>
          <rPr>
            <b/>
            <sz val="9"/>
            <color indexed="81"/>
            <rFont val="맑은 고딕"/>
            <family val="2"/>
            <charset val="129"/>
          </rPr>
          <t>가</t>
        </r>
        <r>
          <rPr>
            <b/>
            <sz val="9"/>
            <color indexed="81"/>
            <rFont val="Tahoma"/>
            <family val="2"/>
          </rPr>
          <t xml:space="preserve"> </t>
        </r>
        <r>
          <rPr>
            <b/>
            <sz val="9"/>
            <color indexed="81"/>
            <rFont val="맑은 고딕"/>
            <family val="2"/>
            <charset val="129"/>
          </rPr>
          <t>사용한</t>
        </r>
        <r>
          <rPr>
            <b/>
            <sz val="9"/>
            <color indexed="81"/>
            <rFont val="Tahoma"/>
            <family val="2"/>
          </rPr>
          <t xml:space="preserve"> </t>
        </r>
        <r>
          <rPr>
            <b/>
            <sz val="9"/>
            <color indexed="81"/>
            <rFont val="맑은 고딕"/>
            <family val="2"/>
            <charset val="129"/>
          </rPr>
          <t>신용카드</t>
        </r>
        <r>
          <rPr>
            <b/>
            <sz val="9"/>
            <color indexed="81"/>
            <rFont val="Tahoma"/>
            <family val="2"/>
          </rPr>
          <t xml:space="preserve"> </t>
        </r>
        <r>
          <rPr>
            <b/>
            <sz val="9"/>
            <color indexed="81"/>
            <rFont val="맑은 고딕"/>
            <family val="2"/>
            <charset val="129"/>
          </rPr>
          <t>등</t>
        </r>
        <r>
          <rPr>
            <b/>
            <sz val="9"/>
            <color indexed="81"/>
            <rFont val="Tahoma"/>
            <family val="2"/>
          </rPr>
          <t xml:space="preserve"> </t>
        </r>
        <r>
          <rPr>
            <b/>
            <sz val="9"/>
            <color indexed="81"/>
            <rFont val="맑은 고딕"/>
            <family val="2"/>
            <charset val="129"/>
          </rPr>
          <t>사용금액은</t>
        </r>
        <r>
          <rPr>
            <b/>
            <sz val="9"/>
            <color indexed="81"/>
            <rFont val="Tahoma"/>
            <family val="2"/>
          </rPr>
          <t xml:space="preserve"> </t>
        </r>
        <r>
          <rPr>
            <b/>
            <sz val="9"/>
            <color indexed="81"/>
            <rFont val="맑은 고딕"/>
            <family val="2"/>
            <charset val="129"/>
          </rPr>
          <t>고제</t>
        </r>
        <r>
          <rPr>
            <b/>
            <sz val="9"/>
            <color indexed="81"/>
            <rFont val="Tahoma"/>
            <family val="2"/>
          </rPr>
          <t xml:space="preserve"> </t>
        </r>
        <r>
          <rPr>
            <b/>
            <sz val="9"/>
            <color indexed="81"/>
            <rFont val="맑은 고딕"/>
            <family val="2"/>
            <charset val="129"/>
          </rPr>
          <t xml:space="preserve">불가
</t>
        </r>
        <r>
          <rPr>
            <b/>
            <sz val="9"/>
            <color indexed="81"/>
            <rFont val="Tahoma"/>
            <family val="2"/>
          </rPr>
          <t xml:space="preserve"> </t>
        </r>
        <r>
          <rPr>
            <b/>
            <sz val="9"/>
            <color indexed="81"/>
            <rFont val="맑은 고딕"/>
            <family val="2"/>
            <charset val="129"/>
          </rPr>
          <t>▷</t>
        </r>
        <r>
          <rPr>
            <b/>
            <sz val="9"/>
            <color indexed="81"/>
            <rFont val="Tahoma"/>
            <family val="2"/>
          </rPr>
          <t xml:space="preserve"> </t>
        </r>
        <r>
          <rPr>
            <b/>
            <sz val="9"/>
            <color indexed="81"/>
            <rFont val="맑은 고딕"/>
            <family val="2"/>
            <charset val="129"/>
          </rPr>
          <t>연간소득금액이</t>
        </r>
        <r>
          <rPr>
            <b/>
            <sz val="9"/>
            <color indexed="81"/>
            <rFont val="Tahoma"/>
            <family val="2"/>
          </rPr>
          <t xml:space="preserve"> 100</t>
        </r>
        <r>
          <rPr>
            <b/>
            <sz val="9"/>
            <color indexed="81"/>
            <rFont val="맑은 고딕"/>
            <family val="2"/>
            <charset val="129"/>
          </rPr>
          <t>만원</t>
        </r>
        <r>
          <rPr>
            <b/>
            <sz val="9"/>
            <color indexed="81"/>
            <rFont val="Tahoma"/>
            <family val="2"/>
          </rPr>
          <t>(</t>
        </r>
        <r>
          <rPr>
            <b/>
            <sz val="9"/>
            <color indexed="81"/>
            <rFont val="맑은 고딕"/>
            <family val="2"/>
            <charset val="129"/>
          </rPr>
          <t>근로소득만</t>
        </r>
        <r>
          <rPr>
            <b/>
            <sz val="9"/>
            <color indexed="81"/>
            <rFont val="Tahoma"/>
            <family val="2"/>
          </rPr>
          <t xml:space="preserve"> </t>
        </r>
        <r>
          <rPr>
            <b/>
            <sz val="9"/>
            <color indexed="81"/>
            <rFont val="맑은 고딕"/>
            <family val="2"/>
            <charset val="129"/>
          </rPr>
          <t>있는</t>
        </r>
        <r>
          <rPr>
            <b/>
            <sz val="9"/>
            <color indexed="81"/>
            <rFont val="Tahoma"/>
            <family val="2"/>
          </rPr>
          <t xml:space="preserve"> </t>
        </r>
        <r>
          <rPr>
            <b/>
            <sz val="9"/>
            <color indexed="81"/>
            <rFont val="맑은 고딕"/>
            <family val="2"/>
            <charset val="129"/>
          </rPr>
          <t>자는</t>
        </r>
        <r>
          <rPr>
            <b/>
            <sz val="9"/>
            <color indexed="81"/>
            <rFont val="Tahoma"/>
            <family val="2"/>
          </rPr>
          <t xml:space="preserve"> </t>
        </r>
        <r>
          <rPr>
            <b/>
            <sz val="9"/>
            <color indexed="81"/>
            <rFont val="맑은 고딕"/>
            <family val="2"/>
            <charset val="129"/>
          </rPr>
          <t>총급여</t>
        </r>
        <r>
          <rPr>
            <b/>
            <sz val="9"/>
            <color indexed="81"/>
            <rFont val="Tahoma"/>
            <family val="2"/>
          </rPr>
          <t xml:space="preserve"> 500</t>
        </r>
        <r>
          <rPr>
            <b/>
            <sz val="9"/>
            <color indexed="81"/>
            <rFont val="맑은 고딕"/>
            <family val="2"/>
            <charset val="129"/>
          </rPr>
          <t>만원</t>
        </r>
        <r>
          <rPr>
            <b/>
            <sz val="9"/>
            <color indexed="81"/>
            <rFont val="Tahoma"/>
            <family val="2"/>
          </rPr>
          <t>)</t>
        </r>
        <r>
          <rPr>
            <b/>
            <sz val="9"/>
            <color indexed="81"/>
            <rFont val="맑은 고딕"/>
            <family val="2"/>
            <charset val="129"/>
          </rPr>
          <t>을</t>
        </r>
        <r>
          <rPr>
            <b/>
            <sz val="9"/>
            <color indexed="81"/>
            <rFont val="Tahoma"/>
            <family val="2"/>
          </rPr>
          <t xml:space="preserve"> </t>
        </r>
        <r>
          <rPr>
            <b/>
            <sz val="9"/>
            <color indexed="81"/>
            <rFont val="맑은 고딕"/>
            <family val="2"/>
            <charset val="129"/>
          </rPr>
          <t>초과한</t>
        </r>
        <r>
          <rPr>
            <b/>
            <sz val="9"/>
            <color indexed="81"/>
            <rFont val="Tahoma"/>
            <family val="2"/>
          </rPr>
          <t xml:space="preserve"> </t>
        </r>
        <r>
          <rPr>
            <b/>
            <sz val="9"/>
            <color indexed="81"/>
            <rFont val="맑은 고딕"/>
            <family val="2"/>
            <charset val="129"/>
          </rPr>
          <t>배우자등의</t>
        </r>
        <r>
          <rPr>
            <b/>
            <sz val="9"/>
            <color indexed="81"/>
            <rFont val="Tahoma"/>
            <family val="2"/>
          </rPr>
          <t xml:space="preserve"> </t>
        </r>
        <r>
          <rPr>
            <b/>
            <sz val="9"/>
            <color indexed="81"/>
            <rFont val="맑은 고딕"/>
            <family val="2"/>
            <charset val="129"/>
          </rPr>
          <t>신용카드</t>
        </r>
        <r>
          <rPr>
            <b/>
            <sz val="9"/>
            <color indexed="81"/>
            <rFont val="Tahoma"/>
            <family val="2"/>
          </rPr>
          <t xml:space="preserve"> </t>
        </r>
        <r>
          <rPr>
            <b/>
            <sz val="9"/>
            <color indexed="81"/>
            <rFont val="맑은 고딕"/>
            <family val="2"/>
            <charset val="129"/>
          </rPr>
          <t>등</t>
        </r>
        <r>
          <rPr>
            <b/>
            <sz val="9"/>
            <color indexed="81"/>
            <rFont val="Tahoma"/>
            <family val="2"/>
          </rPr>
          <t xml:space="preserve"> </t>
        </r>
        <r>
          <rPr>
            <b/>
            <sz val="9"/>
            <color indexed="81"/>
            <rFont val="맑은 고딕"/>
            <family val="2"/>
            <charset val="129"/>
          </rPr>
          <t>사용금액을</t>
        </r>
        <r>
          <rPr>
            <b/>
            <sz val="9"/>
            <color indexed="81"/>
            <rFont val="Tahoma"/>
            <family val="2"/>
          </rPr>
          <t xml:space="preserve"> </t>
        </r>
        <r>
          <rPr>
            <b/>
            <sz val="9"/>
            <color indexed="81"/>
            <rFont val="맑은 고딕"/>
            <family val="2"/>
            <charset val="129"/>
          </rPr>
          <t>공제</t>
        </r>
        <r>
          <rPr>
            <b/>
            <sz val="9"/>
            <color indexed="81"/>
            <rFont val="Tahoma"/>
            <family val="2"/>
          </rPr>
          <t xml:space="preserve"> </t>
        </r>
        <r>
          <rPr>
            <b/>
            <sz val="9"/>
            <color indexed="81"/>
            <rFont val="맑은 고딕"/>
            <family val="2"/>
            <charset val="129"/>
          </rPr>
          <t xml:space="preserve">불가
</t>
        </r>
        <r>
          <rPr>
            <b/>
            <sz val="9"/>
            <color indexed="81"/>
            <rFont val="Tahoma"/>
            <family val="2"/>
          </rPr>
          <t xml:space="preserve"> </t>
        </r>
        <r>
          <rPr>
            <b/>
            <sz val="9"/>
            <color indexed="81"/>
            <rFont val="맑은 고딕"/>
            <family val="2"/>
            <charset val="129"/>
          </rPr>
          <t>▷</t>
        </r>
        <r>
          <rPr>
            <b/>
            <sz val="9"/>
            <color indexed="81"/>
            <rFont val="Tahoma"/>
            <family val="2"/>
          </rPr>
          <t xml:space="preserve"> </t>
        </r>
        <r>
          <rPr>
            <b/>
            <sz val="9"/>
            <color indexed="81"/>
            <rFont val="맑은 고딕"/>
            <family val="2"/>
            <charset val="129"/>
          </rPr>
          <t>맞벌이</t>
        </r>
        <r>
          <rPr>
            <b/>
            <sz val="9"/>
            <color indexed="81"/>
            <rFont val="Tahoma"/>
            <family val="2"/>
          </rPr>
          <t xml:space="preserve"> </t>
        </r>
        <r>
          <rPr>
            <b/>
            <sz val="9"/>
            <color indexed="81"/>
            <rFont val="맑은 고딕"/>
            <family val="2"/>
            <charset val="129"/>
          </rPr>
          <t>부부가</t>
        </r>
        <r>
          <rPr>
            <b/>
            <sz val="9"/>
            <color indexed="81"/>
            <rFont val="Tahoma"/>
            <family val="2"/>
          </rPr>
          <t xml:space="preserve"> </t>
        </r>
        <r>
          <rPr>
            <b/>
            <sz val="9"/>
            <color indexed="81"/>
            <rFont val="맑은 고딕"/>
            <family val="2"/>
            <charset val="129"/>
          </rPr>
          <t>자녀의</t>
        </r>
        <r>
          <rPr>
            <b/>
            <sz val="9"/>
            <color indexed="81"/>
            <rFont val="Tahoma"/>
            <family val="2"/>
          </rPr>
          <t xml:space="preserve"> </t>
        </r>
        <r>
          <rPr>
            <b/>
            <sz val="9"/>
            <color indexed="81"/>
            <rFont val="맑은 고딕"/>
            <family val="2"/>
            <charset val="129"/>
          </rPr>
          <t>신용카드</t>
        </r>
        <r>
          <rPr>
            <b/>
            <sz val="9"/>
            <color indexed="81"/>
            <rFont val="Tahoma"/>
            <family val="2"/>
          </rPr>
          <t xml:space="preserve"> </t>
        </r>
        <r>
          <rPr>
            <b/>
            <sz val="9"/>
            <color indexed="81"/>
            <rFont val="맑은 고딕"/>
            <family val="2"/>
            <charset val="129"/>
          </rPr>
          <t>등</t>
        </r>
        <r>
          <rPr>
            <b/>
            <sz val="9"/>
            <color indexed="81"/>
            <rFont val="Tahoma"/>
            <family val="2"/>
          </rPr>
          <t xml:space="preserve"> </t>
        </r>
        <r>
          <rPr>
            <b/>
            <sz val="9"/>
            <color indexed="81"/>
            <rFont val="맑은 고딕"/>
            <family val="2"/>
            <charset val="129"/>
          </rPr>
          <t>사용금액을</t>
        </r>
        <r>
          <rPr>
            <b/>
            <sz val="9"/>
            <color indexed="81"/>
            <rFont val="Tahoma"/>
            <family val="2"/>
          </rPr>
          <t xml:space="preserve"> </t>
        </r>
        <r>
          <rPr>
            <b/>
            <sz val="9"/>
            <color indexed="81"/>
            <rFont val="맑은 고딕"/>
            <family val="2"/>
            <charset val="129"/>
          </rPr>
          <t>중복으로</t>
        </r>
        <r>
          <rPr>
            <b/>
            <sz val="9"/>
            <color indexed="81"/>
            <rFont val="Tahoma"/>
            <family val="2"/>
          </rPr>
          <t xml:space="preserve"> </t>
        </r>
        <r>
          <rPr>
            <b/>
            <sz val="9"/>
            <color indexed="81"/>
            <rFont val="맑은 고딕"/>
            <family val="2"/>
            <charset val="129"/>
          </rPr>
          <t>공제</t>
        </r>
        <r>
          <rPr>
            <b/>
            <sz val="9"/>
            <color indexed="81"/>
            <rFont val="Tahoma"/>
            <family val="2"/>
          </rPr>
          <t xml:space="preserve"> </t>
        </r>
        <r>
          <rPr>
            <b/>
            <sz val="9"/>
            <color indexed="81"/>
            <rFont val="맑은 고딕"/>
            <family val="2"/>
            <charset val="129"/>
          </rPr>
          <t>불가
※</t>
        </r>
        <r>
          <rPr>
            <b/>
            <sz val="9"/>
            <color indexed="81"/>
            <rFont val="Tahoma"/>
            <family val="2"/>
          </rPr>
          <t xml:space="preserve"> </t>
        </r>
        <r>
          <rPr>
            <b/>
            <sz val="9"/>
            <color indexed="81"/>
            <rFont val="맑은 고딕"/>
            <family val="2"/>
            <charset val="129"/>
          </rPr>
          <t>신용카드는</t>
        </r>
        <r>
          <rPr>
            <b/>
            <sz val="9"/>
            <color indexed="81"/>
            <rFont val="Tahoma"/>
            <family val="2"/>
          </rPr>
          <t xml:space="preserve"> </t>
        </r>
        <r>
          <rPr>
            <b/>
            <sz val="9"/>
            <color indexed="81"/>
            <rFont val="맑은 고딕"/>
            <family val="2"/>
            <charset val="129"/>
          </rPr>
          <t>사용자</t>
        </r>
        <r>
          <rPr>
            <b/>
            <sz val="9"/>
            <color indexed="81"/>
            <rFont val="Tahoma"/>
            <family val="2"/>
          </rPr>
          <t>(</t>
        </r>
        <r>
          <rPr>
            <b/>
            <sz val="9"/>
            <color indexed="81"/>
            <rFont val="맑은 고딕"/>
            <family val="2"/>
            <charset val="129"/>
          </rPr>
          <t>명의자</t>
        </r>
        <r>
          <rPr>
            <b/>
            <sz val="9"/>
            <color indexed="81"/>
            <rFont val="Tahoma"/>
            <family val="2"/>
          </rPr>
          <t xml:space="preserve">) </t>
        </r>
        <r>
          <rPr>
            <b/>
            <sz val="9"/>
            <color indexed="81"/>
            <rFont val="맑은 고딕"/>
            <family val="2"/>
            <charset val="129"/>
          </rPr>
          <t>기준으로</t>
        </r>
        <r>
          <rPr>
            <b/>
            <sz val="9"/>
            <color indexed="81"/>
            <rFont val="Tahoma"/>
            <family val="2"/>
          </rPr>
          <t xml:space="preserve"> </t>
        </r>
        <r>
          <rPr>
            <b/>
            <sz val="9"/>
            <color indexed="81"/>
            <rFont val="맑은 고딕"/>
            <family val="2"/>
            <charset val="129"/>
          </rPr>
          <t>소득공제</t>
        </r>
        <r>
          <rPr>
            <b/>
            <sz val="9"/>
            <color indexed="81"/>
            <rFont val="Tahoma"/>
            <family val="2"/>
          </rPr>
          <t xml:space="preserve"> </t>
        </r>
        <r>
          <rPr>
            <b/>
            <sz val="9"/>
            <color indexed="81"/>
            <rFont val="맑은 고딕"/>
            <family val="2"/>
            <charset val="129"/>
          </rPr>
          <t>적용</t>
        </r>
        <r>
          <rPr>
            <b/>
            <sz val="9"/>
            <color indexed="81"/>
            <rFont val="Tahoma"/>
            <family val="2"/>
          </rPr>
          <t>(</t>
        </r>
        <r>
          <rPr>
            <b/>
            <sz val="9"/>
            <color indexed="81"/>
            <rFont val="맑은 고딕"/>
            <family val="2"/>
            <charset val="129"/>
          </rPr>
          <t>가족카드의</t>
        </r>
        <r>
          <rPr>
            <b/>
            <sz val="9"/>
            <color indexed="81"/>
            <rFont val="Tahoma"/>
            <family val="2"/>
          </rPr>
          <t xml:space="preserve"> </t>
        </r>
        <r>
          <rPr>
            <b/>
            <sz val="9"/>
            <color indexed="81"/>
            <rFont val="맑은 고딕"/>
            <family val="2"/>
            <charset val="129"/>
          </rPr>
          <t>경우</t>
        </r>
        <r>
          <rPr>
            <b/>
            <sz val="9"/>
            <color indexed="81"/>
            <rFont val="Tahoma"/>
            <family val="2"/>
          </rPr>
          <t xml:space="preserve"> </t>
        </r>
        <r>
          <rPr>
            <b/>
            <sz val="9"/>
            <color indexed="81"/>
            <rFont val="맑은 고딕"/>
            <family val="2"/>
            <charset val="129"/>
          </rPr>
          <t>결제자</t>
        </r>
        <r>
          <rPr>
            <b/>
            <sz val="9"/>
            <color indexed="81"/>
            <rFont val="Tahoma"/>
            <family val="2"/>
          </rPr>
          <t xml:space="preserve"> </t>
        </r>
        <r>
          <rPr>
            <b/>
            <sz val="9"/>
            <color indexed="81"/>
            <rFont val="맑은 고딕"/>
            <family val="2"/>
            <charset val="129"/>
          </rPr>
          <t>기준이</t>
        </r>
        <r>
          <rPr>
            <b/>
            <sz val="9"/>
            <color indexed="81"/>
            <rFont val="Tahoma"/>
            <family val="2"/>
          </rPr>
          <t xml:space="preserve"> </t>
        </r>
        <r>
          <rPr>
            <b/>
            <sz val="9"/>
            <color indexed="81"/>
            <rFont val="맑은 고딕"/>
            <family val="2"/>
            <charset val="129"/>
          </rPr>
          <t>아닌</t>
        </r>
        <r>
          <rPr>
            <b/>
            <sz val="9"/>
            <color indexed="81"/>
            <rFont val="Tahoma"/>
            <family val="2"/>
          </rPr>
          <t xml:space="preserve"> </t>
        </r>
        <r>
          <rPr>
            <b/>
            <sz val="9"/>
            <color indexed="81"/>
            <rFont val="맑은 고딕"/>
            <family val="2"/>
            <charset val="129"/>
          </rPr>
          <t>사용자</t>
        </r>
        <r>
          <rPr>
            <b/>
            <sz val="9"/>
            <color indexed="81"/>
            <rFont val="Tahoma"/>
            <family val="2"/>
          </rPr>
          <t xml:space="preserve"> </t>
        </r>
        <r>
          <rPr>
            <b/>
            <sz val="9"/>
            <color indexed="81"/>
            <rFont val="맑은 고딕"/>
            <family val="2"/>
            <charset val="129"/>
          </rPr>
          <t>기준으로</t>
        </r>
        <r>
          <rPr>
            <b/>
            <sz val="9"/>
            <color indexed="81"/>
            <rFont val="Tahoma"/>
            <family val="2"/>
          </rPr>
          <t xml:space="preserve"> </t>
        </r>
        <r>
          <rPr>
            <b/>
            <sz val="9"/>
            <color indexed="81"/>
            <rFont val="맑은 고딕"/>
            <family val="2"/>
            <charset val="129"/>
          </rPr>
          <t>소득공제</t>
        </r>
        <r>
          <rPr>
            <b/>
            <sz val="9"/>
            <color indexed="81"/>
            <rFont val="Tahoma"/>
            <family val="2"/>
          </rPr>
          <t>)</t>
        </r>
      </text>
    </comment>
    <comment ref="B18" authorId="0" shapeId="0" xr:uid="{00000000-0006-0000-0100-000015000000}">
      <text>
        <r>
          <rPr>
            <b/>
            <sz val="9"/>
            <color indexed="81"/>
            <rFont val="돋움"/>
            <family val="3"/>
            <charset val="129"/>
          </rPr>
          <t>내국인</t>
        </r>
        <r>
          <rPr>
            <b/>
            <sz val="9"/>
            <color indexed="81"/>
            <rFont val="Tahoma"/>
            <family val="2"/>
          </rPr>
          <t xml:space="preserve"> = 1
</t>
        </r>
        <r>
          <rPr>
            <b/>
            <sz val="9"/>
            <color indexed="81"/>
            <rFont val="돋움"/>
            <family val="3"/>
            <charset val="129"/>
          </rPr>
          <t>외국인</t>
        </r>
        <r>
          <rPr>
            <b/>
            <sz val="9"/>
            <color indexed="81"/>
            <rFont val="Tahoma"/>
            <family val="2"/>
          </rPr>
          <t xml:space="preserve"> = 9</t>
        </r>
      </text>
    </comment>
    <comment ref="C18" authorId="0" shapeId="0" xr:uid="{00000000-0006-0000-0100-000016000000}">
      <text>
        <r>
          <rPr>
            <b/>
            <sz val="9"/>
            <color indexed="81"/>
            <rFont val="돋움"/>
            <family val="3"/>
            <charset val="129"/>
          </rPr>
          <t>주민등록벊</t>
        </r>
        <r>
          <rPr>
            <b/>
            <sz val="9"/>
            <color indexed="81"/>
            <rFont val="Tahoma"/>
            <family val="2"/>
          </rPr>
          <t xml:space="preserve"> "`"</t>
        </r>
        <r>
          <rPr>
            <b/>
            <sz val="9"/>
            <color indexed="81"/>
            <rFont val="돋움"/>
            <family val="3"/>
            <charset val="129"/>
          </rPr>
          <t>없이</t>
        </r>
        <r>
          <rPr>
            <b/>
            <sz val="9"/>
            <color indexed="81"/>
            <rFont val="Tahoma"/>
            <family val="2"/>
          </rPr>
          <t xml:space="preserve"> </t>
        </r>
        <r>
          <rPr>
            <b/>
            <sz val="9"/>
            <color indexed="81"/>
            <rFont val="돋움"/>
            <family val="3"/>
            <charset val="129"/>
          </rPr>
          <t>입력</t>
        </r>
      </text>
    </comment>
    <comment ref="G18" authorId="0" shapeId="0" xr:uid="{00000000-0006-0000-0100-000017000000}">
      <text>
        <r>
          <rPr>
            <b/>
            <sz val="9"/>
            <color indexed="81"/>
            <rFont val="맑은 고딕"/>
            <family val="2"/>
            <charset val="129"/>
          </rPr>
          <t>부녀자공제</t>
        </r>
        <r>
          <rPr>
            <b/>
            <sz val="9"/>
            <color indexed="81"/>
            <rFont val="Tahoma"/>
            <family val="2"/>
          </rPr>
          <t xml:space="preserve"> : </t>
        </r>
        <r>
          <rPr>
            <b/>
            <sz val="9"/>
            <color indexed="81"/>
            <rFont val="맑은 고딕"/>
            <family val="2"/>
            <charset val="129"/>
          </rPr>
          <t>연</t>
        </r>
        <r>
          <rPr>
            <b/>
            <sz val="9"/>
            <color indexed="81"/>
            <rFont val="Tahoma"/>
            <family val="2"/>
          </rPr>
          <t xml:space="preserve"> 50</t>
        </r>
        <r>
          <rPr>
            <b/>
            <sz val="9"/>
            <color indexed="81"/>
            <rFont val="맑은 고딕"/>
            <family val="2"/>
            <charset val="129"/>
          </rPr>
          <t>만원
거주자</t>
        </r>
        <r>
          <rPr>
            <b/>
            <sz val="9"/>
            <color indexed="81"/>
            <rFont val="Tahoma"/>
            <family val="2"/>
          </rPr>
          <t xml:space="preserve"> </t>
        </r>
        <r>
          <rPr>
            <b/>
            <sz val="9"/>
            <color indexed="81"/>
            <rFont val="맑은 고딕"/>
            <family val="2"/>
            <charset val="129"/>
          </rPr>
          <t>본인</t>
        </r>
        <r>
          <rPr>
            <b/>
            <sz val="9"/>
            <color indexed="81"/>
            <rFont val="Tahoma"/>
            <family val="2"/>
          </rPr>
          <t>(</t>
        </r>
        <r>
          <rPr>
            <b/>
            <sz val="9"/>
            <color indexed="81"/>
            <rFont val="맑은 고딕"/>
            <family val="2"/>
            <charset val="129"/>
          </rPr>
          <t>종합소득금액이</t>
        </r>
        <r>
          <rPr>
            <b/>
            <sz val="9"/>
            <color indexed="81"/>
            <rFont val="Tahoma"/>
            <family val="2"/>
          </rPr>
          <t xml:space="preserve"> 3</t>
        </r>
        <r>
          <rPr>
            <b/>
            <sz val="9"/>
            <color indexed="81"/>
            <rFont val="맑은 고딕"/>
            <family val="2"/>
            <charset val="129"/>
          </rPr>
          <t>천만원</t>
        </r>
        <r>
          <rPr>
            <b/>
            <sz val="9"/>
            <color indexed="81"/>
            <rFont val="Tahoma"/>
            <family val="2"/>
          </rPr>
          <t xml:space="preserve"> </t>
        </r>
        <r>
          <rPr>
            <b/>
            <sz val="9"/>
            <color indexed="81"/>
            <rFont val="맑은 고딕"/>
            <family val="2"/>
            <charset val="129"/>
          </rPr>
          <t>이하</t>
        </r>
        <r>
          <rPr>
            <b/>
            <sz val="9"/>
            <color indexed="81"/>
            <rFont val="Tahoma"/>
            <family val="2"/>
          </rPr>
          <t>=&gt;</t>
        </r>
        <r>
          <rPr>
            <b/>
            <sz val="9"/>
            <color indexed="81"/>
            <rFont val="맑은 고딕"/>
            <family val="2"/>
            <charset val="129"/>
          </rPr>
          <t>총급여로</t>
        </r>
        <r>
          <rPr>
            <b/>
            <sz val="9"/>
            <color indexed="81"/>
            <rFont val="Tahoma"/>
            <family val="2"/>
          </rPr>
          <t xml:space="preserve"> 41,470,580</t>
        </r>
        <r>
          <rPr>
            <b/>
            <sz val="9"/>
            <color indexed="81"/>
            <rFont val="맑은 고딕"/>
            <family val="2"/>
            <charset val="129"/>
          </rPr>
          <t>원</t>
        </r>
        <r>
          <rPr>
            <b/>
            <sz val="9"/>
            <color indexed="81"/>
            <rFont val="Tahoma"/>
            <family val="2"/>
          </rPr>
          <t xml:space="preserve"> </t>
        </r>
        <r>
          <rPr>
            <b/>
            <sz val="9"/>
            <color indexed="81"/>
            <rFont val="맑은 고딕"/>
            <family val="2"/>
            <charset val="129"/>
          </rPr>
          <t>이하</t>
        </r>
        <r>
          <rPr>
            <b/>
            <sz val="9"/>
            <color indexed="81"/>
            <rFont val="Tahoma"/>
            <family val="2"/>
          </rPr>
          <t>)</t>
        </r>
        <r>
          <rPr>
            <b/>
            <sz val="9"/>
            <color indexed="81"/>
            <rFont val="맑은 고딕"/>
            <family val="2"/>
            <charset val="129"/>
          </rPr>
          <t>이</t>
        </r>
        <r>
          <rPr>
            <b/>
            <sz val="9"/>
            <color indexed="81"/>
            <rFont val="Tahoma"/>
            <family val="2"/>
          </rPr>
          <t xml:space="preserve"> </t>
        </r>
        <r>
          <rPr>
            <b/>
            <sz val="9"/>
            <color indexed="81"/>
            <rFont val="맑은 고딕"/>
            <family val="2"/>
            <charset val="129"/>
          </rPr>
          <t>①</t>
        </r>
        <r>
          <rPr>
            <b/>
            <sz val="9"/>
            <color indexed="81"/>
            <rFont val="Tahoma"/>
            <family val="2"/>
          </rPr>
          <t xml:space="preserve"> </t>
        </r>
        <r>
          <rPr>
            <b/>
            <sz val="9"/>
            <color indexed="81"/>
            <rFont val="맑은 고딕"/>
            <family val="2"/>
            <charset val="129"/>
          </rPr>
          <t>배우자가</t>
        </r>
        <r>
          <rPr>
            <b/>
            <sz val="9"/>
            <color indexed="81"/>
            <rFont val="Tahoma"/>
            <family val="2"/>
          </rPr>
          <t xml:space="preserve"> </t>
        </r>
        <r>
          <rPr>
            <b/>
            <sz val="9"/>
            <color indexed="81"/>
            <rFont val="맑은 고딕"/>
            <family val="2"/>
            <charset val="129"/>
          </rPr>
          <t>있는</t>
        </r>
        <r>
          <rPr>
            <b/>
            <sz val="9"/>
            <color indexed="81"/>
            <rFont val="Tahoma"/>
            <family val="2"/>
          </rPr>
          <t xml:space="preserve"> </t>
        </r>
        <r>
          <rPr>
            <b/>
            <sz val="9"/>
            <color indexed="81"/>
            <rFont val="맑은 고딕"/>
            <family val="2"/>
            <charset val="129"/>
          </rPr>
          <t>여성이거나
②</t>
        </r>
        <r>
          <rPr>
            <b/>
            <sz val="9"/>
            <color indexed="81"/>
            <rFont val="Tahoma"/>
            <family val="2"/>
          </rPr>
          <t xml:space="preserve"> </t>
        </r>
        <r>
          <rPr>
            <b/>
            <sz val="9"/>
            <color indexed="81"/>
            <rFont val="맑은 고딕"/>
            <family val="2"/>
            <charset val="129"/>
          </rPr>
          <t>배우자가</t>
        </r>
        <r>
          <rPr>
            <b/>
            <sz val="9"/>
            <color indexed="81"/>
            <rFont val="Tahoma"/>
            <family val="2"/>
          </rPr>
          <t xml:space="preserve"> </t>
        </r>
        <r>
          <rPr>
            <b/>
            <sz val="9"/>
            <color indexed="81"/>
            <rFont val="맑은 고딕"/>
            <family val="2"/>
            <charset val="129"/>
          </rPr>
          <t>없는</t>
        </r>
        <r>
          <rPr>
            <b/>
            <sz val="9"/>
            <color indexed="81"/>
            <rFont val="Tahoma"/>
            <family val="2"/>
          </rPr>
          <t xml:space="preserve"> </t>
        </r>
        <r>
          <rPr>
            <b/>
            <sz val="9"/>
            <color indexed="81"/>
            <rFont val="맑은 고딕"/>
            <family val="2"/>
            <charset val="129"/>
          </rPr>
          <t>여성으로서</t>
        </r>
        <r>
          <rPr>
            <b/>
            <sz val="9"/>
            <color indexed="81"/>
            <rFont val="Tahoma"/>
            <family val="2"/>
          </rPr>
          <t xml:space="preserve"> </t>
        </r>
        <r>
          <rPr>
            <b/>
            <sz val="9"/>
            <color indexed="81"/>
            <rFont val="맑은 고딕"/>
            <family val="2"/>
            <charset val="129"/>
          </rPr>
          <t>기본공제대상</t>
        </r>
        <r>
          <rPr>
            <b/>
            <sz val="9"/>
            <color indexed="81"/>
            <rFont val="Tahoma"/>
            <family val="2"/>
          </rPr>
          <t xml:space="preserve"> </t>
        </r>
        <r>
          <rPr>
            <b/>
            <sz val="9"/>
            <color indexed="81"/>
            <rFont val="맑은 고딕"/>
            <family val="2"/>
            <charset val="129"/>
          </rPr>
          <t>부양가족이</t>
        </r>
        <r>
          <rPr>
            <b/>
            <sz val="9"/>
            <color indexed="81"/>
            <rFont val="Tahoma"/>
            <family val="2"/>
          </rPr>
          <t xml:space="preserve"> </t>
        </r>
        <r>
          <rPr>
            <b/>
            <sz val="9"/>
            <color indexed="81"/>
            <rFont val="맑은 고딕"/>
            <family val="2"/>
            <charset val="129"/>
          </rPr>
          <t>있는</t>
        </r>
        <r>
          <rPr>
            <b/>
            <sz val="9"/>
            <color indexed="81"/>
            <rFont val="Tahoma"/>
            <family val="2"/>
          </rPr>
          <t xml:space="preserve"> </t>
        </r>
        <r>
          <rPr>
            <b/>
            <sz val="9"/>
            <color indexed="81"/>
            <rFont val="맑은 고딕"/>
            <family val="2"/>
            <charset val="129"/>
          </rPr>
          <t>세대주인</t>
        </r>
        <r>
          <rPr>
            <b/>
            <sz val="9"/>
            <color indexed="81"/>
            <rFont val="Tahoma"/>
            <family val="2"/>
          </rPr>
          <t xml:space="preserve"> </t>
        </r>
        <r>
          <rPr>
            <b/>
            <sz val="9"/>
            <color indexed="81"/>
            <rFont val="맑은 고딕"/>
            <family val="2"/>
            <charset val="129"/>
          </rPr>
          <t>경우
(2) 부녀자공제시 유의사항
① 해당 과세기간에 종합소득과세표준을 계산할 때 합산되는 종합소득금액이 3천만원이하인 거주자 본인이 독신여성(이혼 또는 사별한 여성, 미혼여성)으로서 기본공제대상 부양가족이 있어야 하고 주민등록상 세대주인 경우 부녀자공제가 가능하다. 따라서 주거형평상 별거하고 있는 직계존속이 배우자 없는 여성근로자의 기본공제 대상자에 해당하면 부녀자공제도 가능하다.
② 근로장려금 수급자는 부녀자 추가공제 적용을 배제한다.
③ 거주자 본인인 여성이 혼인하여 배우자가 있는 경우 세대주여부, 배우자의 소득유무, 기본공제대상 부양가족 존재 여부에 관계없이 부녀자공제가 가능하다.
④ 여성근로자의 배우자 유무 및 부양가족이 있는 세대주 여부는 해당 과세기간 종료일 현재의 주민등록표등본 또는 가족관계등록부에 의한다.</t>
        </r>
      </text>
    </comment>
    <comment ref="H18" authorId="0" shapeId="0" xr:uid="{00000000-0006-0000-0100-000018000000}">
      <text>
        <r>
          <rPr>
            <b/>
            <sz val="9"/>
            <color indexed="81"/>
            <rFont val="돋움"/>
            <family val="3"/>
            <charset val="129"/>
          </rPr>
          <t>한부모공제</t>
        </r>
        <r>
          <rPr>
            <b/>
            <sz val="9"/>
            <color indexed="81"/>
            <rFont val="Tahoma"/>
            <family val="2"/>
          </rPr>
          <t xml:space="preserve"> : </t>
        </r>
        <r>
          <rPr>
            <b/>
            <sz val="9"/>
            <color indexed="81"/>
            <rFont val="돋움"/>
            <family val="3"/>
            <charset val="129"/>
          </rPr>
          <t>연</t>
        </r>
        <r>
          <rPr>
            <b/>
            <sz val="9"/>
            <color indexed="81"/>
            <rFont val="Tahoma"/>
            <family val="2"/>
          </rPr>
          <t xml:space="preserve"> 100</t>
        </r>
        <r>
          <rPr>
            <b/>
            <sz val="9"/>
            <color indexed="81"/>
            <rFont val="돋움"/>
            <family val="3"/>
            <charset val="129"/>
          </rPr>
          <t>만원
배우자가</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거주자로서</t>
        </r>
        <r>
          <rPr>
            <b/>
            <sz val="9"/>
            <color indexed="81"/>
            <rFont val="Tahoma"/>
            <family val="2"/>
          </rPr>
          <t xml:space="preserve"> 20</t>
        </r>
        <r>
          <rPr>
            <b/>
            <sz val="9"/>
            <color indexed="81"/>
            <rFont val="돋움"/>
            <family val="3"/>
            <charset val="129"/>
          </rPr>
          <t>세</t>
        </r>
        <r>
          <rPr>
            <b/>
            <sz val="9"/>
            <color indexed="81"/>
            <rFont val="Tahoma"/>
            <family val="2"/>
          </rPr>
          <t xml:space="preserve"> </t>
        </r>
        <r>
          <rPr>
            <b/>
            <sz val="9"/>
            <color indexed="81"/>
            <rFont val="돋움"/>
            <family val="3"/>
            <charset val="129"/>
          </rPr>
          <t>이하</t>
        </r>
        <r>
          <rPr>
            <b/>
            <sz val="9"/>
            <color indexed="81"/>
            <rFont val="Tahoma"/>
            <family val="2"/>
          </rPr>
          <t xml:space="preserve"> </t>
        </r>
        <r>
          <rPr>
            <b/>
            <sz val="9"/>
            <color indexed="81"/>
            <rFont val="돋움"/>
            <family val="3"/>
            <charset val="129"/>
          </rPr>
          <t>직계비속</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입양자가</t>
        </r>
        <r>
          <rPr>
            <b/>
            <sz val="9"/>
            <color indexed="81"/>
            <rFont val="Tahoma"/>
            <family val="2"/>
          </rPr>
          <t xml:space="preserve"> </t>
        </r>
        <r>
          <rPr>
            <b/>
            <sz val="9"/>
            <color indexed="81"/>
            <rFont val="돋움"/>
            <family val="3"/>
            <charset val="129"/>
          </rPr>
          <t>있는자</t>
        </r>
        <r>
          <rPr>
            <b/>
            <sz val="9"/>
            <color indexed="81"/>
            <rFont val="Tahoma"/>
            <family val="2"/>
          </rPr>
          <t xml:space="preserve"> (</t>
        </r>
        <r>
          <rPr>
            <b/>
            <sz val="9"/>
            <color indexed="81"/>
            <rFont val="돋움"/>
            <family val="3"/>
            <charset val="129"/>
          </rPr>
          <t>연</t>
        </r>
        <r>
          <rPr>
            <b/>
            <sz val="9"/>
            <color indexed="81"/>
            <rFont val="Tahoma"/>
            <family val="2"/>
          </rPr>
          <t xml:space="preserve"> 100</t>
        </r>
        <r>
          <rPr>
            <b/>
            <sz val="9"/>
            <color indexed="81"/>
            <rFont val="돋움"/>
            <family val="3"/>
            <charset val="129"/>
          </rPr>
          <t>만원</t>
        </r>
        <r>
          <rPr>
            <b/>
            <sz val="9"/>
            <color indexed="81"/>
            <rFont val="Tahoma"/>
            <family val="2"/>
          </rPr>
          <t xml:space="preserve">)
</t>
        </r>
        <r>
          <rPr>
            <b/>
            <sz val="9"/>
            <color indexed="81"/>
            <rFont val="돋움"/>
            <family val="3"/>
            <charset val="129"/>
          </rPr>
          <t>기본공제대상자인</t>
        </r>
        <r>
          <rPr>
            <b/>
            <sz val="9"/>
            <color indexed="81"/>
            <rFont val="Tahoma"/>
            <family val="2"/>
          </rPr>
          <t xml:space="preserve"> </t>
        </r>
        <r>
          <rPr>
            <b/>
            <sz val="9"/>
            <color indexed="81"/>
            <rFont val="돋움"/>
            <family val="3"/>
            <charset val="129"/>
          </rPr>
          <t>직계비속이</t>
        </r>
        <r>
          <rPr>
            <b/>
            <sz val="9"/>
            <color indexed="81"/>
            <rFont val="Tahoma"/>
            <family val="2"/>
          </rPr>
          <t xml:space="preserve"> (</t>
        </r>
        <r>
          <rPr>
            <b/>
            <sz val="9"/>
            <color indexed="81"/>
            <rFont val="돋움"/>
            <family val="3"/>
            <charset val="129"/>
          </rPr>
          <t>입양자</t>
        </r>
        <r>
          <rPr>
            <b/>
            <sz val="9"/>
            <color indexed="81"/>
            <rFont val="Tahoma"/>
            <family val="2"/>
          </rPr>
          <t xml:space="preserve"> </t>
        </r>
        <r>
          <rPr>
            <b/>
            <sz val="9"/>
            <color indexed="81"/>
            <rFont val="돋움"/>
            <family val="3"/>
            <charset val="129"/>
          </rPr>
          <t>포함</t>
        </r>
        <r>
          <rPr>
            <b/>
            <sz val="9"/>
            <color indexed="81"/>
            <rFont val="Tahoma"/>
            <family val="2"/>
          </rPr>
          <t>)</t>
        </r>
        <r>
          <rPr>
            <b/>
            <sz val="9"/>
            <color indexed="81"/>
            <rFont val="돋움"/>
            <family val="3"/>
            <charset val="129"/>
          </rPr>
          <t>있는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※부녀자공제와</t>
        </r>
        <r>
          <rPr>
            <b/>
            <sz val="9"/>
            <color indexed="81"/>
            <rFont val="Tahoma"/>
            <family val="2"/>
          </rPr>
          <t xml:space="preserve"> </t>
        </r>
        <r>
          <rPr>
            <b/>
            <sz val="9"/>
            <color indexed="81"/>
            <rFont val="돋움"/>
            <family val="3"/>
            <charset val="129"/>
          </rPr>
          <t>동시에</t>
        </r>
        <r>
          <rPr>
            <b/>
            <sz val="9"/>
            <color indexed="81"/>
            <rFont val="Tahoma"/>
            <family val="2"/>
          </rPr>
          <t xml:space="preserve"> </t>
        </r>
        <r>
          <rPr>
            <b/>
            <sz val="9"/>
            <color indexed="81"/>
            <rFont val="돋움"/>
            <family val="3"/>
            <charset val="129"/>
          </rPr>
          <t>적용되면</t>
        </r>
        <r>
          <rPr>
            <b/>
            <sz val="9"/>
            <color indexed="81"/>
            <rFont val="Tahoma"/>
            <family val="2"/>
          </rPr>
          <t xml:space="preserve"> </t>
        </r>
        <r>
          <rPr>
            <b/>
            <sz val="9"/>
            <color indexed="81"/>
            <rFont val="돋움"/>
            <family val="3"/>
            <charset val="129"/>
          </rPr>
          <t>한부모공제를</t>
        </r>
        <r>
          <rPr>
            <b/>
            <sz val="9"/>
            <color indexed="81"/>
            <rFont val="Tahoma"/>
            <family val="2"/>
          </rPr>
          <t xml:space="preserve"> </t>
        </r>
        <r>
          <rPr>
            <b/>
            <sz val="9"/>
            <color indexed="81"/>
            <rFont val="돋움"/>
            <family val="3"/>
            <charset val="129"/>
          </rPr>
          <t xml:space="preserve">적용
</t>
        </r>
        <r>
          <rPr>
            <b/>
            <sz val="9"/>
            <color indexed="81"/>
            <rFont val="Tahoma"/>
            <family val="2"/>
          </rPr>
          <t xml:space="preserve">   (</t>
        </r>
        <r>
          <rPr>
            <b/>
            <sz val="9"/>
            <color indexed="81"/>
            <rFont val="돋움"/>
            <family val="3"/>
            <charset val="129"/>
          </rPr>
          <t>부녀자</t>
        </r>
        <r>
          <rPr>
            <b/>
            <sz val="9"/>
            <color indexed="81"/>
            <rFont val="Tahoma"/>
            <family val="2"/>
          </rPr>
          <t xml:space="preserve"> </t>
        </r>
        <r>
          <rPr>
            <b/>
            <sz val="9"/>
            <color indexed="81"/>
            <rFont val="돋움"/>
            <family val="3"/>
            <charset val="129"/>
          </rPr>
          <t>공제와</t>
        </r>
        <r>
          <rPr>
            <b/>
            <sz val="9"/>
            <color indexed="81"/>
            <rFont val="Tahoma"/>
            <family val="2"/>
          </rPr>
          <t xml:space="preserve"> </t>
        </r>
        <r>
          <rPr>
            <b/>
            <sz val="9"/>
            <color indexed="81"/>
            <rFont val="돋움"/>
            <family val="3"/>
            <charset val="129"/>
          </rPr>
          <t>중복적용</t>
        </r>
        <r>
          <rPr>
            <b/>
            <sz val="9"/>
            <color indexed="81"/>
            <rFont val="Tahoma"/>
            <family val="2"/>
          </rPr>
          <t xml:space="preserve"> </t>
        </r>
        <r>
          <rPr>
            <b/>
            <sz val="9"/>
            <color indexed="81"/>
            <rFont val="돋움"/>
            <family val="3"/>
            <charset val="129"/>
          </rPr>
          <t>배제</t>
        </r>
        <r>
          <rPr>
            <b/>
            <sz val="9"/>
            <color indexed="81"/>
            <rFont val="Tahoma"/>
            <family val="2"/>
          </rPr>
          <t>)</t>
        </r>
        <r>
          <rPr>
            <b/>
            <sz val="9"/>
            <color indexed="81"/>
            <rFont val="돋움"/>
            <family val="3"/>
            <charset val="129"/>
          </rPr>
          <t xml:space="preserve">
</t>
        </r>
        <r>
          <rPr>
            <b/>
            <sz val="9"/>
            <color indexed="81"/>
            <rFont val="Tahoma"/>
            <family val="2"/>
          </rPr>
          <t xml:space="preserve">(3) </t>
        </r>
        <r>
          <rPr>
            <b/>
            <sz val="9"/>
            <color indexed="81"/>
            <rFont val="돋움"/>
            <family val="3"/>
            <charset val="129"/>
          </rPr>
          <t>한부모공제시</t>
        </r>
        <r>
          <rPr>
            <b/>
            <sz val="9"/>
            <color indexed="81"/>
            <rFont val="Tahoma"/>
            <family val="2"/>
          </rPr>
          <t xml:space="preserve"> </t>
        </r>
        <r>
          <rPr>
            <b/>
            <sz val="9"/>
            <color indexed="81"/>
            <rFont val="돋움"/>
            <family val="3"/>
            <charset val="129"/>
          </rPr>
          <t>유의사항
①</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거주자가</t>
        </r>
        <r>
          <rPr>
            <b/>
            <sz val="9"/>
            <color indexed="81"/>
            <rFont val="Tahoma"/>
            <family val="2"/>
          </rPr>
          <t xml:space="preserve"> </t>
        </r>
        <r>
          <rPr>
            <b/>
            <sz val="9"/>
            <color indexed="81"/>
            <rFont val="돋움"/>
            <family val="3"/>
            <charset val="129"/>
          </rPr>
          <t>배우자가</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사람으로서</t>
        </r>
        <r>
          <rPr>
            <b/>
            <sz val="9"/>
            <color indexed="81"/>
            <rFont val="Tahoma"/>
            <family val="2"/>
          </rPr>
          <t xml:space="preserve"> </t>
        </r>
        <r>
          <rPr>
            <b/>
            <sz val="9"/>
            <color indexed="81"/>
            <rFont val="돋움"/>
            <family val="3"/>
            <charset val="129"/>
          </rPr>
          <t>기본공제대상자인</t>
        </r>
        <r>
          <rPr>
            <b/>
            <sz val="9"/>
            <color indexed="81"/>
            <rFont val="Tahoma"/>
            <family val="2"/>
          </rPr>
          <t xml:space="preserve"> </t>
        </r>
        <r>
          <rPr>
            <b/>
            <sz val="9"/>
            <color indexed="81"/>
            <rFont val="돋움"/>
            <family val="3"/>
            <charset val="129"/>
          </rPr>
          <t>직계비속</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입양자가</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경우에</t>
        </r>
        <r>
          <rPr>
            <b/>
            <sz val="9"/>
            <color indexed="81"/>
            <rFont val="Tahoma"/>
            <family val="2"/>
          </rPr>
          <t xml:space="preserve"> </t>
        </r>
        <r>
          <rPr>
            <b/>
            <sz val="9"/>
            <color indexed="81"/>
            <rFont val="돋움"/>
            <family val="3"/>
            <charset val="129"/>
          </rPr>
          <t>적용한다</t>
        </r>
        <r>
          <rPr>
            <b/>
            <sz val="9"/>
            <color indexed="81"/>
            <rFont val="Tahoma"/>
            <family val="2"/>
          </rPr>
          <t xml:space="preserve">.
</t>
        </r>
        <r>
          <rPr>
            <b/>
            <sz val="9"/>
            <color indexed="81"/>
            <rFont val="돋움"/>
            <family val="3"/>
            <charset val="129"/>
          </rPr>
          <t>②</t>
        </r>
        <r>
          <rPr>
            <b/>
            <sz val="9"/>
            <color indexed="81"/>
            <rFont val="Tahoma"/>
            <family val="2"/>
          </rPr>
          <t xml:space="preserve"> </t>
        </r>
        <r>
          <rPr>
            <b/>
            <sz val="9"/>
            <color indexed="81"/>
            <rFont val="돋움"/>
            <family val="3"/>
            <charset val="129"/>
          </rPr>
          <t>부녀자</t>
        </r>
        <r>
          <rPr>
            <b/>
            <sz val="9"/>
            <color indexed="81"/>
            <rFont val="Tahoma"/>
            <family val="2"/>
          </rPr>
          <t xml:space="preserve"> </t>
        </r>
        <r>
          <rPr>
            <b/>
            <sz val="9"/>
            <color indexed="81"/>
            <rFont val="돋움"/>
            <family val="3"/>
            <charset val="129"/>
          </rPr>
          <t>공제와</t>
        </r>
        <r>
          <rPr>
            <b/>
            <sz val="9"/>
            <color indexed="81"/>
            <rFont val="Tahoma"/>
            <family val="2"/>
          </rPr>
          <t xml:space="preserve"> </t>
        </r>
        <r>
          <rPr>
            <b/>
            <sz val="9"/>
            <color indexed="81"/>
            <rFont val="돋움"/>
            <family val="3"/>
            <charset val="129"/>
          </rPr>
          <t>한부모</t>
        </r>
        <r>
          <rPr>
            <b/>
            <sz val="9"/>
            <color indexed="81"/>
            <rFont val="Tahoma"/>
            <family val="2"/>
          </rPr>
          <t xml:space="preserve"> </t>
        </r>
        <r>
          <rPr>
            <b/>
            <sz val="9"/>
            <color indexed="81"/>
            <rFont val="돋움"/>
            <family val="3"/>
            <charset val="129"/>
          </rPr>
          <t>공제에</t>
        </r>
        <r>
          <rPr>
            <b/>
            <sz val="9"/>
            <color indexed="81"/>
            <rFont val="Tahoma"/>
            <family val="2"/>
          </rPr>
          <t xml:space="preserve"> </t>
        </r>
        <r>
          <rPr>
            <b/>
            <sz val="9"/>
            <color indexed="81"/>
            <rFont val="돋움"/>
            <family val="3"/>
            <charset val="129"/>
          </rPr>
          <t>모두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한부모</t>
        </r>
        <r>
          <rPr>
            <b/>
            <sz val="9"/>
            <color indexed="81"/>
            <rFont val="Tahoma"/>
            <family val="2"/>
          </rPr>
          <t xml:space="preserve"> </t>
        </r>
        <r>
          <rPr>
            <b/>
            <sz val="9"/>
            <color indexed="81"/>
            <rFont val="돋움"/>
            <family val="3"/>
            <charset val="129"/>
          </rPr>
          <t>공제를</t>
        </r>
        <r>
          <rPr>
            <b/>
            <sz val="9"/>
            <color indexed="81"/>
            <rFont val="Tahoma"/>
            <family val="2"/>
          </rPr>
          <t xml:space="preserve"> </t>
        </r>
        <r>
          <rPr>
            <b/>
            <sz val="9"/>
            <color indexed="81"/>
            <rFont val="돋움"/>
            <family val="3"/>
            <charset val="129"/>
          </rPr>
          <t>적용한다</t>
        </r>
        <r>
          <rPr>
            <b/>
            <sz val="9"/>
            <color indexed="81"/>
            <rFont val="Tahoma"/>
            <family val="2"/>
          </rPr>
          <t xml:space="preserve">.
</t>
        </r>
        <r>
          <rPr>
            <b/>
            <sz val="9"/>
            <color indexed="81"/>
            <rFont val="돋움"/>
            <family val="3"/>
            <charset val="129"/>
          </rPr>
          <t>③</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과세기간에</t>
        </r>
        <r>
          <rPr>
            <b/>
            <sz val="9"/>
            <color indexed="81"/>
            <rFont val="Tahoma"/>
            <family val="2"/>
          </rPr>
          <t xml:space="preserve"> </t>
        </r>
        <r>
          <rPr>
            <b/>
            <sz val="9"/>
            <color indexed="81"/>
            <rFont val="돋움"/>
            <family val="3"/>
            <charset val="129"/>
          </rPr>
          <t>배우자가</t>
        </r>
        <r>
          <rPr>
            <b/>
            <sz val="9"/>
            <color indexed="81"/>
            <rFont val="Tahoma"/>
            <family val="2"/>
          </rPr>
          <t xml:space="preserve"> </t>
        </r>
        <r>
          <rPr>
            <b/>
            <sz val="9"/>
            <color indexed="81"/>
            <rFont val="돋움"/>
            <family val="3"/>
            <charset val="129"/>
          </rPr>
          <t>사망한</t>
        </r>
        <r>
          <rPr>
            <b/>
            <sz val="9"/>
            <color indexed="81"/>
            <rFont val="Tahoma"/>
            <family val="2"/>
          </rPr>
          <t xml:space="preserve"> </t>
        </r>
        <r>
          <rPr>
            <b/>
            <sz val="9"/>
            <color indexed="81"/>
            <rFont val="돋움"/>
            <family val="3"/>
            <charset val="129"/>
          </rPr>
          <t>경우로서</t>
        </r>
        <r>
          <rPr>
            <b/>
            <sz val="9"/>
            <color indexed="81"/>
            <rFont val="Tahoma"/>
            <family val="2"/>
          </rPr>
          <t xml:space="preserve"> </t>
        </r>
        <r>
          <rPr>
            <b/>
            <sz val="9"/>
            <color indexed="81"/>
            <rFont val="돋움"/>
            <family val="3"/>
            <charset val="129"/>
          </rPr>
          <t>연말정산시</t>
        </r>
        <r>
          <rPr>
            <b/>
            <sz val="9"/>
            <color indexed="81"/>
            <rFont val="Tahoma"/>
            <family val="2"/>
          </rPr>
          <t xml:space="preserve"> </t>
        </r>
        <r>
          <rPr>
            <b/>
            <sz val="9"/>
            <color indexed="81"/>
            <rFont val="돋움"/>
            <family val="3"/>
            <charset val="129"/>
          </rPr>
          <t>기본공제대상자로</t>
        </r>
        <r>
          <rPr>
            <b/>
            <sz val="9"/>
            <color indexed="81"/>
            <rFont val="Tahoma"/>
            <family val="2"/>
          </rPr>
          <t xml:space="preserve"> </t>
        </r>
        <r>
          <rPr>
            <b/>
            <sz val="9"/>
            <color indexed="81"/>
            <rFont val="돋움"/>
            <family val="3"/>
            <charset val="129"/>
          </rPr>
          <t>배우자를</t>
        </r>
        <r>
          <rPr>
            <b/>
            <sz val="9"/>
            <color indexed="81"/>
            <rFont val="Tahoma"/>
            <family val="2"/>
          </rPr>
          <t xml:space="preserve"> </t>
        </r>
        <r>
          <rPr>
            <b/>
            <sz val="9"/>
            <color indexed="81"/>
            <rFont val="돋움"/>
            <family val="3"/>
            <charset val="129"/>
          </rPr>
          <t>기본공제</t>
        </r>
        <r>
          <rPr>
            <b/>
            <sz val="9"/>
            <color indexed="81"/>
            <rFont val="Tahoma"/>
            <family val="2"/>
          </rPr>
          <t xml:space="preserve"> </t>
        </r>
        <r>
          <rPr>
            <b/>
            <sz val="9"/>
            <color indexed="81"/>
            <rFont val="돋움"/>
            <family val="3"/>
            <charset val="129"/>
          </rPr>
          <t>신청한</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한부모</t>
        </r>
        <r>
          <rPr>
            <b/>
            <sz val="9"/>
            <color indexed="81"/>
            <rFont val="Tahoma"/>
            <family val="2"/>
          </rPr>
          <t xml:space="preserve"> </t>
        </r>
        <r>
          <rPr>
            <b/>
            <sz val="9"/>
            <color indexed="81"/>
            <rFont val="돋움"/>
            <family val="3"/>
            <charset val="129"/>
          </rPr>
          <t>추가공제를</t>
        </r>
        <r>
          <rPr>
            <b/>
            <sz val="9"/>
            <color indexed="81"/>
            <rFont val="Tahoma"/>
            <family val="2"/>
          </rPr>
          <t xml:space="preserve"> </t>
        </r>
        <r>
          <rPr>
            <b/>
            <sz val="9"/>
            <color indexed="81"/>
            <rFont val="돋움"/>
            <family val="3"/>
            <charset val="129"/>
          </rPr>
          <t>적용받을</t>
        </r>
        <r>
          <rPr>
            <b/>
            <sz val="9"/>
            <color indexed="81"/>
            <rFont val="Tahoma"/>
            <family val="2"/>
          </rPr>
          <t xml:space="preserve"> </t>
        </r>
        <r>
          <rPr>
            <b/>
            <sz val="9"/>
            <color indexed="81"/>
            <rFont val="돋움"/>
            <family val="3"/>
            <charset val="129"/>
          </rPr>
          <t>수</t>
        </r>
        <r>
          <rPr>
            <b/>
            <sz val="9"/>
            <color indexed="81"/>
            <rFont val="Tahoma"/>
            <family val="2"/>
          </rPr>
          <t xml:space="preserve"> </t>
        </r>
        <r>
          <rPr>
            <b/>
            <sz val="9"/>
            <color indexed="81"/>
            <rFont val="돋움"/>
            <family val="3"/>
            <charset val="129"/>
          </rPr>
          <t>없다</t>
        </r>
        <r>
          <rPr>
            <b/>
            <sz val="9"/>
            <color indexed="81"/>
            <rFont val="Tahoma"/>
            <family val="2"/>
          </rPr>
          <t xml:space="preserve">.
</t>
        </r>
      </text>
    </comment>
    <comment ref="I18" authorId="0" shapeId="0" xr:uid="{00000000-0006-0000-0100-000019000000}">
      <text>
        <r>
          <rPr>
            <b/>
            <sz val="9"/>
            <color indexed="81"/>
            <rFont val="맑은 고딕"/>
            <family val="2"/>
            <charset val="129"/>
          </rPr>
          <t>장애인공제</t>
        </r>
        <r>
          <rPr>
            <b/>
            <sz val="9"/>
            <color indexed="81"/>
            <rFont val="Tahoma"/>
            <family val="2"/>
          </rPr>
          <t xml:space="preserve"> (1-</t>
        </r>
        <r>
          <rPr>
            <b/>
            <sz val="9"/>
            <color indexed="81"/>
            <rFont val="맑은 고딕"/>
            <family val="2"/>
            <charset val="129"/>
          </rPr>
          <t>장애</t>
        </r>
        <r>
          <rPr>
            <b/>
            <sz val="9"/>
            <color indexed="81"/>
            <rFont val="Tahoma"/>
            <family val="2"/>
          </rPr>
          <t xml:space="preserve"> 2-</t>
        </r>
        <r>
          <rPr>
            <b/>
            <sz val="9"/>
            <color indexed="81"/>
            <rFont val="맑은 고딕"/>
            <family val="2"/>
            <charset val="129"/>
          </rPr>
          <t>유공</t>
        </r>
        <r>
          <rPr>
            <b/>
            <sz val="9"/>
            <color indexed="81"/>
            <rFont val="Tahoma"/>
            <family val="2"/>
          </rPr>
          <t xml:space="preserve"> 3-</t>
        </r>
        <r>
          <rPr>
            <b/>
            <sz val="9"/>
            <color indexed="81"/>
            <rFont val="맑은 고딕"/>
            <family val="2"/>
            <charset val="129"/>
          </rPr>
          <t>중증환자</t>
        </r>
        <r>
          <rPr>
            <b/>
            <sz val="9"/>
            <color indexed="81"/>
            <rFont val="Tahoma"/>
            <family val="2"/>
          </rPr>
          <t xml:space="preserve">) </t>
        </r>
        <r>
          <rPr>
            <b/>
            <sz val="9"/>
            <color indexed="81"/>
            <rFont val="맑은 고딕"/>
            <family val="2"/>
            <charset val="129"/>
          </rPr>
          <t>나이적용하지</t>
        </r>
        <r>
          <rPr>
            <b/>
            <sz val="9"/>
            <color indexed="81"/>
            <rFont val="Tahoma"/>
            <family val="2"/>
          </rPr>
          <t xml:space="preserve"> </t>
        </r>
        <r>
          <rPr>
            <b/>
            <sz val="9"/>
            <color indexed="81"/>
            <rFont val="맑은 고딕"/>
            <family val="2"/>
            <charset val="129"/>
          </rPr>
          <t>않음
기본공제대상자가</t>
        </r>
        <r>
          <rPr>
            <b/>
            <sz val="9"/>
            <color indexed="81"/>
            <rFont val="Tahoma"/>
            <family val="2"/>
          </rPr>
          <t xml:space="preserve"> </t>
        </r>
        <r>
          <rPr>
            <b/>
            <sz val="9"/>
            <color indexed="81"/>
            <rFont val="맑은 고딕"/>
            <family val="2"/>
            <charset val="129"/>
          </rPr>
          <t>장애인인</t>
        </r>
        <r>
          <rPr>
            <b/>
            <sz val="9"/>
            <color indexed="81"/>
            <rFont val="Tahoma"/>
            <family val="2"/>
          </rPr>
          <t xml:space="preserve"> </t>
        </r>
        <r>
          <rPr>
            <b/>
            <sz val="9"/>
            <color indexed="81"/>
            <rFont val="맑은 고딕"/>
            <family val="2"/>
            <charset val="129"/>
          </rPr>
          <t>경우</t>
        </r>
        <r>
          <rPr>
            <b/>
            <sz val="9"/>
            <color indexed="81"/>
            <rFont val="Tahoma"/>
            <family val="2"/>
          </rPr>
          <t xml:space="preserve"> 
1</t>
        </r>
        <r>
          <rPr>
            <b/>
            <sz val="9"/>
            <color indexed="81"/>
            <rFont val="맑은 고딕"/>
            <family val="2"/>
            <charset val="129"/>
          </rPr>
          <t>명당</t>
        </r>
        <r>
          <rPr>
            <b/>
            <sz val="9"/>
            <color indexed="81"/>
            <rFont val="Tahoma"/>
            <family val="2"/>
          </rPr>
          <t xml:space="preserve"> 200</t>
        </r>
        <r>
          <rPr>
            <b/>
            <sz val="9"/>
            <color indexed="81"/>
            <rFont val="맑은 고딕"/>
            <family val="2"/>
            <charset val="129"/>
          </rPr>
          <t>만원
○항시</t>
        </r>
        <r>
          <rPr>
            <b/>
            <sz val="9"/>
            <color indexed="81"/>
            <rFont val="Tahoma"/>
            <family val="2"/>
          </rPr>
          <t xml:space="preserve"> </t>
        </r>
        <r>
          <rPr>
            <b/>
            <sz val="9"/>
            <color indexed="81"/>
            <rFont val="맑은 고딕"/>
            <family val="2"/>
            <charset val="129"/>
          </rPr>
          <t>치료를</t>
        </r>
        <r>
          <rPr>
            <b/>
            <sz val="9"/>
            <color indexed="81"/>
            <rFont val="Tahoma"/>
            <family val="2"/>
          </rPr>
          <t xml:space="preserve"> </t>
        </r>
        <r>
          <rPr>
            <b/>
            <sz val="9"/>
            <color indexed="81"/>
            <rFont val="맑은 고딕"/>
            <family val="2"/>
            <charset val="129"/>
          </rPr>
          <t>요하는</t>
        </r>
        <r>
          <rPr>
            <b/>
            <sz val="9"/>
            <color indexed="81"/>
            <rFont val="Tahoma"/>
            <family val="2"/>
          </rPr>
          <t xml:space="preserve"> </t>
        </r>
        <r>
          <rPr>
            <b/>
            <sz val="9"/>
            <color indexed="81"/>
            <rFont val="맑은 고딕"/>
            <family val="2"/>
            <charset val="129"/>
          </rPr>
          <t>중증환자
지병에</t>
        </r>
        <r>
          <rPr>
            <b/>
            <sz val="9"/>
            <color indexed="81"/>
            <rFont val="Tahoma"/>
            <family val="2"/>
          </rPr>
          <t xml:space="preserve"> </t>
        </r>
        <r>
          <rPr>
            <b/>
            <sz val="9"/>
            <color indexed="81"/>
            <rFont val="맑은 고딕"/>
            <family val="2"/>
            <charset val="129"/>
          </rPr>
          <t>의해</t>
        </r>
        <r>
          <rPr>
            <b/>
            <sz val="9"/>
            <color indexed="81"/>
            <rFont val="Tahoma"/>
            <family val="2"/>
          </rPr>
          <t xml:space="preserve"> </t>
        </r>
        <r>
          <rPr>
            <b/>
            <sz val="9"/>
            <color indexed="81"/>
            <rFont val="맑은 고딕"/>
            <family val="2"/>
            <charset val="129"/>
          </rPr>
          <t>평상시</t>
        </r>
        <r>
          <rPr>
            <b/>
            <sz val="9"/>
            <color indexed="81"/>
            <rFont val="Tahoma"/>
            <family val="2"/>
          </rPr>
          <t xml:space="preserve"> </t>
        </r>
        <r>
          <rPr>
            <b/>
            <sz val="9"/>
            <color indexed="81"/>
            <rFont val="맑은 고딕"/>
            <family val="2"/>
            <charset val="129"/>
          </rPr>
          <t>치료를</t>
        </r>
        <r>
          <rPr>
            <b/>
            <sz val="9"/>
            <color indexed="81"/>
            <rFont val="Tahoma"/>
            <family val="2"/>
          </rPr>
          <t xml:space="preserve"> </t>
        </r>
        <r>
          <rPr>
            <b/>
            <sz val="9"/>
            <color indexed="81"/>
            <rFont val="맑은 고딕"/>
            <family val="2"/>
            <charset val="129"/>
          </rPr>
          <t>요하고</t>
        </r>
        <r>
          <rPr>
            <b/>
            <sz val="9"/>
            <color indexed="81"/>
            <rFont val="Tahoma"/>
            <family val="2"/>
          </rPr>
          <t xml:space="preserve"> </t>
        </r>
        <r>
          <rPr>
            <b/>
            <sz val="9"/>
            <color indexed="81"/>
            <rFont val="맑은 고딕"/>
            <family val="2"/>
            <charset val="129"/>
          </rPr>
          <t>취학</t>
        </r>
        <r>
          <rPr>
            <b/>
            <sz val="9"/>
            <color indexed="81"/>
            <rFont val="Tahoma"/>
            <family val="2"/>
          </rPr>
          <t xml:space="preserve"> </t>
        </r>
        <r>
          <rPr>
            <b/>
            <sz val="9"/>
            <color indexed="81"/>
            <rFont val="맑은 고딕"/>
            <family val="2"/>
            <charset val="129"/>
          </rPr>
          <t>·</t>
        </r>
        <r>
          <rPr>
            <b/>
            <sz val="9"/>
            <color indexed="81"/>
            <rFont val="Tahoma"/>
            <family val="2"/>
          </rPr>
          <t xml:space="preserve"> </t>
        </r>
        <r>
          <rPr>
            <b/>
            <sz val="9"/>
            <color indexed="81"/>
            <rFont val="맑은 고딕"/>
            <family val="2"/>
            <charset val="129"/>
          </rPr>
          <t>취업이</t>
        </r>
        <r>
          <rPr>
            <b/>
            <sz val="9"/>
            <color indexed="81"/>
            <rFont val="Tahoma"/>
            <family val="2"/>
          </rPr>
          <t xml:space="preserve"> </t>
        </r>
        <r>
          <rPr>
            <b/>
            <sz val="9"/>
            <color indexed="81"/>
            <rFont val="맑은 고딕"/>
            <family val="2"/>
            <charset val="129"/>
          </rPr>
          <t>곤란한</t>
        </r>
        <r>
          <rPr>
            <b/>
            <sz val="9"/>
            <color indexed="81"/>
            <rFont val="Tahoma"/>
            <family val="2"/>
          </rPr>
          <t xml:space="preserve"> </t>
        </r>
        <r>
          <rPr>
            <b/>
            <sz val="9"/>
            <color indexed="81"/>
            <rFont val="맑은 고딕"/>
            <family val="2"/>
            <charset val="129"/>
          </rPr>
          <t>상태에</t>
        </r>
        <r>
          <rPr>
            <b/>
            <sz val="9"/>
            <color indexed="81"/>
            <rFont val="Tahoma"/>
            <family val="2"/>
          </rPr>
          <t xml:space="preserve"> </t>
        </r>
        <r>
          <rPr>
            <b/>
            <sz val="9"/>
            <color indexed="81"/>
            <rFont val="맑은 고딕"/>
            <family val="2"/>
            <charset val="129"/>
          </rPr>
          <t>있는</t>
        </r>
        <r>
          <rPr>
            <b/>
            <sz val="9"/>
            <color indexed="81"/>
            <rFont val="Tahoma"/>
            <family val="2"/>
          </rPr>
          <t xml:space="preserve"> </t>
        </r>
        <r>
          <rPr>
            <b/>
            <sz val="9"/>
            <color indexed="81"/>
            <rFont val="맑은 고딕"/>
            <family val="2"/>
            <charset val="129"/>
          </rPr>
          <t>자를</t>
        </r>
        <r>
          <rPr>
            <b/>
            <sz val="9"/>
            <color indexed="81"/>
            <rFont val="Tahoma"/>
            <family val="2"/>
          </rPr>
          <t xml:space="preserve"> </t>
        </r>
        <r>
          <rPr>
            <b/>
            <sz val="9"/>
            <color indexed="81"/>
            <rFont val="맑은 고딕"/>
            <family val="2"/>
            <charset val="129"/>
          </rPr>
          <t>말하는</t>
        </r>
        <r>
          <rPr>
            <b/>
            <sz val="9"/>
            <color indexed="81"/>
            <rFont val="Tahoma"/>
            <family val="2"/>
          </rPr>
          <t xml:space="preserve"> </t>
        </r>
        <r>
          <rPr>
            <b/>
            <sz val="9"/>
            <color indexed="81"/>
            <rFont val="맑은 고딕"/>
            <family val="2"/>
            <charset val="129"/>
          </rPr>
          <t>것으로</t>
        </r>
        <r>
          <rPr>
            <b/>
            <sz val="9"/>
            <color indexed="81"/>
            <rFont val="Tahoma"/>
            <family val="2"/>
          </rPr>
          <t xml:space="preserve"> </t>
        </r>
        <r>
          <rPr>
            <b/>
            <sz val="9"/>
            <color indexed="81"/>
            <rFont val="맑은 고딕"/>
            <family val="2"/>
            <charset val="129"/>
          </rPr>
          <t>세법상</t>
        </r>
        <r>
          <rPr>
            <b/>
            <sz val="9"/>
            <color indexed="81"/>
            <rFont val="Tahoma"/>
            <family val="2"/>
          </rPr>
          <t xml:space="preserve"> </t>
        </r>
        <r>
          <rPr>
            <b/>
            <sz val="9"/>
            <color indexed="81"/>
            <rFont val="맑은 고딕"/>
            <family val="2"/>
            <charset val="129"/>
          </rPr>
          <t>장애인의</t>
        </r>
        <r>
          <rPr>
            <b/>
            <sz val="9"/>
            <color indexed="81"/>
            <rFont val="Tahoma"/>
            <family val="2"/>
          </rPr>
          <t xml:space="preserve"> </t>
        </r>
        <r>
          <rPr>
            <b/>
            <sz val="9"/>
            <color indexed="81"/>
            <rFont val="맑은 고딕"/>
            <family val="2"/>
            <charset val="129"/>
          </rPr>
          <t>판정기준임</t>
        </r>
        <r>
          <rPr>
            <b/>
            <sz val="9"/>
            <color indexed="81"/>
            <rFont val="Tahoma"/>
            <family val="2"/>
          </rPr>
          <t xml:space="preserve"> </t>
        </r>
        <r>
          <rPr>
            <b/>
            <sz val="9"/>
            <color indexed="81"/>
            <rFont val="맑은 고딕"/>
            <family val="2"/>
            <charset val="129"/>
          </rPr>
          <t>소령</t>
        </r>
        <r>
          <rPr>
            <b/>
            <sz val="9"/>
            <color indexed="81"/>
            <rFont val="Tahoma"/>
            <family val="2"/>
          </rPr>
          <t xml:space="preserve"> </t>
        </r>
        <r>
          <rPr>
            <b/>
            <sz val="9"/>
            <color indexed="81"/>
            <rFont val="맑은 고딕"/>
            <family val="2"/>
            <charset val="129"/>
          </rPr>
          <t>§</t>
        </r>
        <r>
          <rPr>
            <b/>
            <sz val="9"/>
            <color indexed="81"/>
            <rFont val="Tahoma"/>
            <family val="2"/>
          </rPr>
          <t>107</t>
        </r>
      </text>
    </comment>
    <comment ref="J18" authorId="0" shapeId="0" xr:uid="{00000000-0006-0000-0100-00001A000000}">
      <text>
        <r>
          <rPr>
            <b/>
            <sz val="9"/>
            <color indexed="81"/>
            <rFont val="돋움"/>
            <family val="3"/>
            <charset val="129"/>
          </rPr>
          <t>※</t>
        </r>
        <r>
          <rPr>
            <b/>
            <sz val="9"/>
            <color indexed="81"/>
            <rFont val="Tahoma"/>
            <family val="2"/>
          </rPr>
          <t xml:space="preserve"> 6</t>
        </r>
        <r>
          <rPr>
            <b/>
            <sz val="9"/>
            <color indexed="81"/>
            <rFont val="돋움"/>
            <family val="3"/>
            <charset val="129"/>
          </rPr>
          <t>세이하</t>
        </r>
        <r>
          <rPr>
            <b/>
            <sz val="9"/>
            <color indexed="81"/>
            <rFont val="Tahoma"/>
            <family val="2"/>
          </rPr>
          <t xml:space="preserve"> </t>
        </r>
        <r>
          <rPr>
            <b/>
            <sz val="9"/>
            <color indexed="81"/>
            <rFont val="돋움"/>
            <family val="3"/>
            <charset val="129"/>
          </rPr>
          <t>자녀세액공제</t>
        </r>
        <r>
          <rPr>
            <b/>
            <sz val="9"/>
            <color indexed="81"/>
            <rFont val="Tahoma"/>
            <family val="2"/>
          </rPr>
          <t xml:space="preserve"> 
6</t>
        </r>
        <r>
          <rPr>
            <b/>
            <sz val="9"/>
            <color indexed="81"/>
            <rFont val="돋움"/>
            <family val="3"/>
            <charset val="129"/>
          </rPr>
          <t>세</t>
        </r>
        <r>
          <rPr>
            <b/>
            <sz val="9"/>
            <color indexed="81"/>
            <rFont val="Tahoma"/>
            <family val="2"/>
          </rPr>
          <t xml:space="preserve"> </t>
        </r>
        <r>
          <rPr>
            <b/>
            <sz val="9"/>
            <color indexed="81"/>
            <rFont val="돋움"/>
            <family val="3"/>
            <charset val="129"/>
          </rPr>
          <t>이하의</t>
        </r>
        <r>
          <rPr>
            <b/>
            <sz val="9"/>
            <color indexed="81"/>
            <rFont val="Tahoma"/>
            <family val="2"/>
          </rPr>
          <t xml:space="preserve"> </t>
        </r>
        <r>
          <rPr>
            <b/>
            <sz val="9"/>
            <color indexed="81"/>
            <rFont val="돋움"/>
            <family val="3"/>
            <charset val="129"/>
          </rPr>
          <t>공제대상자녀가</t>
        </r>
        <r>
          <rPr>
            <b/>
            <sz val="9"/>
            <color indexed="81"/>
            <rFont val="Tahoma"/>
            <family val="2"/>
          </rPr>
          <t xml:space="preserve"> 2</t>
        </r>
        <r>
          <rPr>
            <b/>
            <sz val="9"/>
            <color indexed="81"/>
            <rFont val="돋움"/>
            <family val="3"/>
            <charset val="129"/>
          </rPr>
          <t>명</t>
        </r>
        <r>
          <rPr>
            <b/>
            <sz val="9"/>
            <color indexed="81"/>
            <rFont val="Tahoma"/>
            <family val="2"/>
          </rPr>
          <t xml:space="preserve"> </t>
        </r>
        <r>
          <rPr>
            <b/>
            <sz val="9"/>
            <color indexed="81"/>
            <rFont val="돋움"/>
            <family val="3"/>
            <charset val="129"/>
          </rPr>
          <t>이상인</t>
        </r>
        <r>
          <rPr>
            <b/>
            <sz val="9"/>
            <color indexed="81"/>
            <rFont val="Tahoma"/>
            <family val="2"/>
          </rPr>
          <t xml:space="preserve"> </t>
        </r>
        <r>
          <rPr>
            <b/>
            <sz val="9"/>
            <color indexed="81"/>
            <rFont val="돋움"/>
            <family val="3"/>
            <charset val="129"/>
          </rPr>
          <t>경우</t>
        </r>
        <r>
          <rPr>
            <b/>
            <sz val="9"/>
            <color indexed="81"/>
            <rFont val="Tahoma"/>
            <family val="2"/>
          </rPr>
          <t xml:space="preserve"> 1</t>
        </r>
        <r>
          <rPr>
            <b/>
            <sz val="9"/>
            <color indexed="81"/>
            <rFont val="돋움"/>
            <family val="3"/>
            <charset val="129"/>
          </rPr>
          <t>명을</t>
        </r>
        <r>
          <rPr>
            <b/>
            <sz val="9"/>
            <color indexed="81"/>
            <rFont val="Tahoma"/>
            <family val="2"/>
          </rPr>
          <t xml:space="preserve"> </t>
        </r>
        <r>
          <rPr>
            <b/>
            <sz val="9"/>
            <color indexed="81"/>
            <rFont val="돋움"/>
            <family val="3"/>
            <charset val="129"/>
          </rPr>
          <t>초과하는</t>
        </r>
        <r>
          <rPr>
            <b/>
            <sz val="9"/>
            <color indexed="81"/>
            <rFont val="Tahoma"/>
            <family val="2"/>
          </rPr>
          <t xml:space="preserve"> 1</t>
        </r>
        <r>
          <rPr>
            <b/>
            <sz val="9"/>
            <color indexed="81"/>
            <rFont val="돋움"/>
            <family val="3"/>
            <charset val="129"/>
          </rPr>
          <t>명당</t>
        </r>
        <r>
          <rPr>
            <b/>
            <sz val="9"/>
            <color indexed="81"/>
            <rFont val="Tahoma"/>
            <family val="2"/>
          </rPr>
          <t xml:space="preserve"> </t>
        </r>
        <r>
          <rPr>
            <b/>
            <sz val="9"/>
            <color indexed="81"/>
            <rFont val="돋움"/>
            <family val="3"/>
            <charset val="129"/>
          </rPr>
          <t>연</t>
        </r>
        <r>
          <rPr>
            <b/>
            <sz val="9"/>
            <color indexed="81"/>
            <rFont val="Tahoma"/>
            <family val="2"/>
          </rPr>
          <t xml:space="preserve"> 15</t>
        </r>
        <r>
          <rPr>
            <b/>
            <sz val="9"/>
            <color indexed="81"/>
            <rFont val="돋움"/>
            <family val="3"/>
            <charset val="129"/>
          </rPr>
          <t>만원을</t>
        </r>
        <r>
          <rPr>
            <b/>
            <sz val="9"/>
            <color indexed="81"/>
            <rFont val="Tahoma"/>
            <family val="2"/>
          </rPr>
          <t xml:space="preserve"> </t>
        </r>
        <r>
          <rPr>
            <b/>
            <sz val="9"/>
            <color indexed="81"/>
            <rFont val="돋움"/>
            <family val="3"/>
            <charset val="129"/>
          </rPr>
          <t>종합소득산출세액에서</t>
        </r>
        <r>
          <rPr>
            <b/>
            <sz val="9"/>
            <color indexed="81"/>
            <rFont val="Tahoma"/>
            <family val="2"/>
          </rPr>
          <t xml:space="preserve"> </t>
        </r>
        <r>
          <rPr>
            <b/>
            <sz val="9"/>
            <color indexed="81"/>
            <rFont val="돋움"/>
            <family val="3"/>
            <charset val="129"/>
          </rPr>
          <t>공제한다</t>
        </r>
        <r>
          <rPr>
            <b/>
            <sz val="9"/>
            <color indexed="81"/>
            <rFont val="Tahoma"/>
            <family val="2"/>
          </rPr>
          <t>(</t>
        </r>
        <r>
          <rPr>
            <b/>
            <sz val="9"/>
            <color indexed="81"/>
            <rFont val="돋움"/>
            <family val="3"/>
            <charset val="129"/>
          </rPr>
          <t>소법</t>
        </r>
        <r>
          <rPr>
            <b/>
            <sz val="9"/>
            <color indexed="81"/>
            <rFont val="Tahoma"/>
            <family val="2"/>
          </rPr>
          <t>59</t>
        </r>
        <r>
          <rPr>
            <b/>
            <sz val="9"/>
            <color indexed="81"/>
            <rFont val="돋움"/>
            <family val="3"/>
            <charset val="129"/>
          </rPr>
          <t>의</t>
        </r>
        <r>
          <rPr>
            <b/>
            <sz val="9"/>
            <color indexed="81"/>
            <rFont val="Tahoma"/>
            <family val="2"/>
          </rPr>
          <t>2</t>
        </r>
        <r>
          <rPr>
            <b/>
            <sz val="9"/>
            <color indexed="81"/>
            <rFont val="돋움"/>
            <family val="3"/>
            <charset val="129"/>
          </rPr>
          <t>②</t>
        </r>
        <r>
          <rPr>
            <b/>
            <sz val="9"/>
            <color indexed="81"/>
            <rFont val="Tahoma"/>
            <family val="2"/>
          </rPr>
          <t>).
ex) 6</t>
        </r>
        <r>
          <rPr>
            <b/>
            <sz val="9"/>
            <color indexed="81"/>
            <rFont val="돋움"/>
            <family val="3"/>
            <charset val="129"/>
          </rPr>
          <t>세이하</t>
        </r>
        <r>
          <rPr>
            <b/>
            <sz val="9"/>
            <color indexed="81"/>
            <rFont val="Tahoma"/>
            <family val="2"/>
          </rPr>
          <t xml:space="preserve"> </t>
        </r>
        <r>
          <rPr>
            <b/>
            <sz val="9"/>
            <color indexed="81"/>
            <rFont val="돋움"/>
            <family val="3"/>
            <charset val="129"/>
          </rPr>
          <t>자녀</t>
        </r>
        <r>
          <rPr>
            <b/>
            <sz val="9"/>
            <color indexed="81"/>
            <rFont val="Tahoma"/>
            <family val="2"/>
          </rPr>
          <t xml:space="preserve"> 2</t>
        </r>
        <r>
          <rPr>
            <b/>
            <sz val="9"/>
            <color indexed="81"/>
            <rFont val="돋움"/>
            <family val="3"/>
            <charset val="129"/>
          </rPr>
          <t>명일</t>
        </r>
        <r>
          <rPr>
            <b/>
            <sz val="9"/>
            <color indexed="81"/>
            <rFont val="Tahoma"/>
            <family val="2"/>
          </rPr>
          <t xml:space="preserve"> </t>
        </r>
        <r>
          <rPr>
            <b/>
            <sz val="9"/>
            <color indexed="81"/>
            <rFont val="돋움"/>
            <family val="3"/>
            <charset val="129"/>
          </rPr>
          <t>경우</t>
        </r>
        <r>
          <rPr>
            <b/>
            <sz val="9"/>
            <color indexed="81"/>
            <rFont val="Tahoma"/>
            <family val="2"/>
          </rPr>
          <t xml:space="preserve"> : 15</t>
        </r>
        <r>
          <rPr>
            <b/>
            <sz val="9"/>
            <color indexed="81"/>
            <rFont val="돋움"/>
            <family val="3"/>
            <charset val="129"/>
          </rPr>
          <t>만원</t>
        </r>
        <r>
          <rPr>
            <b/>
            <sz val="9"/>
            <color indexed="81"/>
            <rFont val="Tahoma"/>
            <family val="2"/>
          </rPr>
          <t xml:space="preserve"> </t>
        </r>
        <r>
          <rPr>
            <b/>
            <sz val="9"/>
            <color indexed="81"/>
            <rFont val="돋움"/>
            <family val="3"/>
            <charset val="129"/>
          </rPr>
          <t>세액공제</t>
        </r>
      </text>
    </comment>
    <comment ref="M18" authorId="0" shapeId="0" xr:uid="{00000000-0006-0000-0100-00001B000000}">
      <text>
        <r>
          <rPr>
            <b/>
            <sz val="9"/>
            <color indexed="81"/>
            <rFont val="돋움"/>
            <family val="3"/>
            <charset val="129"/>
          </rPr>
          <t>전액공제
근로자가</t>
        </r>
        <r>
          <rPr>
            <b/>
            <sz val="9"/>
            <color indexed="81"/>
            <rFont val="Tahoma"/>
            <family val="2"/>
          </rPr>
          <t xml:space="preserve"> </t>
        </r>
        <r>
          <rPr>
            <b/>
            <sz val="9"/>
            <color indexed="81"/>
            <rFont val="돋움"/>
            <family val="3"/>
            <charset val="129"/>
          </rPr>
          <t>부담하는</t>
        </r>
        <r>
          <rPr>
            <b/>
            <sz val="9"/>
            <color indexed="81"/>
            <rFont val="Tahoma"/>
            <family val="2"/>
          </rPr>
          <t xml:space="preserve"> </t>
        </r>
        <r>
          <rPr>
            <b/>
            <sz val="9"/>
            <color indexed="81"/>
            <rFont val="돋움"/>
            <family val="3"/>
            <charset val="129"/>
          </rPr>
          <t>국민건강보험료</t>
        </r>
        <r>
          <rPr>
            <b/>
            <sz val="9"/>
            <color indexed="81"/>
            <rFont val="Tahoma"/>
            <family val="2"/>
          </rPr>
          <t xml:space="preserve">, </t>
        </r>
        <r>
          <rPr>
            <b/>
            <sz val="9"/>
            <color indexed="81"/>
            <rFont val="돋움"/>
            <family val="3"/>
            <charset val="129"/>
          </rPr>
          <t>고용보험료</t>
        </r>
        <r>
          <rPr>
            <b/>
            <sz val="9"/>
            <color indexed="81"/>
            <rFont val="Tahoma"/>
            <family val="2"/>
          </rPr>
          <t xml:space="preserve">, </t>
        </r>
        <r>
          <rPr>
            <b/>
            <sz val="9"/>
            <color indexed="81"/>
            <rFont val="돋움"/>
            <family val="3"/>
            <charset val="129"/>
          </rPr>
          <t>노인장기요양보험료</t>
        </r>
      </text>
    </comment>
    <comment ref="O18" authorId="0" shapeId="0" xr:uid="{00000000-0006-0000-0100-00001C000000}">
      <text>
        <r>
          <rPr>
            <b/>
            <sz val="9"/>
            <color indexed="81"/>
            <rFont val="Tahoma"/>
            <family val="2"/>
          </rPr>
          <t xml:space="preserve">(2) </t>
        </r>
        <r>
          <rPr>
            <b/>
            <sz val="9"/>
            <color indexed="81"/>
            <rFont val="맑은 고딕"/>
            <family val="2"/>
            <charset val="129"/>
          </rPr>
          <t>보장성보험료</t>
        </r>
        <r>
          <rPr>
            <b/>
            <sz val="9"/>
            <color indexed="81"/>
            <rFont val="Tahoma"/>
            <family val="2"/>
          </rPr>
          <t xml:space="preserve"> </t>
        </r>
        <r>
          <rPr>
            <b/>
            <sz val="9"/>
            <color indexed="81"/>
            <rFont val="맑은 고딕"/>
            <family val="2"/>
            <charset val="129"/>
          </rPr>
          <t>세액공제</t>
        </r>
        <r>
          <rPr>
            <b/>
            <sz val="9"/>
            <color indexed="81"/>
            <rFont val="Tahoma"/>
            <family val="2"/>
          </rPr>
          <t xml:space="preserve"> - </t>
        </r>
        <r>
          <rPr>
            <b/>
            <sz val="9"/>
            <color indexed="81"/>
            <rFont val="맑은 고딕"/>
            <family val="2"/>
            <charset val="129"/>
          </rPr>
          <t>근로자가</t>
        </r>
        <r>
          <rPr>
            <b/>
            <sz val="9"/>
            <color indexed="81"/>
            <rFont val="Tahoma"/>
            <family val="2"/>
          </rPr>
          <t xml:space="preserve"> </t>
        </r>
        <r>
          <rPr>
            <b/>
            <sz val="9"/>
            <color indexed="81"/>
            <rFont val="맑은 고딕"/>
            <family val="2"/>
            <charset val="129"/>
          </rPr>
          <t>기본공제대상자를</t>
        </r>
        <r>
          <rPr>
            <b/>
            <sz val="9"/>
            <color indexed="81"/>
            <rFont val="Tahoma"/>
            <family val="2"/>
          </rPr>
          <t xml:space="preserve"> </t>
        </r>
        <r>
          <rPr>
            <b/>
            <sz val="9"/>
            <color indexed="81"/>
            <rFont val="맑은 고딕"/>
            <family val="2"/>
            <charset val="129"/>
          </rPr>
          <t>피보험자로</t>
        </r>
        <r>
          <rPr>
            <b/>
            <sz val="9"/>
            <color indexed="81"/>
            <rFont val="Tahoma"/>
            <family val="2"/>
          </rPr>
          <t xml:space="preserve"> </t>
        </r>
        <r>
          <rPr>
            <b/>
            <sz val="9"/>
            <color indexed="81"/>
            <rFont val="맑은 고딕"/>
            <family val="2"/>
            <charset val="129"/>
          </rPr>
          <t>지출한</t>
        </r>
        <r>
          <rPr>
            <b/>
            <sz val="9"/>
            <color indexed="81"/>
            <rFont val="Tahoma"/>
            <family val="2"/>
          </rPr>
          <t xml:space="preserve"> </t>
        </r>
        <r>
          <rPr>
            <b/>
            <sz val="9"/>
            <color indexed="81"/>
            <rFont val="맑은 고딕"/>
            <family val="2"/>
            <charset val="129"/>
          </rPr>
          <t>보장성보험의</t>
        </r>
        <r>
          <rPr>
            <b/>
            <sz val="9"/>
            <color indexed="81"/>
            <rFont val="Tahoma"/>
            <family val="2"/>
          </rPr>
          <t xml:space="preserve"> </t>
        </r>
        <r>
          <rPr>
            <b/>
            <sz val="9"/>
            <color indexed="81"/>
            <rFont val="맑은 고딕"/>
            <family val="2"/>
            <charset val="129"/>
          </rPr>
          <t xml:space="preserve">보험료
</t>
        </r>
        <r>
          <rPr>
            <b/>
            <sz val="9"/>
            <color indexed="81"/>
            <rFont val="Tahoma"/>
            <family val="2"/>
          </rPr>
          <t xml:space="preserve">                                           </t>
        </r>
        <r>
          <rPr>
            <b/>
            <sz val="9"/>
            <color indexed="81"/>
            <rFont val="맑은 고딕"/>
            <family val="2"/>
            <charset val="129"/>
          </rPr>
          <t>보험료</t>
        </r>
        <r>
          <rPr>
            <b/>
            <sz val="9"/>
            <color indexed="81"/>
            <rFont val="Tahoma"/>
            <family val="2"/>
          </rPr>
          <t xml:space="preserve"> </t>
        </r>
        <r>
          <rPr>
            <b/>
            <sz val="9"/>
            <color indexed="81"/>
            <rFont val="맑은 고딕"/>
            <family val="2"/>
            <charset val="129"/>
          </rPr>
          <t>납입액</t>
        </r>
        <r>
          <rPr>
            <b/>
            <sz val="9"/>
            <color indexed="81"/>
            <rFont val="Tahoma"/>
            <family val="2"/>
          </rPr>
          <t xml:space="preserve"> - (</t>
        </r>
        <r>
          <rPr>
            <b/>
            <sz val="9"/>
            <color indexed="81"/>
            <rFont val="맑은 고딕"/>
            <family val="2"/>
            <charset val="129"/>
          </rPr>
          <t>연</t>
        </r>
        <r>
          <rPr>
            <b/>
            <sz val="9"/>
            <color indexed="81"/>
            <rFont val="Tahoma"/>
            <family val="2"/>
          </rPr>
          <t xml:space="preserve"> </t>
        </r>
        <r>
          <rPr>
            <b/>
            <sz val="9"/>
            <color indexed="81"/>
            <rFont val="맑은 고딕"/>
            <family val="2"/>
            <charset val="129"/>
          </rPr>
          <t>각각</t>
        </r>
        <r>
          <rPr>
            <b/>
            <sz val="9"/>
            <color indexed="81"/>
            <rFont val="Tahoma"/>
            <family val="2"/>
          </rPr>
          <t xml:space="preserve"> 100</t>
        </r>
        <r>
          <rPr>
            <b/>
            <sz val="9"/>
            <color indexed="81"/>
            <rFont val="맑은 고딕"/>
            <family val="2"/>
            <charset val="129"/>
          </rPr>
          <t>만원</t>
        </r>
        <r>
          <rPr>
            <b/>
            <sz val="9"/>
            <color indexed="81"/>
            <rFont val="Tahoma"/>
            <family val="2"/>
          </rPr>
          <t xml:space="preserve"> </t>
        </r>
        <r>
          <rPr>
            <b/>
            <sz val="9"/>
            <color indexed="81"/>
            <rFont val="맑은 고딕"/>
            <family val="2"/>
            <charset val="129"/>
          </rPr>
          <t>한도</t>
        </r>
        <r>
          <rPr>
            <b/>
            <sz val="9"/>
            <color indexed="81"/>
            <rFont val="Tahoma"/>
            <family val="2"/>
          </rPr>
          <t xml:space="preserve">) </t>
        </r>
        <r>
          <rPr>
            <b/>
            <sz val="9"/>
            <color indexed="81"/>
            <rFont val="맑은 고딕"/>
            <family val="2"/>
            <charset val="129"/>
          </rPr>
          <t>×</t>
        </r>
        <r>
          <rPr>
            <b/>
            <sz val="9"/>
            <color indexed="81"/>
            <rFont val="Tahoma"/>
            <family val="2"/>
          </rPr>
          <t xml:space="preserve"> 12%</t>
        </r>
        <r>
          <rPr>
            <b/>
            <sz val="9"/>
            <color indexed="81"/>
            <rFont val="맑은 고딕"/>
            <family val="2"/>
            <charset val="129"/>
          </rPr>
          <t xml:space="preserve">
</t>
        </r>
        <r>
          <rPr>
            <b/>
            <sz val="9"/>
            <color indexed="81"/>
            <rFont val="Tahoma"/>
            <family val="2"/>
          </rPr>
          <t xml:space="preserve">1) </t>
        </r>
        <r>
          <rPr>
            <b/>
            <sz val="9"/>
            <color indexed="81"/>
            <rFont val="맑은 고딕"/>
            <family val="2"/>
            <charset val="129"/>
          </rPr>
          <t>의의
근로소득이</t>
        </r>
        <r>
          <rPr>
            <b/>
            <sz val="9"/>
            <color indexed="81"/>
            <rFont val="Tahoma"/>
            <family val="2"/>
          </rPr>
          <t xml:space="preserve"> </t>
        </r>
        <r>
          <rPr>
            <b/>
            <sz val="9"/>
            <color indexed="81"/>
            <rFont val="맑은 고딕"/>
            <family val="2"/>
            <charset val="129"/>
          </rPr>
          <t>있는</t>
        </r>
        <r>
          <rPr>
            <b/>
            <sz val="9"/>
            <color indexed="81"/>
            <rFont val="Tahoma"/>
            <family val="2"/>
          </rPr>
          <t xml:space="preserve"> </t>
        </r>
        <r>
          <rPr>
            <b/>
            <sz val="9"/>
            <color indexed="81"/>
            <rFont val="맑은 고딕"/>
            <family val="2"/>
            <charset val="129"/>
          </rPr>
          <t>거주자</t>
        </r>
        <r>
          <rPr>
            <b/>
            <sz val="9"/>
            <color indexed="81"/>
            <rFont val="Tahoma"/>
            <family val="2"/>
          </rPr>
          <t>(</t>
        </r>
        <r>
          <rPr>
            <b/>
            <sz val="9"/>
            <color indexed="81"/>
            <rFont val="맑은 고딕"/>
            <family val="2"/>
            <charset val="129"/>
          </rPr>
          <t>일용근로자는</t>
        </r>
        <r>
          <rPr>
            <b/>
            <sz val="9"/>
            <color indexed="81"/>
            <rFont val="Tahoma"/>
            <family val="2"/>
          </rPr>
          <t xml:space="preserve"> </t>
        </r>
        <r>
          <rPr>
            <b/>
            <sz val="9"/>
            <color indexed="81"/>
            <rFont val="맑은 고딕"/>
            <family val="2"/>
            <charset val="129"/>
          </rPr>
          <t>제외한다</t>
        </r>
        <r>
          <rPr>
            <b/>
            <sz val="9"/>
            <color indexed="81"/>
            <rFont val="Tahoma"/>
            <family val="2"/>
          </rPr>
          <t>.)</t>
        </r>
        <r>
          <rPr>
            <b/>
            <sz val="9"/>
            <color indexed="81"/>
            <rFont val="맑은 고딕"/>
            <family val="2"/>
            <charset val="129"/>
          </rPr>
          <t>가</t>
        </r>
        <r>
          <rPr>
            <b/>
            <sz val="9"/>
            <color indexed="81"/>
            <rFont val="Tahoma"/>
            <family val="2"/>
          </rPr>
          <t xml:space="preserve"> </t>
        </r>
        <r>
          <rPr>
            <b/>
            <sz val="9"/>
            <color indexed="81"/>
            <rFont val="맑은 고딕"/>
            <family val="2"/>
            <charset val="129"/>
          </rPr>
          <t>해당</t>
        </r>
        <r>
          <rPr>
            <b/>
            <sz val="9"/>
            <color indexed="81"/>
            <rFont val="Tahoma"/>
            <family val="2"/>
          </rPr>
          <t xml:space="preserve"> </t>
        </r>
        <r>
          <rPr>
            <b/>
            <sz val="9"/>
            <color indexed="81"/>
            <rFont val="맑은 고딕"/>
            <family val="2"/>
            <charset val="129"/>
          </rPr>
          <t>과세기간에</t>
        </r>
        <r>
          <rPr>
            <b/>
            <sz val="9"/>
            <color indexed="81"/>
            <rFont val="Tahoma"/>
            <family val="2"/>
          </rPr>
          <t xml:space="preserve"> </t>
        </r>
        <r>
          <rPr>
            <b/>
            <sz val="9"/>
            <color indexed="81"/>
            <rFont val="맑은 고딕"/>
            <family val="2"/>
            <charset val="129"/>
          </rPr>
          <t>만기에</t>
        </r>
        <r>
          <rPr>
            <b/>
            <sz val="9"/>
            <color indexed="81"/>
            <rFont val="Tahoma"/>
            <family val="2"/>
          </rPr>
          <t xml:space="preserve"> </t>
        </r>
        <r>
          <rPr>
            <b/>
            <sz val="9"/>
            <color indexed="81"/>
            <rFont val="맑은 고딕"/>
            <family val="2"/>
            <charset val="129"/>
          </rPr>
          <t>환급되는</t>
        </r>
        <r>
          <rPr>
            <b/>
            <sz val="9"/>
            <color indexed="81"/>
            <rFont val="Tahoma"/>
            <family val="2"/>
          </rPr>
          <t xml:space="preserve"> </t>
        </r>
        <r>
          <rPr>
            <b/>
            <sz val="9"/>
            <color indexed="81"/>
            <rFont val="맑은 고딕"/>
            <family val="2"/>
            <charset val="129"/>
          </rPr>
          <t>금액이</t>
        </r>
        <r>
          <rPr>
            <b/>
            <sz val="9"/>
            <color indexed="81"/>
            <rFont val="Tahoma"/>
            <family val="2"/>
          </rPr>
          <t xml:space="preserve"> </t>
        </r>
        <r>
          <rPr>
            <b/>
            <sz val="9"/>
            <color indexed="81"/>
            <rFont val="맑은 고딕"/>
            <family val="2"/>
            <charset val="129"/>
          </rPr>
          <t>납입보험료를</t>
        </r>
        <r>
          <rPr>
            <b/>
            <sz val="9"/>
            <color indexed="81"/>
            <rFont val="Tahoma"/>
            <family val="2"/>
          </rPr>
          <t xml:space="preserve"> </t>
        </r>
        <r>
          <rPr>
            <b/>
            <sz val="9"/>
            <color indexed="81"/>
            <rFont val="맑은 고딕"/>
            <family val="2"/>
            <charset val="129"/>
          </rPr>
          <t>초과하지</t>
        </r>
        <r>
          <rPr>
            <b/>
            <sz val="9"/>
            <color indexed="81"/>
            <rFont val="Tahoma"/>
            <family val="2"/>
          </rPr>
          <t xml:space="preserve"> </t>
        </r>
        <r>
          <rPr>
            <b/>
            <sz val="9"/>
            <color indexed="81"/>
            <rFont val="맑은 고딕"/>
            <family val="2"/>
            <charset val="129"/>
          </rPr>
          <t>아니하는</t>
        </r>
        <r>
          <rPr>
            <b/>
            <sz val="9"/>
            <color indexed="81"/>
            <rFont val="Tahoma"/>
            <family val="2"/>
          </rPr>
          <t xml:space="preserve"> </t>
        </r>
        <r>
          <rPr>
            <b/>
            <sz val="9"/>
            <color indexed="81"/>
            <rFont val="맑은 고딕"/>
            <family val="2"/>
            <charset val="129"/>
          </rPr>
          <t>보험의</t>
        </r>
        <r>
          <rPr>
            <b/>
            <sz val="9"/>
            <color indexed="81"/>
            <rFont val="Tahoma"/>
            <family val="2"/>
          </rPr>
          <t xml:space="preserve"> </t>
        </r>
        <r>
          <rPr>
            <b/>
            <sz val="9"/>
            <color indexed="81"/>
            <rFont val="맑은 고딕"/>
            <family val="2"/>
            <charset val="129"/>
          </rPr>
          <t>보험계약에</t>
        </r>
        <r>
          <rPr>
            <b/>
            <sz val="9"/>
            <color indexed="81"/>
            <rFont val="Tahoma"/>
            <family val="2"/>
          </rPr>
          <t xml:space="preserve"> </t>
        </r>
        <r>
          <rPr>
            <b/>
            <sz val="9"/>
            <color indexed="81"/>
            <rFont val="맑은 고딕"/>
            <family val="2"/>
            <charset val="129"/>
          </rPr>
          <t>따라</t>
        </r>
        <r>
          <rPr>
            <b/>
            <sz val="9"/>
            <color indexed="81"/>
            <rFont val="Tahoma"/>
            <family val="2"/>
          </rPr>
          <t xml:space="preserve"> </t>
        </r>
        <r>
          <rPr>
            <b/>
            <sz val="9"/>
            <color indexed="81"/>
            <rFont val="맑은 고딕"/>
            <family val="2"/>
            <charset val="129"/>
          </rPr>
          <t>지급하는</t>
        </r>
        <r>
          <rPr>
            <b/>
            <sz val="9"/>
            <color indexed="81"/>
            <rFont val="Tahoma"/>
            <family val="2"/>
          </rPr>
          <t xml:space="preserve"> </t>
        </r>
        <r>
          <rPr>
            <b/>
            <sz val="9"/>
            <color indexed="81"/>
            <rFont val="맑은 고딕"/>
            <family val="2"/>
            <charset val="129"/>
          </rPr>
          <t>다음의</t>
        </r>
        <r>
          <rPr>
            <b/>
            <sz val="9"/>
            <color indexed="81"/>
            <rFont val="Tahoma"/>
            <family val="2"/>
          </rPr>
          <t xml:space="preserve"> </t>
        </r>
        <r>
          <rPr>
            <b/>
            <sz val="9"/>
            <color indexed="81"/>
            <rFont val="맑은 고딕"/>
            <family val="2"/>
            <charset val="129"/>
          </rPr>
          <t>보험료를</t>
        </r>
        <r>
          <rPr>
            <b/>
            <sz val="9"/>
            <color indexed="81"/>
            <rFont val="Tahoma"/>
            <family val="2"/>
          </rPr>
          <t xml:space="preserve"> </t>
        </r>
        <r>
          <rPr>
            <b/>
            <sz val="9"/>
            <color indexed="81"/>
            <rFont val="맑은 고딕"/>
            <family val="2"/>
            <charset val="129"/>
          </rPr>
          <t>지급한</t>
        </r>
        <r>
          <rPr>
            <b/>
            <sz val="9"/>
            <color indexed="81"/>
            <rFont val="Tahoma"/>
            <family val="2"/>
          </rPr>
          <t xml:space="preserve"> </t>
        </r>
        <r>
          <rPr>
            <b/>
            <sz val="9"/>
            <color indexed="81"/>
            <rFont val="맑은 고딕"/>
            <family val="2"/>
            <charset val="129"/>
          </rPr>
          <t>경우</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금액의</t>
        </r>
        <r>
          <rPr>
            <b/>
            <sz val="9"/>
            <color indexed="81"/>
            <rFont val="Tahoma"/>
            <family val="2"/>
          </rPr>
          <t xml:space="preserve"> 100</t>
        </r>
        <r>
          <rPr>
            <b/>
            <sz val="9"/>
            <color indexed="81"/>
            <rFont val="맑은 고딕"/>
            <family val="2"/>
            <charset val="129"/>
          </rPr>
          <t>분의</t>
        </r>
        <r>
          <rPr>
            <b/>
            <sz val="9"/>
            <color indexed="81"/>
            <rFont val="Tahoma"/>
            <family val="2"/>
          </rPr>
          <t xml:space="preserve"> 12(</t>
        </r>
        <r>
          <rPr>
            <b/>
            <sz val="9"/>
            <color indexed="81"/>
            <rFont val="맑은 고딕"/>
            <family val="2"/>
            <charset val="129"/>
          </rPr>
          <t>장애인전용</t>
        </r>
        <r>
          <rPr>
            <b/>
            <sz val="9"/>
            <color indexed="81"/>
            <rFont val="Tahoma"/>
            <family val="2"/>
          </rPr>
          <t xml:space="preserve"> </t>
        </r>
        <r>
          <rPr>
            <b/>
            <sz val="9"/>
            <color indexed="81"/>
            <rFont val="맑은 고딕"/>
            <family val="2"/>
            <charset val="129"/>
          </rPr>
          <t>보장성보험의</t>
        </r>
        <r>
          <rPr>
            <b/>
            <sz val="9"/>
            <color indexed="81"/>
            <rFont val="Tahoma"/>
            <family val="2"/>
          </rPr>
          <t xml:space="preserve"> </t>
        </r>
        <r>
          <rPr>
            <b/>
            <sz val="9"/>
            <color indexed="81"/>
            <rFont val="맑은 고딕"/>
            <family val="2"/>
            <charset val="129"/>
          </rPr>
          <t>보험료는</t>
        </r>
        <r>
          <rPr>
            <b/>
            <sz val="9"/>
            <color indexed="81"/>
            <rFont val="Tahoma"/>
            <family val="2"/>
          </rPr>
          <t xml:space="preserve"> 15%)</t>
        </r>
        <r>
          <rPr>
            <b/>
            <sz val="9"/>
            <color indexed="81"/>
            <rFont val="맑은 고딕"/>
            <family val="2"/>
            <charset val="129"/>
          </rPr>
          <t>에</t>
        </r>
        <r>
          <rPr>
            <b/>
            <sz val="9"/>
            <color indexed="81"/>
            <rFont val="Tahoma"/>
            <family val="2"/>
          </rPr>
          <t xml:space="preserve"> </t>
        </r>
        <r>
          <rPr>
            <b/>
            <sz val="9"/>
            <color indexed="81"/>
            <rFont val="맑은 고딕"/>
            <family val="2"/>
            <charset val="129"/>
          </rPr>
          <t>해당하는</t>
        </r>
        <r>
          <rPr>
            <b/>
            <sz val="9"/>
            <color indexed="81"/>
            <rFont val="Tahoma"/>
            <family val="2"/>
          </rPr>
          <t xml:space="preserve"> </t>
        </r>
        <r>
          <rPr>
            <b/>
            <sz val="9"/>
            <color indexed="81"/>
            <rFont val="맑은 고딕"/>
            <family val="2"/>
            <charset val="129"/>
          </rPr>
          <t>금액을</t>
        </r>
        <r>
          <rPr>
            <b/>
            <sz val="9"/>
            <color indexed="81"/>
            <rFont val="Tahoma"/>
            <family val="2"/>
          </rPr>
          <t xml:space="preserve"> </t>
        </r>
        <r>
          <rPr>
            <b/>
            <sz val="9"/>
            <color indexed="81"/>
            <rFont val="맑은 고딕"/>
            <family val="2"/>
            <charset val="129"/>
          </rPr>
          <t>해당</t>
        </r>
        <r>
          <rPr>
            <b/>
            <sz val="9"/>
            <color indexed="81"/>
            <rFont val="Tahoma"/>
            <family val="2"/>
          </rPr>
          <t xml:space="preserve"> </t>
        </r>
        <r>
          <rPr>
            <b/>
            <sz val="9"/>
            <color indexed="81"/>
            <rFont val="맑은 고딕"/>
            <family val="2"/>
            <charset val="129"/>
          </rPr>
          <t>과세기간의</t>
        </r>
        <r>
          <rPr>
            <b/>
            <sz val="9"/>
            <color indexed="81"/>
            <rFont val="Tahoma"/>
            <family val="2"/>
          </rPr>
          <t xml:space="preserve"> </t>
        </r>
        <r>
          <rPr>
            <b/>
            <sz val="9"/>
            <color indexed="81"/>
            <rFont val="맑은 고딕"/>
            <family val="2"/>
            <charset val="129"/>
          </rPr>
          <t>종합소득산출세액에서</t>
        </r>
        <r>
          <rPr>
            <b/>
            <sz val="9"/>
            <color indexed="81"/>
            <rFont val="Tahoma"/>
            <family val="2"/>
          </rPr>
          <t xml:space="preserve"> </t>
        </r>
        <r>
          <rPr>
            <b/>
            <sz val="9"/>
            <color indexed="81"/>
            <rFont val="맑은 고딕"/>
            <family val="2"/>
            <charset val="129"/>
          </rPr>
          <t>공제한다</t>
        </r>
        <r>
          <rPr>
            <b/>
            <sz val="9"/>
            <color indexed="81"/>
            <rFont val="Tahoma"/>
            <family val="2"/>
          </rPr>
          <t xml:space="preserve">. </t>
        </r>
        <r>
          <rPr>
            <b/>
            <sz val="9"/>
            <color indexed="81"/>
            <rFont val="맑은 고딕"/>
            <family val="2"/>
            <charset val="129"/>
          </rPr>
          <t>다만</t>
        </r>
        <r>
          <rPr>
            <b/>
            <sz val="9"/>
            <color indexed="81"/>
            <rFont val="Tahoma"/>
            <family val="2"/>
          </rPr>
          <t xml:space="preserve">, </t>
        </r>
        <r>
          <rPr>
            <b/>
            <sz val="9"/>
            <color indexed="81"/>
            <rFont val="맑은 고딕"/>
            <family val="2"/>
            <charset val="129"/>
          </rPr>
          <t>다음의</t>
        </r>
        <r>
          <rPr>
            <b/>
            <sz val="9"/>
            <color indexed="81"/>
            <rFont val="Tahoma"/>
            <family val="2"/>
          </rPr>
          <t xml:space="preserve"> </t>
        </r>
        <r>
          <rPr>
            <b/>
            <sz val="9"/>
            <color indexed="81"/>
            <rFont val="맑은 고딕"/>
            <family val="2"/>
            <charset val="129"/>
          </rPr>
          <t>보험료별로</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합계액이</t>
        </r>
        <r>
          <rPr>
            <b/>
            <sz val="9"/>
            <color indexed="81"/>
            <rFont val="Tahoma"/>
            <family val="2"/>
          </rPr>
          <t xml:space="preserve"> </t>
        </r>
        <r>
          <rPr>
            <b/>
            <sz val="9"/>
            <color indexed="81"/>
            <rFont val="맑은 고딕"/>
            <family val="2"/>
            <charset val="129"/>
          </rPr>
          <t>각각</t>
        </r>
        <r>
          <rPr>
            <b/>
            <sz val="9"/>
            <color indexed="81"/>
            <rFont val="Tahoma"/>
            <family val="2"/>
          </rPr>
          <t xml:space="preserve"> </t>
        </r>
        <r>
          <rPr>
            <b/>
            <sz val="9"/>
            <color indexed="81"/>
            <rFont val="맑은 고딕"/>
            <family val="2"/>
            <charset val="129"/>
          </rPr>
          <t>연</t>
        </r>
        <r>
          <rPr>
            <b/>
            <sz val="9"/>
            <color indexed="81"/>
            <rFont val="Tahoma"/>
            <family val="2"/>
          </rPr>
          <t xml:space="preserve"> 100</t>
        </r>
        <r>
          <rPr>
            <b/>
            <sz val="9"/>
            <color indexed="81"/>
            <rFont val="맑은 고딕"/>
            <family val="2"/>
            <charset val="129"/>
          </rPr>
          <t>만원을</t>
        </r>
        <r>
          <rPr>
            <b/>
            <sz val="9"/>
            <color indexed="81"/>
            <rFont val="Tahoma"/>
            <family val="2"/>
          </rPr>
          <t xml:space="preserve"> </t>
        </r>
        <r>
          <rPr>
            <b/>
            <sz val="9"/>
            <color indexed="81"/>
            <rFont val="맑은 고딕"/>
            <family val="2"/>
            <charset val="129"/>
          </rPr>
          <t>초과하는</t>
        </r>
        <r>
          <rPr>
            <b/>
            <sz val="9"/>
            <color indexed="81"/>
            <rFont val="Tahoma"/>
            <family val="2"/>
          </rPr>
          <t xml:space="preserve"> </t>
        </r>
        <r>
          <rPr>
            <b/>
            <sz val="9"/>
            <color indexed="81"/>
            <rFont val="맑은 고딕"/>
            <family val="2"/>
            <charset val="129"/>
          </rPr>
          <t>경우</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초과하는</t>
        </r>
        <r>
          <rPr>
            <b/>
            <sz val="9"/>
            <color indexed="81"/>
            <rFont val="Tahoma"/>
            <family val="2"/>
          </rPr>
          <t xml:space="preserve"> </t>
        </r>
        <r>
          <rPr>
            <b/>
            <sz val="9"/>
            <color indexed="81"/>
            <rFont val="맑은 고딕"/>
            <family val="2"/>
            <charset val="129"/>
          </rPr>
          <t>금액은</t>
        </r>
        <r>
          <rPr>
            <b/>
            <sz val="9"/>
            <color indexed="81"/>
            <rFont val="Tahoma"/>
            <family val="2"/>
          </rPr>
          <t xml:space="preserve"> </t>
        </r>
        <r>
          <rPr>
            <b/>
            <sz val="9"/>
            <color indexed="81"/>
            <rFont val="맑은 고딕"/>
            <family val="2"/>
            <charset val="129"/>
          </rPr>
          <t>각각</t>
        </r>
        <r>
          <rPr>
            <b/>
            <sz val="9"/>
            <color indexed="81"/>
            <rFont val="Tahoma"/>
            <family val="2"/>
          </rPr>
          <t xml:space="preserve"> </t>
        </r>
        <r>
          <rPr>
            <b/>
            <sz val="9"/>
            <color indexed="81"/>
            <rFont val="맑은 고딕"/>
            <family val="2"/>
            <charset val="129"/>
          </rPr>
          <t>없는</t>
        </r>
        <r>
          <rPr>
            <b/>
            <sz val="9"/>
            <color indexed="81"/>
            <rFont val="Tahoma"/>
            <family val="2"/>
          </rPr>
          <t xml:space="preserve"> </t>
        </r>
        <r>
          <rPr>
            <b/>
            <sz val="9"/>
            <color indexed="81"/>
            <rFont val="맑은 고딕"/>
            <family val="2"/>
            <charset val="129"/>
          </rPr>
          <t>것으로</t>
        </r>
        <r>
          <rPr>
            <b/>
            <sz val="9"/>
            <color indexed="81"/>
            <rFont val="Tahoma"/>
            <family val="2"/>
          </rPr>
          <t xml:space="preserve"> </t>
        </r>
        <r>
          <rPr>
            <b/>
            <sz val="9"/>
            <color indexed="81"/>
            <rFont val="맑은 고딕"/>
            <family val="2"/>
            <charset val="129"/>
          </rPr>
          <t xml:space="preserve">한다
</t>
        </r>
        <r>
          <rPr>
            <b/>
            <sz val="9"/>
            <color indexed="81"/>
            <rFont val="Tahoma"/>
            <family val="2"/>
          </rPr>
          <t xml:space="preserve">2) </t>
        </r>
        <r>
          <rPr>
            <b/>
            <sz val="9"/>
            <color indexed="81"/>
            <rFont val="맑은 고딕"/>
            <family val="2"/>
            <charset val="129"/>
          </rPr>
          <t>공제가능한</t>
        </r>
        <r>
          <rPr>
            <b/>
            <sz val="9"/>
            <color indexed="81"/>
            <rFont val="Tahoma"/>
            <family val="2"/>
          </rPr>
          <t xml:space="preserve"> </t>
        </r>
        <r>
          <rPr>
            <b/>
            <sz val="9"/>
            <color indexed="81"/>
            <rFont val="맑은 고딕"/>
            <family val="2"/>
            <charset val="129"/>
          </rPr>
          <t>보장성보험의</t>
        </r>
        <r>
          <rPr>
            <b/>
            <sz val="9"/>
            <color indexed="81"/>
            <rFont val="Tahoma"/>
            <family val="2"/>
          </rPr>
          <t xml:space="preserve"> </t>
        </r>
        <r>
          <rPr>
            <b/>
            <sz val="9"/>
            <color indexed="81"/>
            <rFont val="맑은 고딕"/>
            <family val="2"/>
            <charset val="129"/>
          </rPr>
          <t>계약</t>
        </r>
        <r>
          <rPr>
            <b/>
            <sz val="9"/>
            <color indexed="81"/>
            <rFont val="Tahoma"/>
            <family val="2"/>
          </rPr>
          <t xml:space="preserve"> </t>
        </r>
        <r>
          <rPr>
            <b/>
            <sz val="9"/>
            <color indexed="81"/>
            <rFont val="맑은 고딕"/>
            <family val="2"/>
            <charset val="129"/>
          </rPr>
          <t>유형
원칙적으로</t>
        </r>
        <r>
          <rPr>
            <b/>
            <sz val="9"/>
            <color indexed="81"/>
            <rFont val="Tahoma"/>
            <family val="2"/>
          </rPr>
          <t xml:space="preserve"> </t>
        </r>
        <r>
          <rPr>
            <b/>
            <sz val="9"/>
            <color indexed="81"/>
            <rFont val="맑은 고딕"/>
            <family val="2"/>
            <charset val="129"/>
          </rPr>
          <t>근로자</t>
        </r>
        <r>
          <rPr>
            <b/>
            <sz val="9"/>
            <color indexed="81"/>
            <rFont val="Tahoma"/>
            <family val="2"/>
          </rPr>
          <t xml:space="preserve"> </t>
        </r>
        <r>
          <rPr>
            <b/>
            <sz val="9"/>
            <color indexed="81"/>
            <rFont val="맑은 고딕"/>
            <family val="2"/>
            <charset val="129"/>
          </rPr>
          <t>본인이</t>
        </r>
        <r>
          <rPr>
            <b/>
            <sz val="9"/>
            <color indexed="81"/>
            <rFont val="Tahoma"/>
            <family val="2"/>
          </rPr>
          <t xml:space="preserve"> </t>
        </r>
        <r>
          <rPr>
            <b/>
            <sz val="9"/>
            <color indexed="81"/>
            <rFont val="맑은 고딕"/>
            <family val="2"/>
            <charset val="129"/>
          </rPr>
          <t>계약을</t>
        </r>
        <r>
          <rPr>
            <b/>
            <sz val="9"/>
            <color indexed="81"/>
            <rFont val="Tahoma"/>
            <family val="2"/>
          </rPr>
          <t xml:space="preserve"> </t>
        </r>
        <r>
          <rPr>
            <b/>
            <sz val="9"/>
            <color indexed="81"/>
            <rFont val="맑은 고딕"/>
            <family val="2"/>
            <charset val="129"/>
          </rPr>
          <t>하고</t>
        </r>
        <r>
          <rPr>
            <b/>
            <sz val="9"/>
            <color indexed="81"/>
            <rFont val="Tahoma"/>
            <family val="2"/>
          </rPr>
          <t xml:space="preserve"> </t>
        </r>
        <r>
          <rPr>
            <b/>
            <sz val="9"/>
            <color indexed="81"/>
            <rFont val="맑은 고딕"/>
            <family val="2"/>
            <charset val="129"/>
          </rPr>
          <t>보험료를</t>
        </r>
        <r>
          <rPr>
            <b/>
            <sz val="9"/>
            <color indexed="81"/>
            <rFont val="Tahoma"/>
            <family val="2"/>
          </rPr>
          <t xml:space="preserve"> </t>
        </r>
        <r>
          <rPr>
            <b/>
            <sz val="9"/>
            <color indexed="81"/>
            <rFont val="맑은 고딕"/>
            <family val="2"/>
            <charset val="129"/>
          </rPr>
          <t>지급한</t>
        </r>
        <r>
          <rPr>
            <b/>
            <sz val="9"/>
            <color indexed="81"/>
            <rFont val="Tahoma"/>
            <family val="2"/>
          </rPr>
          <t xml:space="preserve"> </t>
        </r>
        <r>
          <rPr>
            <b/>
            <sz val="9"/>
            <color indexed="81"/>
            <rFont val="맑은 고딕"/>
            <family val="2"/>
            <charset val="129"/>
          </rPr>
          <t>것을</t>
        </r>
        <r>
          <rPr>
            <b/>
            <sz val="9"/>
            <color indexed="81"/>
            <rFont val="Tahoma"/>
            <family val="2"/>
          </rPr>
          <t xml:space="preserve"> </t>
        </r>
        <r>
          <rPr>
            <b/>
            <sz val="9"/>
            <color indexed="81"/>
            <rFont val="맑은 고딕"/>
            <family val="2"/>
            <charset val="129"/>
          </rPr>
          <t>공제하나</t>
        </r>
        <r>
          <rPr>
            <b/>
            <sz val="9"/>
            <color indexed="81"/>
            <rFont val="Tahoma"/>
            <family val="2"/>
          </rPr>
          <t xml:space="preserve">, </t>
        </r>
        <r>
          <rPr>
            <b/>
            <sz val="9"/>
            <color indexed="81"/>
            <rFont val="맑은 고딕"/>
            <family val="2"/>
            <charset val="129"/>
          </rPr>
          <t>기본공제대상자인</t>
        </r>
        <r>
          <rPr>
            <b/>
            <sz val="9"/>
            <color indexed="81"/>
            <rFont val="Tahoma"/>
            <family val="2"/>
          </rPr>
          <t xml:space="preserve"> </t>
        </r>
        <r>
          <rPr>
            <b/>
            <sz val="9"/>
            <color indexed="81"/>
            <rFont val="맑은 고딕"/>
            <family val="2"/>
            <charset val="129"/>
          </rPr>
          <t>배우자</t>
        </r>
        <r>
          <rPr>
            <b/>
            <sz val="9"/>
            <color indexed="81"/>
            <rFont val="Tahoma"/>
            <family val="2"/>
          </rPr>
          <t xml:space="preserve"> </t>
        </r>
        <r>
          <rPr>
            <b/>
            <sz val="9"/>
            <color indexed="81"/>
            <rFont val="맑은 고딕"/>
            <family val="2"/>
            <charset val="129"/>
          </rPr>
          <t>또는</t>
        </r>
        <r>
          <rPr>
            <b/>
            <sz val="9"/>
            <color indexed="81"/>
            <rFont val="Tahoma"/>
            <family val="2"/>
          </rPr>
          <t xml:space="preserve"> </t>
        </r>
        <r>
          <rPr>
            <b/>
            <sz val="9"/>
            <color indexed="81"/>
            <rFont val="맑은 고딕"/>
            <family val="2"/>
            <charset val="129"/>
          </rPr>
          <t>부양가족</t>
        </r>
        <r>
          <rPr>
            <b/>
            <sz val="9"/>
            <color indexed="81"/>
            <rFont val="Tahoma"/>
            <family val="2"/>
          </rPr>
          <t xml:space="preserve"> </t>
        </r>
        <r>
          <rPr>
            <b/>
            <sz val="9"/>
            <color indexed="81"/>
            <rFont val="맑은 고딕"/>
            <family val="2"/>
            <charset val="129"/>
          </rPr>
          <t>명의로</t>
        </r>
        <r>
          <rPr>
            <b/>
            <sz val="9"/>
            <color indexed="81"/>
            <rFont val="Tahoma"/>
            <family val="2"/>
          </rPr>
          <t xml:space="preserve"> </t>
        </r>
        <r>
          <rPr>
            <b/>
            <sz val="9"/>
            <color indexed="81"/>
            <rFont val="맑은 고딕"/>
            <family val="2"/>
            <charset val="129"/>
          </rPr>
          <t>계약한</t>
        </r>
        <r>
          <rPr>
            <b/>
            <sz val="9"/>
            <color indexed="81"/>
            <rFont val="Tahoma"/>
            <family val="2"/>
          </rPr>
          <t xml:space="preserve"> </t>
        </r>
        <r>
          <rPr>
            <b/>
            <sz val="9"/>
            <color indexed="81"/>
            <rFont val="맑은 고딕"/>
            <family val="2"/>
            <charset val="129"/>
          </rPr>
          <t>경우에도</t>
        </r>
        <r>
          <rPr>
            <b/>
            <sz val="9"/>
            <color indexed="81"/>
            <rFont val="Tahoma"/>
            <family val="2"/>
          </rPr>
          <t xml:space="preserve"> 
</t>
        </r>
        <r>
          <rPr>
            <b/>
            <sz val="9"/>
            <color indexed="81"/>
            <rFont val="맑은 고딕"/>
            <family val="2"/>
            <charset val="129"/>
          </rPr>
          <t>근로자가</t>
        </r>
        <r>
          <rPr>
            <b/>
            <sz val="9"/>
            <color indexed="81"/>
            <rFont val="Tahoma"/>
            <family val="2"/>
          </rPr>
          <t xml:space="preserve"> </t>
        </r>
        <r>
          <rPr>
            <b/>
            <sz val="9"/>
            <color indexed="81"/>
            <rFont val="맑은 고딕"/>
            <family val="2"/>
            <charset val="129"/>
          </rPr>
          <t>실제로</t>
        </r>
        <r>
          <rPr>
            <b/>
            <sz val="9"/>
            <color indexed="81"/>
            <rFont val="Tahoma"/>
            <family val="2"/>
          </rPr>
          <t xml:space="preserve"> </t>
        </r>
        <r>
          <rPr>
            <b/>
            <sz val="9"/>
            <color indexed="81"/>
            <rFont val="맑은 고딕"/>
            <family val="2"/>
            <charset val="129"/>
          </rPr>
          <t>납입한</t>
        </r>
        <r>
          <rPr>
            <b/>
            <sz val="9"/>
            <color indexed="81"/>
            <rFont val="Tahoma"/>
            <family val="2"/>
          </rPr>
          <t xml:space="preserve"> </t>
        </r>
        <r>
          <rPr>
            <b/>
            <sz val="9"/>
            <color indexed="81"/>
            <rFont val="맑은 고딕"/>
            <family val="2"/>
            <charset val="129"/>
          </rPr>
          <t>보험료는</t>
        </r>
        <r>
          <rPr>
            <b/>
            <sz val="9"/>
            <color indexed="81"/>
            <rFont val="Tahoma"/>
            <family val="2"/>
          </rPr>
          <t xml:space="preserve"> </t>
        </r>
        <r>
          <rPr>
            <b/>
            <sz val="9"/>
            <color indexed="81"/>
            <rFont val="맑은 고딕"/>
            <family val="2"/>
            <charset val="129"/>
          </rPr>
          <t>공제대상으로</t>
        </r>
        <r>
          <rPr>
            <b/>
            <sz val="9"/>
            <color indexed="81"/>
            <rFont val="Tahoma"/>
            <family val="2"/>
          </rPr>
          <t xml:space="preserve"> </t>
        </r>
        <r>
          <rPr>
            <b/>
            <sz val="9"/>
            <color indexed="81"/>
            <rFont val="맑은 고딕"/>
            <family val="2"/>
            <charset val="129"/>
          </rPr>
          <t>한다</t>
        </r>
        <r>
          <rPr>
            <b/>
            <sz val="9"/>
            <color indexed="81"/>
            <rFont val="Tahoma"/>
            <family val="2"/>
          </rPr>
          <t xml:space="preserve">. 
</t>
        </r>
        <r>
          <rPr>
            <b/>
            <sz val="9"/>
            <color indexed="81"/>
            <rFont val="맑은 고딕"/>
            <family val="2"/>
            <charset val="129"/>
          </rPr>
          <t>따라서</t>
        </r>
        <r>
          <rPr>
            <b/>
            <sz val="9"/>
            <color indexed="81"/>
            <rFont val="Tahoma"/>
            <family val="2"/>
          </rPr>
          <t xml:space="preserve"> </t>
        </r>
        <r>
          <rPr>
            <b/>
            <sz val="9"/>
            <color indexed="81"/>
            <rFont val="맑은 고딕"/>
            <family val="2"/>
            <charset val="129"/>
          </rPr>
          <t>보험계약자</t>
        </r>
        <r>
          <rPr>
            <b/>
            <sz val="9"/>
            <color indexed="81"/>
            <rFont val="Tahoma"/>
            <family val="2"/>
          </rPr>
          <t xml:space="preserve"> </t>
        </r>
        <r>
          <rPr>
            <b/>
            <sz val="9"/>
            <color indexed="81"/>
            <rFont val="맑은 고딕"/>
            <family val="2"/>
            <charset val="129"/>
          </rPr>
          <t>및</t>
        </r>
        <r>
          <rPr>
            <b/>
            <sz val="9"/>
            <color indexed="81"/>
            <rFont val="Tahoma"/>
            <family val="2"/>
          </rPr>
          <t xml:space="preserve"> </t>
        </r>
        <r>
          <rPr>
            <b/>
            <sz val="9"/>
            <color indexed="81"/>
            <rFont val="맑은 고딕"/>
            <family val="2"/>
            <charset val="129"/>
          </rPr>
          <t>피보험자가</t>
        </r>
        <r>
          <rPr>
            <b/>
            <sz val="9"/>
            <color indexed="81"/>
            <rFont val="Tahoma"/>
            <family val="2"/>
          </rPr>
          <t xml:space="preserve"> </t>
        </r>
        <r>
          <rPr>
            <b/>
            <sz val="9"/>
            <color indexed="81"/>
            <rFont val="맑은 고딕"/>
            <family val="2"/>
            <charset val="129"/>
          </rPr>
          <t>나이</t>
        </r>
        <r>
          <rPr>
            <b/>
            <sz val="9"/>
            <color indexed="81"/>
            <rFont val="Tahoma"/>
            <family val="2"/>
          </rPr>
          <t xml:space="preserve"> </t>
        </r>
        <r>
          <rPr>
            <b/>
            <sz val="9"/>
            <color indexed="81"/>
            <rFont val="맑은 고딕"/>
            <family val="2"/>
            <charset val="129"/>
          </rPr>
          <t>또는</t>
        </r>
        <r>
          <rPr>
            <b/>
            <sz val="9"/>
            <color indexed="81"/>
            <rFont val="Tahoma"/>
            <family val="2"/>
          </rPr>
          <t xml:space="preserve"> </t>
        </r>
        <r>
          <rPr>
            <b/>
            <sz val="9"/>
            <color indexed="81"/>
            <rFont val="맑은 고딕"/>
            <family val="2"/>
            <charset val="129"/>
          </rPr>
          <t>소득금액의</t>
        </r>
        <r>
          <rPr>
            <b/>
            <sz val="9"/>
            <color indexed="81"/>
            <rFont val="Tahoma"/>
            <family val="2"/>
          </rPr>
          <t xml:space="preserve"> </t>
        </r>
        <r>
          <rPr>
            <b/>
            <sz val="9"/>
            <color indexed="81"/>
            <rFont val="맑은 고딕"/>
            <family val="2"/>
            <charset val="129"/>
          </rPr>
          <t>요건을</t>
        </r>
        <r>
          <rPr>
            <b/>
            <sz val="9"/>
            <color indexed="81"/>
            <rFont val="Tahoma"/>
            <family val="2"/>
          </rPr>
          <t xml:space="preserve"> </t>
        </r>
        <r>
          <rPr>
            <b/>
            <sz val="9"/>
            <color indexed="81"/>
            <rFont val="맑은 고딕"/>
            <family val="2"/>
            <charset val="129"/>
          </rPr>
          <t>충족하지</t>
        </r>
        <r>
          <rPr>
            <b/>
            <sz val="9"/>
            <color indexed="81"/>
            <rFont val="Tahoma"/>
            <family val="2"/>
          </rPr>
          <t xml:space="preserve"> </t>
        </r>
        <r>
          <rPr>
            <b/>
            <sz val="9"/>
            <color indexed="81"/>
            <rFont val="맑은 고딕"/>
            <family val="2"/>
            <charset val="129"/>
          </rPr>
          <t>않아</t>
        </r>
        <r>
          <rPr>
            <b/>
            <sz val="9"/>
            <color indexed="81"/>
            <rFont val="Tahoma"/>
            <family val="2"/>
          </rPr>
          <t xml:space="preserve"> </t>
        </r>
        <r>
          <rPr>
            <b/>
            <sz val="9"/>
            <color indexed="81"/>
            <rFont val="맑은 고딕"/>
            <family val="2"/>
            <charset val="129"/>
          </rPr>
          <t>당해</t>
        </r>
        <r>
          <rPr>
            <b/>
            <sz val="9"/>
            <color indexed="81"/>
            <rFont val="Tahoma"/>
            <family val="2"/>
          </rPr>
          <t xml:space="preserve"> </t>
        </r>
        <r>
          <rPr>
            <b/>
            <sz val="9"/>
            <color indexed="81"/>
            <rFont val="맑은 고딕"/>
            <family val="2"/>
            <charset val="129"/>
          </rPr>
          <t>근로자의</t>
        </r>
        <r>
          <rPr>
            <b/>
            <sz val="9"/>
            <color indexed="81"/>
            <rFont val="Tahoma"/>
            <family val="2"/>
          </rPr>
          <t xml:space="preserve"> </t>
        </r>
        <r>
          <rPr>
            <b/>
            <sz val="9"/>
            <color indexed="81"/>
            <rFont val="맑은 고딕"/>
            <family val="2"/>
            <charset val="129"/>
          </rPr>
          <t>기본공제대상자에</t>
        </r>
        <r>
          <rPr>
            <b/>
            <sz val="9"/>
            <color indexed="81"/>
            <rFont val="Tahoma"/>
            <family val="2"/>
          </rPr>
          <t xml:space="preserve"> </t>
        </r>
        <r>
          <rPr>
            <b/>
            <sz val="9"/>
            <color indexed="81"/>
            <rFont val="맑은 고딕"/>
            <family val="2"/>
            <charset val="129"/>
          </rPr>
          <t>해당하지</t>
        </r>
        <r>
          <rPr>
            <b/>
            <sz val="9"/>
            <color indexed="81"/>
            <rFont val="Tahoma"/>
            <family val="2"/>
          </rPr>
          <t xml:space="preserve"> </t>
        </r>
        <r>
          <rPr>
            <b/>
            <sz val="9"/>
            <color indexed="81"/>
            <rFont val="맑은 고딕"/>
            <family val="2"/>
            <charset val="129"/>
          </rPr>
          <t>않는</t>
        </r>
        <r>
          <rPr>
            <b/>
            <sz val="9"/>
            <color indexed="81"/>
            <rFont val="Tahoma"/>
            <family val="2"/>
          </rPr>
          <t xml:space="preserve"> </t>
        </r>
        <r>
          <rPr>
            <b/>
            <sz val="9"/>
            <color indexed="81"/>
            <rFont val="맑은 고딕"/>
            <family val="2"/>
            <charset val="129"/>
          </rPr>
          <t>경우는</t>
        </r>
        <r>
          <rPr>
            <b/>
            <sz val="9"/>
            <color indexed="81"/>
            <rFont val="Tahoma"/>
            <family val="2"/>
          </rPr>
          <t xml:space="preserve"> </t>
        </r>
        <r>
          <rPr>
            <b/>
            <sz val="9"/>
            <color indexed="81"/>
            <rFont val="맑은 고딕"/>
            <family val="2"/>
            <charset val="129"/>
          </rPr>
          <t>당해근로자가</t>
        </r>
        <r>
          <rPr>
            <b/>
            <sz val="9"/>
            <color indexed="81"/>
            <rFont val="Tahoma"/>
            <family val="2"/>
          </rPr>
          <t xml:space="preserve"> </t>
        </r>
        <r>
          <rPr>
            <b/>
            <sz val="9"/>
            <color indexed="81"/>
            <rFont val="맑은 고딕"/>
            <family val="2"/>
            <charset val="129"/>
          </rPr>
          <t>보험료세액공제를</t>
        </r>
        <r>
          <rPr>
            <b/>
            <sz val="9"/>
            <color indexed="81"/>
            <rFont val="Tahoma"/>
            <family val="2"/>
          </rPr>
          <t xml:space="preserve"> </t>
        </r>
        <r>
          <rPr>
            <b/>
            <sz val="9"/>
            <color indexed="81"/>
            <rFont val="맑은 고딕"/>
            <family val="2"/>
            <charset val="129"/>
          </rPr>
          <t>받을</t>
        </r>
        <r>
          <rPr>
            <b/>
            <sz val="9"/>
            <color indexed="81"/>
            <rFont val="Tahoma"/>
            <family val="2"/>
          </rPr>
          <t xml:space="preserve"> </t>
        </r>
        <r>
          <rPr>
            <b/>
            <sz val="9"/>
            <color indexed="81"/>
            <rFont val="맑은 고딕"/>
            <family val="2"/>
            <charset val="129"/>
          </rPr>
          <t>수</t>
        </r>
        <r>
          <rPr>
            <b/>
            <sz val="9"/>
            <color indexed="81"/>
            <rFont val="Tahoma"/>
            <family val="2"/>
          </rPr>
          <t xml:space="preserve"> </t>
        </r>
        <r>
          <rPr>
            <b/>
            <sz val="9"/>
            <color indexed="81"/>
            <rFont val="맑은 고딕"/>
            <family val="2"/>
            <charset val="129"/>
          </rPr>
          <t>없다</t>
        </r>
        <r>
          <rPr>
            <b/>
            <sz val="9"/>
            <color indexed="81"/>
            <rFont val="Tahoma"/>
            <family val="2"/>
          </rPr>
          <t xml:space="preserve">.
</t>
        </r>
      </text>
    </comment>
    <comment ref="Q18" authorId="0" shapeId="0" xr:uid="{00000000-0006-0000-0100-00001D000000}">
      <text>
        <r>
          <rPr>
            <b/>
            <sz val="9"/>
            <color indexed="81"/>
            <rFont val="돋움"/>
            <family val="3"/>
            <charset val="129"/>
          </rPr>
          <t>※</t>
        </r>
        <r>
          <rPr>
            <b/>
            <sz val="9"/>
            <color indexed="81"/>
            <rFont val="Tahoma"/>
            <family val="2"/>
          </rPr>
          <t xml:space="preserve"> </t>
        </r>
        <r>
          <rPr>
            <b/>
            <sz val="9"/>
            <color indexed="81"/>
            <rFont val="돋움"/>
            <family val="3"/>
            <charset val="129"/>
          </rPr>
          <t>장애인</t>
        </r>
        <r>
          <rPr>
            <b/>
            <sz val="9"/>
            <color indexed="81"/>
            <rFont val="Tahoma"/>
            <family val="2"/>
          </rPr>
          <t xml:space="preserve"> </t>
        </r>
        <r>
          <rPr>
            <b/>
            <sz val="9"/>
            <color indexed="81"/>
            <rFont val="돋움"/>
            <family val="3"/>
            <charset val="129"/>
          </rPr>
          <t>전용</t>
        </r>
        <r>
          <rPr>
            <b/>
            <sz val="9"/>
            <color indexed="81"/>
            <rFont val="Tahoma"/>
            <family val="2"/>
          </rPr>
          <t xml:space="preserve"> </t>
        </r>
        <r>
          <rPr>
            <b/>
            <sz val="9"/>
            <color indexed="81"/>
            <rFont val="돋움"/>
            <family val="3"/>
            <charset val="129"/>
          </rPr>
          <t>보장성</t>
        </r>
        <r>
          <rPr>
            <b/>
            <sz val="9"/>
            <color indexed="81"/>
            <rFont val="Tahoma"/>
            <family val="2"/>
          </rPr>
          <t xml:space="preserve"> </t>
        </r>
        <r>
          <rPr>
            <b/>
            <sz val="9"/>
            <color indexed="81"/>
            <rFont val="돋움"/>
            <family val="3"/>
            <charset val="129"/>
          </rPr>
          <t>보험료
근로자가</t>
        </r>
        <r>
          <rPr>
            <b/>
            <sz val="9"/>
            <color indexed="81"/>
            <rFont val="Tahoma"/>
            <family val="2"/>
          </rPr>
          <t xml:space="preserve"> </t>
        </r>
        <r>
          <rPr>
            <b/>
            <sz val="9"/>
            <color indexed="81"/>
            <rFont val="돋움"/>
            <family val="3"/>
            <charset val="129"/>
          </rPr>
          <t>기본공제대상자</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장애인을</t>
        </r>
        <r>
          <rPr>
            <b/>
            <sz val="9"/>
            <color indexed="81"/>
            <rFont val="Tahoma"/>
            <family val="2"/>
          </rPr>
          <t xml:space="preserve"> </t>
        </r>
        <r>
          <rPr>
            <b/>
            <sz val="9"/>
            <color indexed="81"/>
            <rFont val="돋움"/>
            <family val="3"/>
            <charset val="129"/>
          </rPr>
          <t>피보험자</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수익자로</t>
        </r>
        <r>
          <rPr>
            <b/>
            <sz val="9"/>
            <color indexed="81"/>
            <rFont val="Tahoma"/>
            <family val="2"/>
          </rPr>
          <t xml:space="preserve"> </t>
        </r>
        <r>
          <rPr>
            <b/>
            <sz val="9"/>
            <color indexed="81"/>
            <rFont val="돋움"/>
            <family val="3"/>
            <charset val="129"/>
          </rPr>
          <t>지출하는</t>
        </r>
        <r>
          <rPr>
            <b/>
            <sz val="9"/>
            <color indexed="81"/>
            <rFont val="Tahoma"/>
            <family val="2"/>
          </rPr>
          <t xml:space="preserve"> </t>
        </r>
        <r>
          <rPr>
            <b/>
            <sz val="9"/>
            <color indexed="81"/>
            <rFont val="돋움"/>
            <family val="3"/>
            <charset val="129"/>
          </rPr>
          <t>장애인</t>
        </r>
        <r>
          <rPr>
            <b/>
            <sz val="9"/>
            <color indexed="81"/>
            <rFont val="Tahoma"/>
            <family val="2"/>
          </rPr>
          <t xml:space="preserve"> </t>
        </r>
        <r>
          <rPr>
            <b/>
            <sz val="9"/>
            <color indexed="81"/>
            <rFont val="돋움"/>
            <family val="3"/>
            <charset val="129"/>
          </rPr>
          <t>전용보험에</t>
        </r>
        <r>
          <rPr>
            <b/>
            <sz val="9"/>
            <color indexed="81"/>
            <rFont val="Tahoma"/>
            <family val="2"/>
          </rPr>
          <t xml:space="preserve"> </t>
        </r>
        <r>
          <rPr>
            <b/>
            <sz val="9"/>
            <color indexed="81"/>
            <rFont val="돋움"/>
            <family val="3"/>
            <charset val="129"/>
          </rPr>
          <t>지출한</t>
        </r>
        <r>
          <rPr>
            <b/>
            <sz val="9"/>
            <color indexed="81"/>
            <rFont val="Tahoma"/>
            <family val="2"/>
          </rPr>
          <t xml:space="preserve"> </t>
        </r>
        <r>
          <rPr>
            <b/>
            <sz val="9"/>
            <color indexed="81"/>
            <rFont val="돋움"/>
            <family val="3"/>
            <charset val="129"/>
          </rPr>
          <t>보험료
보험료</t>
        </r>
        <r>
          <rPr>
            <b/>
            <sz val="9"/>
            <color indexed="81"/>
            <rFont val="Tahoma"/>
            <family val="2"/>
          </rPr>
          <t xml:space="preserve"> </t>
        </r>
        <r>
          <rPr>
            <b/>
            <sz val="9"/>
            <color indexed="81"/>
            <rFont val="돋움"/>
            <family val="3"/>
            <charset val="129"/>
          </rPr>
          <t xml:space="preserve">납입액
</t>
        </r>
        <r>
          <rPr>
            <b/>
            <sz val="9"/>
            <color indexed="81"/>
            <rFont val="Tahoma"/>
            <family val="2"/>
          </rPr>
          <t>(</t>
        </r>
        <r>
          <rPr>
            <b/>
            <sz val="9"/>
            <color indexed="81"/>
            <rFont val="돋움"/>
            <family val="3"/>
            <charset val="129"/>
          </rPr>
          <t>연</t>
        </r>
        <r>
          <rPr>
            <b/>
            <sz val="9"/>
            <color indexed="81"/>
            <rFont val="Tahoma"/>
            <family val="2"/>
          </rPr>
          <t xml:space="preserve"> 100</t>
        </r>
        <r>
          <rPr>
            <b/>
            <sz val="9"/>
            <color indexed="81"/>
            <rFont val="돋움"/>
            <family val="3"/>
            <charset val="129"/>
          </rPr>
          <t>만원</t>
        </r>
        <r>
          <rPr>
            <b/>
            <sz val="9"/>
            <color indexed="81"/>
            <rFont val="Tahoma"/>
            <family val="2"/>
          </rPr>
          <t xml:space="preserve"> </t>
        </r>
        <r>
          <rPr>
            <b/>
            <sz val="9"/>
            <color indexed="81"/>
            <rFont val="돋움"/>
            <family val="3"/>
            <charset val="129"/>
          </rPr>
          <t>한도</t>
        </r>
        <r>
          <rPr>
            <b/>
            <sz val="9"/>
            <color indexed="81"/>
            <rFont val="Tahoma"/>
            <family val="2"/>
          </rPr>
          <t xml:space="preserve">) </t>
        </r>
        <r>
          <rPr>
            <b/>
            <sz val="9"/>
            <color indexed="81"/>
            <rFont val="돋움"/>
            <family val="3"/>
            <charset val="129"/>
          </rPr>
          <t>×</t>
        </r>
        <r>
          <rPr>
            <b/>
            <sz val="9"/>
            <color indexed="81"/>
            <rFont val="Tahoma"/>
            <family val="2"/>
          </rPr>
          <t xml:space="preserve"> 15%</t>
        </r>
        <r>
          <rPr>
            <b/>
            <sz val="9"/>
            <color indexed="81"/>
            <rFont val="돋움"/>
            <family val="3"/>
            <charset val="129"/>
          </rPr>
          <t xml:space="preserve">
</t>
        </r>
      </text>
    </comment>
    <comment ref="Y18" authorId="0" shapeId="0" xr:uid="{00000000-0006-0000-0100-00001E000000}">
      <text>
        <r>
          <rPr>
            <b/>
            <sz val="9"/>
            <color indexed="81"/>
            <rFont val="Tahoma"/>
            <family val="2"/>
          </rPr>
          <t xml:space="preserve"> 8. "</t>
        </r>
        <r>
          <rPr>
            <b/>
            <sz val="9"/>
            <color indexed="81"/>
            <rFont val="맑은 고딕"/>
            <family val="2"/>
            <charset val="129"/>
          </rPr>
          <t>직불카드등</t>
        </r>
        <r>
          <rPr>
            <b/>
            <sz val="9"/>
            <color indexed="81"/>
            <rFont val="Tahoma"/>
            <family val="2"/>
          </rPr>
          <t>”</t>
        </r>
        <r>
          <rPr>
            <b/>
            <sz val="9"/>
            <color indexed="81"/>
            <rFont val="맑은 고딕"/>
            <family val="2"/>
            <charset val="129"/>
          </rPr>
          <t>란에는</t>
        </r>
        <r>
          <rPr>
            <b/>
            <sz val="9"/>
            <color indexed="81"/>
            <rFont val="Tahoma"/>
            <family val="2"/>
          </rPr>
          <t xml:space="preserve"> </t>
        </r>
        <r>
          <rPr>
            <b/>
            <sz val="9"/>
            <color indexed="81"/>
            <rFont val="맑은 고딕"/>
            <family val="2"/>
            <charset val="129"/>
          </rPr>
          <t>「여신전문금융업법」</t>
        </r>
        <r>
          <rPr>
            <b/>
            <sz val="9"/>
            <color indexed="81"/>
            <rFont val="Tahoma"/>
            <family val="2"/>
          </rPr>
          <t xml:space="preserve"> </t>
        </r>
        <r>
          <rPr>
            <b/>
            <sz val="9"/>
            <color indexed="81"/>
            <rFont val="맑은 고딕"/>
            <family val="2"/>
            <charset val="129"/>
          </rPr>
          <t>제</t>
        </r>
        <r>
          <rPr>
            <b/>
            <sz val="9"/>
            <color indexed="81"/>
            <rFont val="Tahoma"/>
            <family val="2"/>
          </rPr>
          <t>2</t>
        </r>
        <r>
          <rPr>
            <b/>
            <sz val="9"/>
            <color indexed="81"/>
            <rFont val="맑은 고딕"/>
            <family val="2"/>
            <charset val="129"/>
          </rPr>
          <t>조에</t>
        </r>
        <r>
          <rPr>
            <b/>
            <sz val="9"/>
            <color indexed="81"/>
            <rFont val="Tahoma"/>
            <family val="2"/>
          </rPr>
          <t xml:space="preserve"> </t>
        </r>
        <r>
          <rPr>
            <b/>
            <sz val="9"/>
            <color indexed="81"/>
            <rFont val="맑은 고딕"/>
            <family val="2"/>
            <charset val="129"/>
          </rPr>
          <t>따른</t>
        </r>
        <r>
          <rPr>
            <b/>
            <sz val="9"/>
            <color indexed="81"/>
            <rFont val="Tahoma"/>
            <family val="2"/>
          </rPr>
          <t xml:space="preserve"> </t>
        </r>
        <r>
          <rPr>
            <b/>
            <sz val="9"/>
            <color indexed="81"/>
            <rFont val="맑은 고딕"/>
            <family val="2"/>
            <charset val="129"/>
          </rPr>
          <t>직불카드</t>
        </r>
        <r>
          <rPr>
            <b/>
            <sz val="9"/>
            <color indexed="81"/>
            <rFont val="Tahoma"/>
            <family val="2"/>
          </rPr>
          <t xml:space="preserve"> </t>
        </r>
        <r>
          <rPr>
            <b/>
            <sz val="9"/>
            <color indexed="81"/>
            <rFont val="맑은 고딕"/>
            <family val="2"/>
            <charset val="129"/>
          </rPr>
          <t>등</t>
        </r>
        <r>
          <rPr>
            <b/>
            <sz val="9"/>
            <color indexed="81"/>
            <rFont val="Tahoma"/>
            <family val="2"/>
          </rPr>
          <t xml:space="preserve"> </t>
        </r>
        <r>
          <rPr>
            <b/>
            <sz val="9"/>
            <color indexed="81"/>
            <rFont val="맑은 고딕"/>
            <family val="2"/>
            <charset val="129"/>
          </rPr>
          <t>「조세특례제한법」</t>
        </r>
        <r>
          <rPr>
            <b/>
            <sz val="9"/>
            <color indexed="81"/>
            <rFont val="Tahoma"/>
            <family val="2"/>
          </rPr>
          <t xml:space="preserve"> </t>
        </r>
        <r>
          <rPr>
            <b/>
            <sz val="9"/>
            <color indexed="81"/>
            <rFont val="맑은 고딕"/>
            <family val="2"/>
            <charset val="129"/>
          </rPr>
          <t>제</t>
        </r>
        <r>
          <rPr>
            <b/>
            <sz val="9"/>
            <color indexed="81"/>
            <rFont val="Tahoma"/>
            <family val="2"/>
          </rPr>
          <t>126</t>
        </r>
        <r>
          <rPr>
            <b/>
            <sz val="9"/>
            <color indexed="81"/>
            <rFont val="맑은 고딕"/>
            <family val="2"/>
            <charset val="129"/>
          </rPr>
          <t>조의</t>
        </r>
        <r>
          <rPr>
            <b/>
            <sz val="9"/>
            <color indexed="81"/>
            <rFont val="Tahoma"/>
            <family val="2"/>
          </rPr>
          <t>2</t>
        </r>
        <r>
          <rPr>
            <b/>
            <sz val="9"/>
            <color indexed="81"/>
            <rFont val="맑은 고딕"/>
            <family val="2"/>
            <charset val="129"/>
          </rPr>
          <t>제</t>
        </r>
        <r>
          <rPr>
            <b/>
            <sz val="9"/>
            <color indexed="81"/>
            <rFont val="Tahoma"/>
            <family val="2"/>
          </rPr>
          <t>1</t>
        </r>
        <r>
          <rPr>
            <b/>
            <sz val="9"/>
            <color indexed="81"/>
            <rFont val="맑은 고딕"/>
            <family val="2"/>
            <charset val="129"/>
          </rPr>
          <t>항제</t>
        </r>
        <r>
          <rPr>
            <b/>
            <sz val="9"/>
            <color indexed="81"/>
            <rFont val="Tahoma"/>
            <family val="2"/>
          </rPr>
          <t>4</t>
        </r>
        <r>
          <rPr>
            <b/>
            <sz val="9"/>
            <color indexed="81"/>
            <rFont val="맑은 고딕"/>
            <family val="2"/>
            <charset val="129"/>
          </rPr>
          <t>호에</t>
        </r>
        <r>
          <rPr>
            <b/>
            <sz val="9"/>
            <color indexed="81"/>
            <rFont val="Tahoma"/>
            <family val="2"/>
          </rPr>
          <t xml:space="preserve"> </t>
        </r>
        <r>
          <rPr>
            <b/>
            <sz val="9"/>
            <color indexed="81"/>
            <rFont val="맑은 고딕"/>
            <family val="2"/>
            <charset val="129"/>
          </rPr>
          <t>해당하는</t>
        </r>
        <r>
          <rPr>
            <b/>
            <sz val="9"/>
            <color indexed="81"/>
            <rFont val="Tahoma"/>
            <family val="2"/>
          </rPr>
          <t xml:space="preserve"> </t>
        </r>
        <r>
          <rPr>
            <b/>
            <sz val="9"/>
            <color indexed="81"/>
            <rFont val="맑은 고딕"/>
            <family val="2"/>
            <charset val="129"/>
          </rPr>
          <t>금액</t>
        </r>
        <r>
          <rPr>
            <b/>
            <sz val="9"/>
            <color indexed="81"/>
            <rFont val="Tahoma"/>
            <family val="2"/>
          </rPr>
          <t>(</t>
        </r>
        <r>
          <rPr>
            <b/>
            <sz val="9"/>
            <color indexed="81"/>
            <rFont val="맑은 고딕"/>
            <family val="2"/>
            <charset val="129"/>
          </rPr>
          <t>전통시장사용분과</t>
        </r>
        <r>
          <rPr>
            <b/>
            <sz val="9"/>
            <color indexed="81"/>
            <rFont val="Tahoma"/>
            <family val="2"/>
          </rPr>
          <t xml:space="preserve"> </t>
        </r>
        <r>
          <rPr>
            <b/>
            <sz val="9"/>
            <color indexed="81"/>
            <rFont val="맑은 고딕"/>
            <family val="2"/>
            <charset val="129"/>
          </rPr>
          <t>대중교통이용분이</t>
        </r>
        <r>
          <rPr>
            <b/>
            <sz val="9"/>
            <color indexed="81"/>
            <rFont val="Tahoma"/>
            <family val="2"/>
          </rPr>
          <t xml:space="preserve"> </t>
        </r>
        <r>
          <rPr>
            <b/>
            <sz val="9"/>
            <color indexed="81"/>
            <rFont val="맑은 고딕"/>
            <family val="2"/>
            <charset val="129"/>
          </rPr>
          <t>포함된</t>
        </r>
        <r>
          <rPr>
            <b/>
            <sz val="9"/>
            <color indexed="81"/>
            <rFont val="Tahoma"/>
            <family val="2"/>
          </rPr>
          <t xml:space="preserve"> </t>
        </r>
        <r>
          <rPr>
            <b/>
            <sz val="9"/>
            <color indexed="81"/>
            <rFont val="맑은 고딕"/>
            <family val="2"/>
            <charset val="129"/>
          </rPr>
          <t>금액은</t>
        </r>
        <r>
          <rPr>
            <b/>
            <sz val="9"/>
            <color indexed="81"/>
            <rFont val="Tahoma"/>
            <family val="2"/>
          </rPr>
          <t xml:space="preserve"> </t>
        </r>
        <r>
          <rPr>
            <b/>
            <sz val="9"/>
            <color indexed="81"/>
            <rFont val="맑은 고딕"/>
            <family val="2"/>
            <charset val="129"/>
          </rPr>
          <t>제외</t>
        </r>
        <r>
          <rPr>
            <b/>
            <sz val="9"/>
            <color indexed="81"/>
            <rFont val="Tahoma"/>
            <family val="2"/>
          </rPr>
          <t>)</t>
        </r>
        <r>
          <rPr>
            <b/>
            <sz val="9"/>
            <color indexed="81"/>
            <rFont val="맑은 고딕"/>
            <family val="2"/>
            <charset val="129"/>
          </rPr>
          <t>을</t>
        </r>
        <r>
          <rPr>
            <b/>
            <sz val="9"/>
            <color indexed="81"/>
            <rFont val="Tahoma"/>
            <family val="2"/>
          </rPr>
          <t xml:space="preserve"> </t>
        </r>
        <r>
          <rPr>
            <b/>
            <sz val="9"/>
            <color indexed="81"/>
            <rFont val="맑은 고딕"/>
            <family val="2"/>
            <charset val="129"/>
          </rPr>
          <t>적습니다</t>
        </r>
        <r>
          <rPr>
            <b/>
            <sz val="9"/>
            <color indexed="81"/>
            <rFont val="Tahoma"/>
            <family val="2"/>
          </rPr>
          <t>.</t>
        </r>
      </text>
    </comment>
    <comment ref="AG18" authorId="0" shapeId="0" xr:uid="{00000000-0006-0000-0100-00001F000000}">
      <text>
        <r>
          <rPr>
            <b/>
            <sz val="9"/>
            <color indexed="81"/>
            <rFont val="돋움"/>
            <family val="3"/>
            <charset val="129"/>
          </rPr>
          <t>세무서중점</t>
        </r>
        <r>
          <rPr>
            <b/>
            <sz val="9"/>
            <color indexed="81"/>
            <rFont val="Tahoma"/>
            <family val="2"/>
          </rPr>
          <t xml:space="preserve"> check </t>
        </r>
        <r>
          <rPr>
            <b/>
            <sz val="9"/>
            <color indexed="81"/>
            <rFont val="돋움"/>
            <family val="3"/>
            <charset val="129"/>
          </rPr>
          <t>사항
⊙</t>
        </r>
        <r>
          <rPr>
            <b/>
            <sz val="9"/>
            <color indexed="81"/>
            <rFont val="Tahoma"/>
            <family val="2"/>
          </rPr>
          <t xml:space="preserve"> </t>
        </r>
        <r>
          <rPr>
            <b/>
            <sz val="9"/>
            <color indexed="81"/>
            <rFont val="돋움"/>
            <family val="3"/>
            <charset val="129"/>
          </rPr>
          <t>수동</t>
        </r>
        <r>
          <rPr>
            <b/>
            <sz val="9"/>
            <color indexed="81"/>
            <rFont val="Tahoma"/>
            <family val="2"/>
          </rPr>
          <t xml:space="preserve"> </t>
        </r>
        <r>
          <rPr>
            <b/>
            <sz val="9"/>
            <color indexed="81"/>
            <rFont val="돋움"/>
            <family val="3"/>
            <charset val="129"/>
          </rPr>
          <t>제출</t>
        </r>
        <r>
          <rPr>
            <b/>
            <sz val="9"/>
            <color indexed="81"/>
            <rFont val="Tahoma"/>
            <family val="2"/>
          </rPr>
          <t xml:space="preserve"> </t>
        </r>
        <r>
          <rPr>
            <b/>
            <sz val="9"/>
            <color indexed="81"/>
            <rFont val="돋움"/>
            <family val="3"/>
            <charset val="129"/>
          </rPr>
          <t>기부금영수증</t>
        </r>
        <r>
          <rPr>
            <b/>
            <sz val="9"/>
            <color indexed="81"/>
            <rFont val="Tahoma"/>
            <family val="2"/>
          </rPr>
          <t xml:space="preserve"> </t>
        </r>
        <r>
          <rPr>
            <b/>
            <sz val="9"/>
            <color indexed="81"/>
            <rFont val="돋움"/>
            <family val="3"/>
            <charset val="129"/>
          </rPr>
          <t>상</t>
        </r>
        <r>
          <rPr>
            <b/>
            <sz val="9"/>
            <color indexed="81"/>
            <rFont val="Tahoma"/>
            <family val="2"/>
          </rPr>
          <t xml:space="preserve"> '</t>
        </r>
        <r>
          <rPr>
            <b/>
            <sz val="9"/>
            <color indexed="81"/>
            <rFont val="돋움"/>
            <family val="3"/>
            <charset val="129"/>
          </rPr>
          <t>일련번호</t>
        </r>
        <r>
          <rPr>
            <b/>
            <sz val="9"/>
            <color indexed="81"/>
            <rFont val="Tahoma"/>
            <family val="2"/>
          </rPr>
          <t xml:space="preserve">' </t>
        </r>
        <r>
          <rPr>
            <b/>
            <sz val="9"/>
            <color indexed="81"/>
            <rFont val="돋움"/>
            <family val="3"/>
            <charset val="129"/>
          </rPr>
          <t>유무</t>
        </r>
        <r>
          <rPr>
            <b/>
            <sz val="9"/>
            <color indexed="81"/>
            <rFont val="Tahoma"/>
            <family val="2"/>
          </rPr>
          <t xml:space="preserve"> </t>
        </r>
        <r>
          <rPr>
            <b/>
            <sz val="9"/>
            <color indexed="81"/>
            <rFont val="돋움"/>
            <family val="3"/>
            <charset val="129"/>
          </rPr>
          <t xml:space="preserve">확인
</t>
        </r>
        <r>
          <rPr>
            <b/>
            <sz val="9"/>
            <color indexed="81"/>
            <rFont val="Tahoma"/>
            <family val="2"/>
          </rPr>
          <t xml:space="preserve">  - </t>
        </r>
        <r>
          <rPr>
            <b/>
            <sz val="9"/>
            <color indexed="81"/>
            <rFont val="돋움"/>
            <family val="3"/>
            <charset val="129"/>
          </rPr>
          <t>일련번호가</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기부금영수증의</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기부금</t>
        </r>
        <r>
          <rPr>
            <b/>
            <sz val="9"/>
            <color indexed="81"/>
            <rFont val="Tahoma"/>
            <family val="2"/>
          </rPr>
          <t xml:space="preserve"> </t>
        </r>
        <r>
          <rPr>
            <b/>
            <sz val="9"/>
            <color indexed="81"/>
            <rFont val="돋움"/>
            <family val="3"/>
            <charset val="129"/>
          </rPr>
          <t>표본조사</t>
        </r>
        <r>
          <rPr>
            <b/>
            <sz val="9"/>
            <color indexed="81"/>
            <rFont val="Tahoma"/>
            <family val="2"/>
          </rPr>
          <t xml:space="preserve"> </t>
        </r>
        <r>
          <rPr>
            <b/>
            <sz val="9"/>
            <color indexed="81"/>
            <rFont val="돋움"/>
            <family val="3"/>
            <charset val="129"/>
          </rPr>
          <t>대상에</t>
        </r>
        <r>
          <rPr>
            <b/>
            <sz val="9"/>
            <color indexed="81"/>
            <rFont val="Tahoma"/>
            <family val="2"/>
          </rPr>
          <t xml:space="preserve"> </t>
        </r>
        <r>
          <rPr>
            <b/>
            <sz val="9"/>
            <color indexed="81"/>
            <rFont val="돋움"/>
            <family val="3"/>
            <charset val="129"/>
          </rPr>
          <t>선정될</t>
        </r>
        <r>
          <rPr>
            <b/>
            <sz val="9"/>
            <color indexed="81"/>
            <rFont val="Tahoma"/>
            <family val="2"/>
          </rPr>
          <t xml:space="preserve"> </t>
        </r>
        <r>
          <rPr>
            <b/>
            <sz val="9"/>
            <color indexed="81"/>
            <rFont val="돋움"/>
            <family val="3"/>
            <charset val="129"/>
          </rPr>
          <t>가능성이</t>
        </r>
        <r>
          <rPr>
            <b/>
            <sz val="9"/>
            <color indexed="81"/>
            <rFont val="Tahoma"/>
            <family val="2"/>
          </rPr>
          <t xml:space="preserve"> </t>
        </r>
        <r>
          <rPr>
            <b/>
            <sz val="9"/>
            <color indexed="81"/>
            <rFont val="돋움"/>
            <family val="3"/>
            <charset val="129"/>
          </rPr>
          <t xml:space="preserve">높음
</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기본공제대상자가</t>
        </r>
        <r>
          <rPr>
            <b/>
            <sz val="9"/>
            <color indexed="81"/>
            <rFont val="Tahoma"/>
            <family val="2"/>
          </rPr>
          <t xml:space="preserve"> </t>
        </r>
        <r>
          <rPr>
            <b/>
            <sz val="9"/>
            <color indexed="81"/>
            <rFont val="돋움"/>
            <family val="3"/>
            <charset val="129"/>
          </rPr>
          <t>아닌</t>
        </r>
        <r>
          <rPr>
            <b/>
            <sz val="9"/>
            <color indexed="81"/>
            <rFont val="Tahoma"/>
            <family val="2"/>
          </rPr>
          <t xml:space="preserve"> </t>
        </r>
        <r>
          <rPr>
            <b/>
            <sz val="9"/>
            <color indexed="81"/>
            <rFont val="돋움"/>
            <family val="3"/>
            <charset val="129"/>
          </rPr>
          <t>지계존·비속</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형제자매</t>
        </r>
        <r>
          <rPr>
            <b/>
            <sz val="9"/>
            <color indexed="81"/>
            <rFont val="Tahoma"/>
            <family val="2"/>
          </rPr>
          <t xml:space="preserve"> </t>
        </r>
        <r>
          <rPr>
            <b/>
            <sz val="9"/>
            <color indexed="81"/>
            <rFont val="돋움"/>
            <family val="3"/>
            <charset val="129"/>
          </rPr>
          <t>등이</t>
        </r>
        <r>
          <rPr>
            <b/>
            <sz val="9"/>
            <color indexed="81"/>
            <rFont val="Tahoma"/>
            <family val="2"/>
          </rPr>
          <t xml:space="preserve"> </t>
        </r>
        <r>
          <rPr>
            <b/>
            <sz val="9"/>
            <color indexed="81"/>
            <rFont val="돋움"/>
            <family val="3"/>
            <charset val="129"/>
          </rPr>
          <t>지출한</t>
        </r>
        <r>
          <rPr>
            <b/>
            <sz val="9"/>
            <color indexed="81"/>
            <rFont val="Tahoma"/>
            <family val="2"/>
          </rPr>
          <t xml:space="preserve"> </t>
        </r>
        <r>
          <rPr>
            <b/>
            <sz val="9"/>
            <color indexed="81"/>
            <rFont val="돋움"/>
            <family val="3"/>
            <charset val="129"/>
          </rPr>
          <t>기부금은</t>
        </r>
        <r>
          <rPr>
            <b/>
            <sz val="9"/>
            <color indexed="81"/>
            <rFont val="Tahoma"/>
            <family val="2"/>
          </rPr>
          <t xml:space="preserve"> </t>
        </r>
        <r>
          <rPr>
            <b/>
            <sz val="9"/>
            <color indexed="81"/>
            <rFont val="돋움"/>
            <family val="3"/>
            <charset val="129"/>
          </rPr>
          <t>세액공제</t>
        </r>
        <r>
          <rPr>
            <b/>
            <sz val="9"/>
            <color indexed="81"/>
            <rFont val="Tahoma"/>
            <family val="2"/>
          </rPr>
          <t xml:space="preserve"> </t>
        </r>
        <r>
          <rPr>
            <b/>
            <sz val="9"/>
            <color indexed="81"/>
            <rFont val="돋움"/>
            <family val="3"/>
            <charset val="129"/>
          </rPr>
          <t xml:space="preserve">불가
</t>
        </r>
        <r>
          <rPr>
            <b/>
            <sz val="9"/>
            <color indexed="81"/>
            <rFont val="Tahoma"/>
            <family val="2"/>
          </rPr>
          <t xml:space="preserve">   - </t>
        </r>
        <r>
          <rPr>
            <b/>
            <sz val="9"/>
            <color indexed="81"/>
            <rFont val="돋움"/>
            <family val="3"/>
            <charset val="129"/>
          </rPr>
          <t>나이요건</t>
        </r>
        <r>
          <rPr>
            <b/>
            <sz val="9"/>
            <color indexed="81"/>
            <rFont val="Tahoma"/>
            <family val="2"/>
          </rPr>
          <t xml:space="preserve">, </t>
        </r>
        <r>
          <rPr>
            <b/>
            <sz val="9"/>
            <color indexed="81"/>
            <rFont val="돋움"/>
            <family val="3"/>
            <charset val="129"/>
          </rPr>
          <t>소득요건을</t>
        </r>
        <r>
          <rPr>
            <b/>
            <sz val="9"/>
            <color indexed="81"/>
            <rFont val="Tahoma"/>
            <family val="2"/>
          </rPr>
          <t xml:space="preserve"> </t>
        </r>
        <r>
          <rPr>
            <b/>
            <sz val="9"/>
            <color indexed="81"/>
            <rFont val="돋움"/>
            <family val="3"/>
            <charset val="129"/>
          </rPr>
          <t>충족하지</t>
        </r>
        <r>
          <rPr>
            <b/>
            <sz val="9"/>
            <color indexed="81"/>
            <rFont val="Tahoma"/>
            <family val="2"/>
          </rPr>
          <t xml:space="preserve"> </t>
        </r>
        <r>
          <rPr>
            <b/>
            <sz val="9"/>
            <color indexed="81"/>
            <rFont val="돋움"/>
            <family val="3"/>
            <charset val="129"/>
          </rPr>
          <t>못하</t>
        </r>
        <r>
          <rPr>
            <b/>
            <sz val="9"/>
            <color indexed="81"/>
            <rFont val="Tahoma"/>
            <family val="2"/>
          </rPr>
          <t xml:space="preserve"> </t>
        </r>
        <r>
          <rPr>
            <b/>
            <sz val="9"/>
            <color indexed="81"/>
            <rFont val="돋움"/>
            <family val="3"/>
            <charset val="129"/>
          </rPr>
          <t>부양가족이</t>
        </r>
        <r>
          <rPr>
            <b/>
            <sz val="9"/>
            <color indexed="81"/>
            <rFont val="Tahoma"/>
            <family val="2"/>
          </rPr>
          <t xml:space="preserve"> </t>
        </r>
        <r>
          <rPr>
            <b/>
            <sz val="9"/>
            <color indexed="81"/>
            <rFont val="돋움"/>
            <family val="3"/>
            <charset val="129"/>
          </rPr>
          <t>지출한</t>
        </r>
        <r>
          <rPr>
            <b/>
            <sz val="9"/>
            <color indexed="81"/>
            <rFont val="Tahoma"/>
            <family val="2"/>
          </rPr>
          <t xml:space="preserve"> </t>
        </r>
        <r>
          <rPr>
            <b/>
            <sz val="9"/>
            <color indexed="81"/>
            <rFont val="돋움"/>
            <family val="3"/>
            <charset val="129"/>
          </rPr>
          <t>기부금은</t>
        </r>
        <r>
          <rPr>
            <b/>
            <sz val="9"/>
            <color indexed="81"/>
            <rFont val="Tahoma"/>
            <family val="2"/>
          </rPr>
          <t xml:space="preserve"> </t>
        </r>
        <r>
          <rPr>
            <b/>
            <sz val="9"/>
            <color indexed="81"/>
            <rFont val="돋움"/>
            <family val="3"/>
            <charset val="129"/>
          </rPr>
          <t>세액공제</t>
        </r>
        <r>
          <rPr>
            <b/>
            <sz val="9"/>
            <color indexed="81"/>
            <rFont val="Tahoma"/>
            <family val="2"/>
          </rPr>
          <t xml:space="preserve"> </t>
        </r>
        <r>
          <rPr>
            <b/>
            <sz val="9"/>
            <color indexed="81"/>
            <rFont val="돋움"/>
            <family val="3"/>
            <charset val="129"/>
          </rPr>
          <t xml:space="preserve">불가
</t>
        </r>
        <r>
          <rPr>
            <b/>
            <sz val="9"/>
            <color indexed="81"/>
            <rFont val="Tahoma"/>
            <family val="2"/>
          </rPr>
          <t xml:space="preserve">   - </t>
        </r>
        <r>
          <rPr>
            <b/>
            <sz val="9"/>
            <color indexed="81"/>
            <rFont val="돋움"/>
            <family val="3"/>
            <charset val="129"/>
          </rPr>
          <t>정치자금기부금과</t>
        </r>
        <r>
          <rPr>
            <b/>
            <sz val="9"/>
            <color indexed="81"/>
            <rFont val="Tahoma"/>
            <family val="2"/>
          </rPr>
          <t xml:space="preserve"> </t>
        </r>
        <r>
          <rPr>
            <b/>
            <sz val="9"/>
            <color indexed="81"/>
            <rFont val="돋움"/>
            <family val="3"/>
            <charset val="129"/>
          </rPr>
          <t>우리사주조합기부금은</t>
        </r>
        <r>
          <rPr>
            <b/>
            <sz val="9"/>
            <color indexed="81"/>
            <rFont val="Tahoma"/>
            <family val="2"/>
          </rPr>
          <t xml:space="preserve"> </t>
        </r>
        <r>
          <rPr>
            <b/>
            <sz val="9"/>
            <color indexed="81"/>
            <rFont val="돋움"/>
            <family val="3"/>
            <charset val="129"/>
          </rPr>
          <t>근로자</t>
        </r>
        <r>
          <rPr>
            <b/>
            <sz val="9"/>
            <color indexed="81"/>
            <rFont val="Tahoma"/>
            <family val="2"/>
          </rPr>
          <t xml:space="preserve"> </t>
        </r>
        <r>
          <rPr>
            <b/>
            <sz val="9"/>
            <color indexed="81"/>
            <rFont val="돋움"/>
            <family val="3"/>
            <charset val="129"/>
          </rPr>
          <t>본인</t>
        </r>
        <r>
          <rPr>
            <b/>
            <sz val="9"/>
            <color indexed="81"/>
            <rFont val="Tahoma"/>
            <family val="2"/>
          </rPr>
          <t xml:space="preserve"> </t>
        </r>
        <r>
          <rPr>
            <b/>
            <sz val="9"/>
            <color indexed="81"/>
            <rFont val="돋움"/>
            <family val="3"/>
            <charset val="129"/>
          </rPr>
          <t>지출분만</t>
        </r>
        <r>
          <rPr>
            <b/>
            <sz val="9"/>
            <color indexed="81"/>
            <rFont val="Tahoma"/>
            <family val="2"/>
          </rPr>
          <t xml:space="preserve"> </t>
        </r>
        <r>
          <rPr>
            <b/>
            <sz val="9"/>
            <color indexed="81"/>
            <rFont val="돋움"/>
            <family val="3"/>
            <charset val="129"/>
          </rPr>
          <t>공제</t>
        </r>
        <r>
          <rPr>
            <b/>
            <sz val="9"/>
            <color indexed="81"/>
            <rFont val="Tahoma"/>
            <family val="2"/>
          </rPr>
          <t xml:space="preserve"> </t>
        </r>
        <r>
          <rPr>
            <b/>
            <sz val="9"/>
            <color indexed="81"/>
            <rFont val="돋움"/>
            <family val="3"/>
            <charset val="129"/>
          </rPr>
          <t>가능</t>
        </r>
        <r>
          <rPr>
            <b/>
            <sz val="9"/>
            <color indexed="81"/>
            <rFont val="Tahoma"/>
            <family val="2"/>
          </rPr>
          <t xml:space="preserve">
(5) </t>
        </r>
        <r>
          <rPr>
            <b/>
            <sz val="9"/>
            <color indexed="81"/>
            <rFont val="돋움"/>
            <family val="3"/>
            <charset val="129"/>
          </rPr>
          <t>기부금</t>
        </r>
        <r>
          <rPr>
            <b/>
            <sz val="9"/>
            <color indexed="81"/>
            <rFont val="Tahoma"/>
            <family val="2"/>
          </rPr>
          <t xml:space="preserve"> </t>
        </r>
        <r>
          <rPr>
            <b/>
            <sz val="9"/>
            <color indexed="81"/>
            <rFont val="돋움"/>
            <family val="3"/>
            <charset val="129"/>
          </rPr>
          <t>세액공제</t>
        </r>
        <r>
          <rPr>
            <b/>
            <sz val="9"/>
            <color indexed="81"/>
            <rFont val="Tahoma"/>
            <family val="2"/>
          </rPr>
          <t xml:space="preserve"> (</t>
        </r>
        <r>
          <rPr>
            <b/>
            <sz val="9"/>
            <color indexed="81"/>
            <rFont val="돋움"/>
            <family val="3"/>
            <charset val="129"/>
          </rPr>
          <t>소득세법</t>
        </r>
        <r>
          <rPr>
            <b/>
            <sz val="9"/>
            <color indexed="81"/>
            <rFont val="Tahoma"/>
            <family val="2"/>
          </rPr>
          <t xml:space="preserve"> </t>
        </r>
        <r>
          <rPr>
            <b/>
            <sz val="9"/>
            <color indexed="81"/>
            <rFont val="돋움"/>
            <family val="3"/>
            <charset val="129"/>
          </rPr>
          <t>§</t>
        </r>
        <r>
          <rPr>
            <b/>
            <sz val="9"/>
            <color indexed="81"/>
            <rFont val="Tahoma"/>
            <family val="2"/>
          </rPr>
          <t>59</t>
        </r>
        <r>
          <rPr>
            <b/>
            <sz val="9"/>
            <color indexed="81"/>
            <rFont val="돋움"/>
            <family val="3"/>
            <charset val="129"/>
          </rPr>
          <t>의</t>
        </r>
        <r>
          <rPr>
            <b/>
            <sz val="9"/>
            <color indexed="81"/>
            <rFont val="Tahoma"/>
            <family val="2"/>
          </rPr>
          <t xml:space="preserve">4 </t>
        </r>
        <r>
          <rPr>
            <b/>
            <sz val="9"/>
            <color indexed="81"/>
            <rFont val="돋움"/>
            <family val="3"/>
            <charset val="129"/>
          </rPr>
          <t>④</t>
        </r>
        <r>
          <rPr>
            <b/>
            <sz val="9"/>
            <color indexed="81"/>
            <rFont val="Tahoma"/>
            <family val="2"/>
          </rPr>
          <t xml:space="preserve">)
- </t>
        </r>
        <r>
          <rPr>
            <b/>
            <sz val="9"/>
            <color indexed="81"/>
            <rFont val="돋움"/>
            <family val="3"/>
            <charset val="129"/>
          </rPr>
          <t>근로자</t>
        </r>
        <r>
          <rPr>
            <b/>
            <sz val="9"/>
            <color indexed="81"/>
            <rFont val="Tahoma"/>
            <family val="2"/>
          </rPr>
          <t xml:space="preserve"> </t>
        </r>
        <r>
          <rPr>
            <b/>
            <sz val="9"/>
            <color indexed="81"/>
            <rFont val="돋움"/>
            <family val="3"/>
            <charset val="129"/>
          </rPr>
          <t>본인</t>
        </r>
        <r>
          <rPr>
            <b/>
            <sz val="9"/>
            <color indexed="81"/>
            <rFont val="Tahoma"/>
            <family val="2"/>
          </rPr>
          <t>,</t>
        </r>
        <r>
          <rPr>
            <b/>
            <sz val="9"/>
            <color indexed="81"/>
            <rFont val="돋움"/>
            <family val="3"/>
            <charset val="129"/>
          </rPr>
          <t>기본공제대상자인</t>
        </r>
        <r>
          <rPr>
            <b/>
            <sz val="9"/>
            <color indexed="81"/>
            <rFont val="Tahoma"/>
            <family val="2"/>
          </rPr>
          <t xml:space="preserve"> </t>
        </r>
        <r>
          <rPr>
            <b/>
            <sz val="9"/>
            <color indexed="81"/>
            <rFont val="돋움"/>
            <family val="3"/>
            <charset val="129"/>
          </rPr>
          <t>배우자</t>
        </r>
        <r>
          <rPr>
            <b/>
            <sz val="9"/>
            <color indexed="81"/>
            <rFont val="Tahoma"/>
            <family val="2"/>
          </rPr>
          <t xml:space="preserve">, </t>
        </r>
        <r>
          <rPr>
            <b/>
            <sz val="9"/>
            <color indexed="81"/>
            <rFont val="돋움"/>
            <family val="3"/>
            <charset val="129"/>
          </rPr>
          <t>직계존속</t>
        </r>
        <r>
          <rPr>
            <b/>
            <sz val="9"/>
            <color indexed="81"/>
            <rFont val="Tahoma"/>
            <family val="2"/>
          </rPr>
          <t xml:space="preserve">, </t>
        </r>
        <r>
          <rPr>
            <b/>
            <sz val="9"/>
            <color indexed="81"/>
            <rFont val="돋움"/>
            <family val="3"/>
            <charset val="129"/>
          </rPr>
          <t>직계비속</t>
        </r>
        <r>
          <rPr>
            <b/>
            <sz val="9"/>
            <color indexed="81"/>
            <rFont val="Tahoma"/>
            <family val="2"/>
          </rPr>
          <t xml:space="preserve">, </t>
        </r>
        <r>
          <rPr>
            <b/>
            <sz val="9"/>
            <color indexed="81"/>
            <rFont val="돋움"/>
            <family val="3"/>
            <charset val="129"/>
          </rPr>
          <t>형제자매가</t>
        </r>
        <r>
          <rPr>
            <b/>
            <sz val="9"/>
            <color indexed="81"/>
            <rFont val="Tahoma"/>
            <family val="2"/>
          </rPr>
          <t xml:space="preserve"> </t>
        </r>
        <r>
          <rPr>
            <b/>
            <sz val="9"/>
            <color indexed="81"/>
            <rFont val="돋움"/>
            <family val="3"/>
            <charset val="129"/>
          </rPr>
          <t>당해</t>
        </r>
        <r>
          <rPr>
            <b/>
            <sz val="9"/>
            <color indexed="81"/>
            <rFont val="Tahoma"/>
            <family val="2"/>
          </rPr>
          <t xml:space="preserve"> </t>
        </r>
        <r>
          <rPr>
            <b/>
            <sz val="9"/>
            <color indexed="81"/>
            <rFont val="돋움"/>
            <family val="3"/>
            <charset val="129"/>
          </rPr>
          <t>연도에</t>
        </r>
        <r>
          <rPr>
            <b/>
            <sz val="9"/>
            <color indexed="81"/>
            <rFont val="Tahoma"/>
            <family val="2"/>
          </rPr>
          <t xml:space="preserve"> </t>
        </r>
        <r>
          <rPr>
            <b/>
            <sz val="9"/>
            <color indexed="81"/>
            <rFont val="돋움"/>
            <family val="3"/>
            <charset val="129"/>
          </rPr>
          <t>지급한</t>
        </r>
        <r>
          <rPr>
            <b/>
            <sz val="9"/>
            <color indexed="81"/>
            <rFont val="Tahoma"/>
            <family val="2"/>
          </rPr>
          <t xml:space="preserve"> </t>
        </r>
        <r>
          <rPr>
            <b/>
            <sz val="9"/>
            <color indexed="81"/>
            <rFont val="돋움"/>
            <family val="3"/>
            <charset val="129"/>
          </rPr>
          <t>기부금</t>
        </r>
        <r>
          <rPr>
            <b/>
            <sz val="9"/>
            <color indexed="81"/>
            <rFont val="Tahoma"/>
            <family val="2"/>
          </rPr>
          <t xml:space="preserve">
  (</t>
        </r>
        <r>
          <rPr>
            <b/>
            <sz val="9"/>
            <color indexed="81"/>
            <rFont val="돋움"/>
            <family val="3"/>
            <charset val="129"/>
          </rPr>
          <t>단</t>
        </r>
        <r>
          <rPr>
            <b/>
            <sz val="9"/>
            <color indexed="81"/>
            <rFont val="Tahoma"/>
            <family val="2"/>
          </rPr>
          <t xml:space="preserve">, </t>
        </r>
        <r>
          <rPr>
            <b/>
            <sz val="9"/>
            <color indexed="81"/>
            <rFont val="돋움"/>
            <family val="3"/>
            <charset val="129"/>
          </rPr>
          <t>정치자금</t>
        </r>
        <r>
          <rPr>
            <b/>
            <sz val="9"/>
            <color indexed="81"/>
            <rFont val="Tahoma"/>
            <family val="2"/>
          </rPr>
          <t xml:space="preserve"> </t>
        </r>
        <r>
          <rPr>
            <b/>
            <sz val="9"/>
            <color indexed="81"/>
            <rFont val="돋움"/>
            <family val="3"/>
            <charset val="129"/>
          </rPr>
          <t>기부금은</t>
        </r>
        <r>
          <rPr>
            <b/>
            <sz val="9"/>
            <color indexed="81"/>
            <rFont val="Tahoma"/>
            <family val="2"/>
          </rPr>
          <t xml:space="preserve"> </t>
        </r>
        <r>
          <rPr>
            <b/>
            <sz val="9"/>
            <color indexed="81"/>
            <rFont val="돋움"/>
            <family val="3"/>
            <charset val="129"/>
          </rPr>
          <t>근로자</t>
        </r>
        <r>
          <rPr>
            <b/>
            <sz val="9"/>
            <color indexed="81"/>
            <rFont val="Tahoma"/>
            <family val="2"/>
          </rPr>
          <t xml:space="preserve"> </t>
        </r>
        <r>
          <rPr>
            <b/>
            <sz val="9"/>
            <color indexed="81"/>
            <rFont val="돋움"/>
            <family val="3"/>
            <charset val="129"/>
          </rPr>
          <t>본인이</t>
        </r>
        <r>
          <rPr>
            <b/>
            <sz val="9"/>
            <color indexed="81"/>
            <rFont val="Tahoma"/>
            <family val="2"/>
          </rPr>
          <t xml:space="preserve"> </t>
        </r>
        <r>
          <rPr>
            <b/>
            <sz val="9"/>
            <color indexed="81"/>
            <rFont val="돋움"/>
            <family val="3"/>
            <charset val="129"/>
          </rPr>
          <t>기부한</t>
        </r>
        <r>
          <rPr>
            <b/>
            <sz val="9"/>
            <color indexed="81"/>
            <rFont val="Tahoma"/>
            <family val="2"/>
          </rPr>
          <t xml:space="preserve"> </t>
        </r>
        <r>
          <rPr>
            <b/>
            <sz val="9"/>
            <color indexed="81"/>
            <rFont val="돋움"/>
            <family val="3"/>
            <charset val="129"/>
          </rPr>
          <t>경우에만</t>
        </r>
        <r>
          <rPr>
            <b/>
            <sz val="9"/>
            <color indexed="81"/>
            <rFont val="Tahoma"/>
            <family val="2"/>
          </rPr>
          <t xml:space="preserve"> </t>
        </r>
        <r>
          <rPr>
            <b/>
            <sz val="9"/>
            <color indexed="81"/>
            <rFont val="돋움"/>
            <family val="3"/>
            <charset val="129"/>
          </rPr>
          <t>공제</t>
        </r>
        <r>
          <rPr>
            <b/>
            <sz val="9"/>
            <color indexed="81"/>
            <rFont val="Tahoma"/>
            <family val="2"/>
          </rPr>
          <t xml:space="preserve"> </t>
        </r>
        <r>
          <rPr>
            <b/>
            <sz val="9"/>
            <color indexed="81"/>
            <rFont val="돋움"/>
            <family val="3"/>
            <charset val="129"/>
          </rPr>
          <t>가능</t>
        </r>
        <r>
          <rPr>
            <b/>
            <sz val="9"/>
            <color indexed="81"/>
            <rFont val="Tahoma"/>
            <family val="2"/>
          </rPr>
          <t>)</t>
        </r>
        <r>
          <rPr>
            <b/>
            <sz val="9"/>
            <color indexed="81"/>
            <rFont val="돋움"/>
            <family val="3"/>
            <charset val="129"/>
          </rPr>
          <t xml:space="preserve">
거주자</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기본공제를</t>
        </r>
        <r>
          <rPr>
            <b/>
            <sz val="9"/>
            <color indexed="81"/>
            <rFont val="Tahoma"/>
            <family val="2"/>
          </rPr>
          <t xml:space="preserve"> </t>
        </r>
        <r>
          <rPr>
            <b/>
            <sz val="9"/>
            <color indexed="81"/>
            <rFont val="돋움"/>
            <family val="3"/>
            <charset val="129"/>
          </rPr>
          <t>적용받는</t>
        </r>
        <r>
          <rPr>
            <b/>
            <sz val="9"/>
            <color indexed="81"/>
            <rFont val="Tahoma"/>
            <family val="2"/>
          </rPr>
          <t xml:space="preserve"> </t>
        </r>
        <r>
          <rPr>
            <b/>
            <sz val="9"/>
            <color indexed="81"/>
            <rFont val="돋움"/>
            <family val="3"/>
            <charset val="129"/>
          </rPr>
          <t>부양가족이</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과세기간에</t>
        </r>
        <r>
          <rPr>
            <b/>
            <sz val="9"/>
            <color indexed="81"/>
            <rFont val="Tahoma"/>
            <family val="2"/>
          </rPr>
          <t xml:space="preserve"> </t>
        </r>
        <r>
          <rPr>
            <b/>
            <sz val="9"/>
            <color indexed="81"/>
            <rFont val="돋움"/>
            <family val="3"/>
            <charset val="129"/>
          </rPr>
          <t>지급한</t>
        </r>
        <r>
          <rPr>
            <b/>
            <sz val="9"/>
            <color indexed="81"/>
            <rFont val="Tahoma"/>
            <family val="2"/>
          </rPr>
          <t xml:space="preserve"> </t>
        </r>
        <r>
          <rPr>
            <b/>
            <sz val="9"/>
            <color indexed="81"/>
            <rFont val="돋움"/>
            <family val="3"/>
            <charset val="129"/>
          </rPr>
          <t>공제한도</t>
        </r>
        <r>
          <rPr>
            <b/>
            <sz val="9"/>
            <color indexed="81"/>
            <rFont val="Tahoma"/>
            <family val="2"/>
          </rPr>
          <t xml:space="preserve"> </t>
        </r>
        <r>
          <rPr>
            <b/>
            <sz val="9"/>
            <color indexed="81"/>
            <rFont val="돋움"/>
            <family val="3"/>
            <charset val="129"/>
          </rPr>
          <t>내의</t>
        </r>
        <r>
          <rPr>
            <b/>
            <sz val="9"/>
            <color indexed="81"/>
            <rFont val="Tahoma"/>
            <family val="2"/>
          </rPr>
          <t xml:space="preserve"> </t>
        </r>
        <r>
          <rPr>
            <b/>
            <sz val="9"/>
            <color indexed="81"/>
            <rFont val="돋움"/>
            <family val="3"/>
            <charset val="129"/>
          </rPr>
          <t>기부금의</t>
        </r>
        <r>
          <rPr>
            <b/>
            <sz val="9"/>
            <color indexed="81"/>
            <rFont val="Tahoma"/>
            <family val="2"/>
          </rPr>
          <t xml:space="preserve"> 15% (3</t>
        </r>
        <r>
          <rPr>
            <b/>
            <sz val="9"/>
            <color indexed="81"/>
            <rFont val="돋움"/>
            <family val="3"/>
            <charset val="129"/>
          </rPr>
          <t>천만원</t>
        </r>
        <r>
          <rPr>
            <b/>
            <sz val="9"/>
            <color indexed="81"/>
            <rFont val="Tahoma"/>
            <family val="2"/>
          </rPr>
          <t xml:space="preserve"> </t>
        </r>
        <r>
          <rPr>
            <b/>
            <sz val="9"/>
            <color indexed="81"/>
            <rFont val="돋움"/>
            <family val="3"/>
            <charset val="129"/>
          </rPr>
          <t>초과분은</t>
        </r>
        <r>
          <rPr>
            <b/>
            <sz val="9"/>
            <color indexed="81"/>
            <rFont val="Tahoma"/>
            <family val="2"/>
          </rPr>
          <t xml:space="preserve"> 25%)</t>
        </r>
        <r>
          <rPr>
            <b/>
            <sz val="9"/>
            <color indexed="81"/>
            <rFont val="돋움"/>
            <family val="3"/>
            <charset val="129"/>
          </rPr>
          <t>은</t>
        </r>
        <r>
          <rPr>
            <b/>
            <sz val="9"/>
            <color indexed="81"/>
            <rFont val="Tahoma"/>
            <family val="2"/>
          </rPr>
          <t xml:space="preserve"> </t>
        </r>
        <r>
          <rPr>
            <b/>
            <sz val="9"/>
            <color indexed="81"/>
            <rFont val="돋움"/>
            <family val="3"/>
            <charset val="129"/>
          </rPr>
          <t>해당
과세기간의</t>
        </r>
        <r>
          <rPr>
            <b/>
            <sz val="9"/>
            <color indexed="81"/>
            <rFont val="Tahoma"/>
            <family val="2"/>
          </rPr>
          <t xml:space="preserve"> </t>
        </r>
        <r>
          <rPr>
            <b/>
            <sz val="9"/>
            <color indexed="81"/>
            <rFont val="돋움"/>
            <family val="3"/>
            <charset val="129"/>
          </rPr>
          <t>합산과세되는</t>
        </r>
        <r>
          <rPr>
            <b/>
            <sz val="9"/>
            <color indexed="81"/>
            <rFont val="Tahoma"/>
            <family val="2"/>
          </rPr>
          <t xml:space="preserve"> </t>
        </r>
        <r>
          <rPr>
            <b/>
            <sz val="9"/>
            <color indexed="81"/>
            <rFont val="돋움"/>
            <family val="3"/>
            <charset val="129"/>
          </rPr>
          <t>종합소득산출세액에서</t>
        </r>
        <r>
          <rPr>
            <b/>
            <sz val="9"/>
            <color indexed="81"/>
            <rFont val="Tahoma"/>
            <family val="2"/>
          </rPr>
          <t xml:space="preserve"> </t>
        </r>
        <r>
          <rPr>
            <b/>
            <sz val="9"/>
            <color indexed="81"/>
            <rFont val="돋움"/>
            <family val="3"/>
            <charset val="129"/>
          </rPr>
          <t>공제한ㄷ</t>
        </r>
        <r>
          <rPr>
            <b/>
            <sz val="9"/>
            <color indexed="81"/>
            <rFont val="Tahoma"/>
            <family val="2"/>
          </rPr>
          <t>.(2013</t>
        </r>
        <r>
          <rPr>
            <b/>
            <sz val="9"/>
            <color indexed="81"/>
            <rFont val="돋움"/>
            <family val="3"/>
            <charset val="129"/>
          </rPr>
          <t>년</t>
        </r>
        <r>
          <rPr>
            <b/>
            <sz val="9"/>
            <color indexed="81"/>
            <rFont val="Tahoma"/>
            <family val="2"/>
          </rPr>
          <t xml:space="preserve"> </t>
        </r>
        <r>
          <rPr>
            <b/>
            <sz val="9"/>
            <color indexed="81"/>
            <rFont val="돋움"/>
            <family val="3"/>
            <charset val="129"/>
          </rPr>
          <t>이전</t>
        </r>
        <r>
          <rPr>
            <b/>
            <sz val="9"/>
            <color indexed="81"/>
            <rFont val="Tahoma"/>
            <family val="2"/>
          </rPr>
          <t xml:space="preserve"> </t>
        </r>
        <r>
          <rPr>
            <b/>
            <sz val="9"/>
            <color indexed="81"/>
            <rFont val="돋움"/>
            <family val="3"/>
            <charset val="129"/>
          </rPr>
          <t>기부금액</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이월된</t>
        </r>
        <r>
          <rPr>
            <b/>
            <sz val="9"/>
            <color indexed="81"/>
            <rFont val="Tahoma"/>
            <family val="2"/>
          </rPr>
          <t xml:space="preserve"> </t>
        </r>
        <r>
          <rPr>
            <b/>
            <sz val="9"/>
            <color indexed="81"/>
            <rFont val="돋움"/>
            <family val="3"/>
            <charset val="129"/>
          </rPr>
          <t>기부금은</t>
        </r>
        <r>
          <rPr>
            <b/>
            <sz val="9"/>
            <color indexed="81"/>
            <rFont val="Tahoma"/>
            <family val="2"/>
          </rPr>
          <t xml:space="preserve"> </t>
        </r>
        <r>
          <rPr>
            <b/>
            <sz val="9"/>
            <color indexed="81"/>
            <rFont val="돋움"/>
            <family val="3"/>
            <charset val="129"/>
          </rPr>
          <t>소득공제</t>
        </r>
        <r>
          <rPr>
            <b/>
            <sz val="9"/>
            <color indexed="81"/>
            <rFont val="Tahoma"/>
            <family val="2"/>
          </rPr>
          <t xml:space="preserve"> </t>
        </r>
        <r>
          <rPr>
            <b/>
            <sz val="9"/>
            <color indexed="81"/>
            <rFont val="돋움"/>
            <family val="3"/>
            <charset val="129"/>
          </rPr>
          <t>적용</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조세특례제한법에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정치자금기부금</t>
        </r>
        <r>
          <rPr>
            <b/>
            <sz val="9"/>
            <color indexed="81"/>
            <rFont val="Tahoma"/>
            <family val="2"/>
          </rPr>
          <t>'</t>
        </r>
        <r>
          <rPr>
            <b/>
            <sz val="9"/>
            <color indexed="81"/>
            <rFont val="돋움"/>
            <family val="3"/>
            <charset val="129"/>
          </rPr>
          <t>과</t>
        </r>
        <r>
          <rPr>
            <b/>
            <sz val="9"/>
            <color indexed="81"/>
            <rFont val="Tahoma"/>
            <family val="2"/>
          </rPr>
          <t xml:space="preserve"> '</t>
        </r>
        <r>
          <rPr>
            <b/>
            <sz val="9"/>
            <color indexed="81"/>
            <rFont val="돋움"/>
            <family val="3"/>
            <charset val="129"/>
          </rPr>
          <t>우리사주조합기부금</t>
        </r>
        <r>
          <rPr>
            <b/>
            <sz val="9"/>
            <color indexed="81"/>
            <rFont val="Tahoma"/>
            <family val="2"/>
          </rPr>
          <t>'</t>
        </r>
        <r>
          <rPr>
            <b/>
            <sz val="9"/>
            <color indexed="81"/>
            <rFont val="돋움"/>
            <family val="3"/>
            <charset val="129"/>
          </rPr>
          <t>은</t>
        </r>
        <r>
          <rPr>
            <b/>
            <sz val="9"/>
            <color indexed="81"/>
            <rFont val="Tahoma"/>
            <family val="2"/>
          </rPr>
          <t xml:space="preserve"> </t>
        </r>
        <r>
          <rPr>
            <b/>
            <sz val="9"/>
            <color indexed="81"/>
            <rFont val="돋움"/>
            <family val="3"/>
            <charset val="129"/>
          </rPr>
          <t>거주자가</t>
        </r>
        <r>
          <rPr>
            <b/>
            <sz val="9"/>
            <color indexed="81"/>
            <rFont val="Tahoma"/>
            <family val="2"/>
          </rPr>
          <t xml:space="preserve"> </t>
        </r>
        <r>
          <rPr>
            <b/>
            <sz val="9"/>
            <color indexed="81"/>
            <rFont val="돋움"/>
            <family val="3"/>
            <charset val="129"/>
          </rPr>
          <t>지급한</t>
        </r>
        <r>
          <rPr>
            <b/>
            <sz val="9"/>
            <color indexed="81"/>
            <rFont val="Tahoma"/>
            <family val="2"/>
          </rPr>
          <t xml:space="preserve"> </t>
        </r>
        <r>
          <rPr>
            <b/>
            <sz val="9"/>
            <color indexed="81"/>
            <rFont val="돋움"/>
            <family val="3"/>
            <charset val="129"/>
          </rPr>
          <t>기부금에</t>
        </r>
        <r>
          <rPr>
            <b/>
            <sz val="9"/>
            <color indexed="81"/>
            <rFont val="Tahoma"/>
            <family val="2"/>
          </rPr>
          <t xml:space="preserve"> </t>
        </r>
        <r>
          <rPr>
            <b/>
            <sz val="9"/>
            <color indexed="81"/>
            <rFont val="돋움"/>
            <family val="3"/>
            <charset val="129"/>
          </rPr>
          <t>한해</t>
        </r>
        <r>
          <rPr>
            <b/>
            <sz val="9"/>
            <color indexed="81"/>
            <rFont val="Tahoma"/>
            <family val="2"/>
          </rPr>
          <t xml:space="preserve"> </t>
        </r>
        <r>
          <rPr>
            <b/>
            <sz val="9"/>
            <color indexed="81"/>
            <rFont val="돋움"/>
            <family val="3"/>
            <charset val="129"/>
          </rPr>
          <t xml:space="preserve">공제
</t>
        </r>
        <r>
          <rPr>
            <b/>
            <sz val="9"/>
            <color indexed="81"/>
            <rFont val="Tahoma"/>
            <family val="2"/>
          </rPr>
          <t xml:space="preserve">1) </t>
        </r>
        <r>
          <rPr>
            <b/>
            <sz val="9"/>
            <color indexed="81"/>
            <rFont val="돋움"/>
            <family val="3"/>
            <charset val="129"/>
          </rPr>
          <t>공제대상
거주자</t>
        </r>
        <r>
          <rPr>
            <b/>
            <sz val="9"/>
            <color indexed="81"/>
            <rFont val="Tahoma"/>
            <family val="2"/>
          </rPr>
          <t>(</t>
        </r>
        <r>
          <rPr>
            <b/>
            <sz val="9"/>
            <color indexed="81"/>
            <rFont val="돋움"/>
            <family val="3"/>
            <charset val="129"/>
          </rPr>
          <t>사업소득이</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자</t>
        </r>
        <r>
          <rPr>
            <b/>
            <sz val="9"/>
            <color indexed="81"/>
            <rFont val="Tahoma"/>
            <family val="2"/>
          </rPr>
          <t xml:space="preserve"> </t>
        </r>
        <r>
          <rPr>
            <b/>
            <sz val="9"/>
            <color indexed="81"/>
            <rFont val="돋움"/>
            <family val="3"/>
            <charset val="129"/>
          </rPr>
          <t>제외</t>
        </r>
        <r>
          <rPr>
            <b/>
            <sz val="9"/>
            <color indexed="81"/>
            <rFont val="Tahoma"/>
            <family val="2"/>
          </rPr>
          <t>)</t>
        </r>
        <r>
          <rPr>
            <b/>
            <sz val="9"/>
            <color indexed="81"/>
            <rFont val="돋움"/>
            <family val="3"/>
            <charset val="129"/>
          </rPr>
          <t>가</t>
        </r>
        <r>
          <rPr>
            <b/>
            <sz val="9"/>
            <color indexed="81"/>
            <rFont val="Tahoma"/>
            <family val="2"/>
          </rPr>
          <t xml:space="preserve"> </t>
        </r>
        <r>
          <rPr>
            <b/>
            <sz val="9"/>
            <color indexed="81"/>
            <rFont val="돋움"/>
            <family val="3"/>
            <charset val="129"/>
          </rPr>
          <t>기부금을</t>
        </r>
        <r>
          <rPr>
            <b/>
            <sz val="9"/>
            <color indexed="81"/>
            <rFont val="Tahoma"/>
            <family val="2"/>
          </rPr>
          <t xml:space="preserve"> </t>
        </r>
        <r>
          <rPr>
            <b/>
            <sz val="9"/>
            <color indexed="81"/>
            <rFont val="돋움"/>
            <family val="3"/>
            <charset val="129"/>
          </rPr>
          <t>지출한</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기부금세액공제를</t>
        </r>
        <r>
          <rPr>
            <b/>
            <sz val="9"/>
            <color indexed="81"/>
            <rFont val="Tahoma"/>
            <family val="2"/>
          </rPr>
          <t xml:space="preserve"> </t>
        </r>
        <r>
          <rPr>
            <b/>
            <sz val="9"/>
            <color indexed="81"/>
            <rFont val="돋움"/>
            <family val="3"/>
            <charset val="129"/>
          </rPr>
          <t>받을</t>
        </r>
        <r>
          <rPr>
            <b/>
            <sz val="9"/>
            <color indexed="81"/>
            <rFont val="Tahoma"/>
            <family val="2"/>
          </rPr>
          <t xml:space="preserve"> </t>
        </r>
        <r>
          <rPr>
            <b/>
            <sz val="9"/>
            <color indexed="81"/>
            <rFont val="돋움"/>
            <family val="3"/>
            <charset val="129"/>
          </rPr>
          <t>수</t>
        </r>
        <r>
          <rPr>
            <b/>
            <sz val="9"/>
            <color indexed="81"/>
            <rFont val="Tahoma"/>
            <family val="2"/>
          </rPr>
          <t xml:space="preserve"> </t>
        </r>
        <r>
          <rPr>
            <b/>
            <sz val="9"/>
            <color indexed="81"/>
            <rFont val="돋움"/>
            <family val="3"/>
            <charset val="129"/>
          </rPr>
          <t>있다</t>
        </r>
        <r>
          <rPr>
            <b/>
            <sz val="9"/>
            <color indexed="81"/>
            <rFont val="Tahoma"/>
            <family val="2"/>
          </rPr>
          <t xml:space="preserve">. 
</t>
        </r>
        <r>
          <rPr>
            <b/>
            <sz val="9"/>
            <color indexed="81"/>
            <rFont val="돋움"/>
            <family val="3"/>
            <charset val="129"/>
          </rPr>
          <t>또한</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기본공제대상자</t>
        </r>
        <r>
          <rPr>
            <b/>
            <sz val="9"/>
            <color indexed="81"/>
            <rFont val="Tahoma"/>
            <family val="2"/>
          </rPr>
          <t>(</t>
        </r>
        <r>
          <rPr>
            <b/>
            <sz val="9"/>
            <color indexed="81"/>
            <rFont val="돋움"/>
            <family val="3"/>
            <charset val="129"/>
          </rPr>
          <t>다른</t>
        </r>
        <r>
          <rPr>
            <b/>
            <sz val="9"/>
            <color indexed="81"/>
            <rFont val="Tahoma"/>
            <family val="2"/>
          </rPr>
          <t xml:space="preserve"> </t>
        </r>
        <r>
          <rPr>
            <b/>
            <sz val="9"/>
            <color indexed="81"/>
            <rFont val="돋움"/>
            <family val="3"/>
            <charset val="129"/>
          </rPr>
          <t>거주자가</t>
        </r>
        <r>
          <rPr>
            <b/>
            <sz val="9"/>
            <color indexed="81"/>
            <rFont val="Tahoma"/>
            <family val="2"/>
          </rPr>
          <t xml:space="preserve"> </t>
        </r>
        <r>
          <rPr>
            <b/>
            <sz val="9"/>
            <color indexed="81"/>
            <rFont val="돋움"/>
            <family val="3"/>
            <charset val="129"/>
          </rPr>
          <t>기본공제를</t>
        </r>
        <r>
          <rPr>
            <b/>
            <sz val="9"/>
            <color indexed="81"/>
            <rFont val="Tahoma"/>
            <family val="2"/>
          </rPr>
          <t xml:space="preserve"> </t>
        </r>
        <r>
          <rPr>
            <b/>
            <sz val="9"/>
            <color indexed="81"/>
            <rFont val="돋움"/>
            <family val="3"/>
            <charset val="129"/>
          </rPr>
          <t>받은</t>
        </r>
        <r>
          <rPr>
            <b/>
            <sz val="9"/>
            <color indexed="81"/>
            <rFont val="Tahoma"/>
            <family val="2"/>
          </rPr>
          <t xml:space="preserve"> </t>
        </r>
        <r>
          <rPr>
            <b/>
            <sz val="9"/>
            <color indexed="81"/>
            <rFont val="돋움"/>
            <family val="3"/>
            <charset val="129"/>
          </rPr>
          <t>자</t>
        </r>
        <r>
          <rPr>
            <b/>
            <sz val="9"/>
            <color indexed="81"/>
            <rFont val="Tahoma"/>
            <family val="2"/>
          </rPr>
          <t xml:space="preserve"> </t>
        </r>
        <r>
          <rPr>
            <b/>
            <sz val="9"/>
            <color indexed="81"/>
            <rFont val="돋움"/>
            <family val="3"/>
            <charset val="129"/>
          </rPr>
          <t>제외</t>
        </r>
        <r>
          <rPr>
            <b/>
            <sz val="9"/>
            <color indexed="81"/>
            <rFont val="Tahoma"/>
            <family val="2"/>
          </rPr>
          <t>)</t>
        </r>
        <r>
          <rPr>
            <b/>
            <sz val="9"/>
            <color indexed="81"/>
            <rFont val="돋움"/>
            <family val="3"/>
            <charset val="129"/>
          </rPr>
          <t>가</t>
        </r>
        <r>
          <rPr>
            <b/>
            <sz val="9"/>
            <color indexed="81"/>
            <rFont val="Tahoma"/>
            <family val="2"/>
          </rPr>
          <t xml:space="preserve"> </t>
        </r>
        <r>
          <rPr>
            <b/>
            <sz val="9"/>
            <color indexed="81"/>
            <rFont val="돋움"/>
            <family val="3"/>
            <charset val="129"/>
          </rPr>
          <t>제출한</t>
        </r>
        <r>
          <rPr>
            <b/>
            <sz val="9"/>
            <color indexed="81"/>
            <rFont val="Tahoma"/>
            <family val="2"/>
          </rPr>
          <t xml:space="preserve"> </t>
        </r>
        <r>
          <rPr>
            <b/>
            <sz val="9"/>
            <color indexed="81"/>
            <rFont val="돋움"/>
            <family val="3"/>
            <charset val="129"/>
          </rPr>
          <t>기부금도</t>
        </r>
        <r>
          <rPr>
            <b/>
            <sz val="9"/>
            <color indexed="81"/>
            <rFont val="Tahoma"/>
            <family val="2"/>
          </rPr>
          <t xml:space="preserve"> </t>
        </r>
        <r>
          <rPr>
            <b/>
            <sz val="9"/>
            <color indexed="81"/>
            <rFont val="돋움"/>
            <family val="3"/>
            <charset val="129"/>
          </rPr>
          <t>본인이</t>
        </r>
        <r>
          <rPr>
            <b/>
            <sz val="9"/>
            <color indexed="81"/>
            <rFont val="Tahoma"/>
            <family val="2"/>
          </rPr>
          <t xml:space="preserve"> </t>
        </r>
        <r>
          <rPr>
            <b/>
            <sz val="9"/>
            <color indexed="81"/>
            <rFont val="돋움"/>
            <family val="3"/>
            <charset val="129"/>
          </rPr>
          <t>기부금세액공제를</t>
        </r>
        <r>
          <rPr>
            <b/>
            <sz val="9"/>
            <color indexed="81"/>
            <rFont val="Tahoma"/>
            <family val="2"/>
          </rPr>
          <t xml:space="preserve"> </t>
        </r>
        <r>
          <rPr>
            <b/>
            <sz val="9"/>
            <color indexed="81"/>
            <rFont val="돋움"/>
            <family val="3"/>
            <charset val="129"/>
          </rPr>
          <t>받을</t>
        </r>
        <r>
          <rPr>
            <b/>
            <sz val="9"/>
            <color indexed="81"/>
            <rFont val="Tahoma"/>
            <family val="2"/>
          </rPr>
          <t xml:space="preserve"> </t>
        </r>
        <r>
          <rPr>
            <b/>
            <sz val="9"/>
            <color indexed="81"/>
            <rFont val="돋움"/>
            <family val="3"/>
            <charset val="129"/>
          </rPr>
          <t>수</t>
        </r>
        <r>
          <rPr>
            <b/>
            <sz val="9"/>
            <color indexed="81"/>
            <rFont val="Tahoma"/>
            <family val="2"/>
          </rPr>
          <t xml:space="preserve"> </t>
        </r>
        <r>
          <rPr>
            <b/>
            <sz val="9"/>
            <color indexed="81"/>
            <rFont val="돋움"/>
            <family val="3"/>
            <charset val="129"/>
          </rPr>
          <t>있으나</t>
        </r>
        <r>
          <rPr>
            <b/>
            <sz val="9"/>
            <color indexed="81"/>
            <rFont val="Tahoma"/>
            <family val="2"/>
          </rPr>
          <t xml:space="preserve"> </t>
        </r>
        <r>
          <rPr>
            <b/>
            <sz val="9"/>
            <color indexed="81"/>
            <rFont val="돋움"/>
            <family val="3"/>
            <charset val="129"/>
          </rPr>
          <t>정치자금과</t>
        </r>
        <r>
          <rPr>
            <b/>
            <sz val="9"/>
            <color indexed="81"/>
            <rFont val="Tahoma"/>
            <family val="2"/>
          </rPr>
          <t xml:space="preserve"> </t>
        </r>
        <r>
          <rPr>
            <b/>
            <sz val="9"/>
            <color indexed="81"/>
            <rFont val="돋움"/>
            <family val="3"/>
            <charset val="129"/>
          </rPr>
          <t>우리사주조합기부금은</t>
        </r>
        <r>
          <rPr>
            <b/>
            <sz val="9"/>
            <color indexed="81"/>
            <rFont val="Tahoma"/>
            <family val="2"/>
          </rPr>
          <t xml:space="preserve"> </t>
        </r>
        <r>
          <rPr>
            <b/>
            <sz val="9"/>
            <color indexed="81"/>
            <rFont val="돋움"/>
            <family val="3"/>
            <charset val="129"/>
          </rPr>
          <t>본인</t>
        </r>
        <r>
          <rPr>
            <b/>
            <sz val="9"/>
            <color indexed="81"/>
            <rFont val="Tahoma"/>
            <family val="2"/>
          </rPr>
          <t xml:space="preserve"> </t>
        </r>
        <r>
          <rPr>
            <b/>
            <sz val="9"/>
            <color indexed="81"/>
            <rFont val="돋움"/>
            <family val="3"/>
            <charset val="129"/>
          </rPr>
          <t>명의로</t>
        </r>
        <r>
          <rPr>
            <b/>
            <sz val="9"/>
            <color indexed="81"/>
            <rFont val="Tahoma"/>
            <family val="2"/>
          </rPr>
          <t xml:space="preserve"> </t>
        </r>
        <r>
          <rPr>
            <b/>
            <sz val="9"/>
            <color indexed="81"/>
            <rFont val="돋움"/>
            <family val="3"/>
            <charset val="129"/>
          </rPr>
          <t>지출한</t>
        </r>
        <r>
          <rPr>
            <b/>
            <sz val="9"/>
            <color indexed="81"/>
            <rFont val="Tahoma"/>
            <family val="2"/>
          </rPr>
          <t xml:space="preserve"> </t>
        </r>
        <r>
          <rPr>
            <b/>
            <sz val="9"/>
            <color indexed="81"/>
            <rFont val="돋움"/>
            <family val="3"/>
            <charset val="129"/>
          </rPr>
          <t>기부금만</t>
        </r>
        <r>
          <rPr>
            <b/>
            <sz val="9"/>
            <color indexed="81"/>
            <rFont val="Tahoma"/>
            <family val="2"/>
          </rPr>
          <t xml:space="preserve"> </t>
        </r>
        <r>
          <rPr>
            <b/>
            <sz val="9"/>
            <color indexed="81"/>
            <rFont val="돋움"/>
            <family val="3"/>
            <charset val="129"/>
          </rPr>
          <t>공제한다</t>
        </r>
        <r>
          <rPr>
            <b/>
            <sz val="9"/>
            <color indexed="81"/>
            <rFont val="Tahoma"/>
            <family val="2"/>
          </rPr>
          <t xml:space="preserve">.
- </t>
        </r>
        <r>
          <rPr>
            <b/>
            <sz val="9"/>
            <color indexed="81"/>
            <rFont val="돋움"/>
            <family val="3"/>
            <charset val="129"/>
          </rPr>
          <t>정치자금기부금</t>
        </r>
        <r>
          <rPr>
            <b/>
            <sz val="9"/>
            <color indexed="81"/>
            <rFont val="Tahoma"/>
            <family val="2"/>
          </rPr>
          <t xml:space="preserve"> (10</t>
        </r>
        <r>
          <rPr>
            <b/>
            <sz val="9"/>
            <color indexed="81"/>
            <rFont val="돋움"/>
            <family val="3"/>
            <charset val="129"/>
          </rPr>
          <t>만원</t>
        </r>
        <r>
          <rPr>
            <b/>
            <sz val="9"/>
            <color indexed="81"/>
            <rFont val="Tahoma"/>
            <family val="2"/>
          </rPr>
          <t xml:space="preserve"> </t>
        </r>
        <r>
          <rPr>
            <b/>
            <sz val="9"/>
            <color indexed="81"/>
            <rFont val="돋움"/>
            <family val="3"/>
            <charset val="129"/>
          </rPr>
          <t>이하</t>
        </r>
        <r>
          <rPr>
            <b/>
            <sz val="9"/>
            <color indexed="81"/>
            <rFont val="Tahoma"/>
            <family val="2"/>
          </rPr>
          <t xml:space="preserve"> =&gt; 100/110)</t>
        </r>
        <r>
          <rPr>
            <b/>
            <sz val="9"/>
            <color indexed="81"/>
            <rFont val="돋움"/>
            <family val="3"/>
            <charset val="129"/>
          </rPr>
          <t xml:space="preserve">
당</t>
        </r>
        <r>
          <rPr>
            <b/>
            <sz val="9"/>
            <color indexed="81"/>
            <rFont val="Tahoma"/>
            <family val="2"/>
          </rPr>
          <t xml:space="preserve">, </t>
        </r>
        <r>
          <rPr>
            <b/>
            <sz val="9"/>
            <color indexed="81"/>
            <rFont val="돋움"/>
            <family val="3"/>
            <charset val="129"/>
          </rPr>
          <t>후원회</t>
        </r>
        <r>
          <rPr>
            <b/>
            <sz val="9"/>
            <color indexed="81"/>
            <rFont val="Tahoma"/>
            <family val="2"/>
          </rPr>
          <t xml:space="preserve">, </t>
        </r>
        <r>
          <rPr>
            <b/>
            <sz val="9"/>
            <color indexed="81"/>
            <rFont val="돋움"/>
            <family val="3"/>
            <charset val="129"/>
          </rPr>
          <t>선거관리위원회에</t>
        </r>
        <r>
          <rPr>
            <b/>
            <sz val="9"/>
            <color indexed="81"/>
            <rFont val="Tahoma"/>
            <family val="2"/>
          </rPr>
          <t xml:space="preserve"> </t>
        </r>
        <r>
          <rPr>
            <b/>
            <sz val="9"/>
            <color indexed="81"/>
            <rFont val="돋움"/>
            <family val="3"/>
            <charset val="129"/>
          </rPr>
          <t>기부한</t>
        </r>
        <r>
          <rPr>
            <b/>
            <sz val="9"/>
            <color indexed="81"/>
            <rFont val="Tahoma"/>
            <family val="2"/>
          </rPr>
          <t xml:space="preserve"> </t>
        </r>
        <r>
          <rPr>
            <b/>
            <sz val="9"/>
            <color indexed="81"/>
            <rFont val="돋움"/>
            <family val="3"/>
            <charset val="129"/>
          </rPr>
          <t xml:space="preserve">금액
</t>
        </r>
        <r>
          <rPr>
            <b/>
            <sz val="9"/>
            <color indexed="81"/>
            <rFont val="Tahoma"/>
            <family val="2"/>
          </rPr>
          <t xml:space="preserve">- </t>
        </r>
        <r>
          <rPr>
            <b/>
            <sz val="9"/>
            <color indexed="81"/>
            <rFont val="돋움"/>
            <family val="3"/>
            <charset val="129"/>
          </rPr>
          <t>근로자</t>
        </r>
        <r>
          <rPr>
            <b/>
            <sz val="9"/>
            <color indexed="81"/>
            <rFont val="Tahoma"/>
            <family val="2"/>
          </rPr>
          <t xml:space="preserve"> </t>
        </r>
        <r>
          <rPr>
            <b/>
            <sz val="9"/>
            <color indexed="81"/>
            <rFont val="돋움"/>
            <family val="3"/>
            <charset val="129"/>
          </rPr>
          <t>본인의</t>
        </r>
        <r>
          <rPr>
            <b/>
            <sz val="9"/>
            <color indexed="81"/>
            <rFont val="Tahoma"/>
            <family val="2"/>
          </rPr>
          <t xml:space="preserve"> </t>
        </r>
        <r>
          <rPr>
            <b/>
            <sz val="9"/>
            <color indexed="81"/>
            <rFont val="돋움"/>
            <family val="3"/>
            <charset val="129"/>
          </rPr>
          <t>정치자금기부금만</t>
        </r>
        <r>
          <rPr>
            <b/>
            <sz val="9"/>
            <color indexed="81"/>
            <rFont val="Tahoma"/>
            <family val="2"/>
          </rPr>
          <t xml:space="preserve"> </t>
        </r>
        <r>
          <rPr>
            <b/>
            <sz val="9"/>
            <color indexed="81"/>
            <rFont val="돋움"/>
            <family val="3"/>
            <charset val="129"/>
          </rPr>
          <t>공제</t>
        </r>
        <r>
          <rPr>
            <b/>
            <sz val="9"/>
            <color indexed="81"/>
            <rFont val="Tahoma"/>
            <family val="2"/>
          </rPr>
          <t xml:space="preserve"> </t>
        </r>
        <r>
          <rPr>
            <b/>
            <sz val="9"/>
            <color indexed="81"/>
            <rFont val="돋움"/>
            <family val="3"/>
            <charset val="129"/>
          </rPr>
          <t xml:space="preserve">가능
</t>
        </r>
        <r>
          <rPr>
            <b/>
            <sz val="9"/>
            <color indexed="81"/>
            <rFont val="Tahoma"/>
            <family val="2"/>
          </rPr>
          <t xml:space="preserve">✱ </t>
        </r>
        <r>
          <rPr>
            <b/>
            <sz val="9"/>
            <color indexed="81"/>
            <rFont val="돋움"/>
            <family val="3"/>
            <charset val="129"/>
          </rPr>
          <t xml:space="preserve">공제한도
</t>
        </r>
        <r>
          <rPr>
            <b/>
            <sz val="9"/>
            <color indexed="81"/>
            <rFont val="Tahoma"/>
            <family val="2"/>
          </rPr>
          <t xml:space="preserve"> : </t>
        </r>
        <r>
          <rPr>
            <b/>
            <sz val="9"/>
            <color indexed="81"/>
            <rFont val="돋움"/>
            <family val="3"/>
            <charset val="129"/>
          </rPr>
          <t>소득금액의</t>
        </r>
        <r>
          <rPr>
            <b/>
            <sz val="9"/>
            <color indexed="81"/>
            <rFont val="Tahoma"/>
            <family val="2"/>
          </rPr>
          <t xml:space="preserve"> 100%</t>
        </r>
      </text>
    </comment>
    <comment ref="B20" authorId="0" shapeId="0" xr:uid="{00000000-0006-0000-0100-000020000000}">
      <text>
        <r>
          <rPr>
            <b/>
            <sz val="9"/>
            <color indexed="81"/>
            <rFont val="Tahoma"/>
            <family val="2"/>
          </rPr>
          <t xml:space="preserve">2. </t>
        </r>
        <r>
          <rPr>
            <b/>
            <sz val="9"/>
            <color indexed="81"/>
            <rFont val="맑은 고딕"/>
            <family val="2"/>
            <charset val="129"/>
          </rPr>
          <t xml:space="preserve">자녀세액공제
</t>
        </r>
        <r>
          <rPr>
            <b/>
            <sz val="9"/>
            <color indexed="81"/>
            <rFont val="Tahoma"/>
            <family val="2"/>
          </rPr>
          <t xml:space="preserve">(1) </t>
        </r>
        <r>
          <rPr>
            <b/>
            <sz val="9"/>
            <color indexed="81"/>
            <rFont val="맑은 고딕"/>
            <family val="2"/>
            <charset val="129"/>
          </rPr>
          <t>의의
종합소득이</t>
        </r>
        <r>
          <rPr>
            <b/>
            <sz val="9"/>
            <color indexed="81"/>
            <rFont val="Tahoma"/>
            <family val="2"/>
          </rPr>
          <t xml:space="preserve"> </t>
        </r>
        <r>
          <rPr>
            <b/>
            <sz val="9"/>
            <color indexed="81"/>
            <rFont val="맑은 고딕"/>
            <family val="2"/>
            <charset val="129"/>
          </rPr>
          <t>있는</t>
        </r>
        <r>
          <rPr>
            <b/>
            <sz val="9"/>
            <color indexed="81"/>
            <rFont val="Tahoma"/>
            <family val="2"/>
          </rPr>
          <t xml:space="preserve"> </t>
        </r>
        <r>
          <rPr>
            <b/>
            <sz val="9"/>
            <color indexed="81"/>
            <rFont val="맑은 고딕"/>
            <family val="2"/>
            <charset val="129"/>
          </rPr>
          <t>거주자</t>
        </r>
        <r>
          <rPr>
            <b/>
            <sz val="9"/>
            <color indexed="81"/>
            <rFont val="Tahoma"/>
            <family val="2"/>
          </rPr>
          <t>(</t>
        </r>
        <r>
          <rPr>
            <b/>
            <sz val="9"/>
            <color indexed="81"/>
            <rFont val="맑은 고딕"/>
            <family val="2"/>
            <charset val="129"/>
          </rPr>
          <t>일용근로자</t>
        </r>
        <r>
          <rPr>
            <b/>
            <sz val="9"/>
            <color indexed="81"/>
            <rFont val="Tahoma"/>
            <family val="2"/>
          </rPr>
          <t xml:space="preserve"> </t>
        </r>
        <r>
          <rPr>
            <b/>
            <sz val="9"/>
            <color indexed="81"/>
            <rFont val="맑은 고딕"/>
            <family val="2"/>
            <charset val="129"/>
          </rPr>
          <t>제외</t>
        </r>
        <r>
          <rPr>
            <b/>
            <sz val="9"/>
            <color indexed="81"/>
            <rFont val="Tahoma"/>
            <family val="2"/>
          </rPr>
          <t>)</t>
        </r>
        <r>
          <rPr>
            <b/>
            <sz val="9"/>
            <color indexed="81"/>
            <rFont val="맑은 고딕"/>
            <family val="2"/>
            <charset val="129"/>
          </rPr>
          <t>의</t>
        </r>
        <r>
          <rPr>
            <b/>
            <sz val="9"/>
            <color indexed="81"/>
            <rFont val="Tahoma"/>
            <family val="2"/>
          </rPr>
          <t xml:space="preserve"> </t>
        </r>
        <r>
          <rPr>
            <b/>
            <sz val="9"/>
            <color indexed="81"/>
            <rFont val="맑은 고딕"/>
            <family val="2"/>
            <charset val="129"/>
          </rPr>
          <t>기본공제대상자에</t>
        </r>
        <r>
          <rPr>
            <b/>
            <sz val="9"/>
            <color indexed="81"/>
            <rFont val="Tahoma"/>
            <family val="2"/>
          </rPr>
          <t xml:space="preserve"> </t>
        </r>
        <r>
          <rPr>
            <b/>
            <sz val="9"/>
            <color indexed="81"/>
            <rFont val="맑은 고딕"/>
            <family val="2"/>
            <charset val="129"/>
          </rPr>
          <t>해당하는</t>
        </r>
        <r>
          <rPr>
            <b/>
            <sz val="9"/>
            <color indexed="81"/>
            <rFont val="Tahoma"/>
            <family val="2"/>
          </rPr>
          <t xml:space="preserve"> </t>
        </r>
        <r>
          <rPr>
            <b/>
            <sz val="9"/>
            <color indexed="81"/>
            <rFont val="맑은 고딕"/>
            <family val="2"/>
            <charset val="129"/>
          </rPr>
          <t>자녀</t>
        </r>
        <r>
          <rPr>
            <b/>
            <sz val="9"/>
            <color indexed="81"/>
            <rFont val="Tahoma"/>
            <family val="2"/>
          </rPr>
          <t>(</t>
        </r>
        <r>
          <rPr>
            <b/>
            <sz val="9"/>
            <color indexed="81"/>
            <rFont val="맑은 고딕"/>
            <family val="2"/>
            <charset val="129"/>
          </rPr>
          <t>입양자·위탁아동</t>
        </r>
        <r>
          <rPr>
            <b/>
            <sz val="9"/>
            <color indexed="81"/>
            <rFont val="Tahoma"/>
            <family val="2"/>
          </rPr>
          <t xml:space="preserve"> </t>
        </r>
        <r>
          <rPr>
            <b/>
            <sz val="9"/>
            <color indexed="81"/>
            <rFont val="맑은 고딕"/>
            <family val="2"/>
            <charset val="129"/>
          </rPr>
          <t>포함</t>
        </r>
        <r>
          <rPr>
            <b/>
            <sz val="9"/>
            <color indexed="81"/>
            <rFont val="Tahoma"/>
            <family val="2"/>
          </rPr>
          <t>)</t>
        </r>
        <r>
          <rPr>
            <b/>
            <sz val="9"/>
            <color indexed="81"/>
            <rFont val="맑은 고딕"/>
            <family val="2"/>
            <charset val="129"/>
          </rPr>
          <t>에</t>
        </r>
        <r>
          <rPr>
            <b/>
            <sz val="9"/>
            <color indexed="81"/>
            <rFont val="Tahoma"/>
            <family val="2"/>
          </rPr>
          <t xml:space="preserve"> </t>
        </r>
        <r>
          <rPr>
            <b/>
            <sz val="9"/>
            <color indexed="81"/>
            <rFont val="맑은 고딕"/>
            <family val="2"/>
            <charset val="129"/>
          </rPr>
          <t>대해서는</t>
        </r>
        <r>
          <rPr>
            <b/>
            <sz val="9"/>
            <color indexed="81"/>
            <rFont val="Tahoma"/>
            <family val="2"/>
          </rPr>
          <t xml:space="preserve"> </t>
        </r>
        <r>
          <rPr>
            <b/>
            <sz val="9"/>
            <color indexed="81"/>
            <rFont val="맑은 고딕"/>
            <family val="2"/>
            <charset val="129"/>
          </rPr>
          <t>다음의</t>
        </r>
        <r>
          <rPr>
            <b/>
            <sz val="9"/>
            <color indexed="81"/>
            <rFont val="Tahoma"/>
            <family val="2"/>
          </rPr>
          <t xml:space="preserve"> </t>
        </r>
        <r>
          <rPr>
            <b/>
            <sz val="9"/>
            <color indexed="81"/>
            <rFont val="맑은 고딕"/>
            <family val="2"/>
            <charset val="129"/>
          </rPr>
          <t>금액을</t>
        </r>
        <r>
          <rPr>
            <b/>
            <sz val="9"/>
            <color indexed="81"/>
            <rFont val="Tahoma"/>
            <family val="2"/>
          </rPr>
          <t xml:space="preserve"> </t>
        </r>
        <r>
          <rPr>
            <b/>
            <sz val="9"/>
            <color indexed="81"/>
            <rFont val="맑은 고딕"/>
            <family val="2"/>
            <charset val="129"/>
          </rPr>
          <t>종합소득산출세액에서</t>
        </r>
        <r>
          <rPr>
            <b/>
            <sz val="9"/>
            <color indexed="81"/>
            <rFont val="Tahoma"/>
            <family val="2"/>
          </rPr>
          <t xml:space="preserve"> </t>
        </r>
        <r>
          <rPr>
            <b/>
            <sz val="9"/>
            <color indexed="81"/>
            <rFont val="맑은 고딕"/>
            <family val="2"/>
            <charset val="129"/>
          </rPr>
          <t>공제한다</t>
        </r>
        <r>
          <rPr>
            <b/>
            <sz val="9"/>
            <color indexed="81"/>
            <rFont val="Tahoma"/>
            <family val="2"/>
          </rPr>
          <t xml:space="preserve">. </t>
        </r>
        <r>
          <rPr>
            <b/>
            <sz val="9"/>
            <color indexed="81"/>
            <rFont val="맑은 고딕"/>
            <family val="2"/>
            <charset val="129"/>
          </rPr>
          <t>조세특례제한법</t>
        </r>
        <r>
          <rPr>
            <b/>
            <sz val="9"/>
            <color indexed="81"/>
            <rFont val="Tahoma"/>
            <family val="2"/>
          </rPr>
          <t xml:space="preserve"> </t>
        </r>
        <r>
          <rPr>
            <b/>
            <sz val="9"/>
            <color indexed="81"/>
            <rFont val="맑은 고딕"/>
            <family val="2"/>
            <charset val="129"/>
          </rPr>
          <t>제</t>
        </r>
        <r>
          <rPr>
            <b/>
            <sz val="9"/>
            <color indexed="81"/>
            <rFont val="Tahoma"/>
            <family val="2"/>
          </rPr>
          <t>100</t>
        </r>
        <r>
          <rPr>
            <b/>
            <sz val="9"/>
            <color indexed="81"/>
            <rFont val="맑은 고딕"/>
            <family val="2"/>
            <charset val="129"/>
          </rPr>
          <t>조의</t>
        </r>
        <r>
          <rPr>
            <b/>
            <sz val="9"/>
            <color indexed="81"/>
            <rFont val="Tahoma"/>
            <family val="2"/>
          </rPr>
          <t>30</t>
        </r>
        <r>
          <rPr>
            <b/>
            <sz val="9"/>
            <color indexed="81"/>
            <rFont val="맑은 고딕"/>
            <family val="2"/>
            <charset val="129"/>
          </rPr>
          <t>②</t>
        </r>
        <r>
          <rPr>
            <b/>
            <sz val="9"/>
            <color indexed="81"/>
            <rFont val="Tahoma"/>
            <family val="2"/>
          </rPr>
          <t xml:space="preserve"> </t>
        </r>
        <r>
          <rPr>
            <b/>
            <sz val="9"/>
            <color indexed="81"/>
            <rFont val="맑은 고딕"/>
            <family val="2"/>
            <charset val="129"/>
          </rPr>
          <t>요건을</t>
        </r>
        <r>
          <rPr>
            <b/>
            <sz val="9"/>
            <color indexed="81"/>
            <rFont val="Tahoma"/>
            <family val="2"/>
          </rPr>
          <t xml:space="preserve"> </t>
        </r>
        <r>
          <rPr>
            <b/>
            <sz val="9"/>
            <color indexed="81"/>
            <rFont val="맑은 고딕"/>
            <family val="2"/>
            <charset val="129"/>
          </rPr>
          <t>충족하여</t>
        </r>
        <r>
          <rPr>
            <b/>
            <sz val="9"/>
            <color indexed="81"/>
            <rFont val="Tahoma"/>
            <family val="2"/>
          </rPr>
          <t xml:space="preserve"> </t>
        </r>
        <r>
          <rPr>
            <b/>
            <sz val="9"/>
            <color indexed="81"/>
            <rFont val="맑은 고딕"/>
            <family val="2"/>
            <charset val="129"/>
          </rPr>
          <t>자녀장려금</t>
        </r>
        <r>
          <rPr>
            <b/>
            <sz val="9"/>
            <color indexed="81"/>
            <rFont val="Tahoma"/>
            <family val="2"/>
          </rPr>
          <t xml:space="preserve"> </t>
        </r>
        <r>
          <rPr>
            <b/>
            <sz val="9"/>
            <color indexed="81"/>
            <rFont val="맑은 고딕"/>
            <family val="2"/>
            <charset val="129"/>
          </rPr>
          <t>수급자는</t>
        </r>
        <r>
          <rPr>
            <b/>
            <sz val="9"/>
            <color indexed="81"/>
            <rFont val="Tahoma"/>
            <family val="2"/>
          </rPr>
          <t xml:space="preserve"> </t>
        </r>
        <r>
          <rPr>
            <b/>
            <sz val="9"/>
            <color indexed="81"/>
            <rFont val="맑은 고딕"/>
            <family val="2"/>
            <charset val="129"/>
          </rPr>
          <t>자녀세액공제</t>
        </r>
        <r>
          <rPr>
            <b/>
            <sz val="9"/>
            <color indexed="81"/>
            <rFont val="Tahoma"/>
            <family val="2"/>
          </rPr>
          <t xml:space="preserve"> </t>
        </r>
        <r>
          <rPr>
            <b/>
            <sz val="9"/>
            <color indexed="81"/>
            <rFont val="맑은 고딕"/>
            <family val="2"/>
            <charset val="129"/>
          </rPr>
          <t>중복적용을</t>
        </r>
        <r>
          <rPr>
            <b/>
            <sz val="9"/>
            <color indexed="81"/>
            <rFont val="Tahoma"/>
            <family val="2"/>
          </rPr>
          <t xml:space="preserve"> </t>
        </r>
        <r>
          <rPr>
            <b/>
            <sz val="9"/>
            <color indexed="81"/>
            <rFont val="맑은 고딕"/>
            <family val="2"/>
            <charset val="129"/>
          </rPr>
          <t>배제한다</t>
        </r>
        <r>
          <rPr>
            <b/>
            <sz val="9"/>
            <color indexed="81"/>
            <rFont val="Tahoma"/>
            <family val="2"/>
          </rPr>
          <t xml:space="preserve">.
</t>
        </r>
        <r>
          <rPr>
            <b/>
            <sz val="9"/>
            <color indexed="81"/>
            <rFont val="맑은 고딕"/>
            <family val="2"/>
            <charset val="129"/>
          </rPr>
          <t>기본공제대상</t>
        </r>
        <r>
          <rPr>
            <b/>
            <sz val="9"/>
            <color indexed="81"/>
            <rFont val="Tahoma"/>
            <family val="2"/>
          </rPr>
          <t xml:space="preserve"> </t>
        </r>
        <r>
          <rPr>
            <b/>
            <sz val="9"/>
            <color indexed="81"/>
            <rFont val="맑은 고딕"/>
            <family val="2"/>
            <charset val="129"/>
          </rPr>
          <t>자녀가</t>
        </r>
        <r>
          <rPr>
            <b/>
            <sz val="9"/>
            <color indexed="81"/>
            <rFont val="Tahoma"/>
            <family val="2"/>
          </rPr>
          <t xml:space="preserve"> 1</t>
        </r>
        <r>
          <rPr>
            <b/>
            <sz val="9"/>
            <color indexed="81"/>
            <rFont val="맑은 고딕"/>
            <family val="2"/>
            <charset val="129"/>
          </rPr>
          <t>명인</t>
        </r>
        <r>
          <rPr>
            <b/>
            <sz val="9"/>
            <color indexed="81"/>
            <rFont val="Tahoma"/>
            <family val="2"/>
          </rPr>
          <t xml:space="preserve"> </t>
        </r>
        <r>
          <rPr>
            <b/>
            <sz val="9"/>
            <color indexed="81"/>
            <rFont val="맑은 고딕"/>
            <family val="2"/>
            <charset val="129"/>
          </rPr>
          <t>경우</t>
        </r>
        <r>
          <rPr>
            <b/>
            <sz val="9"/>
            <color indexed="81"/>
            <rFont val="Tahoma"/>
            <family val="2"/>
          </rPr>
          <t xml:space="preserve"> : </t>
        </r>
        <r>
          <rPr>
            <b/>
            <sz val="9"/>
            <color indexed="81"/>
            <rFont val="맑은 고딕"/>
            <family val="2"/>
            <charset val="129"/>
          </rPr>
          <t>공제금액</t>
        </r>
        <r>
          <rPr>
            <b/>
            <sz val="9"/>
            <color indexed="81"/>
            <rFont val="Tahoma"/>
            <family val="2"/>
          </rPr>
          <t xml:space="preserve"> </t>
        </r>
        <r>
          <rPr>
            <b/>
            <sz val="9"/>
            <color indexed="81"/>
            <rFont val="맑은 고딕"/>
            <family val="2"/>
            <charset val="129"/>
          </rPr>
          <t>연</t>
        </r>
        <r>
          <rPr>
            <b/>
            <sz val="9"/>
            <color indexed="81"/>
            <rFont val="Tahoma"/>
            <family val="2"/>
          </rPr>
          <t xml:space="preserve"> 15</t>
        </r>
        <r>
          <rPr>
            <b/>
            <sz val="9"/>
            <color indexed="81"/>
            <rFont val="맑은 고딕"/>
            <family val="2"/>
            <charset val="129"/>
          </rPr>
          <t>만원
기본공제대상</t>
        </r>
        <r>
          <rPr>
            <b/>
            <sz val="9"/>
            <color indexed="81"/>
            <rFont val="Tahoma"/>
            <family val="2"/>
          </rPr>
          <t xml:space="preserve"> </t>
        </r>
        <r>
          <rPr>
            <b/>
            <sz val="9"/>
            <color indexed="81"/>
            <rFont val="맑은 고딕"/>
            <family val="2"/>
            <charset val="129"/>
          </rPr>
          <t>자녀가</t>
        </r>
        <r>
          <rPr>
            <b/>
            <sz val="9"/>
            <color indexed="81"/>
            <rFont val="Tahoma"/>
            <family val="2"/>
          </rPr>
          <t xml:space="preserve"> 2</t>
        </r>
        <r>
          <rPr>
            <b/>
            <sz val="9"/>
            <color indexed="81"/>
            <rFont val="맑은 고딕"/>
            <family val="2"/>
            <charset val="129"/>
          </rPr>
          <t>명인</t>
        </r>
        <r>
          <rPr>
            <b/>
            <sz val="9"/>
            <color indexed="81"/>
            <rFont val="Tahoma"/>
            <family val="2"/>
          </rPr>
          <t xml:space="preserve"> </t>
        </r>
        <r>
          <rPr>
            <b/>
            <sz val="9"/>
            <color indexed="81"/>
            <rFont val="맑은 고딕"/>
            <family val="2"/>
            <charset val="129"/>
          </rPr>
          <t>경우</t>
        </r>
        <r>
          <rPr>
            <b/>
            <sz val="9"/>
            <color indexed="81"/>
            <rFont val="Tahoma"/>
            <family val="2"/>
          </rPr>
          <t xml:space="preserve"> : </t>
        </r>
        <r>
          <rPr>
            <b/>
            <sz val="9"/>
            <color indexed="81"/>
            <rFont val="맑은 고딕"/>
            <family val="2"/>
            <charset val="129"/>
          </rPr>
          <t>공제금액</t>
        </r>
        <r>
          <rPr>
            <b/>
            <sz val="9"/>
            <color indexed="81"/>
            <rFont val="Tahoma"/>
            <family val="2"/>
          </rPr>
          <t xml:space="preserve"> </t>
        </r>
        <r>
          <rPr>
            <b/>
            <sz val="9"/>
            <color indexed="81"/>
            <rFont val="맑은 고딕"/>
            <family val="2"/>
            <charset val="129"/>
          </rPr>
          <t>연</t>
        </r>
        <r>
          <rPr>
            <b/>
            <sz val="9"/>
            <color indexed="81"/>
            <rFont val="Tahoma"/>
            <family val="2"/>
          </rPr>
          <t xml:space="preserve"> 30</t>
        </r>
        <r>
          <rPr>
            <b/>
            <sz val="9"/>
            <color indexed="81"/>
            <rFont val="맑은 고딕"/>
            <family val="2"/>
            <charset val="129"/>
          </rPr>
          <t>만원
기본공제대상</t>
        </r>
        <r>
          <rPr>
            <b/>
            <sz val="9"/>
            <color indexed="81"/>
            <rFont val="Tahoma"/>
            <family val="2"/>
          </rPr>
          <t xml:space="preserve"> </t>
        </r>
        <r>
          <rPr>
            <b/>
            <sz val="9"/>
            <color indexed="81"/>
            <rFont val="맑은 고딕"/>
            <family val="2"/>
            <charset val="129"/>
          </rPr>
          <t>자녀가</t>
        </r>
        <r>
          <rPr>
            <b/>
            <sz val="9"/>
            <color indexed="81"/>
            <rFont val="Tahoma"/>
            <family val="2"/>
          </rPr>
          <t xml:space="preserve"> 3</t>
        </r>
        <r>
          <rPr>
            <b/>
            <sz val="9"/>
            <color indexed="81"/>
            <rFont val="맑은 고딕"/>
            <family val="2"/>
            <charset val="129"/>
          </rPr>
          <t>명인</t>
        </r>
        <r>
          <rPr>
            <b/>
            <sz val="9"/>
            <color indexed="81"/>
            <rFont val="Tahoma"/>
            <family val="2"/>
          </rPr>
          <t xml:space="preserve"> </t>
        </r>
        <r>
          <rPr>
            <b/>
            <sz val="9"/>
            <color indexed="81"/>
            <rFont val="맑은 고딕"/>
            <family val="2"/>
            <charset val="129"/>
          </rPr>
          <t>경우</t>
        </r>
        <r>
          <rPr>
            <b/>
            <sz val="9"/>
            <color indexed="81"/>
            <rFont val="Tahoma"/>
            <family val="2"/>
          </rPr>
          <t xml:space="preserve"> : </t>
        </r>
        <r>
          <rPr>
            <b/>
            <sz val="9"/>
            <color indexed="81"/>
            <rFont val="맑은 고딕"/>
            <family val="2"/>
            <charset val="129"/>
          </rPr>
          <t>공제금액</t>
        </r>
        <r>
          <rPr>
            <b/>
            <sz val="9"/>
            <color indexed="81"/>
            <rFont val="Tahoma"/>
            <family val="2"/>
          </rPr>
          <t xml:space="preserve"> </t>
        </r>
        <r>
          <rPr>
            <b/>
            <sz val="9"/>
            <color indexed="81"/>
            <rFont val="맑은 고딕"/>
            <family val="2"/>
            <charset val="129"/>
          </rPr>
          <t>연</t>
        </r>
        <r>
          <rPr>
            <b/>
            <sz val="9"/>
            <color indexed="81"/>
            <rFont val="Tahoma"/>
            <family val="2"/>
          </rPr>
          <t xml:space="preserve"> 30</t>
        </r>
        <r>
          <rPr>
            <b/>
            <sz val="9"/>
            <color indexed="81"/>
            <rFont val="맑은 고딕"/>
            <family val="2"/>
            <charset val="129"/>
          </rPr>
          <t>만원＋연</t>
        </r>
        <r>
          <rPr>
            <b/>
            <sz val="9"/>
            <color indexed="81"/>
            <rFont val="Tahoma"/>
            <family val="2"/>
          </rPr>
          <t xml:space="preserve"> 30</t>
        </r>
        <r>
          <rPr>
            <b/>
            <sz val="9"/>
            <color indexed="81"/>
            <rFont val="맑은 고딕"/>
            <family val="2"/>
            <charset val="129"/>
          </rPr>
          <t>만원</t>
        </r>
        <r>
          <rPr>
            <b/>
            <sz val="9"/>
            <color indexed="81"/>
            <rFont val="Tahoma"/>
            <family val="2"/>
          </rPr>
          <t>×(</t>
        </r>
        <r>
          <rPr>
            <b/>
            <sz val="9"/>
            <color indexed="81"/>
            <rFont val="맑은 고딕"/>
            <family val="2"/>
            <charset val="129"/>
          </rPr>
          <t>자녀수</t>
        </r>
        <r>
          <rPr>
            <b/>
            <sz val="9"/>
            <color indexed="81"/>
            <rFont val="Tahoma"/>
            <family val="2"/>
          </rPr>
          <t>-2</t>
        </r>
        <r>
          <rPr>
            <b/>
            <sz val="9"/>
            <color indexed="81"/>
            <rFont val="맑은 고딕"/>
            <family val="2"/>
            <charset val="129"/>
          </rPr>
          <t>명</t>
        </r>
        <r>
          <rPr>
            <b/>
            <sz val="9"/>
            <color indexed="81"/>
            <rFont val="Tahoma"/>
            <family val="2"/>
          </rPr>
          <t>)</t>
        </r>
      </text>
    </comment>
    <comment ref="M21" authorId="0" shapeId="0" xr:uid="{00000000-0006-0000-0100-000021000000}">
      <text>
        <r>
          <rPr>
            <b/>
            <sz val="9"/>
            <color indexed="81"/>
            <rFont val="돋움"/>
            <family val="3"/>
            <charset val="129"/>
          </rPr>
          <t>국민연금</t>
        </r>
        <r>
          <rPr>
            <b/>
            <sz val="9"/>
            <color indexed="81"/>
            <rFont val="Tahoma"/>
            <family val="2"/>
          </rPr>
          <t xml:space="preserve"> </t>
        </r>
        <r>
          <rPr>
            <b/>
            <sz val="9"/>
            <color indexed="81"/>
            <rFont val="돋움"/>
            <family val="3"/>
            <charset val="129"/>
          </rPr>
          <t>직원부담분
근로자</t>
        </r>
        <r>
          <rPr>
            <b/>
            <sz val="9"/>
            <color indexed="81"/>
            <rFont val="Tahoma"/>
            <family val="2"/>
          </rPr>
          <t xml:space="preserve"> </t>
        </r>
        <r>
          <rPr>
            <b/>
            <sz val="9"/>
            <color indexed="81"/>
            <rFont val="돋움"/>
            <family val="3"/>
            <charset val="129"/>
          </rPr>
          <t>본인의</t>
        </r>
        <r>
          <rPr>
            <b/>
            <sz val="9"/>
            <color indexed="81"/>
            <rFont val="Tahoma"/>
            <family val="2"/>
          </rPr>
          <t xml:space="preserve"> </t>
        </r>
        <r>
          <rPr>
            <b/>
            <sz val="9"/>
            <color indexed="81"/>
            <rFont val="돋움"/>
            <family val="3"/>
            <charset val="129"/>
          </rPr>
          <t>국민연금보험료</t>
        </r>
        <r>
          <rPr>
            <b/>
            <sz val="9"/>
            <color indexed="81"/>
            <rFont val="Tahoma"/>
            <family val="2"/>
          </rPr>
          <t>․</t>
        </r>
        <r>
          <rPr>
            <b/>
            <sz val="9"/>
            <color indexed="81"/>
            <rFont val="돋움"/>
            <family val="3"/>
            <charset val="129"/>
          </rPr>
          <t>공무원연금법</t>
        </r>
        <r>
          <rPr>
            <b/>
            <sz val="9"/>
            <color indexed="81"/>
            <rFont val="Tahoma"/>
            <family val="2"/>
          </rPr>
          <t xml:space="preserve"> </t>
        </r>
        <r>
          <rPr>
            <b/>
            <sz val="9"/>
            <color indexed="81"/>
            <rFont val="돋움"/>
            <family val="3"/>
            <charset val="129"/>
          </rPr>
          <t>등</t>
        </r>
        <r>
          <rPr>
            <b/>
            <sz val="9"/>
            <color indexed="81"/>
            <rFont val="Tahoma"/>
            <family val="2"/>
          </rPr>
          <t>(</t>
        </r>
        <r>
          <rPr>
            <b/>
            <sz val="9"/>
            <color indexed="81"/>
            <rFont val="돋움"/>
            <family val="3"/>
            <charset val="129"/>
          </rPr>
          <t>공적연금관련법</t>
        </r>
        <r>
          <rPr>
            <b/>
            <sz val="9"/>
            <color indexed="81"/>
            <rFont val="Tahoma"/>
            <family val="2"/>
          </rPr>
          <t>)</t>
        </r>
        <r>
          <rPr>
            <b/>
            <sz val="9"/>
            <color indexed="81"/>
            <rFont val="돋움"/>
            <family val="3"/>
            <charset val="129"/>
          </rPr>
          <t>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부담한</t>
        </r>
        <r>
          <rPr>
            <b/>
            <sz val="9"/>
            <color indexed="81"/>
            <rFont val="Tahoma"/>
            <family val="2"/>
          </rPr>
          <t xml:space="preserve"> </t>
        </r>
        <r>
          <rPr>
            <b/>
            <sz val="9"/>
            <color indexed="81"/>
            <rFont val="돋움"/>
            <family val="3"/>
            <charset val="129"/>
          </rPr>
          <t>부담금</t>
        </r>
        <r>
          <rPr>
            <b/>
            <sz val="9"/>
            <color indexed="81"/>
            <rFont val="Tahoma"/>
            <family val="2"/>
          </rPr>
          <t>․</t>
        </r>
        <r>
          <rPr>
            <b/>
            <sz val="9"/>
            <color indexed="81"/>
            <rFont val="돋움"/>
            <family val="3"/>
            <charset val="129"/>
          </rPr>
          <t>기여금</t>
        </r>
        <r>
          <rPr>
            <b/>
            <sz val="9"/>
            <color indexed="81"/>
            <rFont val="Tahoma"/>
            <family val="2"/>
          </rPr>
          <t xml:space="preserve"> </t>
        </r>
        <r>
          <rPr>
            <b/>
            <sz val="9"/>
            <color indexed="81"/>
            <rFont val="돋움"/>
            <family val="3"/>
            <charset val="129"/>
          </rPr>
          <t xml:space="preserve">
</t>
        </r>
      </text>
    </comment>
    <comment ref="M23" authorId="1" shapeId="0" xr:uid="{00000000-0006-0000-0100-000023000000}">
      <text>
        <r>
          <rPr>
            <sz val="9"/>
            <color indexed="81"/>
            <rFont val="돋움"/>
            <family val="3"/>
            <charset val="129"/>
          </rPr>
          <t>건강보험료</t>
        </r>
        <r>
          <rPr>
            <sz val="9"/>
            <color indexed="81"/>
            <rFont val="Tahoma"/>
            <family val="2"/>
          </rPr>
          <t xml:space="preserve">
</t>
        </r>
      </text>
    </comment>
    <comment ref="M24" authorId="1" shapeId="0" xr:uid="{00000000-0006-0000-0100-000025000000}">
      <text>
        <r>
          <rPr>
            <b/>
            <sz val="9"/>
            <color indexed="81"/>
            <rFont val="돋움"/>
            <family val="3"/>
            <charset val="129"/>
          </rPr>
          <t>고용보험료</t>
        </r>
      </text>
    </comment>
    <comment ref="S35" authorId="0" shapeId="0" xr:uid="{00000000-0006-0000-0100-000026000000}">
      <text>
        <r>
          <rPr>
            <b/>
            <sz val="9"/>
            <color indexed="81"/>
            <rFont val="돋움"/>
            <family val="3"/>
            <charset val="129"/>
          </rPr>
          <t>세액공제</t>
        </r>
      </text>
    </comment>
    <comment ref="A36" authorId="0" shapeId="0" xr:uid="{00000000-0006-0000-0100-000027000000}">
      <text>
        <r>
          <rPr>
            <b/>
            <sz val="9"/>
            <color indexed="81"/>
            <rFont val="돋움"/>
            <family val="3"/>
            <charset val="129"/>
          </rPr>
          <t>이월공제</t>
        </r>
        <r>
          <rPr>
            <b/>
            <sz val="9"/>
            <color indexed="81"/>
            <rFont val="Tahoma"/>
            <family val="2"/>
          </rPr>
          <t xml:space="preserve"> </t>
        </r>
        <r>
          <rPr>
            <b/>
            <sz val="9"/>
            <color indexed="81"/>
            <rFont val="돋움"/>
            <family val="3"/>
            <charset val="129"/>
          </rPr>
          <t>기간
①</t>
        </r>
        <r>
          <rPr>
            <b/>
            <sz val="9"/>
            <color indexed="81"/>
            <rFont val="Tahoma"/>
            <family val="2"/>
          </rPr>
          <t xml:space="preserve"> </t>
        </r>
        <r>
          <rPr>
            <b/>
            <sz val="9"/>
            <color indexed="81"/>
            <rFont val="돋움"/>
            <family val="3"/>
            <charset val="129"/>
          </rPr>
          <t>법정기부금</t>
        </r>
        <r>
          <rPr>
            <b/>
            <sz val="9"/>
            <color indexed="81"/>
            <rFont val="Tahoma"/>
            <family val="2"/>
          </rPr>
          <t xml:space="preserve"> </t>
        </r>
        <r>
          <rPr>
            <b/>
            <sz val="9"/>
            <color indexed="81"/>
            <rFont val="돋움"/>
            <family val="3"/>
            <charset val="129"/>
          </rPr>
          <t>미공제액</t>
        </r>
        <r>
          <rPr>
            <b/>
            <sz val="9"/>
            <color indexed="81"/>
            <rFont val="Tahoma"/>
            <family val="2"/>
          </rPr>
          <t xml:space="preserve"> - 5</t>
        </r>
        <r>
          <rPr>
            <b/>
            <sz val="9"/>
            <color indexed="81"/>
            <rFont val="돋움"/>
            <family val="3"/>
            <charset val="129"/>
          </rPr>
          <t>년</t>
        </r>
        <r>
          <rPr>
            <b/>
            <sz val="9"/>
            <color indexed="81"/>
            <rFont val="Tahoma"/>
            <family val="2"/>
          </rPr>
          <t xml:space="preserve"> (2012.1.1 </t>
        </r>
        <r>
          <rPr>
            <b/>
            <sz val="9"/>
            <color indexed="81"/>
            <rFont val="돋움"/>
            <family val="3"/>
            <charset val="129"/>
          </rPr>
          <t>이전</t>
        </r>
        <r>
          <rPr>
            <b/>
            <sz val="9"/>
            <color indexed="81"/>
            <rFont val="Tahoma"/>
            <family val="2"/>
          </rPr>
          <t xml:space="preserve"> </t>
        </r>
        <r>
          <rPr>
            <b/>
            <sz val="9"/>
            <color indexed="81"/>
            <rFont val="돋움"/>
            <family val="3"/>
            <charset val="129"/>
          </rPr>
          <t>지출분</t>
        </r>
        <r>
          <rPr>
            <b/>
            <sz val="9"/>
            <color indexed="81"/>
            <rFont val="Tahoma"/>
            <family val="2"/>
          </rPr>
          <t xml:space="preserve"> 1</t>
        </r>
        <r>
          <rPr>
            <b/>
            <sz val="9"/>
            <color indexed="81"/>
            <rFont val="돋움"/>
            <family val="3"/>
            <charset val="129"/>
          </rPr>
          <t>년</t>
        </r>
        <r>
          <rPr>
            <b/>
            <sz val="9"/>
            <color indexed="81"/>
            <rFont val="Tahoma"/>
            <family val="2"/>
          </rPr>
          <t xml:space="preserve">)
</t>
        </r>
        <r>
          <rPr>
            <b/>
            <sz val="9"/>
            <color indexed="81"/>
            <rFont val="돋움"/>
            <family val="3"/>
            <charset val="129"/>
          </rPr>
          <t>②</t>
        </r>
        <r>
          <rPr>
            <b/>
            <sz val="9"/>
            <color indexed="81"/>
            <rFont val="Tahoma"/>
            <family val="2"/>
          </rPr>
          <t xml:space="preserve"> </t>
        </r>
        <r>
          <rPr>
            <b/>
            <sz val="9"/>
            <color indexed="81"/>
            <rFont val="돋움"/>
            <family val="3"/>
            <charset val="129"/>
          </rPr>
          <t>정치자금기부금</t>
        </r>
        <r>
          <rPr>
            <b/>
            <sz val="9"/>
            <color indexed="81"/>
            <rFont val="Tahoma"/>
            <family val="2"/>
          </rPr>
          <t xml:space="preserve"> </t>
        </r>
        <r>
          <rPr>
            <b/>
            <sz val="9"/>
            <color indexed="81"/>
            <rFont val="돋움"/>
            <family val="3"/>
            <charset val="129"/>
          </rPr>
          <t>미공제액</t>
        </r>
        <r>
          <rPr>
            <b/>
            <sz val="9"/>
            <color indexed="81"/>
            <rFont val="Tahoma"/>
            <family val="2"/>
          </rPr>
          <t xml:space="preserve"> - </t>
        </r>
        <r>
          <rPr>
            <b/>
            <sz val="9"/>
            <color indexed="81"/>
            <rFont val="돋움"/>
            <family val="3"/>
            <charset val="129"/>
          </rPr>
          <t>이월공제</t>
        </r>
        <r>
          <rPr>
            <b/>
            <sz val="9"/>
            <color indexed="81"/>
            <rFont val="Tahoma"/>
            <family val="2"/>
          </rPr>
          <t xml:space="preserve"> </t>
        </r>
        <r>
          <rPr>
            <b/>
            <sz val="9"/>
            <color indexed="81"/>
            <rFont val="돋움"/>
            <family val="3"/>
            <charset val="129"/>
          </rPr>
          <t>안됨
③</t>
        </r>
        <r>
          <rPr>
            <b/>
            <sz val="9"/>
            <color indexed="81"/>
            <rFont val="Tahoma"/>
            <family val="2"/>
          </rPr>
          <t xml:space="preserve"> </t>
        </r>
        <r>
          <rPr>
            <b/>
            <sz val="9"/>
            <color indexed="81"/>
            <rFont val="돋움"/>
            <family val="3"/>
            <charset val="129"/>
          </rPr>
          <t>우리사주조합기부금</t>
        </r>
        <r>
          <rPr>
            <b/>
            <sz val="9"/>
            <color indexed="81"/>
            <rFont val="Tahoma"/>
            <family val="2"/>
          </rPr>
          <t xml:space="preserve"> </t>
        </r>
        <r>
          <rPr>
            <b/>
            <sz val="9"/>
            <color indexed="81"/>
            <rFont val="돋움"/>
            <family val="3"/>
            <charset val="129"/>
          </rPr>
          <t>미공제액</t>
        </r>
        <r>
          <rPr>
            <b/>
            <sz val="9"/>
            <color indexed="81"/>
            <rFont val="Tahoma"/>
            <family val="2"/>
          </rPr>
          <t xml:space="preserve"> -  </t>
        </r>
        <r>
          <rPr>
            <b/>
            <sz val="9"/>
            <color indexed="81"/>
            <rFont val="돋움"/>
            <family val="3"/>
            <charset val="129"/>
          </rPr>
          <t>이월공제</t>
        </r>
        <r>
          <rPr>
            <b/>
            <sz val="9"/>
            <color indexed="81"/>
            <rFont val="Tahoma"/>
            <family val="2"/>
          </rPr>
          <t xml:space="preserve"> </t>
        </r>
        <r>
          <rPr>
            <b/>
            <sz val="9"/>
            <color indexed="81"/>
            <rFont val="돋움"/>
            <family val="3"/>
            <charset val="129"/>
          </rPr>
          <t>안됨
④</t>
        </r>
        <r>
          <rPr>
            <b/>
            <sz val="9"/>
            <color indexed="81"/>
            <rFont val="Tahoma"/>
            <family val="2"/>
          </rPr>
          <t xml:space="preserve"> </t>
        </r>
        <r>
          <rPr>
            <b/>
            <sz val="9"/>
            <color indexed="81"/>
            <rFont val="돋움"/>
            <family val="3"/>
            <charset val="129"/>
          </rPr>
          <t>지정기부금</t>
        </r>
        <r>
          <rPr>
            <b/>
            <sz val="9"/>
            <color indexed="81"/>
            <rFont val="Tahoma"/>
            <family val="2"/>
          </rPr>
          <t xml:space="preserve"> </t>
        </r>
        <r>
          <rPr>
            <b/>
            <sz val="9"/>
            <color indexed="81"/>
            <rFont val="돋움"/>
            <family val="3"/>
            <charset val="129"/>
          </rPr>
          <t>미공제액</t>
        </r>
        <r>
          <rPr>
            <b/>
            <sz val="9"/>
            <color indexed="81"/>
            <rFont val="Tahoma"/>
            <family val="2"/>
          </rPr>
          <t xml:space="preserve"> - 5</t>
        </r>
        <r>
          <rPr>
            <b/>
            <sz val="9"/>
            <color indexed="81"/>
            <rFont val="돋움"/>
            <family val="3"/>
            <charset val="129"/>
          </rPr>
          <t>년</t>
        </r>
        <r>
          <rPr>
            <b/>
            <sz val="9"/>
            <color indexed="81"/>
            <rFont val="Tahoma"/>
            <family val="2"/>
          </rPr>
          <t>(2009.12.31.</t>
        </r>
        <r>
          <rPr>
            <b/>
            <sz val="9"/>
            <color indexed="81"/>
            <rFont val="돋움"/>
            <family val="3"/>
            <charset val="129"/>
          </rPr>
          <t>이전</t>
        </r>
        <r>
          <rPr>
            <b/>
            <sz val="9"/>
            <color indexed="81"/>
            <rFont val="Tahoma"/>
            <family val="2"/>
          </rPr>
          <t xml:space="preserve"> </t>
        </r>
        <r>
          <rPr>
            <b/>
            <sz val="9"/>
            <color indexed="81"/>
            <rFont val="돋움"/>
            <family val="3"/>
            <charset val="129"/>
          </rPr>
          <t>지출분</t>
        </r>
        <r>
          <rPr>
            <b/>
            <sz val="9"/>
            <color indexed="81"/>
            <rFont val="Tahoma"/>
            <family val="2"/>
          </rPr>
          <t xml:space="preserve"> 3</t>
        </r>
        <r>
          <rPr>
            <b/>
            <sz val="9"/>
            <color indexed="81"/>
            <rFont val="돋움"/>
            <family val="3"/>
            <charset val="129"/>
          </rPr>
          <t>년</t>
        </r>
        <r>
          <rPr>
            <b/>
            <sz val="9"/>
            <color indexed="81"/>
            <rFont val="Tahoma"/>
            <family val="2"/>
          </rPr>
          <t xml:space="preserve">)
</t>
        </r>
      </text>
    </comment>
    <comment ref="D36" authorId="0" shapeId="0" xr:uid="{00000000-0006-0000-0100-000028000000}">
      <text>
        <r>
          <rPr>
            <b/>
            <sz val="9"/>
            <color indexed="81"/>
            <rFont val="돋움"/>
            <family val="3"/>
            <charset val="129"/>
          </rPr>
          <t>종합소득이</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거주자가</t>
        </r>
        <r>
          <rPr>
            <b/>
            <sz val="9"/>
            <color indexed="81"/>
            <rFont val="Tahoma"/>
            <family val="2"/>
          </rPr>
          <t xml:space="preserve"> </t>
        </r>
        <r>
          <rPr>
            <b/>
            <sz val="9"/>
            <color indexed="81"/>
            <rFont val="돋움"/>
            <family val="3"/>
            <charset val="129"/>
          </rPr>
          <t>연금계좌에</t>
        </r>
        <r>
          <rPr>
            <b/>
            <sz val="9"/>
            <color indexed="81"/>
            <rFont val="Tahoma"/>
            <family val="2"/>
          </rPr>
          <t xml:space="preserve"> </t>
        </r>
        <r>
          <rPr>
            <b/>
            <sz val="9"/>
            <color indexed="81"/>
            <rFont val="돋움"/>
            <family val="3"/>
            <charset val="129"/>
          </rPr>
          <t>납입한</t>
        </r>
        <r>
          <rPr>
            <b/>
            <sz val="9"/>
            <color indexed="81"/>
            <rFont val="Tahoma"/>
            <family val="2"/>
          </rPr>
          <t xml:space="preserve"> </t>
        </r>
        <r>
          <rPr>
            <b/>
            <sz val="9"/>
            <color indexed="81"/>
            <rFont val="돋움"/>
            <family val="3"/>
            <charset val="129"/>
          </rPr>
          <t>금액</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다으에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금액을</t>
        </r>
        <r>
          <rPr>
            <b/>
            <sz val="9"/>
            <color indexed="81"/>
            <rFont val="Tahoma"/>
            <family val="2"/>
          </rPr>
          <t xml:space="preserve"> </t>
        </r>
        <r>
          <rPr>
            <b/>
            <sz val="9"/>
            <color indexed="81"/>
            <rFont val="돋움"/>
            <family val="3"/>
            <charset val="129"/>
          </rPr>
          <t>제외한</t>
        </r>
        <r>
          <rPr>
            <b/>
            <sz val="9"/>
            <color indexed="81"/>
            <rFont val="Tahoma"/>
            <family val="2"/>
          </rPr>
          <t xml:space="preserve"> </t>
        </r>
        <r>
          <rPr>
            <b/>
            <sz val="9"/>
            <color indexed="81"/>
            <rFont val="돋움"/>
            <family val="3"/>
            <charset val="129"/>
          </rPr>
          <t>금액</t>
        </r>
        <r>
          <rPr>
            <b/>
            <sz val="9"/>
            <color indexed="81"/>
            <rFont val="Tahoma"/>
            <family val="2"/>
          </rPr>
          <t>[</t>
        </r>
        <r>
          <rPr>
            <b/>
            <sz val="9"/>
            <color indexed="81"/>
            <rFont val="돋움"/>
            <family val="3"/>
            <charset val="129"/>
          </rPr>
          <t>연금계좌</t>
        </r>
        <r>
          <rPr>
            <b/>
            <sz val="9"/>
            <color indexed="81"/>
            <rFont val="Tahoma"/>
            <family val="2"/>
          </rPr>
          <t xml:space="preserve"> </t>
        </r>
        <r>
          <rPr>
            <b/>
            <sz val="9"/>
            <color indexed="81"/>
            <rFont val="돋움"/>
            <family val="3"/>
            <charset val="129"/>
          </rPr>
          <t>납입액</t>
        </r>
        <r>
          <rPr>
            <b/>
            <sz val="9"/>
            <color indexed="81"/>
            <rFont val="Tahoma"/>
            <family val="2"/>
          </rPr>
          <t xml:space="preserve"> : </t>
        </r>
        <r>
          <rPr>
            <b/>
            <sz val="9"/>
            <color indexed="81"/>
            <rFont val="돋움"/>
            <family val="3"/>
            <charset val="129"/>
          </rPr>
          <t>연</t>
        </r>
        <r>
          <rPr>
            <b/>
            <sz val="9"/>
            <color indexed="81"/>
            <rFont val="Tahoma"/>
            <family val="2"/>
          </rPr>
          <t xml:space="preserve"> 700</t>
        </r>
        <r>
          <rPr>
            <b/>
            <sz val="9"/>
            <color indexed="81"/>
            <rFont val="돋움"/>
            <family val="3"/>
            <charset val="129"/>
          </rPr>
          <t>만원</t>
        </r>
        <r>
          <rPr>
            <b/>
            <sz val="9"/>
            <color indexed="81"/>
            <rFont val="Tahoma"/>
            <family val="2"/>
          </rPr>
          <t>(</t>
        </r>
        <r>
          <rPr>
            <b/>
            <sz val="9"/>
            <color indexed="81"/>
            <rFont val="돋움"/>
            <family val="3"/>
            <charset val="129"/>
          </rPr>
          <t>연금저축계좌는</t>
        </r>
        <r>
          <rPr>
            <b/>
            <sz val="9"/>
            <color indexed="81"/>
            <rFont val="Tahoma"/>
            <family val="2"/>
          </rPr>
          <t xml:space="preserve"> 400</t>
        </r>
        <r>
          <rPr>
            <b/>
            <sz val="9"/>
            <color indexed="81"/>
            <rFont val="돋움"/>
            <family val="3"/>
            <charset val="129"/>
          </rPr>
          <t>만원</t>
        </r>
        <r>
          <rPr>
            <b/>
            <sz val="9"/>
            <color indexed="81"/>
            <rFont val="Tahoma"/>
            <family val="2"/>
          </rPr>
          <t xml:space="preserve">) </t>
        </r>
        <r>
          <rPr>
            <b/>
            <sz val="9"/>
            <color indexed="81"/>
            <rFont val="돋움"/>
            <family val="3"/>
            <charset val="129"/>
          </rPr>
          <t>한도</t>
        </r>
        <r>
          <rPr>
            <b/>
            <sz val="9"/>
            <color indexed="81"/>
            <rFont val="Tahoma"/>
            <family val="2"/>
          </rPr>
          <t>]</t>
        </r>
        <r>
          <rPr>
            <b/>
            <sz val="9"/>
            <color indexed="81"/>
            <rFont val="돋움"/>
            <family val="3"/>
            <charset val="129"/>
          </rPr>
          <t>의</t>
        </r>
        <r>
          <rPr>
            <b/>
            <sz val="9"/>
            <color indexed="81"/>
            <rFont val="Tahoma"/>
            <family val="2"/>
          </rPr>
          <t xml:space="preserve"> 12%[</t>
        </r>
        <r>
          <rPr>
            <b/>
            <sz val="9"/>
            <color indexed="81"/>
            <rFont val="돋움"/>
            <family val="3"/>
            <charset val="129"/>
          </rPr>
          <t>종합소득금액</t>
        </r>
        <r>
          <rPr>
            <b/>
            <sz val="9"/>
            <color indexed="81"/>
            <rFont val="Tahoma"/>
            <family val="2"/>
          </rPr>
          <t xml:space="preserve"> 4</t>
        </r>
        <r>
          <rPr>
            <b/>
            <sz val="9"/>
            <color indexed="81"/>
            <rFont val="돋움"/>
            <family val="3"/>
            <charset val="129"/>
          </rPr>
          <t>천만원</t>
        </r>
        <r>
          <rPr>
            <b/>
            <sz val="9"/>
            <color indexed="81"/>
            <rFont val="Tahoma"/>
            <family val="2"/>
          </rPr>
          <t xml:space="preserve"> </t>
        </r>
        <r>
          <rPr>
            <b/>
            <sz val="9"/>
            <color indexed="81"/>
            <rFont val="돋움"/>
            <family val="3"/>
            <charset val="129"/>
          </rPr>
          <t>이하</t>
        </r>
        <r>
          <rPr>
            <b/>
            <sz val="9"/>
            <color indexed="81"/>
            <rFont val="Tahoma"/>
            <family val="2"/>
          </rPr>
          <t xml:space="preserve"> (</t>
        </r>
        <r>
          <rPr>
            <b/>
            <sz val="9"/>
            <color indexed="81"/>
            <rFont val="돋움"/>
            <family val="3"/>
            <charset val="129"/>
          </rPr>
          <t>근로소득만</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경우는</t>
        </r>
        <r>
          <rPr>
            <b/>
            <sz val="9"/>
            <color indexed="81"/>
            <rFont val="Tahoma"/>
            <family val="2"/>
          </rPr>
          <t xml:space="preserve"> </t>
        </r>
        <r>
          <rPr>
            <b/>
            <sz val="9"/>
            <color indexed="81"/>
            <rFont val="돋움"/>
            <family val="3"/>
            <charset val="129"/>
          </rPr>
          <t>총급여액</t>
        </r>
        <r>
          <rPr>
            <b/>
            <sz val="9"/>
            <color indexed="81"/>
            <rFont val="Tahoma"/>
            <family val="2"/>
          </rPr>
          <t xml:space="preserve"> 5</t>
        </r>
        <r>
          <rPr>
            <b/>
            <sz val="9"/>
            <color indexed="81"/>
            <rFont val="돋움"/>
            <family val="3"/>
            <charset val="129"/>
          </rPr>
          <t>천</t>
        </r>
        <r>
          <rPr>
            <b/>
            <sz val="9"/>
            <color indexed="81"/>
            <rFont val="Tahoma"/>
            <family val="2"/>
          </rPr>
          <t>5</t>
        </r>
        <r>
          <rPr>
            <b/>
            <sz val="9"/>
            <color indexed="81"/>
            <rFont val="돋움"/>
            <family val="3"/>
            <charset val="129"/>
          </rPr>
          <t>백만원</t>
        </r>
        <r>
          <rPr>
            <b/>
            <sz val="9"/>
            <color indexed="81"/>
            <rFont val="Tahoma"/>
            <family val="2"/>
          </rPr>
          <t xml:space="preserve"> </t>
        </r>
        <r>
          <rPr>
            <b/>
            <sz val="9"/>
            <color indexed="81"/>
            <rFont val="돋움"/>
            <family val="3"/>
            <charset val="129"/>
          </rPr>
          <t>이하</t>
        </r>
        <r>
          <rPr>
            <b/>
            <sz val="9"/>
            <color indexed="81"/>
            <rFont val="Tahoma"/>
            <family val="2"/>
          </rPr>
          <t xml:space="preserve">) </t>
        </r>
        <r>
          <rPr>
            <b/>
            <sz val="9"/>
            <color indexed="81"/>
            <rFont val="돋움"/>
            <family val="3"/>
            <charset val="129"/>
          </rPr>
          <t>인</t>
        </r>
        <r>
          <rPr>
            <b/>
            <sz val="9"/>
            <color indexed="81"/>
            <rFont val="Tahoma"/>
            <family val="2"/>
          </rPr>
          <t xml:space="preserve"> </t>
        </r>
        <r>
          <rPr>
            <b/>
            <sz val="9"/>
            <color indexed="81"/>
            <rFont val="돋움"/>
            <family val="3"/>
            <charset val="129"/>
          </rPr>
          <t>거주자는</t>
        </r>
        <r>
          <rPr>
            <b/>
            <sz val="9"/>
            <color indexed="81"/>
            <rFont val="Tahoma"/>
            <family val="2"/>
          </rPr>
          <t xml:space="preserve"> 15%]</t>
        </r>
        <r>
          <rPr>
            <b/>
            <sz val="9"/>
            <color indexed="81"/>
            <rFont val="돋움"/>
            <family val="3"/>
            <charset val="129"/>
          </rPr>
          <t>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금액을</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과세기간의</t>
        </r>
        <r>
          <rPr>
            <b/>
            <sz val="9"/>
            <color indexed="81"/>
            <rFont val="Tahoma"/>
            <family val="2"/>
          </rPr>
          <t xml:space="preserve"> </t>
        </r>
        <r>
          <rPr>
            <b/>
            <sz val="9"/>
            <color indexed="81"/>
            <rFont val="돋움"/>
            <family val="3"/>
            <charset val="129"/>
          </rPr>
          <t>종합소득산출세액에서</t>
        </r>
        <r>
          <rPr>
            <b/>
            <sz val="9"/>
            <color indexed="81"/>
            <rFont val="Tahoma"/>
            <family val="2"/>
          </rPr>
          <t xml:space="preserve"> </t>
        </r>
        <r>
          <rPr>
            <b/>
            <sz val="9"/>
            <color indexed="81"/>
            <rFont val="돋움"/>
            <family val="3"/>
            <charset val="129"/>
          </rPr>
          <t>공제한다</t>
        </r>
        <r>
          <rPr>
            <b/>
            <sz val="9"/>
            <color indexed="81"/>
            <rFont val="Tahoma"/>
            <family val="2"/>
          </rPr>
          <t>.</t>
        </r>
        <r>
          <rPr>
            <b/>
            <sz val="9"/>
            <color indexed="81"/>
            <rFont val="돋움"/>
            <family val="3"/>
            <charset val="129"/>
          </rPr>
          <t xml:space="preserve">
연금계좌</t>
        </r>
        <r>
          <rPr>
            <b/>
            <sz val="9"/>
            <color indexed="81"/>
            <rFont val="Tahoma"/>
            <family val="2"/>
          </rPr>
          <t xml:space="preserve"> </t>
        </r>
        <r>
          <rPr>
            <b/>
            <sz val="9"/>
            <color indexed="81"/>
            <rFont val="돋움"/>
            <family val="3"/>
            <charset val="129"/>
          </rPr>
          <t>세액공제
ⓐ</t>
        </r>
        <r>
          <rPr>
            <b/>
            <sz val="9"/>
            <color indexed="81"/>
            <rFont val="Tahoma"/>
            <family val="2"/>
          </rPr>
          <t xml:space="preserve"> </t>
        </r>
        <r>
          <rPr>
            <b/>
            <sz val="9"/>
            <color indexed="81"/>
            <rFont val="돋움"/>
            <family val="3"/>
            <charset val="129"/>
          </rPr>
          <t>과학기술인공제</t>
        </r>
        <r>
          <rPr>
            <b/>
            <sz val="9"/>
            <color indexed="81"/>
            <rFont val="Tahoma"/>
            <family val="2"/>
          </rPr>
          <t xml:space="preserve"> - </t>
        </r>
        <r>
          <rPr>
            <b/>
            <sz val="9"/>
            <color indexed="81"/>
            <rFont val="돋움"/>
            <family val="3"/>
            <charset val="129"/>
          </rPr>
          <t>과학기술인공제회법에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퇴직연금</t>
        </r>
        <r>
          <rPr>
            <b/>
            <sz val="9"/>
            <color indexed="81"/>
            <rFont val="Tahoma"/>
            <family val="2"/>
          </rPr>
          <t xml:space="preserve"> </t>
        </r>
        <r>
          <rPr>
            <b/>
            <sz val="9"/>
            <color indexed="81"/>
            <rFont val="돋움"/>
            <family val="3"/>
            <charset val="129"/>
          </rPr>
          <t>근로자</t>
        </r>
        <r>
          <rPr>
            <b/>
            <sz val="9"/>
            <color indexed="81"/>
            <rFont val="Tahoma"/>
            <family val="2"/>
          </rPr>
          <t xml:space="preserve"> </t>
        </r>
        <r>
          <rPr>
            <b/>
            <sz val="9"/>
            <color indexed="81"/>
            <rFont val="돋움"/>
            <family val="3"/>
            <charset val="129"/>
          </rPr>
          <t>납입액
ⓑ</t>
        </r>
        <r>
          <rPr>
            <b/>
            <sz val="9"/>
            <color indexed="81"/>
            <rFont val="Tahoma"/>
            <family val="2"/>
          </rPr>
          <t xml:space="preserve"> </t>
        </r>
        <r>
          <rPr>
            <b/>
            <sz val="9"/>
            <color indexed="81"/>
            <rFont val="돋움"/>
            <family val="3"/>
            <charset val="129"/>
          </rPr>
          <t>퇴직연금</t>
        </r>
        <r>
          <rPr>
            <b/>
            <sz val="9"/>
            <color indexed="81"/>
            <rFont val="Tahoma"/>
            <family val="2"/>
          </rPr>
          <t xml:space="preserve"> - </t>
        </r>
        <r>
          <rPr>
            <b/>
            <sz val="9"/>
            <color indexed="81"/>
            <rFont val="돋움"/>
            <family val="3"/>
            <charset val="129"/>
          </rPr>
          <t>근로자퇴직급여보장법에</t>
        </r>
        <r>
          <rPr>
            <b/>
            <sz val="9"/>
            <color indexed="81"/>
            <rFont val="Tahoma"/>
            <family val="2"/>
          </rPr>
          <t xml:space="preserve"> </t>
        </r>
        <r>
          <rPr>
            <b/>
            <sz val="9"/>
            <color indexed="81"/>
            <rFont val="돋움"/>
            <family val="3"/>
            <charset val="129"/>
          </rPr>
          <t>따른</t>
        </r>
        <r>
          <rPr>
            <b/>
            <sz val="9"/>
            <color indexed="81"/>
            <rFont val="Tahoma"/>
            <family val="2"/>
          </rPr>
          <t xml:space="preserve"> DC</t>
        </r>
        <r>
          <rPr>
            <b/>
            <sz val="9"/>
            <color indexed="81"/>
            <rFont val="돋움"/>
            <family val="3"/>
            <charset val="129"/>
          </rPr>
          <t>형</t>
        </r>
        <r>
          <rPr>
            <b/>
            <sz val="9"/>
            <color indexed="81"/>
            <rFont val="Tahoma"/>
            <family val="2"/>
          </rPr>
          <t xml:space="preserve"> </t>
        </r>
        <r>
          <rPr>
            <b/>
            <sz val="9"/>
            <color indexed="81"/>
            <rFont val="돋움"/>
            <family val="3"/>
            <charset val="129"/>
          </rPr>
          <t>퇴직연금ㆍ개인형퇴직연금</t>
        </r>
        <r>
          <rPr>
            <b/>
            <sz val="9"/>
            <color indexed="81"/>
            <rFont val="Tahoma"/>
            <family val="2"/>
          </rPr>
          <t xml:space="preserve">(IRP) </t>
        </r>
        <r>
          <rPr>
            <b/>
            <sz val="9"/>
            <color indexed="81"/>
            <rFont val="돋움"/>
            <family val="3"/>
            <charset val="129"/>
          </rPr>
          <t>근로자</t>
        </r>
        <r>
          <rPr>
            <b/>
            <sz val="9"/>
            <color indexed="81"/>
            <rFont val="Tahoma"/>
            <family val="2"/>
          </rPr>
          <t xml:space="preserve"> </t>
        </r>
        <r>
          <rPr>
            <b/>
            <sz val="9"/>
            <color indexed="81"/>
            <rFont val="돋움"/>
            <family val="3"/>
            <charset val="129"/>
          </rPr>
          <t>납입액</t>
        </r>
        <r>
          <rPr>
            <b/>
            <sz val="9"/>
            <color indexed="81"/>
            <rFont val="Tahoma"/>
            <family val="2"/>
          </rPr>
          <t xml:space="preserve">                  DC  =&gt; </t>
        </r>
        <r>
          <rPr>
            <b/>
            <sz val="9"/>
            <color indexed="81"/>
            <rFont val="돋움"/>
            <family val="3"/>
            <charset val="129"/>
          </rPr>
          <t>사용자부담금은</t>
        </r>
        <r>
          <rPr>
            <b/>
            <sz val="9"/>
            <color indexed="81"/>
            <rFont val="Tahoma"/>
            <family val="2"/>
          </rPr>
          <t xml:space="preserve"> </t>
        </r>
        <r>
          <rPr>
            <b/>
            <sz val="9"/>
            <color indexed="81"/>
            <rFont val="돋움"/>
            <family val="3"/>
            <charset val="129"/>
          </rPr>
          <t>제외</t>
        </r>
        <r>
          <rPr>
            <b/>
            <sz val="9"/>
            <color indexed="81"/>
            <rFont val="Tahoma"/>
            <family val="2"/>
          </rPr>
          <t>)</t>
        </r>
        <r>
          <rPr>
            <b/>
            <sz val="9"/>
            <color indexed="81"/>
            <rFont val="돋움"/>
            <family val="3"/>
            <charset val="129"/>
          </rPr>
          <t xml:space="preserve">
ⓒ</t>
        </r>
        <r>
          <rPr>
            <b/>
            <sz val="9"/>
            <color indexed="81"/>
            <rFont val="Tahoma"/>
            <family val="2"/>
          </rPr>
          <t xml:space="preserve"> </t>
        </r>
        <r>
          <rPr>
            <b/>
            <sz val="9"/>
            <color indexed="81"/>
            <rFont val="돋움"/>
            <family val="3"/>
            <charset val="129"/>
          </rPr>
          <t>연금저축</t>
        </r>
        <r>
          <rPr>
            <b/>
            <sz val="9"/>
            <color indexed="81"/>
            <rFont val="Tahoma"/>
            <family val="2"/>
          </rPr>
          <t xml:space="preserve"> - </t>
        </r>
        <r>
          <rPr>
            <b/>
            <sz val="9"/>
            <color indexed="81"/>
            <rFont val="돋움"/>
            <family val="3"/>
            <charset val="129"/>
          </rPr>
          <t>연금저축계좌</t>
        </r>
        <r>
          <rPr>
            <b/>
            <sz val="9"/>
            <color indexed="81"/>
            <rFont val="Tahoma"/>
            <family val="2"/>
          </rPr>
          <t xml:space="preserve"> </t>
        </r>
        <r>
          <rPr>
            <b/>
            <sz val="9"/>
            <color indexed="81"/>
            <rFont val="돋움"/>
            <family val="3"/>
            <charset val="129"/>
          </rPr>
          <t>근로자</t>
        </r>
        <r>
          <rPr>
            <b/>
            <sz val="9"/>
            <color indexed="81"/>
            <rFont val="Tahoma"/>
            <family val="2"/>
          </rPr>
          <t xml:space="preserve"> </t>
        </r>
        <r>
          <rPr>
            <b/>
            <sz val="9"/>
            <color indexed="81"/>
            <rFont val="돋움"/>
            <family val="3"/>
            <charset val="129"/>
          </rPr>
          <t>납입액
연금계좌</t>
        </r>
        <r>
          <rPr>
            <b/>
            <sz val="9"/>
            <color indexed="81"/>
            <rFont val="Tahoma"/>
            <family val="2"/>
          </rPr>
          <t xml:space="preserve"> </t>
        </r>
        <r>
          <rPr>
            <b/>
            <sz val="9"/>
            <color indexed="81"/>
            <rFont val="돋움"/>
            <family val="3"/>
            <charset val="129"/>
          </rPr>
          <t xml:space="preserve">납입액
</t>
        </r>
        <r>
          <rPr>
            <b/>
            <sz val="9"/>
            <color indexed="81"/>
            <rFont val="Tahoma"/>
            <family val="2"/>
          </rPr>
          <t>(</t>
        </r>
        <r>
          <rPr>
            <b/>
            <sz val="9"/>
            <color indexed="81"/>
            <rFont val="돋움"/>
            <family val="3"/>
            <charset val="129"/>
          </rPr>
          <t>연</t>
        </r>
        <r>
          <rPr>
            <b/>
            <sz val="9"/>
            <color indexed="81"/>
            <rFont val="Tahoma"/>
            <family val="2"/>
          </rPr>
          <t xml:space="preserve"> 700</t>
        </r>
        <r>
          <rPr>
            <b/>
            <sz val="9"/>
            <color indexed="81"/>
            <rFont val="돋움"/>
            <family val="3"/>
            <charset val="129"/>
          </rPr>
          <t>만원</t>
        </r>
        <r>
          <rPr>
            <b/>
            <sz val="9"/>
            <color indexed="81"/>
            <rFont val="Tahoma"/>
            <family val="2"/>
          </rPr>
          <t xml:space="preserve"> </t>
        </r>
        <r>
          <rPr>
            <b/>
            <sz val="9"/>
            <color indexed="81"/>
            <rFont val="돋움"/>
            <family val="3"/>
            <charset val="129"/>
          </rPr>
          <t>한도</t>
        </r>
        <r>
          <rPr>
            <b/>
            <sz val="9"/>
            <color indexed="81"/>
            <rFont val="Tahoma"/>
            <family val="2"/>
          </rPr>
          <t xml:space="preserve">, </t>
        </r>
        <r>
          <rPr>
            <b/>
            <sz val="9"/>
            <color indexed="81"/>
            <rFont val="돋움"/>
            <family val="3"/>
            <charset val="129"/>
          </rPr>
          <t>연금저축은</t>
        </r>
        <r>
          <rPr>
            <b/>
            <sz val="9"/>
            <color indexed="81"/>
            <rFont val="Tahoma"/>
            <family val="2"/>
          </rPr>
          <t xml:space="preserve"> 400</t>
        </r>
        <r>
          <rPr>
            <b/>
            <sz val="9"/>
            <color indexed="81"/>
            <rFont val="돋움"/>
            <family val="3"/>
            <charset val="129"/>
          </rPr>
          <t>만원</t>
        </r>
        <r>
          <rPr>
            <b/>
            <sz val="9"/>
            <color indexed="81"/>
            <rFont val="Tahoma"/>
            <family val="2"/>
          </rPr>
          <t>)</t>
        </r>
        <r>
          <rPr>
            <b/>
            <sz val="9"/>
            <color indexed="81"/>
            <rFont val="돋움"/>
            <family val="3"/>
            <charset val="129"/>
          </rPr>
          <t>에</t>
        </r>
        <r>
          <rPr>
            <b/>
            <sz val="9"/>
            <color indexed="81"/>
            <rFont val="Tahoma"/>
            <family val="2"/>
          </rPr>
          <t xml:space="preserve"> </t>
        </r>
        <r>
          <rPr>
            <b/>
            <sz val="9"/>
            <color indexed="81"/>
            <rFont val="돋움"/>
            <family val="3"/>
            <charset val="129"/>
          </rPr>
          <t>연금계좌</t>
        </r>
        <r>
          <rPr>
            <b/>
            <sz val="9"/>
            <color indexed="81"/>
            <rFont val="Tahoma"/>
            <family val="2"/>
          </rPr>
          <t>(</t>
        </r>
        <r>
          <rPr>
            <b/>
            <sz val="9"/>
            <color indexed="81"/>
            <rFont val="돋움"/>
            <family val="3"/>
            <charset val="129"/>
          </rPr>
          <t>연금저축</t>
        </r>
        <r>
          <rPr>
            <b/>
            <sz val="9"/>
            <color indexed="81"/>
            <rFont val="Tahoma"/>
            <family val="2"/>
          </rPr>
          <t>+</t>
        </r>
        <r>
          <rPr>
            <b/>
            <sz val="9"/>
            <color indexed="81"/>
            <rFont val="돋움"/>
            <family val="3"/>
            <charset val="129"/>
          </rPr>
          <t>퇴직연금</t>
        </r>
        <r>
          <rPr>
            <b/>
            <sz val="9"/>
            <color indexed="81"/>
            <rFont val="Tahoma"/>
            <family val="2"/>
          </rPr>
          <t xml:space="preserve">) </t>
        </r>
        <r>
          <rPr>
            <b/>
            <sz val="9"/>
            <color indexed="81"/>
            <rFont val="돋움"/>
            <family val="3"/>
            <charset val="129"/>
          </rPr>
          <t>납입한</t>
        </r>
        <r>
          <rPr>
            <b/>
            <sz val="9"/>
            <color indexed="81"/>
            <rFont val="Tahoma"/>
            <family val="2"/>
          </rPr>
          <t xml:space="preserve"> </t>
        </r>
        <r>
          <rPr>
            <b/>
            <sz val="9"/>
            <color indexed="81"/>
            <rFont val="돋움"/>
            <family val="3"/>
            <charset val="129"/>
          </rPr>
          <t>금액의</t>
        </r>
        <r>
          <rPr>
            <b/>
            <sz val="9"/>
            <color indexed="81"/>
            <rFont val="Tahoma"/>
            <family val="2"/>
          </rPr>
          <t xml:space="preserve"> </t>
        </r>
        <r>
          <rPr>
            <b/>
            <sz val="9"/>
            <color indexed="81"/>
            <rFont val="돋움"/>
            <family val="3"/>
            <charset val="129"/>
          </rPr>
          <t>×</t>
        </r>
        <r>
          <rPr>
            <b/>
            <sz val="9"/>
            <color indexed="81"/>
            <rFont val="Tahoma"/>
            <family val="2"/>
          </rPr>
          <t xml:space="preserve"> 12%
(</t>
        </r>
        <r>
          <rPr>
            <b/>
            <sz val="9"/>
            <color indexed="81"/>
            <rFont val="돋움"/>
            <family val="3"/>
            <charset val="129"/>
          </rPr>
          <t>종합소득금액</t>
        </r>
        <r>
          <rPr>
            <b/>
            <sz val="9"/>
            <color indexed="81"/>
            <rFont val="Tahoma"/>
            <family val="2"/>
          </rPr>
          <t xml:space="preserve"> 4</t>
        </r>
        <r>
          <rPr>
            <b/>
            <sz val="9"/>
            <color indexed="81"/>
            <rFont val="돋움"/>
            <family val="3"/>
            <charset val="129"/>
          </rPr>
          <t>천만원</t>
        </r>
        <r>
          <rPr>
            <b/>
            <sz val="9"/>
            <color indexed="81"/>
            <rFont val="Tahoma"/>
            <family val="2"/>
          </rPr>
          <t xml:space="preserve"> </t>
        </r>
        <r>
          <rPr>
            <b/>
            <sz val="9"/>
            <color indexed="81"/>
            <rFont val="돋움"/>
            <family val="3"/>
            <charset val="129"/>
          </rPr>
          <t>이하</t>
        </r>
        <r>
          <rPr>
            <b/>
            <sz val="9"/>
            <color indexed="81"/>
            <rFont val="Tahoma"/>
            <family val="2"/>
          </rPr>
          <t xml:space="preserve"> (</t>
        </r>
        <r>
          <rPr>
            <b/>
            <sz val="9"/>
            <color indexed="81"/>
            <rFont val="돋움"/>
            <family val="3"/>
            <charset val="129"/>
          </rPr>
          <t>근로소득만</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경우는</t>
        </r>
        <r>
          <rPr>
            <b/>
            <sz val="9"/>
            <color indexed="81"/>
            <rFont val="Tahoma"/>
            <family val="2"/>
          </rPr>
          <t xml:space="preserve"> </t>
        </r>
        <r>
          <rPr>
            <b/>
            <sz val="9"/>
            <color indexed="81"/>
            <rFont val="돋움"/>
            <family val="3"/>
            <charset val="129"/>
          </rPr>
          <t>총급여액</t>
        </r>
        <r>
          <rPr>
            <b/>
            <sz val="9"/>
            <color indexed="81"/>
            <rFont val="Tahoma"/>
            <family val="2"/>
          </rPr>
          <t xml:space="preserve"> 5</t>
        </r>
        <r>
          <rPr>
            <b/>
            <sz val="9"/>
            <color indexed="81"/>
            <rFont val="돋움"/>
            <family val="3"/>
            <charset val="129"/>
          </rPr>
          <t>천</t>
        </r>
        <r>
          <rPr>
            <b/>
            <sz val="9"/>
            <color indexed="81"/>
            <rFont val="Tahoma"/>
            <family val="2"/>
          </rPr>
          <t>5</t>
        </r>
        <r>
          <rPr>
            <b/>
            <sz val="9"/>
            <color indexed="81"/>
            <rFont val="돋움"/>
            <family val="3"/>
            <charset val="129"/>
          </rPr>
          <t>백만원</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거주자는</t>
        </r>
        <r>
          <rPr>
            <b/>
            <sz val="9"/>
            <color indexed="81"/>
            <rFont val="Tahoma"/>
            <family val="2"/>
          </rPr>
          <t xml:space="preserve"> 15%</t>
        </r>
        <r>
          <rPr>
            <b/>
            <sz val="9"/>
            <color indexed="81"/>
            <rFont val="돋움"/>
            <family val="3"/>
            <charset val="129"/>
          </rPr>
          <t>세액공제</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세액공제대상</t>
        </r>
        <r>
          <rPr>
            <b/>
            <sz val="9"/>
            <color indexed="81"/>
            <rFont val="Tahoma"/>
            <family val="2"/>
          </rPr>
          <t xml:space="preserve"> </t>
        </r>
        <r>
          <rPr>
            <b/>
            <sz val="9"/>
            <color indexed="81"/>
            <rFont val="돋움"/>
            <family val="3"/>
            <charset val="129"/>
          </rPr>
          <t>퇴직연금</t>
        </r>
        <r>
          <rPr>
            <b/>
            <sz val="9"/>
            <color indexed="81"/>
            <rFont val="Tahoma"/>
            <family val="2"/>
          </rPr>
          <t xml:space="preserve"> </t>
        </r>
        <r>
          <rPr>
            <b/>
            <sz val="9"/>
            <color indexed="81"/>
            <rFont val="돋움"/>
            <family val="3"/>
            <charset val="129"/>
          </rPr>
          <t>납입한도</t>
        </r>
        <r>
          <rPr>
            <b/>
            <sz val="9"/>
            <color indexed="81"/>
            <rFont val="Tahoma"/>
            <family val="2"/>
          </rPr>
          <t xml:space="preserve"> </t>
        </r>
        <r>
          <rPr>
            <b/>
            <sz val="9"/>
            <color indexed="81"/>
            <rFont val="돋움"/>
            <family val="3"/>
            <charset val="129"/>
          </rPr>
          <t>확대</t>
        </r>
        <r>
          <rPr>
            <b/>
            <sz val="9"/>
            <color indexed="81"/>
            <rFont val="Tahoma"/>
            <family val="2"/>
          </rPr>
          <t xml:space="preserve"> 
   - </t>
        </r>
        <r>
          <rPr>
            <b/>
            <sz val="9"/>
            <color indexed="81"/>
            <rFont val="돋움"/>
            <family val="3"/>
            <charset val="129"/>
          </rPr>
          <t>연금계좌</t>
        </r>
        <r>
          <rPr>
            <b/>
            <sz val="9"/>
            <color indexed="81"/>
            <rFont val="Tahoma"/>
            <family val="2"/>
          </rPr>
          <t xml:space="preserve"> </t>
        </r>
        <r>
          <rPr>
            <b/>
            <sz val="9"/>
            <color indexed="81"/>
            <rFont val="돋움"/>
            <family val="3"/>
            <charset val="129"/>
          </rPr>
          <t>세액공제</t>
        </r>
        <r>
          <rPr>
            <b/>
            <sz val="9"/>
            <color indexed="81"/>
            <rFont val="Tahoma"/>
            <family val="2"/>
          </rPr>
          <t xml:space="preserve"> </t>
        </r>
        <r>
          <rPr>
            <b/>
            <sz val="9"/>
            <color indexed="81"/>
            <rFont val="돋움"/>
            <family val="3"/>
            <charset val="129"/>
          </rPr>
          <t>한도와는</t>
        </r>
        <r>
          <rPr>
            <b/>
            <sz val="9"/>
            <color indexed="81"/>
            <rFont val="Tahoma"/>
            <family val="2"/>
          </rPr>
          <t xml:space="preserve"> </t>
        </r>
        <r>
          <rPr>
            <b/>
            <sz val="9"/>
            <color indexed="81"/>
            <rFont val="돋움"/>
            <family val="3"/>
            <charset val="129"/>
          </rPr>
          <t>별도로</t>
        </r>
        <r>
          <rPr>
            <b/>
            <sz val="9"/>
            <color indexed="81"/>
            <rFont val="Tahoma"/>
            <family val="2"/>
          </rPr>
          <t xml:space="preserve"> </t>
        </r>
        <r>
          <rPr>
            <b/>
            <sz val="9"/>
            <color indexed="81"/>
            <rFont val="돋움"/>
            <family val="3"/>
            <charset val="129"/>
          </rPr>
          <t>퇴직연금에</t>
        </r>
        <r>
          <rPr>
            <b/>
            <sz val="9"/>
            <color indexed="81"/>
            <rFont val="Tahoma"/>
            <family val="2"/>
          </rPr>
          <t xml:space="preserve"> </t>
        </r>
        <r>
          <rPr>
            <b/>
            <sz val="9"/>
            <color indexed="81"/>
            <rFont val="돋움"/>
            <family val="3"/>
            <charset val="129"/>
          </rPr>
          <t>납입하는</t>
        </r>
        <r>
          <rPr>
            <b/>
            <sz val="9"/>
            <color indexed="81"/>
            <rFont val="Tahoma"/>
            <family val="2"/>
          </rPr>
          <t xml:space="preserve"> </t>
        </r>
        <r>
          <rPr>
            <b/>
            <sz val="9"/>
            <color indexed="81"/>
            <rFont val="돋움"/>
            <family val="3"/>
            <charset val="129"/>
          </rPr>
          <t>금액은</t>
        </r>
        <r>
          <rPr>
            <b/>
            <sz val="9"/>
            <color indexed="81"/>
            <rFont val="Tahoma"/>
            <family val="2"/>
          </rPr>
          <t xml:space="preserve"> </t>
        </r>
        <r>
          <rPr>
            <b/>
            <sz val="9"/>
            <color indexed="81"/>
            <rFont val="돋움"/>
            <family val="3"/>
            <charset val="129"/>
          </rPr>
          <t>연</t>
        </r>
        <r>
          <rPr>
            <b/>
            <sz val="9"/>
            <color indexed="81"/>
            <rFont val="Tahoma"/>
            <family val="2"/>
          </rPr>
          <t xml:space="preserve"> 300</t>
        </r>
        <r>
          <rPr>
            <b/>
            <sz val="9"/>
            <color indexed="81"/>
            <rFont val="돋움"/>
            <family val="3"/>
            <charset val="129"/>
          </rPr>
          <t>만원</t>
        </r>
        <r>
          <rPr>
            <b/>
            <sz val="9"/>
            <color indexed="81"/>
            <rFont val="Tahoma"/>
            <family val="2"/>
          </rPr>
          <t xml:space="preserve"> </t>
        </r>
        <r>
          <rPr>
            <b/>
            <sz val="9"/>
            <color indexed="81"/>
            <rFont val="돋움"/>
            <family val="3"/>
            <charset val="129"/>
          </rPr>
          <t>추가
▶</t>
        </r>
        <r>
          <rPr>
            <b/>
            <sz val="9"/>
            <color indexed="81"/>
            <rFont val="Tahoma"/>
            <family val="2"/>
          </rPr>
          <t xml:space="preserve"> </t>
        </r>
        <r>
          <rPr>
            <b/>
            <sz val="9"/>
            <color indexed="81"/>
            <rFont val="돋움"/>
            <family val="3"/>
            <charset val="129"/>
          </rPr>
          <t>개인연금저축</t>
        </r>
        <r>
          <rPr>
            <b/>
            <sz val="9"/>
            <color indexed="81"/>
            <rFont val="Tahoma"/>
            <family val="2"/>
          </rPr>
          <t xml:space="preserve"> </t>
        </r>
        <r>
          <rPr>
            <b/>
            <sz val="9"/>
            <color indexed="81"/>
            <rFont val="돋움"/>
            <family val="3"/>
            <charset val="129"/>
          </rPr>
          <t>납입액을</t>
        </r>
        <r>
          <rPr>
            <b/>
            <sz val="9"/>
            <color indexed="81"/>
            <rFont val="Tahoma"/>
            <family val="2"/>
          </rPr>
          <t xml:space="preserve"> </t>
        </r>
        <r>
          <rPr>
            <b/>
            <sz val="9"/>
            <color indexed="81"/>
            <rFont val="돋움"/>
            <family val="3"/>
            <charset val="129"/>
          </rPr>
          <t>연금계좌세액공제</t>
        </r>
        <r>
          <rPr>
            <b/>
            <sz val="9"/>
            <color indexed="81"/>
            <rFont val="Tahoma"/>
            <family val="2"/>
          </rPr>
          <t xml:space="preserve"> </t>
        </r>
        <r>
          <rPr>
            <b/>
            <sz val="9"/>
            <color indexed="81"/>
            <rFont val="돋움"/>
            <family val="3"/>
            <charset val="129"/>
          </rPr>
          <t>항목으로</t>
        </r>
        <r>
          <rPr>
            <b/>
            <sz val="9"/>
            <color indexed="81"/>
            <rFont val="Tahoma"/>
            <family val="2"/>
          </rPr>
          <t xml:space="preserve"> </t>
        </r>
        <r>
          <rPr>
            <b/>
            <sz val="9"/>
            <color indexed="81"/>
            <rFont val="돋움"/>
            <family val="3"/>
            <charset val="129"/>
          </rPr>
          <t>잘못</t>
        </r>
        <r>
          <rPr>
            <b/>
            <sz val="9"/>
            <color indexed="81"/>
            <rFont val="Tahoma"/>
            <family val="2"/>
          </rPr>
          <t xml:space="preserve"> </t>
        </r>
        <r>
          <rPr>
            <b/>
            <sz val="9"/>
            <color indexed="81"/>
            <rFont val="돋움"/>
            <family val="3"/>
            <charset val="129"/>
          </rPr>
          <t>신청하였는지</t>
        </r>
        <r>
          <rPr>
            <b/>
            <sz val="9"/>
            <color indexed="81"/>
            <rFont val="Tahoma"/>
            <family val="2"/>
          </rPr>
          <t xml:space="preserve"> </t>
        </r>
        <r>
          <rPr>
            <b/>
            <sz val="9"/>
            <color indexed="81"/>
            <rFont val="돋움"/>
            <family val="3"/>
            <charset val="129"/>
          </rPr>
          <t>확인
▶</t>
        </r>
        <r>
          <rPr>
            <b/>
            <sz val="9"/>
            <color indexed="81"/>
            <rFont val="Tahoma"/>
            <family val="2"/>
          </rPr>
          <t xml:space="preserve"> </t>
        </r>
        <r>
          <rPr>
            <b/>
            <sz val="9"/>
            <color indexed="81"/>
            <rFont val="돋움"/>
            <family val="3"/>
            <charset val="129"/>
          </rPr>
          <t>수동으로</t>
        </r>
        <r>
          <rPr>
            <b/>
            <sz val="9"/>
            <color indexed="81"/>
            <rFont val="Tahoma"/>
            <family val="2"/>
          </rPr>
          <t xml:space="preserve"> </t>
        </r>
        <r>
          <rPr>
            <b/>
            <sz val="9"/>
            <color indexed="81"/>
            <rFont val="돋움"/>
            <family val="3"/>
            <charset val="129"/>
          </rPr>
          <t>납입확인서를</t>
        </r>
        <r>
          <rPr>
            <b/>
            <sz val="9"/>
            <color indexed="81"/>
            <rFont val="Tahoma"/>
            <family val="2"/>
          </rPr>
          <t xml:space="preserve"> </t>
        </r>
        <r>
          <rPr>
            <b/>
            <sz val="9"/>
            <color indexed="81"/>
            <rFont val="돋움"/>
            <family val="3"/>
            <charset val="129"/>
          </rPr>
          <t>제출한</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중도해지</t>
        </r>
        <r>
          <rPr>
            <b/>
            <sz val="9"/>
            <color indexed="81"/>
            <rFont val="Tahoma"/>
            <family val="2"/>
          </rPr>
          <t>(</t>
        </r>
        <r>
          <rPr>
            <b/>
            <sz val="9"/>
            <color indexed="81"/>
            <rFont val="돋움"/>
            <family val="3"/>
            <charset val="129"/>
          </rPr>
          <t>공제</t>
        </r>
        <r>
          <rPr>
            <b/>
            <sz val="9"/>
            <color indexed="81"/>
            <rFont val="Tahoma"/>
            <family val="2"/>
          </rPr>
          <t xml:space="preserve"> </t>
        </r>
        <r>
          <rPr>
            <b/>
            <sz val="9"/>
            <color indexed="81"/>
            <rFont val="돋움"/>
            <family val="3"/>
            <charset val="129"/>
          </rPr>
          <t>불가</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본인명의</t>
        </r>
        <r>
          <rPr>
            <b/>
            <sz val="9"/>
            <color indexed="81"/>
            <rFont val="Tahoma"/>
            <family val="2"/>
          </rPr>
          <t xml:space="preserve"> </t>
        </r>
        <r>
          <rPr>
            <b/>
            <sz val="9"/>
            <color indexed="81"/>
            <rFont val="돋움"/>
            <family val="3"/>
            <charset val="129"/>
          </rPr>
          <t>여부</t>
        </r>
        <r>
          <rPr>
            <b/>
            <sz val="9"/>
            <color indexed="81"/>
            <rFont val="Tahoma"/>
            <family val="2"/>
          </rPr>
          <t xml:space="preserve"> </t>
        </r>
        <r>
          <rPr>
            <b/>
            <sz val="9"/>
            <color indexed="81"/>
            <rFont val="돋움"/>
            <family val="3"/>
            <charset val="129"/>
          </rPr>
          <t>확인
○</t>
        </r>
        <r>
          <rPr>
            <b/>
            <sz val="9"/>
            <color indexed="81"/>
            <rFont val="Tahoma"/>
            <family val="2"/>
          </rPr>
          <t xml:space="preserve"> </t>
        </r>
        <r>
          <rPr>
            <b/>
            <sz val="9"/>
            <color indexed="81"/>
            <rFont val="돋움"/>
            <family val="3"/>
            <charset val="129"/>
          </rPr>
          <t>연금저축을</t>
        </r>
        <r>
          <rPr>
            <b/>
            <sz val="9"/>
            <color indexed="81"/>
            <rFont val="Tahoma"/>
            <family val="2"/>
          </rPr>
          <t xml:space="preserve"> </t>
        </r>
        <r>
          <rPr>
            <b/>
            <sz val="9"/>
            <color indexed="81"/>
            <rFont val="돋움"/>
            <family val="3"/>
            <charset val="129"/>
          </rPr>
          <t>중도해지한</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해지한</t>
        </r>
        <r>
          <rPr>
            <b/>
            <sz val="9"/>
            <color indexed="81"/>
            <rFont val="Tahoma"/>
            <family val="2"/>
          </rPr>
          <t xml:space="preserve"> </t>
        </r>
        <r>
          <rPr>
            <b/>
            <sz val="9"/>
            <color indexed="81"/>
            <rFont val="돋움"/>
            <family val="3"/>
            <charset val="129"/>
          </rPr>
          <t>과세기간의</t>
        </r>
        <r>
          <rPr>
            <b/>
            <sz val="9"/>
            <color indexed="81"/>
            <rFont val="Tahoma"/>
            <family val="2"/>
          </rPr>
          <t xml:space="preserve"> </t>
        </r>
        <r>
          <rPr>
            <b/>
            <sz val="9"/>
            <color indexed="81"/>
            <rFont val="돋움"/>
            <family val="3"/>
            <charset val="129"/>
          </rPr>
          <t>연금저축액</t>
        </r>
        <r>
          <rPr>
            <b/>
            <sz val="9"/>
            <color indexed="81"/>
            <rFont val="Tahoma"/>
            <family val="2"/>
          </rPr>
          <t xml:space="preserve"> </t>
        </r>
        <r>
          <rPr>
            <b/>
            <sz val="9"/>
            <color indexed="81"/>
            <rFont val="돋움"/>
            <family val="3"/>
            <charset val="129"/>
          </rPr>
          <t>세액공제</t>
        </r>
        <r>
          <rPr>
            <b/>
            <sz val="9"/>
            <color indexed="81"/>
            <rFont val="Tahoma"/>
            <family val="2"/>
          </rPr>
          <t xml:space="preserve"> </t>
        </r>
        <r>
          <rPr>
            <b/>
            <sz val="9"/>
            <color indexed="81"/>
            <rFont val="돋움"/>
            <family val="3"/>
            <charset val="129"/>
          </rPr>
          <t xml:space="preserve">불가
</t>
        </r>
        <r>
          <rPr>
            <b/>
            <sz val="9"/>
            <color indexed="81"/>
            <rFont val="Tahoma"/>
            <family val="2"/>
          </rPr>
          <t xml:space="preserve">   - </t>
        </r>
        <r>
          <rPr>
            <b/>
            <sz val="9"/>
            <color indexed="81"/>
            <rFont val="돋움"/>
            <family val="3"/>
            <charset val="129"/>
          </rPr>
          <t>해당연도</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연금저축을</t>
        </r>
        <r>
          <rPr>
            <b/>
            <sz val="9"/>
            <color indexed="81"/>
            <rFont val="Tahoma"/>
            <family val="2"/>
          </rPr>
          <t xml:space="preserve"> </t>
        </r>
        <r>
          <rPr>
            <b/>
            <sz val="9"/>
            <color indexed="81"/>
            <rFont val="돋움"/>
            <family val="3"/>
            <charset val="129"/>
          </rPr>
          <t>중도해지하는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해당연도에</t>
        </r>
        <r>
          <rPr>
            <b/>
            <sz val="9"/>
            <color indexed="81"/>
            <rFont val="Tahoma"/>
            <family val="2"/>
          </rPr>
          <t xml:space="preserve"> </t>
        </r>
        <r>
          <rPr>
            <b/>
            <sz val="9"/>
            <color indexed="81"/>
            <rFont val="돋움"/>
            <family val="3"/>
            <charset val="129"/>
          </rPr>
          <t>납입한</t>
        </r>
        <r>
          <rPr>
            <b/>
            <sz val="9"/>
            <color indexed="81"/>
            <rFont val="Tahoma"/>
            <family val="2"/>
          </rPr>
          <t xml:space="preserve"> </t>
        </r>
        <r>
          <rPr>
            <b/>
            <sz val="9"/>
            <color indexed="81"/>
            <rFont val="돋움"/>
            <family val="3"/>
            <charset val="129"/>
          </rPr>
          <t>금액에</t>
        </r>
        <r>
          <rPr>
            <b/>
            <sz val="9"/>
            <color indexed="81"/>
            <rFont val="Tahoma"/>
            <family val="2"/>
          </rPr>
          <t xml:space="preserve"> </t>
        </r>
        <r>
          <rPr>
            <b/>
            <sz val="9"/>
            <color indexed="81"/>
            <rFont val="돋움"/>
            <family val="3"/>
            <charset val="129"/>
          </rPr>
          <t>대해서는</t>
        </r>
        <r>
          <rPr>
            <b/>
            <sz val="9"/>
            <color indexed="81"/>
            <rFont val="Tahoma"/>
            <family val="2"/>
          </rPr>
          <t xml:space="preserve"> </t>
        </r>
        <r>
          <rPr>
            <b/>
            <sz val="9"/>
            <color indexed="81"/>
            <rFont val="돋움"/>
            <family val="3"/>
            <charset val="129"/>
          </rPr>
          <t>기타소득으로</t>
        </r>
        <r>
          <rPr>
            <b/>
            <sz val="9"/>
            <color indexed="81"/>
            <rFont val="Tahoma"/>
            <family val="2"/>
          </rPr>
          <t xml:space="preserve"> </t>
        </r>
        <r>
          <rPr>
            <b/>
            <sz val="9"/>
            <color indexed="81"/>
            <rFont val="돋움"/>
            <family val="3"/>
            <charset val="129"/>
          </rPr>
          <t>과세되지</t>
        </r>
        <r>
          <rPr>
            <b/>
            <sz val="9"/>
            <color indexed="81"/>
            <rFont val="Tahoma"/>
            <family val="2"/>
          </rPr>
          <t xml:space="preserve"> </t>
        </r>
        <r>
          <rPr>
            <b/>
            <sz val="9"/>
            <color indexed="81"/>
            <rFont val="돋움"/>
            <family val="3"/>
            <charset val="129"/>
          </rPr>
          <t>않으므로</t>
        </r>
        <r>
          <rPr>
            <b/>
            <sz val="9"/>
            <color indexed="81"/>
            <rFont val="Tahoma"/>
            <family val="2"/>
          </rPr>
          <t xml:space="preserve"> </t>
        </r>
        <r>
          <rPr>
            <b/>
            <sz val="9"/>
            <color indexed="81"/>
            <rFont val="돋움"/>
            <family val="3"/>
            <charset val="129"/>
          </rPr>
          <t>세액공제를</t>
        </r>
        <r>
          <rPr>
            <b/>
            <sz val="9"/>
            <color indexed="81"/>
            <rFont val="Tahoma"/>
            <family val="2"/>
          </rPr>
          <t xml:space="preserve"> </t>
        </r>
        <r>
          <rPr>
            <b/>
            <sz val="9"/>
            <color indexed="81"/>
            <rFont val="돋움"/>
            <family val="3"/>
            <charset val="129"/>
          </rPr>
          <t>받을</t>
        </r>
        <r>
          <rPr>
            <b/>
            <sz val="9"/>
            <color indexed="81"/>
            <rFont val="Tahoma"/>
            <family val="2"/>
          </rPr>
          <t xml:space="preserve"> </t>
        </r>
        <r>
          <rPr>
            <b/>
            <sz val="9"/>
            <color indexed="81"/>
            <rFont val="돋움"/>
            <family val="3"/>
            <charset val="129"/>
          </rPr>
          <t>수</t>
        </r>
        <r>
          <rPr>
            <b/>
            <sz val="9"/>
            <color indexed="81"/>
            <rFont val="Tahoma"/>
            <family val="2"/>
          </rPr>
          <t xml:space="preserve"> </t>
        </r>
        <r>
          <rPr>
            <b/>
            <sz val="9"/>
            <color indexed="81"/>
            <rFont val="돋움"/>
            <family val="3"/>
            <charset val="129"/>
          </rPr>
          <t>없음</t>
        </r>
        <r>
          <rPr>
            <b/>
            <sz val="9"/>
            <color indexed="81"/>
            <rFont val="Tahoma"/>
            <family val="2"/>
          </rPr>
          <t>.</t>
        </r>
      </text>
    </comment>
    <comment ref="G36" authorId="0" shapeId="0" xr:uid="{00000000-0006-0000-0100-000029000000}">
      <text>
        <r>
          <rPr>
            <b/>
            <sz val="9"/>
            <color indexed="81"/>
            <rFont val="돋움"/>
            <family val="3"/>
            <charset val="129"/>
          </rPr>
          <t>가입기간</t>
        </r>
        <r>
          <rPr>
            <b/>
            <sz val="9"/>
            <color indexed="81"/>
            <rFont val="Tahoma"/>
            <family val="2"/>
          </rPr>
          <t xml:space="preserve"> : 2000.12.31. </t>
        </r>
        <r>
          <rPr>
            <b/>
            <sz val="9"/>
            <color indexed="81"/>
            <rFont val="돋움"/>
            <family val="3"/>
            <charset val="129"/>
          </rPr>
          <t>이전</t>
        </r>
        <r>
          <rPr>
            <b/>
            <sz val="9"/>
            <color indexed="81"/>
            <rFont val="Tahoma"/>
            <family val="2"/>
          </rPr>
          <t xml:space="preserve"> </t>
        </r>
        <r>
          <rPr>
            <b/>
            <sz val="9"/>
            <color indexed="81"/>
            <rFont val="돋움"/>
            <family val="3"/>
            <charset val="129"/>
          </rPr>
          <t>가입
가입대상</t>
        </r>
        <r>
          <rPr>
            <b/>
            <sz val="9"/>
            <color indexed="81"/>
            <rFont val="Tahoma"/>
            <family val="2"/>
          </rPr>
          <t xml:space="preserve"> : </t>
        </r>
        <r>
          <rPr>
            <b/>
            <sz val="9"/>
            <color indexed="81"/>
            <rFont val="돋움"/>
            <family val="3"/>
            <charset val="129"/>
          </rPr>
          <t>만</t>
        </r>
        <r>
          <rPr>
            <b/>
            <sz val="9"/>
            <color indexed="81"/>
            <rFont val="Tahoma"/>
            <family val="2"/>
          </rPr>
          <t xml:space="preserve"> 20</t>
        </r>
        <r>
          <rPr>
            <b/>
            <sz val="9"/>
            <color indexed="81"/>
            <rFont val="돋움"/>
            <family val="3"/>
            <charset val="129"/>
          </rPr>
          <t>세이상
납입금액</t>
        </r>
        <r>
          <rPr>
            <b/>
            <sz val="9"/>
            <color indexed="81"/>
            <rFont val="Tahoma"/>
            <family val="2"/>
          </rPr>
          <t xml:space="preserve"> : </t>
        </r>
        <r>
          <rPr>
            <b/>
            <sz val="9"/>
            <color indexed="81"/>
            <rFont val="돋움"/>
            <family val="3"/>
            <charset val="129"/>
          </rPr>
          <t>분기마다</t>
        </r>
        <r>
          <rPr>
            <b/>
            <sz val="9"/>
            <color indexed="81"/>
            <rFont val="Tahoma"/>
            <family val="2"/>
          </rPr>
          <t xml:space="preserve"> 300</t>
        </r>
        <r>
          <rPr>
            <b/>
            <sz val="9"/>
            <color indexed="81"/>
            <rFont val="돋움"/>
            <family val="3"/>
            <charset val="129"/>
          </rPr>
          <t>만원</t>
        </r>
        <r>
          <rPr>
            <b/>
            <sz val="9"/>
            <color indexed="81"/>
            <rFont val="Tahoma"/>
            <family val="2"/>
          </rPr>
          <t xml:space="preserve"> </t>
        </r>
        <r>
          <rPr>
            <b/>
            <sz val="9"/>
            <color indexed="81"/>
            <rFont val="돋움"/>
            <family val="3"/>
            <charset val="129"/>
          </rPr>
          <t>이내에서</t>
        </r>
        <r>
          <rPr>
            <b/>
            <sz val="9"/>
            <color indexed="81"/>
            <rFont val="Tahoma"/>
            <family val="2"/>
          </rPr>
          <t xml:space="preserve"> </t>
        </r>
        <r>
          <rPr>
            <b/>
            <sz val="9"/>
            <color indexed="81"/>
            <rFont val="돋움"/>
            <family val="3"/>
            <charset val="129"/>
          </rPr>
          <t>납입
납입기간</t>
        </r>
        <r>
          <rPr>
            <b/>
            <sz val="9"/>
            <color indexed="81"/>
            <rFont val="Tahoma"/>
            <family val="2"/>
          </rPr>
          <t xml:space="preserve"> : 10</t>
        </r>
        <r>
          <rPr>
            <b/>
            <sz val="9"/>
            <color indexed="81"/>
            <rFont val="돋움"/>
            <family val="3"/>
            <charset val="129"/>
          </rPr>
          <t>년</t>
        </r>
        <r>
          <rPr>
            <b/>
            <sz val="9"/>
            <color indexed="81"/>
            <rFont val="Tahoma"/>
            <family val="2"/>
          </rPr>
          <t xml:space="preserve"> </t>
        </r>
        <r>
          <rPr>
            <b/>
            <sz val="9"/>
            <color indexed="81"/>
            <rFont val="돋움"/>
            <family val="3"/>
            <charset val="129"/>
          </rPr>
          <t>이상
만기후</t>
        </r>
        <r>
          <rPr>
            <b/>
            <sz val="9"/>
            <color indexed="81"/>
            <rFont val="Tahoma"/>
            <family val="2"/>
          </rPr>
          <t xml:space="preserve"> </t>
        </r>
        <r>
          <rPr>
            <b/>
            <sz val="9"/>
            <color indexed="81"/>
            <rFont val="돋움"/>
            <family val="3"/>
            <charset val="129"/>
          </rPr>
          <t>지급조건</t>
        </r>
        <r>
          <rPr>
            <b/>
            <sz val="9"/>
            <color indexed="81"/>
            <rFont val="Tahoma"/>
            <family val="2"/>
          </rPr>
          <t xml:space="preserve"> : </t>
        </r>
        <r>
          <rPr>
            <b/>
            <sz val="9"/>
            <color indexed="81"/>
            <rFont val="돋움"/>
            <family val="3"/>
            <charset val="129"/>
          </rPr>
          <t>계약기간</t>
        </r>
        <r>
          <rPr>
            <b/>
            <sz val="9"/>
            <color indexed="81"/>
            <rFont val="Tahoma"/>
            <family val="2"/>
          </rPr>
          <t xml:space="preserve"> </t>
        </r>
        <r>
          <rPr>
            <b/>
            <sz val="9"/>
            <color indexed="81"/>
            <rFont val="돋움"/>
            <family val="3"/>
            <charset val="129"/>
          </rPr>
          <t>만료</t>
        </r>
        <r>
          <rPr>
            <b/>
            <sz val="9"/>
            <color indexed="81"/>
            <rFont val="Tahoma"/>
            <family val="2"/>
          </rPr>
          <t xml:space="preserve"> </t>
        </r>
        <r>
          <rPr>
            <b/>
            <sz val="9"/>
            <color indexed="81"/>
            <rFont val="돋움"/>
            <family val="3"/>
            <charset val="129"/>
          </rPr>
          <t>후</t>
        </r>
        <r>
          <rPr>
            <b/>
            <sz val="9"/>
            <color indexed="81"/>
            <rFont val="Tahoma"/>
            <family val="2"/>
          </rPr>
          <t xml:space="preserve"> </t>
        </r>
        <r>
          <rPr>
            <b/>
            <sz val="9"/>
            <color indexed="81"/>
            <rFont val="돋움"/>
            <family val="3"/>
            <charset val="129"/>
          </rPr>
          <t>만</t>
        </r>
        <r>
          <rPr>
            <b/>
            <sz val="9"/>
            <color indexed="81"/>
            <rFont val="Tahoma"/>
            <family val="2"/>
          </rPr>
          <t xml:space="preserve"> 55</t>
        </r>
        <r>
          <rPr>
            <b/>
            <sz val="9"/>
            <color indexed="81"/>
            <rFont val="돋움"/>
            <family val="3"/>
            <charset val="129"/>
          </rPr>
          <t>세</t>
        </r>
        <r>
          <rPr>
            <b/>
            <sz val="9"/>
            <color indexed="81"/>
            <rFont val="Tahoma"/>
            <family val="2"/>
          </rPr>
          <t xml:space="preserve"> </t>
        </r>
        <r>
          <rPr>
            <b/>
            <sz val="9"/>
            <color indexed="81"/>
            <rFont val="돋움"/>
            <family val="3"/>
            <charset val="129"/>
          </rPr>
          <t>이후부터</t>
        </r>
        <r>
          <rPr>
            <b/>
            <sz val="9"/>
            <color indexed="81"/>
            <rFont val="Tahoma"/>
            <family val="2"/>
          </rPr>
          <t xml:space="preserve"> 5</t>
        </r>
        <r>
          <rPr>
            <b/>
            <sz val="9"/>
            <color indexed="81"/>
            <rFont val="돋움"/>
            <family val="3"/>
            <charset val="129"/>
          </rPr>
          <t>년</t>
        </r>
        <r>
          <rPr>
            <b/>
            <sz val="9"/>
            <color indexed="81"/>
            <rFont val="Tahoma"/>
            <family val="2"/>
          </rPr>
          <t xml:space="preserve"> </t>
        </r>
        <r>
          <rPr>
            <b/>
            <sz val="9"/>
            <color indexed="81"/>
            <rFont val="돋움"/>
            <family val="3"/>
            <charset val="129"/>
          </rPr>
          <t>이상</t>
        </r>
        <r>
          <rPr>
            <b/>
            <sz val="9"/>
            <color indexed="81"/>
            <rFont val="Tahoma"/>
            <family val="2"/>
          </rPr>
          <t xml:space="preserve"> </t>
        </r>
        <r>
          <rPr>
            <b/>
            <sz val="9"/>
            <color indexed="81"/>
            <rFont val="돋움"/>
            <family val="3"/>
            <charset val="129"/>
          </rPr>
          <t>연금으로</t>
        </r>
        <r>
          <rPr>
            <b/>
            <sz val="9"/>
            <color indexed="81"/>
            <rFont val="Tahoma"/>
            <family val="2"/>
          </rPr>
          <t xml:space="preserve"> </t>
        </r>
        <r>
          <rPr>
            <b/>
            <sz val="9"/>
            <color indexed="81"/>
            <rFont val="돋움"/>
            <family val="3"/>
            <charset val="129"/>
          </rPr>
          <t>지급받는</t>
        </r>
        <r>
          <rPr>
            <b/>
            <sz val="9"/>
            <color indexed="81"/>
            <rFont val="Tahoma"/>
            <family val="2"/>
          </rPr>
          <t xml:space="preserve"> </t>
        </r>
        <r>
          <rPr>
            <b/>
            <sz val="9"/>
            <color indexed="81"/>
            <rFont val="돋움"/>
            <family val="3"/>
            <charset val="129"/>
          </rPr>
          <t>저축
소득공제등</t>
        </r>
        <r>
          <rPr>
            <b/>
            <sz val="9"/>
            <color indexed="81"/>
            <rFont val="Tahoma"/>
            <family val="2"/>
          </rPr>
          <t xml:space="preserve"> </t>
        </r>
        <r>
          <rPr>
            <b/>
            <sz val="9"/>
            <color indexed="81"/>
            <rFont val="돋움"/>
            <family val="3"/>
            <charset val="129"/>
          </rPr>
          <t>비율</t>
        </r>
        <r>
          <rPr>
            <b/>
            <sz val="9"/>
            <color indexed="81"/>
            <rFont val="Tahoma"/>
            <family val="2"/>
          </rPr>
          <t xml:space="preserve"> : </t>
        </r>
        <r>
          <rPr>
            <b/>
            <sz val="9"/>
            <color indexed="81"/>
            <rFont val="돋움"/>
            <family val="3"/>
            <charset val="129"/>
          </rPr>
          <t>연간</t>
        </r>
        <r>
          <rPr>
            <b/>
            <sz val="9"/>
            <color indexed="81"/>
            <rFont val="Tahoma"/>
            <family val="2"/>
          </rPr>
          <t xml:space="preserve"> </t>
        </r>
        <r>
          <rPr>
            <b/>
            <sz val="9"/>
            <color indexed="81"/>
            <rFont val="돋움"/>
            <family val="3"/>
            <charset val="129"/>
          </rPr>
          <t>납입액의</t>
        </r>
        <r>
          <rPr>
            <b/>
            <sz val="9"/>
            <color indexed="81"/>
            <rFont val="Tahoma"/>
            <family val="2"/>
          </rPr>
          <t xml:space="preserve"> 40%
</t>
        </r>
        <r>
          <rPr>
            <b/>
            <sz val="9"/>
            <color indexed="81"/>
            <rFont val="돋움"/>
            <family val="3"/>
            <charset val="129"/>
          </rPr>
          <t>공제금액</t>
        </r>
        <r>
          <rPr>
            <b/>
            <sz val="9"/>
            <color indexed="81"/>
            <rFont val="Tahoma"/>
            <family val="2"/>
          </rPr>
          <t xml:space="preserve"> </t>
        </r>
        <r>
          <rPr>
            <b/>
            <sz val="9"/>
            <color indexed="81"/>
            <rFont val="돋움"/>
            <family val="3"/>
            <charset val="129"/>
          </rPr>
          <t>한도</t>
        </r>
        <r>
          <rPr>
            <b/>
            <sz val="9"/>
            <color indexed="81"/>
            <rFont val="Tahoma"/>
            <family val="2"/>
          </rPr>
          <t xml:space="preserve"> : </t>
        </r>
        <r>
          <rPr>
            <b/>
            <sz val="9"/>
            <color indexed="81"/>
            <rFont val="돋움"/>
            <family val="3"/>
            <charset val="129"/>
          </rPr>
          <t>연</t>
        </r>
        <r>
          <rPr>
            <b/>
            <sz val="9"/>
            <color indexed="81"/>
            <rFont val="Tahoma"/>
            <family val="2"/>
          </rPr>
          <t xml:space="preserve"> 72</t>
        </r>
        <r>
          <rPr>
            <b/>
            <sz val="9"/>
            <color indexed="81"/>
            <rFont val="돋움"/>
            <family val="3"/>
            <charset val="129"/>
          </rPr>
          <t>만원</t>
        </r>
        <r>
          <rPr>
            <b/>
            <sz val="9"/>
            <color indexed="81"/>
            <rFont val="Tahoma"/>
            <family val="2"/>
          </rPr>
          <t>(</t>
        </r>
        <r>
          <rPr>
            <b/>
            <sz val="9"/>
            <color indexed="81"/>
            <rFont val="돋움"/>
            <family val="3"/>
            <charset val="129"/>
          </rPr>
          <t>소득공제</t>
        </r>
        <r>
          <rPr>
            <b/>
            <sz val="9"/>
            <color indexed="81"/>
            <rFont val="Tahoma"/>
            <family val="2"/>
          </rPr>
          <t>)</t>
        </r>
      </text>
    </comment>
    <comment ref="J36" authorId="0" shapeId="0" xr:uid="{00000000-0006-0000-0100-00002A000000}">
      <text>
        <r>
          <rPr>
            <b/>
            <sz val="9"/>
            <color indexed="81"/>
            <rFont val="맑은 고딕"/>
            <family val="2"/>
            <charset val="129"/>
          </rPr>
          <t xml:space="preserve">세무서 중점 check 사항
⊙ 주민등록표등본을 통해 과세기간 종료일 현재 세대주(세대원 가능) 여부 확인
⊙ 월세액 세액공제 신청 근로자가 임대차계약서 상 계약자인지 여부 확인
⊙ 주민등록표등본 상 주소지와 임대차계약서 상 주소지가 동일한지 여부 확인
   ☆ 2014.1.1. 이후 임대차계약서 상 확정일자를 받을 요건 삭제
※ 월세액 세액공제 (조특법 §95의2, 2014년 신설)
공제대상금액 - min[해당 과세기간에 지급한 월세액× 10%, 750만원의10%]
(4) 제출서류
① 근로자의 주민등록표등본
② 임대차계약증서 사본 및 현금영수증, 계좌이체 영수증, 무통장입금증 등 주택 임대인에게 월세액을 지급하였음을 증명할 수 있는 서류
(1) 의의
주택을 소유하지 아니한 세대의 세대주(단독세대주 및 일정요건의 세대원 포함)로서 근로소득이 있는 거주자(일용근로자 제외)가 국민주택규모의 주택(주거용 오피스텔 포함)을 임차하기 위하여 지급하는 월세액(750만원 한도)의 10%에 해당하는 금액을 해당 과세기간의 종합소득산출세액에서 공제한다.
(2) 요건
① 과세기간 종료일 현재 주택을 소유하지 아니한 세대의 세대주(세대주가 주택마련저축, 주택임차차입금 원리금상환액 및 장기주택저당차입금 이자상환액 공제를 받지 아니한 경우에는 세대의 구성원 중 근로소득자)로서
② 해당 과세기간의 총급여액이 7천만원 이하인 근로자(해당 과세기간의 종합소득금액이 6천만원을 초과하는 사람은 제외)
③ 국민주택규모의 주택을 임차하기 위하여 지급하는 월세액(사글세액 포함)으로서 임대차계약증서의 주소지와 주민등록표 등본의 주소지가 같은 경우
　☞ 2014년부터 임대차계약증서상 확정일자를 받을 요건을 삭제되었으므로, 확정일자를 받지 않더라도 
　　소득공제 가능
　* 월세액 : 임대차계약서상 주택임차 기간 중 지급하여야 하는 월세액의 합계액을 주택임대차 계약기간에
　　해당하는 일수로 나눈 금액에 해당 과세기간의 임차일수를 곱한 금액
8. 월세액 세액공제
주택을 소유하지 아니한 세대의 세대주(단독세대주 및 일정요건의 세대원 포함)로서 근로소득이 있는 거주자(일용근로자 제외)가 국민주택규모의 주택(주거용 오피스텔포함)을 임차하기 위하여 지급하는 월세액(750만원 한도)의 10%에 해당하는 금액을 해당 과세기간의 종합소득산출세액에서 공제한다.
   (1) 공제대상자
       과세기간 종료일 현재 주택을 소유하지 아니한 세대의 세대주(세대주가 주택마련저축, 주택임차차입금 원리금상환액 및 장기주택저당차입금 이자상환액 공제를 받지 아니한 경우에는 
       세대의 구성원 중 근로소득자)로서 해당 과세기간의 총급여액이 7천만원 이하인 근로자(해당 과세기간의 종합소득금액이 6천만원을 초과하는 사람은 제외)
   (2) 월세액 세액공제 요건
       국민주택규모의 주택(임대차계약증서의 주소지와 주민등록표 등본의 주소지가 같아야 함)을 임차하기 위하여 지급하는 월세액(사글세액 포함).
       ※ 2014년부터 임대차계약증서 상 확정일자를 받을 요건이 삭제되었으므로, 확정일자를 받지 않더라도 소득공제 가능
   (3) 공제대상금액
       해당 과세기간에 지급한 월세액*이 세액공제 대상금액이 됨
   * 임대차계약증서상 주택임차 기간 중 지급하여야 하는 월세액의 합계액을 주택임대차 계약기간에 해당하는 이수로 나눈 금액에 해당 과세기간의 임차일수를 곱한 금액
   (4) 세액공제 대상금액 한도
       해당 과세기간에 지급한 월세액이 750만원을 초과하는 경우에는 그 초과하는 금액은 없는 것으로 한다.
    ※ 월세 세액공제는 75만원(750만원의 10%)을 초과할 수 없음
   (5) 공제증명서류
      ○ 근로자의 주민등록표등본
      ○ 임대차계약증서 사본 및 현금영수증, 계좌이체 영수증, 무통장입금증 등 주택 임대인에게 월세액을 지급하였음을 증명할 수 있는 서류
</t>
        </r>
      </text>
    </comment>
    <comment ref="N36" authorId="0" shapeId="0" xr:uid="{00000000-0006-0000-0100-00002B000000}">
      <text>
        <r>
          <rPr>
            <b/>
            <sz val="9"/>
            <color indexed="81"/>
            <rFont val="돋움"/>
            <family val="3"/>
            <charset val="129"/>
          </rPr>
          <t>■</t>
        </r>
        <r>
          <rPr>
            <b/>
            <sz val="9"/>
            <color indexed="81"/>
            <rFont val="Tahoma"/>
            <family val="2"/>
          </rPr>
          <t xml:space="preserve"> </t>
        </r>
        <r>
          <rPr>
            <b/>
            <sz val="9"/>
            <color indexed="81"/>
            <rFont val="돋움"/>
            <family val="3"/>
            <charset val="129"/>
          </rPr>
          <t>주택자금공제
○</t>
        </r>
        <r>
          <rPr>
            <b/>
            <sz val="9"/>
            <color indexed="81"/>
            <rFont val="Tahoma"/>
            <family val="2"/>
          </rPr>
          <t xml:space="preserve"> </t>
        </r>
        <r>
          <rPr>
            <b/>
            <sz val="9"/>
            <color indexed="81"/>
            <rFont val="돋움"/>
            <family val="3"/>
            <charset val="129"/>
          </rPr>
          <t>거주자</t>
        </r>
        <r>
          <rPr>
            <b/>
            <sz val="9"/>
            <color indexed="81"/>
            <rFont val="Tahoma"/>
            <family val="2"/>
          </rPr>
          <t>(</t>
        </r>
        <r>
          <rPr>
            <b/>
            <sz val="9"/>
            <color indexed="81"/>
            <rFont val="돋움"/>
            <family val="3"/>
            <charset val="129"/>
          </rPr>
          <t>개인</t>
        </r>
        <r>
          <rPr>
            <b/>
            <sz val="9"/>
            <color indexed="81"/>
            <rFont val="Tahoma"/>
            <family val="2"/>
          </rPr>
          <t>)</t>
        </r>
        <r>
          <rPr>
            <b/>
            <sz val="9"/>
            <color indexed="81"/>
            <rFont val="돋움"/>
            <family val="3"/>
            <charset val="129"/>
          </rPr>
          <t>간</t>
        </r>
        <r>
          <rPr>
            <b/>
            <sz val="9"/>
            <color indexed="81"/>
            <rFont val="Tahoma"/>
            <family val="2"/>
          </rPr>
          <t xml:space="preserve"> </t>
        </r>
        <r>
          <rPr>
            <b/>
            <sz val="9"/>
            <color indexed="81"/>
            <rFont val="돋움"/>
            <family val="3"/>
            <charset val="129"/>
          </rPr>
          <t>주택임차차입금</t>
        </r>
        <r>
          <rPr>
            <b/>
            <sz val="9"/>
            <color indexed="81"/>
            <rFont val="Tahoma"/>
            <family val="2"/>
          </rPr>
          <t xml:space="preserve"> </t>
        </r>
        <r>
          <rPr>
            <b/>
            <sz val="9"/>
            <color indexed="81"/>
            <rFont val="돋움"/>
            <family val="3"/>
            <charset val="129"/>
          </rPr>
          <t>원리금</t>
        </r>
        <r>
          <rPr>
            <b/>
            <sz val="9"/>
            <color indexed="81"/>
            <rFont val="Tahoma"/>
            <family val="2"/>
          </rPr>
          <t xml:space="preserve"> </t>
        </r>
        <r>
          <rPr>
            <b/>
            <sz val="9"/>
            <color indexed="81"/>
            <rFont val="돋움"/>
            <family val="3"/>
            <charset val="129"/>
          </rPr>
          <t>상환액</t>
        </r>
        <r>
          <rPr>
            <b/>
            <sz val="9"/>
            <color indexed="81"/>
            <rFont val="Tahoma"/>
            <family val="2"/>
          </rPr>
          <t xml:space="preserve"> </t>
        </r>
        <r>
          <rPr>
            <b/>
            <sz val="9"/>
            <color indexed="81"/>
            <rFont val="돋움"/>
            <family val="3"/>
            <charset val="129"/>
          </rPr>
          <t xml:space="preserve">공제
</t>
        </r>
        <r>
          <rPr>
            <b/>
            <sz val="9"/>
            <color indexed="81"/>
            <rFont val="Tahoma"/>
            <family val="2"/>
          </rPr>
          <t xml:space="preserve">   - </t>
        </r>
        <r>
          <rPr>
            <b/>
            <sz val="9"/>
            <color indexed="81"/>
            <rFont val="돋움"/>
            <family val="3"/>
            <charset val="129"/>
          </rPr>
          <t>주민등록표등본을</t>
        </r>
        <r>
          <rPr>
            <b/>
            <sz val="9"/>
            <color indexed="81"/>
            <rFont val="Tahoma"/>
            <family val="2"/>
          </rPr>
          <t xml:space="preserve"> </t>
        </r>
        <r>
          <rPr>
            <b/>
            <sz val="9"/>
            <color indexed="81"/>
            <rFont val="돋움"/>
            <family val="3"/>
            <charset val="129"/>
          </rPr>
          <t>통해</t>
        </r>
        <r>
          <rPr>
            <b/>
            <sz val="9"/>
            <color indexed="81"/>
            <rFont val="Tahoma"/>
            <family val="2"/>
          </rPr>
          <t xml:space="preserve"> </t>
        </r>
        <r>
          <rPr>
            <b/>
            <sz val="9"/>
            <color indexed="81"/>
            <rFont val="돋움"/>
            <family val="3"/>
            <charset val="129"/>
          </rPr>
          <t>과세기간</t>
        </r>
        <r>
          <rPr>
            <b/>
            <sz val="9"/>
            <color indexed="81"/>
            <rFont val="Tahoma"/>
            <family val="2"/>
          </rPr>
          <t xml:space="preserve"> </t>
        </r>
        <r>
          <rPr>
            <b/>
            <sz val="9"/>
            <color indexed="81"/>
            <rFont val="돋움"/>
            <family val="3"/>
            <charset val="129"/>
          </rPr>
          <t>종료일</t>
        </r>
        <r>
          <rPr>
            <b/>
            <sz val="9"/>
            <color indexed="81"/>
            <rFont val="Tahoma"/>
            <family val="2"/>
          </rPr>
          <t xml:space="preserve"> </t>
        </r>
        <r>
          <rPr>
            <b/>
            <sz val="9"/>
            <color indexed="81"/>
            <rFont val="돋움"/>
            <family val="3"/>
            <charset val="129"/>
          </rPr>
          <t>현재</t>
        </r>
        <r>
          <rPr>
            <b/>
            <sz val="9"/>
            <color indexed="81"/>
            <rFont val="Tahoma"/>
            <family val="2"/>
          </rPr>
          <t xml:space="preserve"> </t>
        </r>
        <r>
          <rPr>
            <b/>
            <sz val="9"/>
            <color indexed="81"/>
            <rFont val="돋움"/>
            <family val="3"/>
            <charset val="129"/>
          </rPr>
          <t>세대주</t>
        </r>
        <r>
          <rPr>
            <b/>
            <sz val="9"/>
            <color indexed="81"/>
            <rFont val="Tahoma"/>
            <family val="2"/>
          </rPr>
          <t>(</t>
        </r>
        <r>
          <rPr>
            <b/>
            <sz val="9"/>
            <color indexed="81"/>
            <rFont val="돋움"/>
            <family val="3"/>
            <charset val="129"/>
          </rPr>
          <t>세대원</t>
        </r>
        <r>
          <rPr>
            <b/>
            <sz val="9"/>
            <color indexed="81"/>
            <rFont val="Tahoma"/>
            <family val="2"/>
          </rPr>
          <t xml:space="preserve"> </t>
        </r>
        <r>
          <rPr>
            <b/>
            <sz val="9"/>
            <color indexed="81"/>
            <rFont val="돋움"/>
            <family val="3"/>
            <charset val="129"/>
          </rPr>
          <t>가능</t>
        </r>
        <r>
          <rPr>
            <b/>
            <sz val="9"/>
            <color indexed="81"/>
            <rFont val="Tahoma"/>
            <family val="2"/>
          </rPr>
          <t xml:space="preserve">) </t>
        </r>
        <r>
          <rPr>
            <b/>
            <sz val="9"/>
            <color indexed="81"/>
            <rFont val="돋움"/>
            <family val="3"/>
            <charset val="129"/>
          </rPr>
          <t>여부</t>
        </r>
        <r>
          <rPr>
            <b/>
            <sz val="9"/>
            <color indexed="81"/>
            <rFont val="Tahoma"/>
            <family val="2"/>
          </rPr>
          <t xml:space="preserve"> </t>
        </r>
        <r>
          <rPr>
            <b/>
            <sz val="9"/>
            <color indexed="81"/>
            <rFont val="돋움"/>
            <family val="3"/>
            <charset val="129"/>
          </rPr>
          <t xml:space="preserve">확인
</t>
        </r>
        <r>
          <rPr>
            <b/>
            <sz val="9"/>
            <color indexed="81"/>
            <rFont val="Tahoma"/>
            <family val="2"/>
          </rPr>
          <t xml:space="preserve">   - </t>
        </r>
        <r>
          <rPr>
            <b/>
            <sz val="9"/>
            <color indexed="81"/>
            <rFont val="돋움"/>
            <family val="3"/>
            <charset val="129"/>
          </rPr>
          <t>임대차계약서</t>
        </r>
        <r>
          <rPr>
            <b/>
            <sz val="9"/>
            <color indexed="81"/>
            <rFont val="Tahoma"/>
            <family val="2"/>
          </rPr>
          <t xml:space="preserve"> </t>
        </r>
        <r>
          <rPr>
            <b/>
            <sz val="9"/>
            <color indexed="81"/>
            <rFont val="돋움"/>
            <family val="3"/>
            <charset val="129"/>
          </rPr>
          <t>사본</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금전소비대차계약서</t>
        </r>
        <r>
          <rPr>
            <b/>
            <sz val="9"/>
            <color indexed="81"/>
            <rFont val="Tahoma"/>
            <family val="2"/>
          </rPr>
          <t xml:space="preserve"> </t>
        </r>
        <r>
          <rPr>
            <b/>
            <sz val="9"/>
            <color indexed="81"/>
            <rFont val="돋움"/>
            <family val="3"/>
            <charset val="129"/>
          </rPr>
          <t>사본을</t>
        </r>
        <r>
          <rPr>
            <b/>
            <sz val="9"/>
            <color indexed="81"/>
            <rFont val="Tahoma"/>
            <family val="2"/>
          </rPr>
          <t xml:space="preserve"> </t>
        </r>
        <r>
          <rPr>
            <b/>
            <sz val="9"/>
            <color indexed="81"/>
            <rFont val="돋움"/>
            <family val="3"/>
            <charset val="129"/>
          </rPr>
          <t>통해</t>
        </r>
        <r>
          <rPr>
            <b/>
            <sz val="9"/>
            <color indexed="81"/>
            <rFont val="Tahoma"/>
            <family val="2"/>
          </rPr>
          <t xml:space="preserve"> </t>
        </r>
        <r>
          <rPr>
            <b/>
            <sz val="9"/>
            <color indexed="81"/>
            <rFont val="돋움"/>
            <family val="3"/>
            <charset val="129"/>
          </rPr>
          <t>임대차계약서의</t>
        </r>
        <r>
          <rPr>
            <b/>
            <sz val="9"/>
            <color indexed="81"/>
            <rFont val="Tahoma"/>
            <family val="2"/>
          </rPr>
          <t xml:space="preserve"> </t>
        </r>
        <r>
          <rPr>
            <b/>
            <sz val="9"/>
            <color indexed="81"/>
            <rFont val="돋움"/>
            <family val="3"/>
            <charset val="129"/>
          </rPr>
          <t xml:space="preserve">입주일과
</t>
        </r>
        <r>
          <rPr>
            <b/>
            <sz val="9"/>
            <color indexed="81"/>
            <rFont val="Tahoma"/>
            <family val="2"/>
          </rPr>
          <t xml:space="preserve">      </t>
        </r>
        <r>
          <rPr>
            <b/>
            <sz val="9"/>
            <color indexed="81"/>
            <rFont val="돋움"/>
            <family val="3"/>
            <charset val="129"/>
          </rPr>
          <t>주민등록등본의</t>
        </r>
        <r>
          <rPr>
            <b/>
            <sz val="9"/>
            <color indexed="81"/>
            <rFont val="Tahoma"/>
            <family val="2"/>
          </rPr>
          <t xml:space="preserve"> </t>
        </r>
        <r>
          <rPr>
            <b/>
            <sz val="9"/>
            <color indexed="81"/>
            <rFont val="돋움"/>
            <family val="3"/>
            <charset val="129"/>
          </rPr>
          <t>전입일</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빠른</t>
        </r>
        <r>
          <rPr>
            <b/>
            <sz val="9"/>
            <color indexed="81"/>
            <rFont val="Tahoma"/>
            <family val="2"/>
          </rPr>
          <t xml:space="preserve"> </t>
        </r>
        <r>
          <rPr>
            <b/>
            <sz val="9"/>
            <color indexed="81"/>
            <rFont val="돋움"/>
            <family val="3"/>
            <charset val="129"/>
          </rPr>
          <t>날부터</t>
        </r>
        <r>
          <rPr>
            <b/>
            <sz val="9"/>
            <color indexed="81"/>
            <rFont val="Tahoma"/>
            <family val="2"/>
          </rPr>
          <t xml:space="preserve"> </t>
        </r>
        <r>
          <rPr>
            <b/>
            <sz val="9"/>
            <color indexed="81"/>
            <rFont val="돋움"/>
            <family val="3"/>
            <charset val="129"/>
          </rPr>
          <t>전후</t>
        </r>
        <r>
          <rPr>
            <b/>
            <sz val="9"/>
            <color indexed="81"/>
            <rFont val="Tahoma"/>
            <family val="2"/>
          </rPr>
          <t xml:space="preserve"> 1</t>
        </r>
        <r>
          <rPr>
            <b/>
            <sz val="9"/>
            <color indexed="81"/>
            <rFont val="돋움"/>
            <family val="3"/>
            <charset val="129"/>
          </rPr>
          <t>개월</t>
        </r>
        <r>
          <rPr>
            <b/>
            <sz val="9"/>
            <color indexed="81"/>
            <rFont val="Tahoma"/>
            <family val="2"/>
          </rPr>
          <t xml:space="preserve"> </t>
        </r>
        <r>
          <rPr>
            <b/>
            <sz val="9"/>
            <color indexed="81"/>
            <rFont val="돋움"/>
            <family val="3"/>
            <charset val="129"/>
          </rPr>
          <t>이내</t>
        </r>
        <r>
          <rPr>
            <b/>
            <sz val="9"/>
            <color indexed="81"/>
            <rFont val="Tahoma"/>
            <family val="2"/>
          </rPr>
          <t xml:space="preserve"> </t>
        </r>
        <r>
          <rPr>
            <b/>
            <sz val="9"/>
            <color indexed="81"/>
            <rFont val="돋움"/>
            <family val="3"/>
            <charset val="129"/>
          </rPr>
          <t>차입한</t>
        </r>
        <r>
          <rPr>
            <b/>
            <sz val="9"/>
            <color indexed="81"/>
            <rFont val="Tahoma"/>
            <family val="2"/>
          </rPr>
          <t xml:space="preserve"> </t>
        </r>
        <r>
          <rPr>
            <b/>
            <sz val="9"/>
            <color indexed="81"/>
            <rFont val="돋움"/>
            <family val="3"/>
            <charset val="129"/>
          </rPr>
          <t>자금인지</t>
        </r>
        <r>
          <rPr>
            <b/>
            <sz val="9"/>
            <color indexed="81"/>
            <rFont val="Tahoma"/>
            <family val="2"/>
          </rPr>
          <t xml:space="preserve"> </t>
        </r>
        <r>
          <rPr>
            <b/>
            <sz val="9"/>
            <color indexed="81"/>
            <rFont val="돋움"/>
            <family val="3"/>
            <charset val="129"/>
          </rPr>
          <t>확인
○</t>
        </r>
        <r>
          <rPr>
            <b/>
            <sz val="9"/>
            <color indexed="81"/>
            <rFont val="Tahoma"/>
            <family val="2"/>
          </rPr>
          <t xml:space="preserve"> </t>
        </r>
        <r>
          <rPr>
            <b/>
            <sz val="9"/>
            <color indexed="81"/>
            <rFont val="돋움"/>
            <family val="3"/>
            <charset val="129"/>
          </rPr>
          <t>장기주택저당차입금</t>
        </r>
        <r>
          <rPr>
            <b/>
            <sz val="9"/>
            <color indexed="81"/>
            <rFont val="Tahoma"/>
            <family val="2"/>
          </rPr>
          <t xml:space="preserve"> </t>
        </r>
        <r>
          <rPr>
            <b/>
            <sz val="9"/>
            <color indexed="81"/>
            <rFont val="돋움"/>
            <family val="3"/>
            <charset val="129"/>
          </rPr>
          <t>이자상환애</t>
        </r>
        <r>
          <rPr>
            <b/>
            <sz val="9"/>
            <color indexed="81"/>
            <rFont val="Tahoma"/>
            <family val="2"/>
          </rPr>
          <t xml:space="preserve"> </t>
        </r>
        <r>
          <rPr>
            <b/>
            <sz val="9"/>
            <color indexed="81"/>
            <rFont val="돋움"/>
            <family val="3"/>
            <charset val="129"/>
          </rPr>
          <t xml:space="preserve">공제
</t>
        </r>
        <r>
          <rPr>
            <b/>
            <sz val="9"/>
            <color indexed="81"/>
            <rFont val="Tahoma"/>
            <family val="2"/>
          </rPr>
          <t xml:space="preserve">   - </t>
        </r>
        <r>
          <rPr>
            <b/>
            <sz val="9"/>
            <color indexed="81"/>
            <rFont val="돋움"/>
            <family val="3"/>
            <charset val="129"/>
          </rPr>
          <t>주민등록표등본을</t>
        </r>
        <r>
          <rPr>
            <b/>
            <sz val="9"/>
            <color indexed="81"/>
            <rFont val="Tahoma"/>
            <family val="2"/>
          </rPr>
          <t xml:space="preserve"> </t>
        </r>
        <r>
          <rPr>
            <b/>
            <sz val="9"/>
            <color indexed="81"/>
            <rFont val="돋움"/>
            <family val="3"/>
            <charset val="129"/>
          </rPr>
          <t>통해</t>
        </r>
        <r>
          <rPr>
            <b/>
            <sz val="9"/>
            <color indexed="81"/>
            <rFont val="Tahoma"/>
            <family val="2"/>
          </rPr>
          <t xml:space="preserve"> </t>
        </r>
        <r>
          <rPr>
            <b/>
            <sz val="9"/>
            <color indexed="81"/>
            <rFont val="돋움"/>
            <family val="3"/>
            <charset val="129"/>
          </rPr>
          <t>과세기간</t>
        </r>
        <r>
          <rPr>
            <b/>
            <sz val="9"/>
            <color indexed="81"/>
            <rFont val="Tahoma"/>
            <family val="2"/>
          </rPr>
          <t xml:space="preserve"> </t>
        </r>
        <r>
          <rPr>
            <b/>
            <sz val="9"/>
            <color indexed="81"/>
            <rFont val="돋움"/>
            <family val="3"/>
            <charset val="129"/>
          </rPr>
          <t>종료일</t>
        </r>
        <r>
          <rPr>
            <b/>
            <sz val="9"/>
            <color indexed="81"/>
            <rFont val="Tahoma"/>
            <family val="2"/>
          </rPr>
          <t xml:space="preserve"> </t>
        </r>
        <r>
          <rPr>
            <b/>
            <sz val="9"/>
            <color indexed="81"/>
            <rFont val="돋움"/>
            <family val="3"/>
            <charset val="129"/>
          </rPr>
          <t>현재</t>
        </r>
        <r>
          <rPr>
            <b/>
            <sz val="9"/>
            <color indexed="81"/>
            <rFont val="Tahoma"/>
            <family val="2"/>
          </rPr>
          <t xml:space="preserve"> </t>
        </r>
        <r>
          <rPr>
            <b/>
            <sz val="9"/>
            <color indexed="81"/>
            <rFont val="돋움"/>
            <family val="3"/>
            <charset val="129"/>
          </rPr>
          <t>세대주</t>
        </r>
        <r>
          <rPr>
            <b/>
            <sz val="9"/>
            <color indexed="81"/>
            <rFont val="Tahoma"/>
            <family val="2"/>
          </rPr>
          <t>(</t>
        </r>
        <r>
          <rPr>
            <b/>
            <sz val="9"/>
            <color indexed="81"/>
            <rFont val="돋움"/>
            <family val="3"/>
            <charset val="129"/>
          </rPr>
          <t>세대원</t>
        </r>
        <r>
          <rPr>
            <b/>
            <sz val="9"/>
            <color indexed="81"/>
            <rFont val="Tahoma"/>
            <family val="2"/>
          </rPr>
          <t xml:space="preserve"> </t>
        </r>
        <r>
          <rPr>
            <b/>
            <sz val="9"/>
            <color indexed="81"/>
            <rFont val="돋움"/>
            <family val="3"/>
            <charset val="129"/>
          </rPr>
          <t>가능</t>
        </r>
        <r>
          <rPr>
            <b/>
            <sz val="9"/>
            <color indexed="81"/>
            <rFont val="Tahoma"/>
            <family val="2"/>
          </rPr>
          <t xml:space="preserve">) </t>
        </r>
        <r>
          <rPr>
            <b/>
            <sz val="9"/>
            <color indexed="81"/>
            <rFont val="돋움"/>
            <family val="3"/>
            <charset val="129"/>
          </rPr>
          <t>여부</t>
        </r>
        <r>
          <rPr>
            <b/>
            <sz val="9"/>
            <color indexed="81"/>
            <rFont val="Tahoma"/>
            <family val="2"/>
          </rPr>
          <t xml:space="preserve"> </t>
        </r>
        <r>
          <rPr>
            <b/>
            <sz val="9"/>
            <color indexed="81"/>
            <rFont val="돋움"/>
            <family val="3"/>
            <charset val="129"/>
          </rPr>
          <t xml:space="preserve">확인
</t>
        </r>
        <r>
          <rPr>
            <b/>
            <sz val="9"/>
            <color indexed="81"/>
            <rFont val="Tahoma"/>
            <family val="2"/>
          </rPr>
          <t xml:space="preserve">   - </t>
        </r>
        <r>
          <rPr>
            <b/>
            <sz val="9"/>
            <color indexed="81"/>
            <rFont val="돋움"/>
            <family val="3"/>
            <charset val="129"/>
          </rPr>
          <t>등기부등본</t>
        </r>
        <r>
          <rPr>
            <b/>
            <sz val="9"/>
            <color indexed="81"/>
            <rFont val="Tahoma"/>
            <family val="2"/>
          </rPr>
          <t xml:space="preserve">, </t>
        </r>
        <r>
          <rPr>
            <b/>
            <sz val="9"/>
            <color indexed="81"/>
            <rFont val="돋움"/>
            <family val="3"/>
            <charset val="129"/>
          </rPr>
          <t>대출계약서</t>
        </r>
        <r>
          <rPr>
            <b/>
            <sz val="9"/>
            <color indexed="81"/>
            <rFont val="Tahoma"/>
            <family val="2"/>
          </rPr>
          <t xml:space="preserve"> </t>
        </r>
        <r>
          <rPr>
            <b/>
            <sz val="9"/>
            <color indexed="81"/>
            <rFont val="돋움"/>
            <family val="3"/>
            <charset val="129"/>
          </rPr>
          <t>사본</t>
        </r>
        <r>
          <rPr>
            <b/>
            <sz val="9"/>
            <color indexed="81"/>
            <rFont val="Tahoma"/>
            <family val="2"/>
          </rPr>
          <t xml:space="preserve"> </t>
        </r>
        <r>
          <rPr>
            <b/>
            <sz val="9"/>
            <color indexed="81"/>
            <rFont val="돋움"/>
            <family val="3"/>
            <charset val="129"/>
          </rPr>
          <t>등을</t>
        </r>
        <r>
          <rPr>
            <b/>
            <sz val="9"/>
            <color indexed="81"/>
            <rFont val="Tahoma"/>
            <family val="2"/>
          </rPr>
          <t xml:space="preserve"> </t>
        </r>
        <r>
          <rPr>
            <b/>
            <sz val="9"/>
            <color indexed="81"/>
            <rFont val="돋움"/>
            <family val="3"/>
            <charset val="129"/>
          </rPr>
          <t>제출받아</t>
        </r>
        <r>
          <rPr>
            <b/>
            <sz val="9"/>
            <color indexed="81"/>
            <rFont val="Tahoma"/>
            <family val="2"/>
          </rPr>
          <t xml:space="preserve"> </t>
        </r>
        <r>
          <rPr>
            <b/>
            <sz val="9"/>
            <color indexed="81"/>
            <rFont val="돋움"/>
            <family val="3"/>
            <charset val="129"/>
          </rPr>
          <t>주택의</t>
        </r>
        <r>
          <rPr>
            <b/>
            <sz val="9"/>
            <color indexed="81"/>
            <rFont val="Tahoma"/>
            <family val="2"/>
          </rPr>
          <t xml:space="preserve"> </t>
        </r>
        <r>
          <rPr>
            <b/>
            <sz val="9"/>
            <color indexed="81"/>
            <rFont val="돋움"/>
            <family val="3"/>
            <charset val="129"/>
          </rPr>
          <t>근로자</t>
        </r>
        <r>
          <rPr>
            <b/>
            <sz val="9"/>
            <color indexed="81"/>
            <rFont val="Tahoma"/>
            <family val="2"/>
          </rPr>
          <t xml:space="preserve"> </t>
        </r>
        <r>
          <rPr>
            <b/>
            <sz val="9"/>
            <color indexed="81"/>
            <rFont val="돋움"/>
            <family val="3"/>
            <charset val="129"/>
          </rPr>
          <t>본인</t>
        </r>
        <r>
          <rPr>
            <b/>
            <sz val="9"/>
            <color indexed="81"/>
            <rFont val="Tahoma"/>
            <family val="2"/>
          </rPr>
          <t xml:space="preserve"> </t>
        </r>
        <r>
          <rPr>
            <b/>
            <sz val="9"/>
            <color indexed="81"/>
            <rFont val="돋움"/>
            <family val="3"/>
            <charset val="129"/>
          </rPr>
          <t>소유</t>
        </r>
        <r>
          <rPr>
            <b/>
            <sz val="9"/>
            <color indexed="81"/>
            <rFont val="Tahoma"/>
            <family val="2"/>
          </rPr>
          <t xml:space="preserve"> </t>
        </r>
        <r>
          <rPr>
            <b/>
            <sz val="9"/>
            <color indexed="81"/>
            <rFont val="돋움"/>
            <family val="3"/>
            <charset val="129"/>
          </rPr>
          <t>여부</t>
        </r>
        <r>
          <rPr>
            <b/>
            <sz val="9"/>
            <color indexed="81"/>
            <rFont val="Tahoma"/>
            <family val="2"/>
          </rPr>
          <t xml:space="preserve">, </t>
        </r>
        <r>
          <rPr>
            <b/>
            <sz val="9"/>
            <color indexed="81"/>
            <rFont val="돋움"/>
            <family val="3"/>
            <charset val="129"/>
          </rPr>
          <t>국민주택규모</t>
        </r>
        <r>
          <rPr>
            <b/>
            <sz val="9"/>
            <color indexed="81"/>
            <rFont val="Tahoma"/>
            <family val="2"/>
          </rPr>
          <t xml:space="preserve"> </t>
        </r>
        <r>
          <rPr>
            <b/>
            <sz val="9"/>
            <color indexed="81"/>
            <rFont val="돋움"/>
            <family val="3"/>
            <charset val="129"/>
          </rPr>
          <t xml:space="preserve">여부
</t>
        </r>
        <r>
          <rPr>
            <b/>
            <sz val="9"/>
            <color indexed="81"/>
            <rFont val="Tahoma"/>
            <family val="2"/>
          </rPr>
          <t xml:space="preserve">      (2013</t>
        </r>
        <r>
          <rPr>
            <b/>
            <sz val="9"/>
            <color indexed="81"/>
            <rFont val="돋움"/>
            <family val="3"/>
            <charset val="129"/>
          </rPr>
          <t>년</t>
        </r>
        <r>
          <rPr>
            <b/>
            <sz val="9"/>
            <color indexed="81"/>
            <rFont val="Tahoma"/>
            <family val="2"/>
          </rPr>
          <t xml:space="preserve"> </t>
        </r>
        <r>
          <rPr>
            <b/>
            <sz val="9"/>
            <color indexed="81"/>
            <rFont val="돋움"/>
            <family val="3"/>
            <charset val="129"/>
          </rPr>
          <t>이전</t>
        </r>
        <r>
          <rPr>
            <b/>
            <sz val="9"/>
            <color indexed="81"/>
            <rFont val="Tahoma"/>
            <family val="2"/>
          </rPr>
          <t xml:space="preserve"> </t>
        </r>
        <r>
          <rPr>
            <b/>
            <sz val="9"/>
            <color indexed="81"/>
            <rFont val="돋움"/>
            <family val="3"/>
            <charset val="129"/>
          </rPr>
          <t>차입분</t>
        </r>
        <r>
          <rPr>
            <b/>
            <sz val="9"/>
            <color indexed="81"/>
            <rFont val="Tahoma"/>
            <family val="2"/>
          </rPr>
          <t xml:space="preserve">), </t>
        </r>
        <r>
          <rPr>
            <b/>
            <sz val="9"/>
            <color indexed="81"/>
            <rFont val="돋움"/>
            <family val="3"/>
            <charset val="129"/>
          </rPr>
          <t>등기접수일로부터</t>
        </r>
        <r>
          <rPr>
            <b/>
            <sz val="9"/>
            <color indexed="81"/>
            <rFont val="Tahoma"/>
            <family val="2"/>
          </rPr>
          <t xml:space="preserve"> 3</t>
        </r>
        <r>
          <rPr>
            <b/>
            <sz val="9"/>
            <color indexed="81"/>
            <rFont val="돋움"/>
            <family val="3"/>
            <charset val="129"/>
          </rPr>
          <t>개월</t>
        </r>
        <r>
          <rPr>
            <b/>
            <sz val="9"/>
            <color indexed="81"/>
            <rFont val="Tahoma"/>
            <family val="2"/>
          </rPr>
          <t xml:space="preserve"> </t>
        </r>
        <r>
          <rPr>
            <b/>
            <sz val="9"/>
            <color indexed="81"/>
            <rFont val="돋움"/>
            <family val="3"/>
            <charset val="129"/>
          </rPr>
          <t>이내</t>
        </r>
        <r>
          <rPr>
            <b/>
            <sz val="9"/>
            <color indexed="81"/>
            <rFont val="Tahoma"/>
            <family val="2"/>
          </rPr>
          <t xml:space="preserve"> </t>
        </r>
        <r>
          <rPr>
            <b/>
            <sz val="9"/>
            <color indexed="81"/>
            <rFont val="돋움"/>
            <family val="3"/>
            <charset val="129"/>
          </rPr>
          <t>차입</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저당</t>
        </r>
        <r>
          <rPr>
            <b/>
            <sz val="9"/>
            <color indexed="81"/>
            <rFont val="Tahoma"/>
            <family val="2"/>
          </rPr>
          <t xml:space="preserve"> </t>
        </r>
        <r>
          <rPr>
            <b/>
            <sz val="9"/>
            <color indexed="81"/>
            <rFont val="돋움"/>
            <family val="3"/>
            <charset val="129"/>
          </rPr>
          <t>여부</t>
        </r>
        <r>
          <rPr>
            <b/>
            <sz val="9"/>
            <color indexed="81"/>
            <rFont val="Tahoma"/>
            <family val="2"/>
          </rPr>
          <t xml:space="preserve">, </t>
        </r>
        <r>
          <rPr>
            <b/>
            <sz val="9"/>
            <color indexed="81"/>
            <rFont val="돋움"/>
            <family val="3"/>
            <charset val="129"/>
          </rPr>
          <t>대출계약기간이</t>
        </r>
        <r>
          <rPr>
            <b/>
            <sz val="9"/>
            <color indexed="81"/>
            <rFont val="Tahoma"/>
            <family val="2"/>
          </rPr>
          <t xml:space="preserve"> 10</t>
        </r>
        <r>
          <rPr>
            <b/>
            <sz val="9"/>
            <color indexed="81"/>
            <rFont val="돋움"/>
            <family val="3"/>
            <charset val="129"/>
          </rPr>
          <t xml:space="preserve">년
</t>
        </r>
        <r>
          <rPr>
            <b/>
            <sz val="9"/>
            <color indexed="81"/>
            <rFont val="Tahoma"/>
            <family val="2"/>
          </rPr>
          <t xml:space="preserve">      </t>
        </r>
        <r>
          <rPr>
            <b/>
            <sz val="9"/>
            <color indexed="81"/>
            <rFont val="돋움"/>
            <family val="3"/>
            <charset val="129"/>
          </rPr>
          <t>또는</t>
        </r>
        <r>
          <rPr>
            <b/>
            <sz val="9"/>
            <color indexed="81"/>
            <rFont val="Tahoma"/>
            <family val="2"/>
          </rPr>
          <t xml:space="preserve"> 15</t>
        </r>
        <r>
          <rPr>
            <b/>
            <sz val="9"/>
            <color indexed="81"/>
            <rFont val="돋움"/>
            <family val="3"/>
            <charset val="129"/>
          </rPr>
          <t>년</t>
        </r>
        <r>
          <rPr>
            <b/>
            <sz val="9"/>
            <color indexed="81"/>
            <rFont val="Tahoma"/>
            <family val="2"/>
          </rPr>
          <t xml:space="preserve"> </t>
        </r>
        <r>
          <rPr>
            <b/>
            <sz val="9"/>
            <color indexed="81"/>
            <rFont val="돋움"/>
            <family val="3"/>
            <charset val="129"/>
          </rPr>
          <t>이상인지</t>
        </r>
        <r>
          <rPr>
            <b/>
            <sz val="9"/>
            <color indexed="81"/>
            <rFont val="Tahoma"/>
            <family val="2"/>
          </rPr>
          <t xml:space="preserve"> </t>
        </r>
        <r>
          <rPr>
            <b/>
            <sz val="9"/>
            <color indexed="81"/>
            <rFont val="돋움"/>
            <family val="3"/>
            <charset val="129"/>
          </rPr>
          <t>여부</t>
        </r>
        <r>
          <rPr>
            <b/>
            <sz val="9"/>
            <color indexed="81"/>
            <rFont val="Tahoma"/>
            <family val="2"/>
          </rPr>
          <t xml:space="preserve">, </t>
        </r>
        <r>
          <rPr>
            <b/>
            <sz val="9"/>
            <color indexed="81"/>
            <rFont val="돋움"/>
            <family val="3"/>
            <charset val="129"/>
          </rPr>
          <t>취득</t>
        </r>
        <r>
          <rPr>
            <b/>
            <sz val="9"/>
            <color indexed="81"/>
            <rFont val="Tahoma"/>
            <family val="2"/>
          </rPr>
          <t xml:space="preserve"> </t>
        </r>
        <r>
          <rPr>
            <b/>
            <sz val="9"/>
            <color indexed="81"/>
            <rFont val="돋움"/>
            <family val="3"/>
            <charset val="129"/>
          </rPr>
          <t>시</t>
        </r>
        <r>
          <rPr>
            <b/>
            <sz val="9"/>
            <color indexed="81"/>
            <rFont val="Tahoma"/>
            <family val="2"/>
          </rPr>
          <t xml:space="preserve"> </t>
        </r>
        <r>
          <rPr>
            <b/>
            <sz val="9"/>
            <color indexed="81"/>
            <rFont val="돋움"/>
            <family val="3"/>
            <charset val="129"/>
          </rPr>
          <t>기준시가</t>
        </r>
        <r>
          <rPr>
            <b/>
            <sz val="9"/>
            <color indexed="81"/>
            <rFont val="Tahoma"/>
            <family val="2"/>
          </rPr>
          <t xml:space="preserve"> 4</t>
        </r>
        <r>
          <rPr>
            <b/>
            <sz val="9"/>
            <color indexed="81"/>
            <rFont val="돋움"/>
            <family val="3"/>
            <charset val="129"/>
          </rPr>
          <t>억원</t>
        </r>
        <r>
          <rPr>
            <b/>
            <sz val="9"/>
            <color indexed="81"/>
            <rFont val="Tahoma"/>
            <family val="2"/>
          </rPr>
          <t xml:space="preserve"> </t>
        </r>
        <r>
          <rPr>
            <b/>
            <sz val="9"/>
            <color indexed="81"/>
            <rFont val="돋움"/>
            <family val="3"/>
            <charset val="129"/>
          </rPr>
          <t>이하</t>
        </r>
        <r>
          <rPr>
            <b/>
            <sz val="9"/>
            <color indexed="81"/>
            <rFont val="Tahoma"/>
            <family val="2"/>
          </rPr>
          <t xml:space="preserve">(2013.12.31. </t>
        </r>
        <r>
          <rPr>
            <b/>
            <sz val="9"/>
            <color indexed="81"/>
            <rFont val="돋움"/>
            <family val="3"/>
            <charset val="129"/>
          </rPr>
          <t>이전</t>
        </r>
        <r>
          <rPr>
            <b/>
            <sz val="9"/>
            <color indexed="81"/>
            <rFont val="Tahoma"/>
            <family val="2"/>
          </rPr>
          <t xml:space="preserve"> 3</t>
        </r>
        <r>
          <rPr>
            <b/>
            <sz val="9"/>
            <color indexed="81"/>
            <rFont val="돋움"/>
            <family val="3"/>
            <charset val="129"/>
          </rPr>
          <t>억원</t>
        </r>
        <r>
          <rPr>
            <b/>
            <sz val="9"/>
            <color indexed="81"/>
            <rFont val="Tahoma"/>
            <family val="2"/>
          </rPr>
          <t xml:space="preserve">) </t>
        </r>
        <r>
          <rPr>
            <b/>
            <sz val="9"/>
            <color indexed="81"/>
            <rFont val="돋움"/>
            <family val="3"/>
            <charset val="129"/>
          </rPr>
          <t>여부</t>
        </r>
        <r>
          <rPr>
            <b/>
            <sz val="9"/>
            <color indexed="81"/>
            <rFont val="Tahoma"/>
            <family val="2"/>
          </rPr>
          <t xml:space="preserve">,
      </t>
        </r>
        <r>
          <rPr>
            <b/>
            <sz val="9"/>
            <color indexed="81"/>
            <rFont val="돋움"/>
            <family val="3"/>
            <charset val="129"/>
          </rPr>
          <t>과세기간</t>
        </r>
        <r>
          <rPr>
            <b/>
            <sz val="9"/>
            <color indexed="81"/>
            <rFont val="Tahoma"/>
            <family val="2"/>
          </rPr>
          <t xml:space="preserve"> </t>
        </r>
        <r>
          <rPr>
            <b/>
            <sz val="9"/>
            <color indexed="81"/>
            <rFont val="돋움"/>
            <family val="3"/>
            <charset val="129"/>
          </rPr>
          <t>종료일</t>
        </r>
        <r>
          <rPr>
            <b/>
            <sz val="9"/>
            <color indexed="81"/>
            <rFont val="Tahoma"/>
            <family val="2"/>
          </rPr>
          <t xml:space="preserve"> </t>
        </r>
        <r>
          <rPr>
            <b/>
            <sz val="9"/>
            <color indexed="81"/>
            <rFont val="돋움"/>
            <family val="3"/>
            <charset val="129"/>
          </rPr>
          <t>현재</t>
        </r>
        <r>
          <rPr>
            <b/>
            <sz val="9"/>
            <color indexed="81"/>
            <rFont val="Tahoma"/>
            <family val="2"/>
          </rPr>
          <t xml:space="preserve"> 2</t>
        </r>
        <r>
          <rPr>
            <b/>
            <sz val="9"/>
            <color indexed="81"/>
            <rFont val="돋움"/>
            <family val="3"/>
            <charset val="129"/>
          </rPr>
          <t>주택</t>
        </r>
        <r>
          <rPr>
            <b/>
            <sz val="9"/>
            <color indexed="81"/>
            <rFont val="Tahoma"/>
            <family val="2"/>
          </rPr>
          <t xml:space="preserve"> </t>
        </r>
        <r>
          <rPr>
            <b/>
            <sz val="9"/>
            <color indexed="81"/>
            <rFont val="돋움"/>
            <family val="3"/>
            <charset val="129"/>
          </rPr>
          <t>보유</t>
        </r>
        <r>
          <rPr>
            <b/>
            <sz val="9"/>
            <color indexed="81"/>
            <rFont val="Tahoma"/>
            <family val="2"/>
          </rPr>
          <t xml:space="preserve"> </t>
        </r>
        <r>
          <rPr>
            <b/>
            <sz val="9"/>
            <color indexed="81"/>
            <rFont val="돋움"/>
            <family val="3"/>
            <charset val="129"/>
          </rPr>
          <t>여부</t>
        </r>
        <r>
          <rPr>
            <b/>
            <sz val="9"/>
            <color indexed="81"/>
            <rFont val="Tahoma"/>
            <family val="2"/>
          </rPr>
          <t xml:space="preserve">, </t>
        </r>
        <r>
          <rPr>
            <b/>
            <sz val="9"/>
            <color indexed="81"/>
            <rFont val="돋움"/>
            <family val="3"/>
            <charset val="129"/>
          </rPr>
          <t>대출조건</t>
        </r>
        <r>
          <rPr>
            <b/>
            <sz val="9"/>
            <color indexed="81"/>
            <rFont val="Tahoma"/>
            <family val="2"/>
          </rPr>
          <t>(</t>
        </r>
        <r>
          <rPr>
            <b/>
            <sz val="9"/>
            <color indexed="81"/>
            <rFont val="돋움"/>
            <family val="3"/>
            <charset val="129"/>
          </rPr>
          <t>비거치식</t>
        </r>
        <r>
          <rPr>
            <b/>
            <sz val="9"/>
            <color indexed="81"/>
            <rFont val="Tahoma"/>
            <family val="2"/>
          </rPr>
          <t xml:space="preserve">, </t>
        </r>
        <r>
          <rPr>
            <b/>
            <sz val="9"/>
            <color indexed="81"/>
            <rFont val="돋움"/>
            <family val="3"/>
            <charset val="129"/>
          </rPr>
          <t>고정금리</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확인</t>
        </r>
      </text>
    </comment>
    <comment ref="Q36" authorId="0" shapeId="0" xr:uid="{00000000-0006-0000-0100-00002C000000}">
      <text>
        <r>
          <rPr>
            <b/>
            <sz val="9"/>
            <color indexed="81"/>
            <rFont val="돋움"/>
            <family val="3"/>
            <charset val="129"/>
          </rPr>
          <t xml:space="preserve">■ </t>
        </r>
        <r>
          <rPr>
            <b/>
            <sz val="9"/>
            <color indexed="81"/>
            <rFont val="Tahoma"/>
            <family val="2"/>
          </rPr>
          <t xml:space="preserve"> </t>
        </r>
        <r>
          <rPr>
            <b/>
            <sz val="9"/>
            <color indexed="81"/>
            <rFont val="돋움"/>
            <family val="3"/>
            <charset val="129"/>
          </rPr>
          <t xml:space="preserve">주택마련저축공제
</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주민등록표등본</t>
        </r>
        <r>
          <rPr>
            <b/>
            <sz val="9"/>
            <color indexed="81"/>
            <rFont val="Tahoma"/>
            <family val="2"/>
          </rPr>
          <t xml:space="preserve"> </t>
        </r>
        <r>
          <rPr>
            <b/>
            <sz val="9"/>
            <color indexed="81"/>
            <rFont val="돋움"/>
            <family val="3"/>
            <charset val="129"/>
          </rPr>
          <t>상</t>
        </r>
        <r>
          <rPr>
            <b/>
            <sz val="9"/>
            <color indexed="81"/>
            <rFont val="Tahoma"/>
            <family val="2"/>
          </rPr>
          <t xml:space="preserve"> </t>
        </r>
        <r>
          <rPr>
            <b/>
            <sz val="9"/>
            <color indexed="81"/>
            <rFont val="돋움"/>
            <family val="3"/>
            <charset val="129"/>
          </rPr>
          <t>과세기간</t>
        </r>
        <r>
          <rPr>
            <b/>
            <sz val="9"/>
            <color indexed="81"/>
            <rFont val="Tahoma"/>
            <family val="2"/>
          </rPr>
          <t xml:space="preserve"> </t>
        </r>
        <r>
          <rPr>
            <b/>
            <sz val="9"/>
            <color indexed="81"/>
            <rFont val="돋움"/>
            <family val="3"/>
            <charset val="129"/>
          </rPr>
          <t>종료일</t>
        </r>
        <r>
          <rPr>
            <b/>
            <sz val="9"/>
            <color indexed="81"/>
            <rFont val="Tahoma"/>
            <family val="2"/>
          </rPr>
          <t xml:space="preserve"> </t>
        </r>
        <r>
          <rPr>
            <b/>
            <sz val="9"/>
            <color indexed="81"/>
            <rFont val="돋움"/>
            <family val="3"/>
            <charset val="129"/>
          </rPr>
          <t>현재</t>
        </r>
        <r>
          <rPr>
            <b/>
            <sz val="9"/>
            <color indexed="81"/>
            <rFont val="Tahoma"/>
            <family val="2"/>
          </rPr>
          <t xml:space="preserve"> </t>
        </r>
        <r>
          <rPr>
            <b/>
            <sz val="9"/>
            <color indexed="81"/>
            <rFont val="돋움"/>
            <family val="3"/>
            <charset val="129"/>
          </rPr>
          <t>세대주</t>
        </r>
        <r>
          <rPr>
            <b/>
            <sz val="9"/>
            <color indexed="81"/>
            <rFont val="Tahoma"/>
            <family val="2"/>
          </rPr>
          <t xml:space="preserve"> </t>
        </r>
        <r>
          <rPr>
            <b/>
            <sz val="9"/>
            <color indexed="81"/>
            <rFont val="돋움"/>
            <family val="3"/>
            <charset val="129"/>
          </rPr>
          <t>여부</t>
        </r>
        <r>
          <rPr>
            <b/>
            <sz val="9"/>
            <color indexed="81"/>
            <rFont val="Tahoma"/>
            <family val="2"/>
          </rPr>
          <t xml:space="preserve"> </t>
        </r>
        <r>
          <rPr>
            <b/>
            <sz val="9"/>
            <color indexed="81"/>
            <rFont val="돋움"/>
            <family val="3"/>
            <charset val="129"/>
          </rPr>
          <t xml:space="preserve">확인
</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장기주택마련저축을</t>
        </r>
        <r>
          <rPr>
            <b/>
            <sz val="9"/>
            <color indexed="81"/>
            <rFont val="Tahoma"/>
            <family val="2"/>
          </rPr>
          <t xml:space="preserve"> </t>
        </r>
        <r>
          <rPr>
            <b/>
            <sz val="9"/>
            <color indexed="81"/>
            <rFont val="돋움"/>
            <family val="3"/>
            <charset val="129"/>
          </rPr>
          <t>소득공제</t>
        </r>
        <r>
          <rPr>
            <b/>
            <sz val="9"/>
            <color indexed="81"/>
            <rFont val="Tahoma"/>
            <family val="2"/>
          </rPr>
          <t xml:space="preserve"> </t>
        </r>
        <r>
          <rPr>
            <b/>
            <sz val="9"/>
            <color indexed="81"/>
            <rFont val="돋움"/>
            <family val="3"/>
            <charset val="129"/>
          </rPr>
          <t>신청하였는지</t>
        </r>
        <r>
          <rPr>
            <b/>
            <sz val="9"/>
            <color indexed="81"/>
            <rFont val="Tahoma"/>
            <family val="2"/>
          </rPr>
          <t xml:space="preserve"> </t>
        </r>
        <r>
          <rPr>
            <b/>
            <sz val="9"/>
            <color indexed="81"/>
            <rFont val="돋움"/>
            <family val="3"/>
            <charset val="129"/>
          </rPr>
          <t>확인</t>
        </r>
      </text>
    </comment>
    <comment ref="AM66" authorId="0" shapeId="0" xr:uid="{00000000-0006-0000-0100-00002D000000}">
      <text>
        <r>
          <rPr>
            <b/>
            <sz val="9"/>
            <color indexed="81"/>
            <rFont val="돋움"/>
            <family val="3"/>
            <charset val="129"/>
          </rPr>
          <t xml:space="preserve">삭제시
</t>
        </r>
        <r>
          <rPr>
            <b/>
            <sz val="9"/>
            <color indexed="81"/>
            <rFont val="Tahoma"/>
            <family val="2"/>
          </rPr>
          <t xml:space="preserve">AM66 </t>
        </r>
        <r>
          <rPr>
            <b/>
            <sz val="9"/>
            <color indexed="81"/>
            <rFont val="돋움"/>
            <family val="3"/>
            <charset val="129"/>
          </rPr>
          <t xml:space="preserve">커서위치
</t>
        </r>
        <r>
          <rPr>
            <b/>
            <sz val="9"/>
            <color indexed="81"/>
            <rFont val="Tahoma"/>
            <family val="2"/>
          </rPr>
          <t xml:space="preserve">ctrl + Y
</t>
        </r>
        <r>
          <rPr>
            <b/>
            <sz val="9"/>
            <color indexed="81"/>
            <rFont val="돋움"/>
            <family val="3"/>
            <charset val="129"/>
          </rPr>
          <t>다음</t>
        </r>
        <r>
          <rPr>
            <b/>
            <sz val="9"/>
            <color indexed="81"/>
            <rFont val="Tahoma"/>
            <family val="2"/>
          </rPr>
          <t xml:space="preserve"> </t>
        </r>
        <r>
          <rPr>
            <b/>
            <sz val="9"/>
            <color indexed="81"/>
            <rFont val="돋움"/>
            <family val="3"/>
            <charset val="129"/>
          </rPr>
          <t xml:space="preserve">화면조정
</t>
        </r>
        <r>
          <rPr>
            <b/>
            <sz val="9"/>
            <color indexed="81"/>
            <rFont val="Tahoma"/>
            <family val="2"/>
          </rPr>
          <t>Ctrl+U</t>
        </r>
      </text>
    </comment>
    <comment ref="A69" authorId="0" shapeId="0" xr:uid="{00000000-0006-0000-0100-00002E000000}">
      <text>
        <r>
          <rPr>
            <b/>
            <sz val="9"/>
            <color indexed="81"/>
            <rFont val="맑은 고딕"/>
            <family val="2"/>
            <charset val="129"/>
          </rPr>
          <t>④</t>
        </r>
        <r>
          <rPr>
            <b/>
            <sz val="9"/>
            <color indexed="81"/>
            <rFont val="Tahoma"/>
            <family val="2"/>
          </rPr>
          <t xml:space="preserve"> </t>
        </r>
        <r>
          <rPr>
            <b/>
            <sz val="9"/>
            <color indexed="81"/>
            <rFont val="맑은 고딕"/>
            <family val="2"/>
            <charset val="129"/>
          </rPr>
          <t>신용카드사용분</t>
        </r>
        <r>
          <rPr>
            <b/>
            <sz val="9"/>
            <color indexed="81"/>
            <rFont val="Tahoma"/>
            <family val="2"/>
          </rPr>
          <t>(</t>
        </r>
        <r>
          <rPr>
            <b/>
            <sz val="9"/>
            <color indexed="81"/>
            <rFont val="맑은 고딕"/>
            <family val="2"/>
            <charset val="129"/>
          </rPr>
          <t>신용카드등사용금액</t>
        </r>
        <r>
          <rPr>
            <b/>
            <sz val="9"/>
            <color indexed="81"/>
            <rFont val="Tahoma"/>
            <family val="2"/>
          </rPr>
          <t xml:space="preserve"> </t>
        </r>
        <r>
          <rPr>
            <b/>
            <sz val="9"/>
            <color indexed="81"/>
            <rFont val="맑은 고딕"/>
            <family val="2"/>
            <charset val="129"/>
          </rPr>
          <t>합계액</t>
        </r>
        <r>
          <rPr>
            <b/>
            <sz val="9"/>
            <color indexed="81"/>
            <rFont val="Tahoma"/>
            <family val="2"/>
          </rPr>
          <t xml:space="preserve"> - </t>
        </r>
        <r>
          <rPr>
            <b/>
            <sz val="9"/>
            <color indexed="81"/>
            <rFont val="맑은 고딕"/>
            <family val="2"/>
            <charset val="129"/>
          </rPr>
          <t>전통시장</t>
        </r>
        <r>
          <rPr>
            <b/>
            <sz val="9"/>
            <color indexed="81"/>
            <rFont val="Tahoma"/>
            <family val="2"/>
          </rPr>
          <t>·</t>
        </r>
        <r>
          <rPr>
            <b/>
            <sz val="9"/>
            <color indexed="81"/>
            <rFont val="맑은 고딕"/>
            <family val="2"/>
            <charset val="129"/>
          </rPr>
          <t>대죵교통이용분</t>
        </r>
        <r>
          <rPr>
            <b/>
            <sz val="9"/>
            <color indexed="81"/>
            <rFont val="Tahoma"/>
            <family val="2"/>
          </rPr>
          <t xml:space="preserve"> - </t>
        </r>
        <r>
          <rPr>
            <b/>
            <sz val="9"/>
            <color indexed="81"/>
            <rFont val="맑은 고딕"/>
            <family val="2"/>
            <charset val="129"/>
          </rPr>
          <t>직불</t>
        </r>
        <r>
          <rPr>
            <b/>
            <sz val="9"/>
            <color indexed="81"/>
            <rFont val="Tahoma"/>
            <family val="2"/>
          </rPr>
          <t>·</t>
        </r>
        <r>
          <rPr>
            <b/>
            <sz val="9"/>
            <color indexed="81"/>
            <rFont val="맑은 고딕"/>
            <family val="2"/>
            <charset val="129"/>
          </rPr>
          <t>선불카드사용분</t>
        </r>
        <r>
          <rPr>
            <b/>
            <sz val="9"/>
            <color indexed="81"/>
            <rFont val="Tahoma"/>
            <family val="2"/>
          </rPr>
          <t>) ×15%</t>
        </r>
      </text>
    </comment>
    <comment ref="AM69" authorId="0" shapeId="0" xr:uid="{00000000-0006-0000-0100-00002F000000}">
      <text>
        <r>
          <rPr>
            <b/>
            <sz val="9"/>
            <color indexed="81"/>
            <rFont val="Tahoma"/>
            <family val="2"/>
          </rPr>
          <t>Ctrl+b</t>
        </r>
      </text>
    </comment>
    <comment ref="A70" authorId="0" shapeId="0" xr:uid="{00000000-0006-0000-0100-000030000000}">
      <text>
        <r>
          <rPr>
            <b/>
            <sz val="9"/>
            <color indexed="81"/>
            <rFont val="돋움"/>
            <family val="3"/>
            <charset val="129"/>
          </rPr>
          <t>③</t>
        </r>
        <r>
          <rPr>
            <b/>
            <sz val="9"/>
            <color indexed="81"/>
            <rFont val="Tahoma"/>
            <family val="2"/>
          </rPr>
          <t xml:space="preserve"> </t>
        </r>
        <r>
          <rPr>
            <b/>
            <sz val="9"/>
            <color indexed="81"/>
            <rFont val="돋움"/>
            <family val="3"/>
            <charset val="129"/>
          </rPr>
          <t>현금영수증</t>
        </r>
        <r>
          <rPr>
            <b/>
            <sz val="9"/>
            <color indexed="81"/>
            <rFont val="돋움"/>
            <family val="3"/>
            <charset val="129"/>
          </rPr>
          <t>사용분</t>
        </r>
        <r>
          <rPr>
            <b/>
            <sz val="9"/>
            <color indexed="81"/>
            <rFont val="Tahoma"/>
            <family val="2"/>
          </rPr>
          <t>(</t>
        </r>
        <r>
          <rPr>
            <b/>
            <sz val="9"/>
            <color indexed="81"/>
            <rFont val="돋움"/>
            <family val="3"/>
            <charset val="129"/>
          </rPr>
          <t>전통시장사용분</t>
        </r>
        <r>
          <rPr>
            <b/>
            <sz val="9"/>
            <color indexed="81"/>
            <rFont val="Tahoma"/>
            <family val="2"/>
          </rPr>
          <t xml:space="preserve">, </t>
        </r>
        <r>
          <rPr>
            <b/>
            <sz val="9"/>
            <color indexed="81"/>
            <rFont val="돋움"/>
            <family val="3"/>
            <charset val="129"/>
          </rPr>
          <t>대중교통이용분에</t>
        </r>
        <r>
          <rPr>
            <b/>
            <sz val="9"/>
            <color indexed="81"/>
            <rFont val="Tahoma"/>
            <family val="2"/>
          </rPr>
          <t xml:space="preserve"> </t>
        </r>
        <r>
          <rPr>
            <b/>
            <sz val="9"/>
            <color indexed="81"/>
            <rFont val="돋움"/>
            <family val="3"/>
            <charset val="129"/>
          </rPr>
          <t>포함된</t>
        </r>
        <r>
          <rPr>
            <b/>
            <sz val="9"/>
            <color indexed="81"/>
            <rFont val="Tahoma"/>
            <family val="2"/>
          </rPr>
          <t xml:space="preserve"> </t>
        </r>
        <r>
          <rPr>
            <b/>
            <sz val="9"/>
            <color indexed="81"/>
            <rFont val="돋움"/>
            <family val="3"/>
            <charset val="129"/>
          </rPr>
          <t>금액</t>
        </r>
        <r>
          <rPr>
            <b/>
            <sz val="9"/>
            <color indexed="81"/>
            <rFont val="Tahoma"/>
            <family val="2"/>
          </rPr>
          <t xml:space="preserve"> </t>
        </r>
        <r>
          <rPr>
            <b/>
            <sz val="9"/>
            <color indexed="81"/>
            <rFont val="돋움"/>
            <family val="3"/>
            <charset val="129"/>
          </rPr>
          <t>제외</t>
        </r>
        <r>
          <rPr>
            <b/>
            <sz val="9"/>
            <color indexed="81"/>
            <rFont val="Tahoma"/>
            <family val="2"/>
          </rPr>
          <t xml:space="preserve">)× 30% </t>
        </r>
      </text>
    </comment>
    <comment ref="A71" authorId="0" shapeId="0" xr:uid="{00000000-0006-0000-0100-000031000000}">
      <text>
        <r>
          <rPr>
            <b/>
            <sz val="9"/>
            <color indexed="81"/>
            <rFont val="돋움"/>
            <family val="3"/>
            <charset val="129"/>
          </rPr>
          <t>③</t>
        </r>
        <r>
          <rPr>
            <b/>
            <sz val="9"/>
            <color indexed="81"/>
            <rFont val="Tahoma"/>
            <family val="2"/>
          </rPr>
          <t xml:space="preserve"> </t>
        </r>
        <r>
          <rPr>
            <b/>
            <sz val="9"/>
            <color indexed="81"/>
            <rFont val="돋움"/>
            <family val="3"/>
            <charset val="129"/>
          </rPr>
          <t>직불</t>
        </r>
        <r>
          <rPr>
            <b/>
            <sz val="9"/>
            <color indexed="81"/>
            <rFont val="Tahoma"/>
            <family val="2"/>
          </rPr>
          <t>·</t>
        </r>
        <r>
          <rPr>
            <b/>
            <sz val="9"/>
            <color indexed="81"/>
            <rFont val="돋움"/>
            <family val="3"/>
            <charset val="129"/>
          </rPr>
          <t>선불카드사용분</t>
        </r>
        <r>
          <rPr>
            <b/>
            <sz val="9"/>
            <color indexed="81"/>
            <rFont val="Tahoma"/>
            <family val="2"/>
          </rPr>
          <t>(</t>
        </r>
        <r>
          <rPr>
            <b/>
            <sz val="9"/>
            <color indexed="81"/>
            <rFont val="돋움"/>
            <family val="3"/>
            <charset val="129"/>
          </rPr>
          <t>전통시장사용분</t>
        </r>
        <r>
          <rPr>
            <b/>
            <sz val="9"/>
            <color indexed="81"/>
            <rFont val="Tahoma"/>
            <family val="2"/>
          </rPr>
          <t xml:space="preserve">, </t>
        </r>
        <r>
          <rPr>
            <b/>
            <sz val="9"/>
            <color indexed="81"/>
            <rFont val="돋움"/>
            <family val="3"/>
            <charset val="129"/>
          </rPr>
          <t>대중교통이용분에</t>
        </r>
        <r>
          <rPr>
            <b/>
            <sz val="9"/>
            <color indexed="81"/>
            <rFont val="Tahoma"/>
            <family val="2"/>
          </rPr>
          <t xml:space="preserve"> </t>
        </r>
        <r>
          <rPr>
            <b/>
            <sz val="9"/>
            <color indexed="81"/>
            <rFont val="돋움"/>
            <family val="3"/>
            <charset val="129"/>
          </rPr>
          <t>포함된</t>
        </r>
        <r>
          <rPr>
            <b/>
            <sz val="9"/>
            <color indexed="81"/>
            <rFont val="Tahoma"/>
            <family val="2"/>
          </rPr>
          <t xml:space="preserve"> </t>
        </r>
        <r>
          <rPr>
            <b/>
            <sz val="9"/>
            <color indexed="81"/>
            <rFont val="돋움"/>
            <family val="3"/>
            <charset val="129"/>
          </rPr>
          <t>금액</t>
        </r>
        <r>
          <rPr>
            <b/>
            <sz val="9"/>
            <color indexed="81"/>
            <rFont val="Tahoma"/>
            <family val="2"/>
          </rPr>
          <t xml:space="preserve"> </t>
        </r>
        <r>
          <rPr>
            <b/>
            <sz val="9"/>
            <color indexed="81"/>
            <rFont val="돋움"/>
            <family val="3"/>
            <charset val="129"/>
          </rPr>
          <t>제외</t>
        </r>
        <r>
          <rPr>
            <b/>
            <sz val="9"/>
            <color indexed="81"/>
            <rFont val="Tahoma"/>
            <family val="2"/>
          </rPr>
          <t xml:space="preserve">)× 30% </t>
        </r>
      </text>
    </comment>
    <comment ref="A72" authorId="0" shapeId="0" xr:uid="{00000000-0006-0000-0100-000032000000}">
      <text>
        <r>
          <rPr>
            <b/>
            <sz val="9"/>
            <color indexed="81"/>
            <rFont val="돋움"/>
            <family val="3"/>
            <charset val="129"/>
          </rPr>
          <t>①</t>
        </r>
        <r>
          <rPr>
            <b/>
            <sz val="9"/>
            <color indexed="81"/>
            <rFont val="Tahoma"/>
            <family val="2"/>
          </rPr>
          <t xml:space="preserve"> </t>
        </r>
        <r>
          <rPr>
            <b/>
            <sz val="9"/>
            <color indexed="81"/>
            <rFont val="돋움"/>
            <family val="3"/>
            <charset val="129"/>
          </rPr>
          <t>전통시장사용분</t>
        </r>
        <r>
          <rPr>
            <b/>
            <sz val="9"/>
            <color indexed="81"/>
            <rFont val="Tahoma"/>
            <family val="2"/>
          </rPr>
          <t>(</t>
        </r>
        <r>
          <rPr>
            <b/>
            <sz val="9"/>
            <color indexed="81"/>
            <rFont val="돋움"/>
            <family val="3"/>
            <charset val="129"/>
          </rPr>
          <t>신용카드</t>
        </r>
        <r>
          <rPr>
            <b/>
            <sz val="9"/>
            <color indexed="81"/>
            <rFont val="Tahoma"/>
            <family val="2"/>
          </rPr>
          <t>·</t>
        </r>
        <r>
          <rPr>
            <b/>
            <sz val="9"/>
            <color indexed="81"/>
            <rFont val="돋움"/>
            <family val="3"/>
            <charset val="129"/>
          </rPr>
          <t>현금영수증</t>
        </r>
        <r>
          <rPr>
            <b/>
            <sz val="9"/>
            <color indexed="81"/>
            <rFont val="Tahoma"/>
            <family val="2"/>
          </rPr>
          <t>·</t>
        </r>
        <r>
          <rPr>
            <b/>
            <sz val="9"/>
            <color indexed="81"/>
            <rFont val="돋움"/>
            <family val="3"/>
            <charset val="129"/>
          </rPr>
          <t>직불카드</t>
        </r>
        <r>
          <rPr>
            <b/>
            <sz val="9"/>
            <color indexed="81"/>
            <rFont val="Tahoma"/>
            <family val="2"/>
          </rPr>
          <t>·</t>
        </r>
        <r>
          <rPr>
            <b/>
            <sz val="9"/>
            <color indexed="81"/>
            <rFont val="돋움"/>
            <family val="3"/>
            <charset val="129"/>
          </rPr>
          <t>선불카드</t>
        </r>
        <r>
          <rPr>
            <b/>
            <sz val="9"/>
            <color indexed="81"/>
            <rFont val="Tahoma"/>
            <family val="2"/>
          </rPr>
          <t xml:space="preserve">)× 30% </t>
        </r>
      </text>
    </comment>
    <comment ref="A73" authorId="0" shapeId="0" xr:uid="{00000000-0006-0000-0100-000033000000}">
      <text>
        <r>
          <rPr>
            <b/>
            <sz val="9"/>
            <color indexed="81"/>
            <rFont val="맑은 고딕"/>
            <family val="2"/>
            <charset val="129"/>
          </rPr>
          <t>②</t>
        </r>
        <r>
          <rPr>
            <b/>
            <sz val="9"/>
            <color indexed="81"/>
            <rFont val="Tahoma"/>
            <family val="2"/>
          </rPr>
          <t xml:space="preserve"> </t>
        </r>
        <r>
          <rPr>
            <b/>
            <sz val="9"/>
            <color indexed="81"/>
            <rFont val="맑은 고딕"/>
            <family val="2"/>
            <charset val="129"/>
          </rPr>
          <t>대중교통</t>
        </r>
        <r>
          <rPr>
            <b/>
            <sz val="9"/>
            <color indexed="81"/>
            <rFont val="Tahoma"/>
            <family val="2"/>
          </rPr>
          <t xml:space="preserve"> </t>
        </r>
        <r>
          <rPr>
            <b/>
            <sz val="9"/>
            <color indexed="81"/>
            <rFont val="맑은 고딕"/>
            <family val="2"/>
            <charset val="129"/>
          </rPr>
          <t>이용분</t>
        </r>
        <r>
          <rPr>
            <b/>
            <sz val="9"/>
            <color indexed="81"/>
            <rFont val="Tahoma"/>
            <family val="2"/>
          </rPr>
          <t>(</t>
        </r>
        <r>
          <rPr>
            <b/>
            <sz val="9"/>
            <color indexed="81"/>
            <rFont val="맑은 고딕"/>
            <family val="2"/>
            <charset val="129"/>
          </rPr>
          <t>신용카드</t>
        </r>
        <r>
          <rPr>
            <b/>
            <sz val="9"/>
            <color indexed="81"/>
            <rFont val="Tahoma"/>
            <family val="2"/>
          </rPr>
          <t>·</t>
        </r>
        <r>
          <rPr>
            <b/>
            <sz val="9"/>
            <color indexed="81"/>
            <rFont val="맑은 고딕"/>
            <family val="2"/>
            <charset val="129"/>
          </rPr>
          <t>현금영수증</t>
        </r>
        <r>
          <rPr>
            <b/>
            <sz val="9"/>
            <color indexed="81"/>
            <rFont val="Tahoma"/>
            <family val="2"/>
          </rPr>
          <t>·</t>
        </r>
        <r>
          <rPr>
            <b/>
            <sz val="9"/>
            <color indexed="81"/>
            <rFont val="맑은 고딕"/>
            <family val="2"/>
            <charset val="129"/>
          </rPr>
          <t>직불카드</t>
        </r>
        <r>
          <rPr>
            <b/>
            <sz val="9"/>
            <color indexed="81"/>
            <rFont val="Tahoma"/>
            <family val="2"/>
          </rPr>
          <t>·</t>
        </r>
        <r>
          <rPr>
            <b/>
            <sz val="9"/>
            <color indexed="81"/>
            <rFont val="맑은 고딕"/>
            <family val="2"/>
            <charset val="129"/>
          </rPr>
          <t>선불카드</t>
        </r>
        <r>
          <rPr>
            <b/>
            <sz val="9"/>
            <color indexed="81"/>
            <rFont val="Tahoma"/>
            <family val="2"/>
          </rPr>
          <t xml:space="preserve">)× 30% </t>
        </r>
      </text>
    </comment>
    <comment ref="A97" authorId="0" shapeId="0" xr:uid="{00000000-0006-0000-0100-000034000000}">
      <text>
        <r>
          <rPr>
            <sz val="9"/>
            <color indexed="81"/>
            <rFont val="Tahoma"/>
            <family val="2"/>
          </rPr>
          <t xml:space="preserve">Ctrl + H
</t>
        </r>
      </text>
    </comment>
    <comment ref="AM117" authorId="0" shapeId="0" xr:uid="{00000000-0006-0000-0100-000035000000}">
      <text>
        <r>
          <rPr>
            <b/>
            <sz val="9"/>
            <color indexed="81"/>
            <rFont val="Tahoma"/>
            <family val="2"/>
          </rPr>
          <t>Ctrl + M</t>
        </r>
      </text>
    </comment>
    <comment ref="B121" authorId="1" shapeId="0" xr:uid="{00000000-0006-0000-0100-000036000000}">
      <text>
        <r>
          <rPr>
            <b/>
            <sz val="9"/>
            <color indexed="81"/>
            <rFont val="돋움"/>
            <family val="3"/>
            <charset val="129"/>
          </rPr>
          <t>세액공제대상금액</t>
        </r>
        <r>
          <rPr>
            <b/>
            <sz val="9"/>
            <color indexed="81"/>
            <rFont val="Tahoma"/>
            <family val="2"/>
          </rPr>
          <t xml:space="preserve"> : </t>
        </r>
        <r>
          <rPr>
            <b/>
            <sz val="9"/>
            <color indexed="81"/>
            <rFont val="돋움"/>
            <family val="3"/>
            <charset val="129"/>
          </rPr>
          <t>거주자와</t>
        </r>
        <r>
          <rPr>
            <b/>
            <sz val="9"/>
            <color indexed="81"/>
            <rFont val="Tahoma"/>
            <family val="2"/>
          </rPr>
          <t xml:space="preserve"> </t>
        </r>
        <r>
          <rPr>
            <b/>
            <sz val="9"/>
            <color indexed="81"/>
            <rFont val="돋움"/>
            <family val="3"/>
            <charset val="129"/>
          </rPr>
          <t>소득금액</t>
        </r>
        <r>
          <rPr>
            <b/>
            <sz val="9"/>
            <color indexed="81"/>
            <rFont val="Tahoma"/>
            <family val="2"/>
          </rPr>
          <t xml:space="preserve"> 100</t>
        </r>
        <r>
          <rPr>
            <b/>
            <sz val="9"/>
            <color indexed="81"/>
            <rFont val="돋움"/>
            <family val="3"/>
            <charset val="129"/>
          </rPr>
          <t>만원이하</t>
        </r>
        <r>
          <rPr>
            <b/>
            <sz val="9"/>
            <color indexed="81"/>
            <rFont val="Tahoma"/>
            <family val="2"/>
          </rPr>
          <t>(</t>
        </r>
        <r>
          <rPr>
            <b/>
            <sz val="9"/>
            <color indexed="81"/>
            <rFont val="돋움"/>
            <family val="3"/>
            <charset val="129"/>
          </rPr>
          <t>근로소득만</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총급여</t>
        </r>
        <r>
          <rPr>
            <b/>
            <sz val="9"/>
            <color indexed="81"/>
            <rFont val="Tahoma"/>
            <family val="2"/>
          </rPr>
          <t xml:space="preserve"> 500</t>
        </r>
        <r>
          <rPr>
            <b/>
            <sz val="9"/>
            <color indexed="81"/>
            <rFont val="돋움"/>
            <family val="3"/>
            <charset val="129"/>
          </rPr>
          <t>만원</t>
        </r>
        <r>
          <rPr>
            <b/>
            <sz val="9"/>
            <color indexed="81"/>
            <rFont val="Tahoma"/>
            <family val="2"/>
          </rPr>
          <t xml:space="preserve"> </t>
        </r>
        <r>
          <rPr>
            <b/>
            <sz val="9"/>
            <color indexed="81"/>
            <rFont val="돋움"/>
            <family val="3"/>
            <charset val="129"/>
          </rPr>
          <t>이하</t>
        </r>
        <r>
          <rPr>
            <b/>
            <sz val="9"/>
            <color indexed="81"/>
            <rFont val="Tahoma"/>
            <family val="2"/>
          </rPr>
          <t>)</t>
        </r>
        <r>
          <rPr>
            <b/>
            <sz val="9"/>
            <color indexed="81"/>
            <rFont val="돋움"/>
            <family val="3"/>
            <charset val="129"/>
          </rPr>
          <t>인</t>
        </r>
        <r>
          <rPr>
            <b/>
            <sz val="9"/>
            <color indexed="81"/>
            <rFont val="Tahoma"/>
            <family val="2"/>
          </rPr>
          <t xml:space="preserve"> </t>
        </r>
        <r>
          <rPr>
            <b/>
            <sz val="9"/>
            <color indexed="81"/>
            <rFont val="돋움"/>
            <family val="3"/>
            <charset val="129"/>
          </rPr>
          <t>부양가족</t>
        </r>
        <r>
          <rPr>
            <b/>
            <sz val="9"/>
            <color indexed="81"/>
            <rFont val="Tahoma"/>
            <family val="2"/>
          </rPr>
          <t>(</t>
        </r>
        <r>
          <rPr>
            <b/>
            <sz val="9"/>
            <color indexed="81"/>
            <rFont val="돋움"/>
            <family val="3"/>
            <charset val="129"/>
          </rPr>
          <t>나이제한</t>
        </r>
        <r>
          <rPr>
            <b/>
            <sz val="9"/>
            <color indexed="81"/>
            <rFont val="Tahoma"/>
            <family val="2"/>
          </rPr>
          <t xml:space="preserve"> </t>
        </r>
        <r>
          <rPr>
            <b/>
            <sz val="9"/>
            <color indexed="81"/>
            <rFont val="돋움"/>
            <family val="3"/>
            <charset val="129"/>
          </rPr>
          <t>없음</t>
        </r>
        <r>
          <rPr>
            <b/>
            <sz val="9"/>
            <color indexed="81"/>
            <rFont val="Tahoma"/>
            <family val="2"/>
          </rPr>
          <t>)</t>
        </r>
        <r>
          <rPr>
            <b/>
            <sz val="9"/>
            <color indexed="81"/>
            <rFont val="돋움"/>
            <family val="3"/>
            <charset val="129"/>
          </rPr>
          <t>이</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과세기간에</t>
        </r>
        <r>
          <rPr>
            <b/>
            <sz val="9"/>
            <color indexed="81"/>
            <rFont val="Tahoma"/>
            <family val="2"/>
          </rPr>
          <t xml:space="preserve"> </t>
        </r>
        <r>
          <rPr>
            <b/>
            <sz val="9"/>
            <color indexed="81"/>
            <rFont val="돋움"/>
            <family val="3"/>
            <charset val="129"/>
          </rPr>
          <t>지급한</t>
        </r>
        <r>
          <rPr>
            <b/>
            <sz val="9"/>
            <color indexed="81"/>
            <rFont val="Tahoma"/>
            <family val="2"/>
          </rPr>
          <t xml:space="preserve"> </t>
        </r>
        <r>
          <rPr>
            <b/>
            <sz val="9"/>
            <color indexed="81"/>
            <rFont val="돋움"/>
            <family val="3"/>
            <charset val="129"/>
          </rPr>
          <t>기부금</t>
        </r>
        <r>
          <rPr>
            <b/>
            <sz val="9"/>
            <color indexed="81"/>
            <rFont val="Tahoma"/>
            <family val="2"/>
          </rPr>
          <t xml:space="preserve">  
</t>
        </r>
        <r>
          <rPr>
            <b/>
            <sz val="9"/>
            <color indexed="81"/>
            <rFont val="돋움"/>
            <family val="3"/>
            <charset val="129"/>
          </rPr>
          <t>단</t>
        </r>
        <r>
          <rPr>
            <b/>
            <sz val="9"/>
            <color indexed="81"/>
            <rFont val="Tahoma"/>
            <family val="2"/>
          </rPr>
          <t xml:space="preserve">, </t>
        </r>
        <r>
          <rPr>
            <b/>
            <sz val="9"/>
            <color indexed="81"/>
            <rFont val="돋움"/>
            <family val="3"/>
            <charset val="129"/>
          </rPr>
          <t>정치자금기부금과</t>
        </r>
        <r>
          <rPr>
            <b/>
            <sz val="9"/>
            <color indexed="81"/>
            <rFont val="Tahoma"/>
            <family val="2"/>
          </rPr>
          <t xml:space="preserve"> </t>
        </r>
        <r>
          <rPr>
            <b/>
            <sz val="9"/>
            <color indexed="81"/>
            <rFont val="돋움"/>
            <family val="3"/>
            <charset val="129"/>
          </rPr>
          <t>우리사주조합기부금은</t>
        </r>
        <r>
          <rPr>
            <b/>
            <sz val="9"/>
            <color indexed="81"/>
            <rFont val="Tahoma"/>
            <family val="2"/>
          </rPr>
          <t xml:space="preserve"> </t>
        </r>
        <r>
          <rPr>
            <b/>
            <sz val="9"/>
            <color indexed="81"/>
            <rFont val="돋움"/>
            <family val="3"/>
            <charset val="129"/>
          </rPr>
          <t>근로자</t>
        </r>
        <r>
          <rPr>
            <b/>
            <sz val="9"/>
            <color indexed="81"/>
            <rFont val="Tahoma"/>
            <family val="2"/>
          </rPr>
          <t xml:space="preserve"> </t>
        </r>
        <r>
          <rPr>
            <b/>
            <sz val="9"/>
            <color indexed="81"/>
            <rFont val="돋움"/>
            <family val="3"/>
            <charset val="129"/>
          </rPr>
          <t>본인이</t>
        </r>
        <r>
          <rPr>
            <b/>
            <sz val="9"/>
            <color indexed="81"/>
            <rFont val="Tahoma"/>
            <family val="2"/>
          </rPr>
          <t xml:space="preserve"> </t>
        </r>
        <r>
          <rPr>
            <b/>
            <sz val="9"/>
            <color indexed="81"/>
            <rFont val="돋움"/>
            <family val="3"/>
            <charset val="129"/>
          </rPr>
          <t>기부한</t>
        </r>
        <r>
          <rPr>
            <b/>
            <sz val="9"/>
            <color indexed="81"/>
            <rFont val="Tahoma"/>
            <family val="2"/>
          </rPr>
          <t xml:space="preserve"> </t>
        </r>
        <r>
          <rPr>
            <b/>
            <sz val="9"/>
            <color indexed="81"/>
            <rFont val="돋움"/>
            <family val="3"/>
            <charset val="129"/>
          </rPr>
          <t>경우에만</t>
        </r>
        <r>
          <rPr>
            <b/>
            <sz val="9"/>
            <color indexed="81"/>
            <rFont val="Tahoma"/>
            <family val="2"/>
          </rPr>
          <t xml:space="preserve"> </t>
        </r>
        <r>
          <rPr>
            <b/>
            <sz val="9"/>
            <color indexed="81"/>
            <rFont val="돋움"/>
            <family val="3"/>
            <charset val="129"/>
          </rPr>
          <t>공제</t>
        </r>
        <r>
          <rPr>
            <b/>
            <sz val="9"/>
            <color indexed="81"/>
            <rFont val="Tahoma"/>
            <family val="2"/>
          </rPr>
          <t xml:space="preserve"> </t>
        </r>
        <r>
          <rPr>
            <b/>
            <sz val="9"/>
            <color indexed="81"/>
            <rFont val="돋움"/>
            <family val="3"/>
            <charset val="129"/>
          </rPr>
          <t>대상금액에</t>
        </r>
        <r>
          <rPr>
            <b/>
            <sz val="9"/>
            <color indexed="81"/>
            <rFont val="Tahoma"/>
            <family val="2"/>
          </rPr>
          <t xml:space="preserve"> </t>
        </r>
        <r>
          <rPr>
            <b/>
            <sz val="9"/>
            <color indexed="81"/>
            <rFont val="돋움"/>
            <family val="3"/>
            <charset val="129"/>
          </rPr>
          <t>포함</t>
        </r>
        <r>
          <rPr>
            <b/>
            <sz val="9"/>
            <color indexed="81"/>
            <rFont val="Tahoma"/>
            <family val="2"/>
          </rPr>
          <t xml:space="preserve">) 
</t>
        </r>
        <r>
          <rPr>
            <b/>
            <sz val="9"/>
            <color indexed="81"/>
            <rFont val="돋움"/>
            <family val="3"/>
            <charset val="129"/>
          </rPr>
          <t>다른</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기본공제를</t>
        </r>
        <r>
          <rPr>
            <b/>
            <sz val="9"/>
            <color indexed="81"/>
            <rFont val="Tahoma"/>
            <family val="2"/>
          </rPr>
          <t xml:space="preserve"> </t>
        </r>
        <r>
          <rPr>
            <b/>
            <sz val="9"/>
            <color indexed="81"/>
            <rFont val="돋움"/>
            <family val="3"/>
            <charset val="129"/>
          </rPr>
          <t>적용받는</t>
        </r>
        <r>
          <rPr>
            <b/>
            <sz val="9"/>
            <color indexed="81"/>
            <rFont val="Tahoma"/>
            <family val="2"/>
          </rPr>
          <t xml:space="preserve"> </t>
        </r>
        <r>
          <rPr>
            <b/>
            <sz val="9"/>
            <color indexed="81"/>
            <rFont val="돋움"/>
            <family val="3"/>
            <charset val="129"/>
          </rPr>
          <t>부양가족이</t>
        </r>
        <r>
          <rPr>
            <b/>
            <sz val="9"/>
            <color indexed="81"/>
            <rFont val="Tahoma"/>
            <family val="2"/>
          </rPr>
          <t xml:space="preserve"> </t>
        </r>
        <r>
          <rPr>
            <b/>
            <sz val="9"/>
            <color indexed="81"/>
            <rFont val="돋움"/>
            <family val="3"/>
            <charset val="129"/>
          </rPr>
          <t>지급한</t>
        </r>
        <r>
          <rPr>
            <b/>
            <sz val="9"/>
            <color indexed="81"/>
            <rFont val="Tahoma"/>
            <family val="2"/>
          </rPr>
          <t xml:space="preserve"> </t>
        </r>
        <r>
          <rPr>
            <b/>
            <sz val="9"/>
            <color indexed="81"/>
            <rFont val="돋움"/>
            <family val="3"/>
            <charset val="129"/>
          </rPr>
          <t>기부금은</t>
        </r>
        <r>
          <rPr>
            <b/>
            <sz val="9"/>
            <color indexed="81"/>
            <rFont val="Tahoma"/>
            <family val="2"/>
          </rPr>
          <t xml:space="preserve"> </t>
        </r>
        <r>
          <rPr>
            <b/>
            <sz val="9"/>
            <color indexed="81"/>
            <rFont val="돋움"/>
            <family val="3"/>
            <charset val="129"/>
          </rPr>
          <t>공제대상이</t>
        </r>
        <r>
          <rPr>
            <b/>
            <sz val="9"/>
            <color indexed="81"/>
            <rFont val="Tahoma"/>
            <family val="2"/>
          </rPr>
          <t xml:space="preserve"> </t>
        </r>
        <r>
          <rPr>
            <b/>
            <sz val="9"/>
            <color indexed="81"/>
            <rFont val="돋움"/>
            <family val="3"/>
            <charset val="129"/>
          </rPr>
          <t xml:space="preserve">아님
</t>
        </r>
      </text>
    </comment>
  </commentList>
</comments>
</file>

<file path=xl/sharedStrings.xml><?xml version="1.0" encoding="utf-8"?>
<sst xmlns="http://schemas.openxmlformats.org/spreadsheetml/2006/main" count="788" uniqueCount="564">
  <si>
    <t>※ 근로소득자는 신고서에 소득·세액 공제 증명서류를 첨부하여 원천징수의무자(소속 회사 등)에게 제출하며, 원천징수의무자는 신고서 및 첨부서류를 확</t>
    <phoneticPr fontId="1" type="noConversion"/>
  </si>
  <si>
    <t>소득자 성명</t>
    <phoneticPr fontId="1" type="noConversion"/>
  </si>
  <si>
    <t>근무처 명칭</t>
    <phoneticPr fontId="1" type="noConversion"/>
  </si>
  <si>
    <t>세대주 여부</t>
    <phoneticPr fontId="1" type="noConversion"/>
  </si>
  <si>
    <t>소득세 원천징수세액
조정신청</t>
    <phoneticPr fontId="1" type="noConversion"/>
  </si>
  <si>
    <t>인적공제 항목
변동 여부</t>
    <phoneticPr fontId="1" type="noConversion"/>
  </si>
  <si>
    <t>【</t>
    <phoneticPr fontId="1" type="noConversion"/>
  </si>
  <si>
    <t>】세대주</t>
    <phoneticPr fontId="1" type="noConversion"/>
  </si>
  <si>
    <t>】세대원</t>
    <phoneticPr fontId="1" type="noConversion"/>
  </si>
  <si>
    <t>~</t>
    <phoneticPr fontId="1" type="noConversion"/>
  </si>
  <si>
    <t>】거주자</t>
    <phoneticPr fontId="1" type="noConversion"/>
  </si>
  <si>
    <t>】비거주자</t>
    <phoneticPr fontId="1" type="noConversion"/>
  </si>
  <si>
    <t>】120%</t>
    <phoneticPr fontId="1" type="noConversion"/>
  </si>
  <si>
    <t>】100%</t>
    <phoneticPr fontId="1" type="noConversion"/>
  </si>
  <si>
    <t>】80%</t>
    <phoneticPr fontId="1" type="noConversion"/>
  </si>
  <si>
    <r>
      <t>】</t>
    </r>
    <r>
      <rPr>
        <sz val="7"/>
        <color theme="1"/>
        <rFont val="굴림"/>
        <family val="3"/>
        <charset val="129"/>
      </rPr>
      <t>전년과 동일</t>
    </r>
    <phoneticPr fontId="1" type="noConversion"/>
  </si>
  <si>
    <r>
      <t>】</t>
    </r>
    <r>
      <rPr>
        <sz val="7"/>
        <color theme="1"/>
        <rFont val="굴림"/>
        <family val="3"/>
        <charset val="129"/>
      </rPr>
      <t>변동</t>
    </r>
    <phoneticPr fontId="1" type="noConversion"/>
  </si>
  <si>
    <t>주민등록번호</t>
    <phoneticPr fontId="1" type="noConversion"/>
  </si>
  <si>
    <t>(국적 코드 :</t>
    <phoneticPr fontId="1" type="noConversion"/>
  </si>
  <si>
    <t>)</t>
    <phoneticPr fontId="1" type="noConversion"/>
  </si>
  <si>
    <t>(거주지국 코드:</t>
    <phoneticPr fontId="1" type="noConversion"/>
  </si>
  <si>
    <t>관계
코드</t>
    <phoneticPr fontId="1" type="noConversion"/>
  </si>
  <si>
    <t>부
녀
자</t>
    <phoneticPr fontId="1" type="noConversion"/>
  </si>
  <si>
    <t>한
부
모</t>
    <phoneticPr fontId="1" type="noConversion"/>
  </si>
  <si>
    <t>장
애
인</t>
    <phoneticPr fontId="1" type="noConversion"/>
  </si>
  <si>
    <t>6세
이하</t>
    <phoneticPr fontId="1" type="noConversion"/>
  </si>
  <si>
    <t>국세청</t>
    <phoneticPr fontId="1" type="noConversion"/>
  </si>
  <si>
    <t>전통
시장
사용액</t>
    <phoneticPr fontId="1" type="noConversion"/>
  </si>
  <si>
    <t>대중
교통
이용액</t>
    <phoneticPr fontId="1" type="noConversion"/>
  </si>
  <si>
    <t>주민등록번호</t>
    <phoneticPr fontId="1" type="noConversion"/>
  </si>
  <si>
    <t>성  명</t>
    <phoneticPr fontId="1" type="noConversion"/>
  </si>
  <si>
    <t>보험료</t>
    <phoneticPr fontId="1" type="noConversion"/>
  </si>
  <si>
    <t>기본
공제</t>
    <phoneticPr fontId="1" type="noConversion"/>
  </si>
  <si>
    <t>유의사항</t>
    <phoneticPr fontId="1" type="noConversion"/>
  </si>
  <si>
    <t xml:space="preserve"> 2. “분납신청 여부”란은 소득세법 제137조제4항에 따라 연말정산 추가 납부세액이 10만원 초과하는 경우에 추가 납부세액의 분납신청 여부를 표시합니다.</t>
    <phoneticPr fontId="1" type="noConversion"/>
  </si>
  <si>
    <t xml:space="preserve"> 3. 관계코드</t>
    <phoneticPr fontId="1" type="noConversion"/>
  </si>
  <si>
    <t>신용카드
(전통시장·대
중교통 제외)</t>
    <phoneticPr fontId="1" type="noConversion"/>
  </si>
  <si>
    <t>직불카드등
(전통시장·대
중교통 제외)</t>
    <phoneticPr fontId="1" type="noConversion"/>
  </si>
  <si>
    <t>현금영수증
(전통시장·대
중교통 제외)</t>
    <phoneticPr fontId="1" type="noConversion"/>
  </si>
  <si>
    <t>경로
우대</t>
    <phoneticPr fontId="1" type="noConversion"/>
  </si>
  <si>
    <t>출산
입양</t>
    <phoneticPr fontId="1" type="noConversion"/>
  </si>
  <si>
    <t>년 소득에 대한 연말정산용)</t>
    <phoneticPr fontId="1" type="noConversion"/>
  </si>
  <si>
    <t>(자녀:</t>
    <phoneticPr fontId="1" type="noConversion"/>
  </si>
  <si>
    <t>명)</t>
    <phoneticPr fontId="1" type="noConversion"/>
  </si>
  <si>
    <t>(근로자 본인)</t>
    <phoneticPr fontId="1" type="noConversion"/>
  </si>
  <si>
    <t>Ⅰ.
인
적
공
제
및
소득
·
세액공제
명
세</t>
    <phoneticPr fontId="1" type="noConversion"/>
  </si>
  <si>
    <t xml:space="preserve"> 1. “소득세 원천징수세액 조정신청”란에는 소득세법 시행령 제194조제3항에 따라 원천징수세액의 비율을 변경하고자 하는 경우에 원하는 비율란에 “√”표시합니다.</t>
    <phoneticPr fontId="1" type="noConversion"/>
  </si>
  <si>
    <t>구분</t>
    <phoneticPr fontId="1" type="noConversion"/>
  </si>
  <si>
    <t>관계코드</t>
    <phoneticPr fontId="1" type="noConversion"/>
  </si>
  <si>
    <t>소득자 본인
(소득세법 § 50 ① 1)</t>
    <phoneticPr fontId="1" type="noConversion"/>
  </si>
  <si>
    <t>배우자
(소득세법 § 50 ① 2)</t>
    <phoneticPr fontId="1" type="noConversion"/>
  </si>
  <si>
    <t>형제자매
(소득세법 § 50 ① 3 다)</t>
    <phoneticPr fontId="1" type="noConversion"/>
  </si>
  <si>
    <t>0</t>
    <phoneticPr fontId="1" type="noConversion"/>
  </si>
  <si>
    <t>3</t>
    <phoneticPr fontId="1" type="noConversion"/>
  </si>
  <si>
    <t>6</t>
    <phoneticPr fontId="1" type="noConversion"/>
  </si>
  <si>
    <t>소득자의 직계존속
(소득세법 § 50 ① 3 가)</t>
    <phoneticPr fontId="1" type="noConversion"/>
  </si>
  <si>
    <t>직계비속(자녀·입양자)
(소득세법 § 50 ① 3 나)</t>
    <phoneticPr fontId="1" type="noConversion"/>
  </si>
  <si>
    <t>수급자(코드1~6제외)
(소득세법 § 50 ① 3 라)</t>
    <phoneticPr fontId="1" type="noConversion"/>
  </si>
  <si>
    <t>1</t>
    <phoneticPr fontId="1" type="noConversion"/>
  </si>
  <si>
    <t>4</t>
    <phoneticPr fontId="1" type="noConversion"/>
  </si>
  <si>
    <t>7</t>
    <phoneticPr fontId="1" type="noConversion"/>
  </si>
  <si>
    <t>배우자의 직계존속
(소득세법 § 50 ① 3 가)</t>
    <phoneticPr fontId="1" type="noConversion"/>
  </si>
  <si>
    <t>직계비속(코드 4 제외)
(소득세법 § 50 ① 3 나)</t>
    <phoneticPr fontId="1" type="noConversion"/>
  </si>
  <si>
    <t>위탁아동
(소득세법 § 50 ① 3 마)</t>
    <phoneticPr fontId="1" type="noConversion"/>
  </si>
  <si>
    <t>2</t>
    <phoneticPr fontId="1" type="noConversion"/>
  </si>
  <si>
    <r>
      <t>5</t>
    </r>
    <r>
      <rPr>
        <b/>
        <vertAlign val="superscript"/>
        <sz val="7"/>
        <color rgb="FFFF0000"/>
        <rFont val="굴림"/>
        <family val="3"/>
        <charset val="129"/>
      </rPr>
      <t>*</t>
    </r>
    <phoneticPr fontId="1" type="noConversion"/>
  </si>
  <si>
    <t>* 해당 직계비속과 그 배우자가 장애인인 경우 그 배우자를 포함합니다.</t>
    <phoneticPr fontId="1" type="noConversion"/>
  </si>
  <si>
    <t>※ 관계코드 4~6은 소득자와 배우자의 각각의 관계를 포함합니다.</t>
    <phoneticPr fontId="1" type="noConversion"/>
  </si>
  <si>
    <t xml:space="preserve"> 4. 연령기준</t>
    <phoneticPr fontId="1" type="noConversion"/>
  </si>
  <si>
    <t>- 경로우대: (    .   .   .</t>
    <phoneticPr fontId="1" type="noConversion"/>
  </si>
  <si>
    <t>)  이전 출생(만 70세 이상: 연 100만원 공제)</t>
    <phoneticPr fontId="1" type="noConversion"/>
  </si>
  <si>
    <t>- 6세 이하: (</t>
    <phoneticPr fontId="1" type="noConversion"/>
  </si>
  <si>
    <t>)  이후 출생(만 6세 이하의 공제대상자가 2명 이상인 경우 1명을 초과하는 1명당 연 15만원 세액공제)</t>
    <phoneticPr fontId="1" type="noConversion"/>
  </si>
  <si>
    <t xml:space="preserve"> 5. "부녀자 공제”란에는 여성근로소득자 본인에 한정하여 그 적용 여부를 표시합니다.</t>
    <phoneticPr fontId="1" type="noConversion"/>
  </si>
  <si>
    <t xml:space="preserve"> 6. "장애인 공제”란에는 다음의 해당 코드를 적습니다.</t>
    <phoneticPr fontId="1" type="noConversion"/>
  </si>
  <si>
    <t>해당코드</t>
    <phoneticPr fontId="1" type="noConversion"/>
  </si>
  <si>
    <t>「장애인복지법」에 따른 장애인</t>
    <phoneticPr fontId="1" type="noConversion"/>
  </si>
  <si>
    <t>「국가유공자 등 예우 및 지원에 관한 법률」에 따른
상이자 및 이와 유사한 자로서 근로능력이 없는 자</t>
    <phoneticPr fontId="1" type="noConversion"/>
  </si>
  <si>
    <t>그 밖에 항시 치료를 요하는 중증환자</t>
    <phoneticPr fontId="1" type="noConversion"/>
  </si>
  <si>
    <t>7. 내·외국인: 내국인=1, 외국인=9로 구분하여 적습니다. 근로소득자가 외국인에 해당하는 경우 국적을 적으며, 국적코드는 거주지국코드를 참조하여 적습니다.</t>
    <phoneticPr fontId="1" type="noConversion"/>
  </si>
  <si>
    <t xml:space="preserve"> 8. "직불카드등”란에는 「여신전문금융업법」 제2조에 따른 직불카드 등 「조세특례제한법」 제126조의2제1항제4호에 해당하는 금액(전통시장사용분과 대중교통이용분이 포함된 금액은 제외)을 적습니다.</t>
    <phoneticPr fontId="1" type="noConversion"/>
  </si>
  <si>
    <t>√</t>
    <phoneticPr fontId="1" type="noConversion"/>
  </si>
  <si>
    <t>○</t>
    <phoneticPr fontId="1" type="noConversion"/>
  </si>
  <si>
    <t>접수번호 :</t>
    <phoneticPr fontId="1" type="noConversion"/>
  </si>
  <si>
    <t>생년월일</t>
    <phoneticPr fontId="23" type="noConversion"/>
  </si>
  <si>
    <t>주민번호끝</t>
    <phoneticPr fontId="23" type="noConversion"/>
  </si>
  <si>
    <t>주민check</t>
    <phoneticPr fontId="23" type="noConversion"/>
  </si>
  <si>
    <t>나이</t>
    <phoneticPr fontId="23" type="noConversion"/>
  </si>
  <si>
    <t>성별</t>
    <phoneticPr fontId="23" type="noConversion"/>
  </si>
  <si>
    <t>내외국인</t>
    <phoneticPr fontId="23" type="noConversion"/>
  </si>
  <si>
    <t>세</t>
    <phoneticPr fontId="1" type="noConversion"/>
  </si>
  <si>
    <t>근 무  기 간</t>
    <phoneticPr fontId="1" type="noConversion"/>
  </si>
  <si>
    <t>거 주  구 분</t>
    <phoneticPr fontId="1" type="noConversion"/>
  </si>
  <si>
    <t>길이</t>
    <phoneticPr fontId="1" type="noConversion"/>
  </si>
  <si>
    <t>KR</t>
    <phoneticPr fontId="1" type="noConversion"/>
  </si>
  <si>
    <t>내·외
국인</t>
    <phoneticPr fontId="1" type="noConversion"/>
  </si>
  <si>
    <t>자 료
구 분</t>
    <phoneticPr fontId="1" type="noConversion"/>
  </si>
  <si>
    <t>기   타</t>
    <phoneticPr fontId="1" type="noConversion"/>
  </si>
  <si>
    <t xml:space="preserve">소득·세액 공제신고서/근로소득자 소득·세액 공제신고서 (  </t>
    <phoneticPr fontId="1" type="noConversion"/>
  </si>
  <si>
    <t>■ 소득세법 시행규칙 [별지 제37호서식] &lt;개정 2015. .  .&gt;</t>
    <phoneticPr fontId="1" type="noConversion"/>
  </si>
  <si>
    <t>ⓑ 현금영수증</t>
    <phoneticPr fontId="1" type="noConversion"/>
  </si>
  <si>
    <t>ⓒ 직불카드 선불카드</t>
    <phoneticPr fontId="1" type="noConversion"/>
  </si>
  <si>
    <t>ⓓ 전통시장사용액
    (신용/직불/선불카드,현금영수증)</t>
    <phoneticPr fontId="1" type="noConversion"/>
  </si>
  <si>
    <t>ⓐ 신용카드 사용금액</t>
    <phoneticPr fontId="1" type="noConversion"/>
  </si>
  <si>
    <t>대상금액</t>
    <phoneticPr fontId="1" type="noConversion"/>
  </si>
  <si>
    <t>공제율계산</t>
    <phoneticPr fontId="1" type="noConversion"/>
  </si>
  <si>
    <t>공제가능금액</t>
    <phoneticPr fontId="1" type="noConversion"/>
  </si>
  <si>
    <t>총급여</t>
    <phoneticPr fontId="1" type="noConversion"/>
  </si>
  <si>
    <t>공제율계산-공제
제외금액(하단)</t>
    <phoneticPr fontId="1" type="noConversion"/>
  </si>
  <si>
    <t>MIN[ 총급여
20%, 3백만원 ]</t>
    <phoneticPr fontId="1" type="noConversion"/>
  </si>
  <si>
    <t>MIN [ 공제가능액,
공제한도액 ]</t>
    <phoneticPr fontId="1" type="noConversion"/>
  </si>
  <si>
    <t>하단참조</t>
    <phoneticPr fontId="1" type="noConversion"/>
  </si>
  <si>
    <t>일반 + 추가공제액</t>
    <phoneticPr fontId="1" type="noConversion"/>
  </si>
  <si>
    <t>과세기간</t>
    <phoneticPr fontId="1" type="noConversion"/>
  </si>
  <si>
    <t>금액</t>
  </si>
  <si>
    <t>금액</t>
    <phoneticPr fontId="1" type="noConversion"/>
  </si>
  <si>
    <t>①</t>
    <phoneticPr fontId="1" type="noConversion"/>
  </si>
  <si>
    <t>②</t>
    <phoneticPr fontId="1" type="noConversion"/>
  </si>
  <si>
    <t>③</t>
    <phoneticPr fontId="1" type="noConversion"/>
  </si>
  <si>
    <t>④</t>
    <phoneticPr fontId="1" type="noConversion"/>
  </si>
  <si>
    <t>추가공제율 사용액 증가분</t>
    <phoneticPr fontId="1" type="noConversion"/>
  </si>
  <si>
    <t>※ ⓐ,ⓑ,ⓒ는 전통시장·대중교통비 제외</t>
    <phoneticPr fontId="1" type="noConversion"/>
  </si>
  <si>
    <t>■ 공제제외금액</t>
    <phoneticPr fontId="1" type="noConversion"/>
  </si>
  <si>
    <t>② 최저사용금액 ＞신용카드사용금액 (ⓐ) : ⓐ X 15% + {최저사용금액 - ⓐ } X 30%</t>
    <phoneticPr fontId="1" type="noConversion"/>
  </si>
  <si>
    <t>■ [추가공제금액] 산출방법 = ( ① + ② )</t>
    <phoneticPr fontId="1" type="noConversion"/>
  </si>
  <si>
    <t>구     분</t>
    <phoneticPr fontId="1" type="noConversion"/>
  </si>
  <si>
    <t>공제한도</t>
    <phoneticPr fontId="1" type="noConversion"/>
  </si>
  <si>
    <t>일반공제액</t>
    <phoneticPr fontId="1" type="noConversion"/>
  </si>
  <si>
    <t>추가공제액</t>
    <phoneticPr fontId="1" type="noConversion"/>
  </si>
  <si>
    <t>최종공제액</t>
    <phoneticPr fontId="1" type="noConversion"/>
  </si>
  <si>
    <t>계 산 식</t>
    <phoneticPr fontId="1" type="noConversion"/>
  </si>
  <si>
    <t>MIN [공제가능금액-공제한도 (음수면 0), ⓓX30%, 100만원]</t>
    <phoneticPr fontId="1" type="noConversion"/>
  </si>
  <si>
    <t>MIN [공제가능금액-공제한도 - ①전통시장 추가공제액 (음수면 0), ⓔX30%, 100만원]</t>
    <phoneticPr fontId="1" type="noConversion"/>
  </si>
  <si>
    <t>① 전통시장 추가공제액</t>
    <phoneticPr fontId="1" type="noConversion"/>
  </si>
  <si>
    <t>② 대중교통 추가공제액</t>
    <phoneticPr fontId="1" type="noConversion"/>
  </si>
  <si>
    <t>① 최저사용금액 ≤ 신용카드사용금액 (ⓐ) : 최저사용금액 X 15%</t>
    <phoneticPr fontId="1" type="noConversion"/>
  </si>
  <si>
    <t>신용카드 사용액 (ⓐ~ⓔ)</t>
    <phoneticPr fontId="1" type="noConversion"/>
  </si>
  <si>
    <r>
      <t xml:space="preserve">■ 신용카드 </t>
    </r>
    <r>
      <rPr>
        <b/>
        <sz val="7"/>
        <color rgb="FFFF0000"/>
        <rFont val="굴림"/>
        <family val="3"/>
        <charset val="129"/>
      </rPr>
      <t>등</t>
    </r>
    <r>
      <rPr>
        <sz val="7"/>
        <color theme="1"/>
        <rFont val="굴림"/>
        <family val="3"/>
        <charset val="129"/>
      </rPr>
      <t xml:space="preserve"> 사용금액 공제액</t>
    </r>
    <phoneticPr fontId="1" type="noConversion"/>
  </si>
  <si>
    <t>(총급여 25%)</t>
    <phoneticPr fontId="1" type="noConversion"/>
  </si>
  <si>
    <t>최저사용액</t>
    <phoneticPr fontId="1" type="noConversion"/>
  </si>
  <si>
    <t>1. 신용카드 등 사용액 소득공제</t>
  </si>
  <si>
    <t>(1) 의의</t>
  </si>
  <si>
    <t>근로소득이 있는 거주자 본인과 연간소득금액이 100만원 이하인 배우자 및 생계를 같이 하는 직계존비속(배우자의 직계존속과</t>
  </si>
  <si>
    <t>입양자 포함)이 국내에서 사업자로부터 재화나 용역을 제공받고 신용카드·기명식선불카드, 직불카드 또는 현금영수증을</t>
  </si>
  <si>
    <t>사용하여 그 대가로 지급 하는 금액과 학원의 수강료 등을 지로(지로이용기관의 상호, 대표자성명, 사업자등록번호,</t>
    <phoneticPr fontId="1" type="noConversion"/>
  </si>
  <si>
    <t>지로납부자의 성명이 포함된 것에 한함)로 납부한 금액 중 일정금액을 소득금액에서 공제한다.</t>
    <phoneticPr fontId="1" type="noConversion"/>
  </si>
  <si>
    <t>배우자</t>
    <phoneticPr fontId="1" type="noConversion"/>
  </si>
  <si>
    <t>직계존속(배우자의
 직계존속 포함)</t>
    <phoneticPr fontId="1" type="noConversion"/>
  </si>
  <si>
    <t>직계비속, 동거입양자</t>
    <phoneticPr fontId="1" type="noConversion"/>
  </si>
  <si>
    <t>형제 자매, 위탁아동</t>
    <phoneticPr fontId="1" type="noConversion"/>
  </si>
  <si>
    <t>동거여부 불문</t>
    <phoneticPr fontId="1" type="noConversion"/>
  </si>
  <si>
    <t>주거 형편상
별거자 포함</t>
    <phoneticPr fontId="1" type="noConversion"/>
  </si>
  <si>
    <t>소득요건</t>
    <phoneticPr fontId="1" type="noConversion"/>
  </si>
  <si>
    <t>나이요건</t>
    <phoneticPr fontId="1" type="noConversion"/>
  </si>
  <si>
    <t>연간소득금액이
100만원 이하인 자</t>
    <phoneticPr fontId="1" type="noConversion"/>
  </si>
  <si>
    <t>해당없음</t>
    <phoneticPr fontId="1" type="noConversion"/>
  </si>
  <si>
    <t>공제불가</t>
    <phoneticPr fontId="1" type="noConversion"/>
  </si>
  <si>
    <t xml:space="preserve">☞ 기본공제대상자라 하더라도 형제자매ㆍ기초생활보장법에 따른 수급자ㆍ장애인인 직계비속의 장애인 배우자가 사용한 </t>
    <phoneticPr fontId="1" type="noConversion"/>
  </si>
  <si>
    <t xml:space="preserve">     신용카드는 신용카드 소득공제 대상이 아님.</t>
    <phoneticPr fontId="1" type="noConversion"/>
  </si>
  <si>
    <r>
      <rPr>
        <b/>
        <sz val="7"/>
        <color rgb="FFFF0000"/>
        <rFont val="굴림"/>
        <family val="3"/>
        <charset val="129"/>
      </rPr>
      <t>근로자 본인</t>
    </r>
    <r>
      <rPr>
        <sz val="7"/>
        <color theme="1"/>
        <rFont val="굴림"/>
        <family val="3"/>
        <charset val="129"/>
      </rPr>
      <t xml:space="preserve">의 신용카드 </t>
    </r>
    <r>
      <rPr>
        <b/>
        <sz val="7"/>
        <color rgb="FFFF0000"/>
        <rFont val="굴림"/>
        <family val="3"/>
        <charset val="129"/>
      </rPr>
      <t>등</t>
    </r>
    <r>
      <rPr>
        <sz val="7"/>
        <color theme="1"/>
        <rFont val="굴림"/>
        <family val="3"/>
        <charset val="129"/>
      </rPr>
      <t xml:space="preserve"> 사용액</t>
    </r>
    <phoneticPr fontId="1" type="noConversion"/>
  </si>
  <si>
    <t>퇴사일</t>
    <phoneticPr fontId="1" type="noConversion"/>
  </si>
  <si>
    <t>기부금이월분</t>
    <phoneticPr fontId="1" type="noConversion"/>
  </si>
  <si>
    <t>중소기업취득자감면
신청서 제출여부</t>
    <phoneticPr fontId="1" type="noConversion"/>
  </si>
  <si>
    <t>이중근로자및 전직장
근로소득원천징수영수증</t>
    <phoneticPr fontId="1" type="noConversion"/>
  </si>
  <si>
    <t>60세 이상</t>
    <phoneticPr fontId="1" type="noConversion"/>
  </si>
  <si>
    <t>이전 출생</t>
    <phoneticPr fontId="1" type="noConversion"/>
  </si>
  <si>
    <t>20세 이하</t>
    <phoneticPr fontId="1" type="noConversion"/>
  </si>
  <si>
    <t>이후 출생</t>
    <phoneticPr fontId="1" type="noConversion"/>
  </si>
  <si>
    <t>위탁아동(18세미만)</t>
    <phoneticPr fontId="1" type="noConversion"/>
  </si>
  <si>
    <t>70세 이상</t>
    <phoneticPr fontId="1" type="noConversion"/>
  </si>
  <si>
    <r>
      <t xml:space="preserve">인적공제 항목 </t>
    </r>
    <r>
      <rPr>
        <sz val="6"/>
        <color theme="1"/>
        <rFont val="굴림"/>
        <family val="3"/>
        <charset val="129"/>
      </rPr>
      <t>(종합소득,퇴직소득,양도소득 확인)</t>
    </r>
    <phoneticPr fontId="1" type="noConversion"/>
  </si>
  <si>
    <t>(5) 신용카드사용액소득공제와 다른 특별세액공제항목의 중복적용 여부</t>
    <phoneticPr fontId="1" type="noConversion"/>
  </si>
  <si>
    <t>국민연금보험료</t>
    <phoneticPr fontId="1" type="noConversion"/>
  </si>
  <si>
    <t>보험료</t>
    <phoneticPr fontId="1" type="noConversion"/>
  </si>
  <si>
    <t>의료비</t>
    <phoneticPr fontId="1" type="noConversion"/>
  </si>
  <si>
    <t>교육비</t>
    <phoneticPr fontId="1" type="noConversion"/>
  </si>
  <si>
    <t>건강·고용보험료</t>
    <phoneticPr fontId="1" type="noConversion"/>
  </si>
  <si>
    <t>보장성보험</t>
    <phoneticPr fontId="1" type="noConversion"/>
  </si>
  <si>
    <t>의료비를 세액공제받은 부분</t>
    <phoneticPr fontId="1" type="noConversion"/>
  </si>
  <si>
    <t>의료비를 세액공제받지 못한 부분</t>
    <phoneticPr fontId="1" type="noConversion"/>
  </si>
  <si>
    <t>유치원·초중고·대학교·대학원·특별법상 학교</t>
    <phoneticPr fontId="1" type="noConversion"/>
  </si>
  <si>
    <t>·보육시설 수업료 등</t>
    <phoneticPr fontId="1" type="noConversion"/>
  </si>
  <si>
    <t>위 이외의
교육비</t>
    <phoneticPr fontId="1" type="noConversion"/>
  </si>
  <si>
    <t>학원·체육시설
수강료</t>
    <phoneticPr fontId="1" type="noConversion"/>
  </si>
  <si>
    <t>취학전 아동</t>
    <phoneticPr fontId="1" type="noConversion"/>
  </si>
  <si>
    <t>기타의 공제대상 교육비</t>
    <phoneticPr fontId="1" type="noConversion"/>
  </si>
  <si>
    <t>특별세액공제</t>
    <phoneticPr fontId="1" type="noConversion"/>
  </si>
  <si>
    <t>신용카드공제</t>
    <phoneticPr fontId="1" type="noConversion"/>
  </si>
  <si>
    <t>○</t>
    <phoneticPr fontId="1" type="noConversion"/>
  </si>
  <si>
    <t>Ⅹ</t>
    <phoneticPr fontId="1" type="noConversion"/>
  </si>
  <si>
    <t>○</t>
    <phoneticPr fontId="1" type="noConversion"/>
  </si>
  <si>
    <t>기타의 자</t>
    <phoneticPr fontId="1" type="noConversion"/>
  </si>
  <si>
    <t>(2) 보장성보험료 세액공제</t>
    <phoneticPr fontId="1" type="noConversion"/>
  </si>
  <si>
    <t>계약유형</t>
    <phoneticPr fontId="1" type="noConversion"/>
  </si>
  <si>
    <t>계약자</t>
    <phoneticPr fontId="1" type="noConversion"/>
  </si>
  <si>
    <t>근로자 본인</t>
    <phoneticPr fontId="1" type="noConversion"/>
  </si>
  <si>
    <t>또는 부양가족</t>
    <phoneticPr fontId="1" type="noConversion"/>
  </si>
  <si>
    <t>피보험자 또는 종피보험자</t>
    <phoneticPr fontId="1" type="noConversion"/>
  </si>
  <si>
    <t>배우자 또는 부양가족</t>
    <phoneticPr fontId="1" type="noConversion"/>
  </si>
  <si>
    <t>배우자 또는 부양가족</t>
    <phoneticPr fontId="1" type="noConversion"/>
  </si>
  <si>
    <t>비    고</t>
    <phoneticPr fontId="1" type="noConversion"/>
  </si>
  <si>
    <t>- 배우자는 소득금액 100만원 이하
(근로소득만 있는 자는 총급여액 500만원 이하
- 부양가족은 나이요건 및 소득요건이 적용됨</t>
    <phoneticPr fontId="1" type="noConversion"/>
  </si>
  <si>
    <t>3) 기본공제대상자별 보험료 세액공제여부</t>
    <phoneticPr fontId="1" type="noConversion"/>
  </si>
  <si>
    <t>아버지</t>
    <phoneticPr fontId="1" type="noConversion"/>
  </si>
  <si>
    <t>딸</t>
    <phoneticPr fontId="1" type="noConversion"/>
  </si>
  <si>
    <t>아들</t>
    <phoneticPr fontId="1" type="noConversion"/>
  </si>
  <si>
    <t>누나</t>
    <phoneticPr fontId="1" type="noConversion"/>
  </si>
  <si>
    <t>공제가능여부</t>
    <phoneticPr fontId="1" type="noConversion"/>
  </si>
  <si>
    <t>56세</t>
    <phoneticPr fontId="1" type="noConversion"/>
  </si>
  <si>
    <t>25세</t>
    <phoneticPr fontId="1" type="noConversion"/>
  </si>
  <si>
    <t>23세 대학생</t>
    <phoneticPr fontId="1" type="noConversion"/>
  </si>
  <si>
    <t>맞벌이 부부</t>
    <phoneticPr fontId="1" type="noConversion"/>
  </si>
  <si>
    <t>15세 중학생</t>
    <phoneticPr fontId="1" type="noConversion"/>
  </si>
  <si>
    <t>32세</t>
    <phoneticPr fontId="1" type="noConversion"/>
  </si>
  <si>
    <t>기본공제대상자</t>
    <phoneticPr fontId="1" type="noConversion"/>
  </si>
  <si>
    <t>동거요건</t>
    <phoneticPr fontId="1" type="noConversion"/>
  </si>
  <si>
    <t>비고</t>
    <phoneticPr fontId="1" type="noConversion"/>
  </si>
  <si>
    <t>3) 기본공제대상자별 의료비 세액공제여부</t>
    <phoneticPr fontId="1" type="noConversion"/>
  </si>
  <si>
    <t>맞벌이 부부의 배우자의
기본공제대상자임</t>
    <phoneticPr fontId="1" type="noConversion"/>
  </si>
  <si>
    <r>
      <t>교육비</t>
    </r>
    <r>
      <rPr>
        <sz val="6"/>
        <color theme="1"/>
        <rFont val="굴림"/>
        <family val="3"/>
        <charset val="129"/>
      </rPr>
      <t>(15%)</t>
    </r>
    <r>
      <rPr>
        <sz val="7"/>
        <color theme="1"/>
        <rFont val="굴림"/>
        <family val="3"/>
        <charset val="129"/>
      </rPr>
      <t xml:space="preserve">
</t>
    </r>
    <r>
      <rPr>
        <sz val="5"/>
        <color theme="1"/>
        <rFont val="굴림"/>
        <family val="3"/>
        <charset val="129"/>
      </rPr>
      <t>(초중고-1인당300만원 한도,대학생-1인당900만원)</t>
    </r>
    <phoneticPr fontId="1" type="noConversion"/>
  </si>
  <si>
    <r>
      <t>보장성</t>
    </r>
    <r>
      <rPr>
        <sz val="6"/>
        <color theme="1"/>
        <rFont val="굴림"/>
        <family val="3"/>
        <charset val="129"/>
      </rPr>
      <t>(12%)
연 100만원한도</t>
    </r>
    <phoneticPr fontId="1" type="noConversion"/>
  </si>
  <si>
    <r>
      <t xml:space="preserve">장애인
전용 보장성
</t>
    </r>
    <r>
      <rPr>
        <sz val="6"/>
        <color theme="1"/>
        <rFont val="굴림"/>
        <family val="3"/>
        <charset val="129"/>
      </rPr>
      <t>(15%) 연100만원 한도</t>
    </r>
    <phoneticPr fontId="1" type="noConversion"/>
  </si>
  <si>
    <r>
      <t xml:space="preserve">건강 ·
고용 등
</t>
    </r>
    <r>
      <rPr>
        <sz val="6"/>
        <color theme="1"/>
        <rFont val="굴림"/>
        <family val="3"/>
        <charset val="129"/>
      </rPr>
      <t>(특별공제)</t>
    </r>
    <phoneticPr fontId="1" type="noConversion"/>
  </si>
  <si>
    <t>의료비 세액공제</t>
    <phoneticPr fontId="1" type="noConversion"/>
  </si>
  <si>
    <t>가.</t>
    <phoneticPr fontId="1" type="noConversion"/>
  </si>
  <si>
    <t>나.</t>
    <phoneticPr fontId="1" type="noConversion"/>
  </si>
  <si>
    <t>총급여 3%</t>
    <phoneticPr fontId="1" type="noConversion"/>
  </si>
  <si>
    <t>총급여</t>
    <phoneticPr fontId="1" type="noConversion"/>
  </si>
  <si>
    <r>
      <t>의료비</t>
    </r>
    <r>
      <rPr>
        <sz val="6"/>
        <color theme="1"/>
        <rFont val="굴림"/>
        <family val="3"/>
        <charset val="129"/>
      </rPr>
      <t>(15%)</t>
    </r>
    <r>
      <rPr>
        <sz val="7"/>
        <color theme="1"/>
        <rFont val="굴림"/>
        <family val="3"/>
        <charset val="129"/>
      </rPr>
      <t xml:space="preserve">
</t>
    </r>
    <r>
      <rPr>
        <sz val="6"/>
        <color theme="1"/>
        <rFont val="굴림"/>
        <family val="3"/>
        <charset val="129"/>
      </rPr>
      <t>(총급여3%초과)
연 700만원 한도
나이.소득금액 제한 없으나 생계</t>
    </r>
    <phoneticPr fontId="1" type="noConversion"/>
  </si>
  <si>
    <t>단,그밖의 공제대상자 의료비가(총급여x3%)에 미달할 경우 미달하는 금액 차감</t>
    <phoneticPr fontId="1" type="noConversion"/>
  </si>
  <si>
    <t>연 700만원 한도</t>
    <phoneticPr fontId="1" type="noConversion"/>
  </si>
  <si>
    <t>세액공제액</t>
    <phoneticPr fontId="1" type="noConversion"/>
  </si>
  <si>
    <t>근로소득금액</t>
    <phoneticPr fontId="1" type="noConversion"/>
  </si>
  <si>
    <t>각종 소득 · 세액 공제 항목</t>
  </si>
  <si>
    <t>신용카드등 사용액 합계</t>
    <phoneticPr fontId="1" type="noConversion"/>
  </si>
  <si>
    <t>총급여</t>
    <phoneticPr fontId="1" type="noConversion"/>
  </si>
  <si>
    <t>근로소득공제</t>
    <phoneticPr fontId="1" type="noConversion"/>
  </si>
  <si>
    <t>인하여 근로소득 세액계산을 하고 근로소득자에게 즉시 근로소득원천징수영수증을 발급해야 합니다. 연말정산 시 근로소득자에게 환급이 발생하는 경우 원천징수의무자는 근로소득자에게 환급세액을 지급해야 합니다.</t>
    <phoneticPr fontId="1" type="noConversion"/>
  </si>
  <si>
    <t>※ 신용카드 등 사용금액 소득공제와 특별세액공제 중복 적용 여부</t>
    <phoneticPr fontId="1" type="noConversion"/>
  </si>
  <si>
    <t>구분</t>
    <phoneticPr fontId="1" type="noConversion"/>
  </si>
  <si>
    <t>신용카드로 결제한 의료비</t>
    <phoneticPr fontId="1" type="noConversion"/>
  </si>
  <si>
    <t>신용카드로 결제한 학원비,</t>
    <phoneticPr fontId="1" type="noConversion"/>
  </si>
  <si>
    <t>지로납부한 학원수강료</t>
    <phoneticPr fontId="1" type="noConversion"/>
  </si>
  <si>
    <t>신용카드로 결제한 교복구입비</t>
    <phoneticPr fontId="1" type="noConversion"/>
  </si>
  <si>
    <t>신용카드로 결제한 보장성보험료</t>
    <phoneticPr fontId="1" type="noConversion"/>
  </si>
  <si>
    <t>취학전 아동</t>
    <phoneticPr fontId="1" type="noConversion"/>
  </si>
  <si>
    <t>그 외</t>
    <phoneticPr fontId="1" type="noConversion"/>
  </si>
  <si>
    <t>신용카드로 결제한 기부금</t>
    <phoneticPr fontId="1" type="noConversion"/>
  </si>
  <si>
    <t>특별공제 항목</t>
    <phoneticPr fontId="1" type="noConversion"/>
  </si>
  <si>
    <t>의료비세액공제 가능</t>
    <phoneticPr fontId="1" type="noConversion"/>
  </si>
  <si>
    <t>보험료세액공제 가능</t>
    <phoneticPr fontId="1" type="noConversion"/>
  </si>
  <si>
    <t>기부금세액공제 가능</t>
    <phoneticPr fontId="1" type="noConversion"/>
  </si>
  <si>
    <t>교육비세액공제 불가</t>
    <phoneticPr fontId="1" type="noConversion"/>
  </si>
  <si>
    <t>교육비세액공제 가능</t>
    <phoneticPr fontId="1" type="noConversion"/>
  </si>
  <si>
    <r>
      <t>교육비세액공제 가능</t>
    </r>
    <r>
      <rPr>
        <b/>
        <vertAlign val="superscript"/>
        <sz val="7"/>
        <color rgb="FFFF0000"/>
        <rFont val="굴림"/>
        <family val="3"/>
        <charset val="129"/>
      </rPr>
      <t>*1</t>
    </r>
    <phoneticPr fontId="1" type="noConversion"/>
  </si>
  <si>
    <t>신용카드공제</t>
    <phoneticPr fontId="1" type="noConversion"/>
  </si>
  <si>
    <t>신용카드공제 가능</t>
    <phoneticPr fontId="1" type="noConversion"/>
  </si>
  <si>
    <t>신용카드공제 불가</t>
    <phoneticPr fontId="1" type="noConversion"/>
  </si>
  <si>
    <r>
      <rPr>
        <b/>
        <vertAlign val="superscript"/>
        <sz val="7"/>
        <color rgb="FFFF0000"/>
        <rFont val="굴림"/>
        <family val="3"/>
        <charset val="129"/>
      </rPr>
      <t>*1</t>
    </r>
    <r>
      <rPr>
        <sz val="7"/>
        <color theme="1"/>
        <rFont val="굴림"/>
        <family val="3"/>
        <charset val="129"/>
      </rPr>
      <t xml:space="preserve"> 취학전 아동의 경우에는 주 1회 이상 월단위로 교습받는 학원, 체육시설 등의 수강료에</t>
    </r>
    <phoneticPr fontId="1" type="noConversion"/>
  </si>
  <si>
    <t xml:space="preserve">    대하여 교육비세액공제를 받을 수 있습니다.</t>
    <phoneticPr fontId="1" type="noConversion"/>
  </si>
  <si>
    <t>공제대상자</t>
    <phoneticPr fontId="1" type="noConversion"/>
  </si>
  <si>
    <t>생계요건</t>
    <phoneticPr fontId="1" type="noConversion"/>
  </si>
  <si>
    <t>소득요건</t>
    <phoneticPr fontId="1" type="noConversion"/>
  </si>
  <si>
    <t>나이요건</t>
    <phoneticPr fontId="1" type="noConversion"/>
  </si>
  <si>
    <t>야간근로수당</t>
    <phoneticPr fontId="1" type="noConversion"/>
  </si>
  <si>
    <t>소기업 · 소상공인 공제제도 과세체계 개선</t>
    <phoneticPr fontId="1" type="noConversion"/>
  </si>
  <si>
    <t>○공제 한도：300만 원</t>
    <phoneticPr fontId="1" type="noConversion"/>
  </si>
  <si>
    <t>○종합소득금액→사업소득금액(2015년귀속 부터)</t>
    <phoneticPr fontId="1" type="noConversion"/>
  </si>
  <si>
    <t>직계존속,형제자매</t>
    <phoneticPr fontId="1" type="noConversion"/>
  </si>
  <si>
    <t>직계비속,형제자매</t>
    <phoneticPr fontId="1" type="noConversion"/>
  </si>
  <si>
    <t>위탁아동</t>
    <phoneticPr fontId="1" type="noConversion"/>
  </si>
  <si>
    <t>배우자,수급자 등 나이요건 없음,소득요건 있음.</t>
    <phoneticPr fontId="1" type="noConversion"/>
  </si>
  <si>
    <t>장애인(추가공제 1명당 200만원)의 경우 나이요건 적용하지 않음.</t>
    <phoneticPr fontId="1" type="noConversion"/>
  </si>
  <si>
    <t>경로우대자 1명당 추가공제 100만원</t>
    <phoneticPr fontId="1" type="noConversion"/>
  </si>
  <si>
    <t>본인</t>
    <phoneticPr fontId="1" type="noConversion"/>
  </si>
  <si>
    <t>65세이상</t>
    <phoneticPr fontId="1" type="noConversion"/>
  </si>
  <si>
    <t>장애인</t>
    <phoneticPr fontId="1" type="noConversion"/>
  </si>
  <si>
    <t>난임시술비</t>
    <phoneticPr fontId="1" type="noConversion"/>
  </si>
  <si>
    <t>다.</t>
    <phoneticPr fontId="1" type="noConversion"/>
  </si>
  <si>
    <t>라.</t>
    <phoneticPr fontId="1" type="noConversion"/>
  </si>
  <si>
    <t>마.</t>
    <phoneticPr fontId="1" type="noConversion"/>
  </si>
  <si>
    <t>그 외 부양가족</t>
    <phoneticPr fontId="1" type="noConversion"/>
  </si>
  <si>
    <t>의료비 공제금액</t>
    <phoneticPr fontId="1" type="noConversion"/>
  </si>
  <si>
    <t>㉲ &lt; 총급여액 3%</t>
    <phoneticPr fontId="1" type="noConversion"/>
  </si>
  <si>
    <t>㉲&gt;= 총급여액 3%</t>
    <phoneticPr fontId="1" type="noConversion"/>
  </si>
  <si>
    <t>※ ※㉯, ㉰, ㉲ : 나이ㆍ소득금액 제한 없으나 생계를 같이하는 부양가족에 해당되어야 함</t>
    <phoneticPr fontId="1" type="noConversion"/>
  </si>
  <si>
    <t>월정액</t>
    <phoneticPr fontId="1" type="noConversion"/>
  </si>
  <si>
    <t>직전연도
총급여</t>
    <phoneticPr fontId="1" type="noConversion"/>
  </si>
  <si>
    <t>대한민국</t>
    <phoneticPr fontId="1" type="noConversion"/>
  </si>
  <si>
    <t>사업자 등록번호</t>
    <phoneticPr fontId="1" type="noConversion"/>
  </si>
  <si>
    <t>국                 적</t>
    <phoneticPr fontId="1" type="noConversion"/>
  </si>
  <si>
    <t>주 민 등 록 번호</t>
    <phoneticPr fontId="1" type="noConversion"/>
  </si>
  <si>
    <t>감   면    기   간</t>
    <phoneticPr fontId="1" type="noConversion"/>
  </si>
  <si>
    <t>거   주    지   국</t>
    <phoneticPr fontId="1" type="noConversion"/>
  </si>
  <si>
    <t>입사일</t>
    <phoneticPr fontId="1" type="noConversion"/>
  </si>
  <si>
    <t>※주민등록 등본 반드시 제출 민원24시 http://www.minwon.go.kr/</t>
    <phoneticPr fontId="1" type="noConversion"/>
  </si>
  <si>
    <t>○</t>
    <phoneticPr fontId="1" type="noConversion"/>
  </si>
  <si>
    <t>공제액</t>
    <phoneticPr fontId="1" type="noConversion"/>
  </si>
  <si>
    <t>■ 사용자 인적사항</t>
    <phoneticPr fontId="1" type="noConversion"/>
  </si>
  <si>
    <t>성명</t>
    <phoneticPr fontId="1" type="noConversion"/>
  </si>
  <si>
    <t>주민등록번호</t>
    <phoneticPr fontId="1" type="noConversion"/>
  </si>
  <si>
    <t>일반</t>
    <phoneticPr fontId="1" type="noConversion"/>
  </si>
  <si>
    <t>전통시장</t>
    <phoneticPr fontId="1" type="noConversion"/>
  </si>
  <si>
    <t>대중교통</t>
    <phoneticPr fontId="1" type="noConversion"/>
  </si>
  <si>
    <t>전통시장</t>
    <phoneticPr fontId="1" type="noConversion"/>
  </si>
  <si>
    <t>인별합계금액</t>
    <phoneticPr fontId="1" type="noConversion"/>
  </si>
  <si>
    <t>조회대상기간</t>
    <phoneticPr fontId="1" type="noConversion"/>
  </si>
  <si>
    <t>대중교통</t>
    <phoneticPr fontId="1" type="noConversion"/>
  </si>
  <si>
    <t>선택한 기간의 사용금액 중 공제대상금액</t>
    <phoneticPr fontId="1" type="noConversion"/>
  </si>
  <si>
    <r>
      <t xml:space="preserve">인별 </t>
    </r>
    <r>
      <rPr>
        <b/>
        <sz val="7"/>
        <color theme="6" tint="-0.499984740745262"/>
        <rFont val="굴림"/>
        <family val="3"/>
        <charset val="129"/>
      </rPr>
      <t>연간</t>
    </r>
    <r>
      <rPr>
        <sz val="7"/>
        <color theme="1"/>
        <rFont val="굴림"/>
        <family val="3"/>
        <charset val="129"/>
      </rPr>
      <t xml:space="preserve">
전체 사용액</t>
    </r>
    <phoneticPr fontId="1" type="noConversion"/>
  </si>
  <si>
    <t>근로자 본인 신용카드 등 사용</t>
    <phoneticPr fontId="1" type="noConversion"/>
  </si>
  <si>
    <t>신용카드</t>
    <phoneticPr fontId="1" type="noConversion"/>
  </si>
  <si>
    <t>현금영수증</t>
    <phoneticPr fontId="1" type="noConversion"/>
  </si>
  <si>
    <t>대중교통이용액</t>
    <phoneticPr fontId="1" type="noConversion"/>
  </si>
  <si>
    <t>[신용카드]</t>
    <phoneticPr fontId="1" type="noConversion"/>
  </si>
  <si>
    <t>[직불카드]</t>
    <phoneticPr fontId="1" type="noConversion"/>
  </si>
  <si>
    <t>[현금영수증]</t>
    <phoneticPr fontId="1" type="noConversion"/>
  </si>
  <si>
    <t>표준세액공제 : 근로소득이 있는 거주자로서 특별소득공제 · 월세액세액공제를 신청하지 아니하는 사람에 대해 연 13만원을 종합소득 산출세액에서 공제 소법 §59의4 ⑨</t>
    <phoneticPr fontId="1" type="noConversion"/>
  </si>
  <si>
    <t>연도 중 타 사업장근무여부</t>
    <phoneticPr fontId="1" type="noConversion"/>
  </si>
  <si>
    <r>
      <t xml:space="preserve">기부금
</t>
    </r>
    <r>
      <rPr>
        <sz val="6"/>
        <color theme="1"/>
        <rFont val="굴림"/>
        <family val="3"/>
        <charset val="129"/>
      </rPr>
      <t>(15%,25%)
3천만원 초과분 25%</t>
    </r>
    <phoneticPr fontId="1" type="noConversion"/>
  </si>
  <si>
    <t>연금저축(12%,15%)</t>
    <phoneticPr fontId="1" type="noConversion"/>
  </si>
  <si>
    <t>주택마련저축
(소득공제)</t>
    <phoneticPr fontId="1" type="noConversion"/>
  </si>
  <si>
    <t>주택자금공제
(소득공제)</t>
    <phoneticPr fontId="1" type="noConversion"/>
  </si>
  <si>
    <t>월세액(10%)
(세액공제)</t>
    <phoneticPr fontId="1" type="noConversion"/>
  </si>
  <si>
    <t>★ 홈택스 =&gt; 조회한 항목 한번에 내려받기 (pdf화일로 회사제출) - 암호 걸지 말것</t>
    <phoneticPr fontId="1" type="noConversion"/>
  </si>
  <si>
    <t xml:space="preserve"> 1. 신용카드등 사용금액은 근로기간 중 사용한 금액만 공제대상이 됩니다.</t>
    <phoneticPr fontId="1" type="noConversion"/>
  </si>
  <si>
    <t xml:space="preserve"> 2. [추가공제율 사용액 증가분] 본인의 신용카드 사용액은 근로기간과 상관없이 연간 총사용액을 입력합니다.</t>
    <phoneticPr fontId="1" type="noConversion"/>
  </si>
  <si>
    <t>※ 참고사항</t>
    <phoneticPr fontId="1" type="noConversion"/>
  </si>
  <si>
    <t>공제대상의료비</t>
    <phoneticPr fontId="1" type="noConversion"/>
  </si>
  <si>
    <t>※공제대상 의료비는 당해연도 1.1 부터 당해 연도 12.31까지 지출한 의료비의 합계액으로 합니다. (소법§52①)</t>
    <phoneticPr fontId="1" type="noConversion"/>
  </si>
  <si>
    <t>현장명</t>
    <phoneticPr fontId="1" type="noConversion"/>
  </si>
  <si>
    <t>내         역</t>
    <phoneticPr fontId="1" type="noConversion"/>
  </si>
  <si>
    <t>전액공제기부금</t>
    <phoneticPr fontId="1" type="noConversion"/>
  </si>
  <si>
    <t>정치기부금</t>
    <phoneticPr fontId="1" type="noConversion"/>
  </si>
  <si>
    <t>법정기부금</t>
    <phoneticPr fontId="1" type="noConversion"/>
  </si>
  <si>
    <t>지정
기부금</t>
    <phoneticPr fontId="1" type="noConversion"/>
  </si>
  <si>
    <t>종교단체   기부금(10%)</t>
    <phoneticPr fontId="1" type="noConversion"/>
  </si>
  <si>
    <t>지  출  액</t>
    <phoneticPr fontId="1" type="noConversion"/>
  </si>
  <si>
    <t>공제대상금액</t>
    <phoneticPr fontId="1" type="noConversion"/>
  </si>
  <si>
    <t>코드</t>
    <phoneticPr fontId="1" type="noConversion"/>
  </si>
  <si>
    <t>이월세액공제</t>
    <phoneticPr fontId="1" type="noConversion"/>
  </si>
  <si>
    <t>5년</t>
    <phoneticPr fontId="1" type="noConversion"/>
  </si>
  <si>
    <t>N/A</t>
    <phoneticPr fontId="1" type="noConversion"/>
  </si>
  <si>
    <t>-&gt; 정치자금 10만원 까지는 세액공제,10만원 초과금액 법정기부금,10만원 이하 : 100/110(\90,909원)</t>
    <phoneticPr fontId="1" type="noConversion"/>
  </si>
  <si>
    <t>기부금정치자금세액공제</t>
    <phoneticPr fontId="1" type="noConversion"/>
  </si>
  <si>
    <t>내역</t>
    <phoneticPr fontId="1" type="noConversion"/>
  </si>
  <si>
    <t>정 치 자 금 (지출액)</t>
    <phoneticPr fontId="1" type="noConversion"/>
  </si>
  <si>
    <t>10만원이하 정치자금</t>
    <phoneticPr fontId="1" type="noConversion"/>
  </si>
  <si>
    <t>10만원초과 정치자금</t>
    <phoneticPr fontId="1" type="noConversion"/>
  </si>
  <si>
    <t>공제대상액</t>
    <phoneticPr fontId="1" type="noConversion"/>
  </si>
  <si>
    <t>공 제 율</t>
    <phoneticPr fontId="1" type="noConversion"/>
  </si>
  <si>
    <t>100/110</t>
    <phoneticPr fontId="1" type="noConversion"/>
  </si>
  <si>
    <t>15(25%)</t>
    <phoneticPr fontId="1" type="noConversion"/>
  </si>
  <si>
    <t>세액공제액</t>
    <phoneticPr fontId="1" type="noConversion"/>
  </si>
  <si>
    <t>※ 기부정치자금세액공제 지출액 전액을 입력합니다.</t>
    <phoneticPr fontId="1" type="noConversion"/>
  </si>
  <si>
    <t>※ 기부금명세서(별지 제 45호서식)작성 유의사항</t>
    <phoneticPr fontId="1" type="noConversion"/>
  </si>
  <si>
    <t xml:space="preserve">    10만원이하 정치자금기부금도 포함하여 작성합니다.</t>
    <phoneticPr fontId="1" type="noConversion"/>
  </si>
  <si>
    <t>이월된 종교단체 외 지정 기부금</t>
    <phoneticPr fontId="1" type="noConversion"/>
  </si>
  <si>
    <t>종교단체에 기부한 금액이 없는 경우 (30%)</t>
    <phoneticPr fontId="1" type="noConversion"/>
  </si>
  <si>
    <t>종교단체外기부금(20%)</t>
    <phoneticPr fontId="1" type="noConversion"/>
  </si>
  <si>
    <t>※ 2013.12.31. 이전 기부금액 중기부금 공제대상 한도 내의 이월 기부금액은 종전 규정에 따라 소득공제를 적용</t>
    <phoneticPr fontId="1" type="noConversion"/>
  </si>
  <si>
    <t>우리사주조합기부금</t>
    <phoneticPr fontId="1" type="noConversion"/>
  </si>
  <si>
    <t>[신용카드]</t>
    <phoneticPr fontId="1" type="noConversion"/>
  </si>
  <si>
    <t>[직불카드]</t>
    <phoneticPr fontId="1" type="noConversion"/>
  </si>
  <si>
    <t>[현금영수증]</t>
    <phoneticPr fontId="1" type="noConversion"/>
  </si>
  <si>
    <t>전체금액</t>
    <phoneticPr fontId="1" type="noConversion"/>
  </si>
  <si>
    <t>직불 · 선불 카드</t>
    <phoneticPr fontId="1" type="noConversion"/>
  </si>
  <si>
    <t>전통시장 사용분</t>
    <phoneticPr fontId="1" type="noConversion"/>
  </si>
  <si>
    <t>⑤소계 (⑥+⑦+⑧+⑨+⑩)</t>
    <phoneticPr fontId="1" type="noConversion"/>
  </si>
  <si>
    <t>신용카드신청서</t>
    <phoneticPr fontId="1" type="noConversion"/>
  </si>
  <si>
    <t>본인</t>
    <phoneticPr fontId="1" type="noConversion"/>
  </si>
  <si>
    <t>총급여</t>
    <phoneticPr fontId="1" type="noConversion"/>
  </si>
  <si>
    <t>하단 근로자 본인 것 만 기재 그외는 맨 위에 소득공제 신고서에 기재</t>
    <phoneticPr fontId="1" type="noConversion"/>
  </si>
  <si>
    <t>의료비</t>
    <phoneticPr fontId="1" type="noConversion"/>
  </si>
  <si>
    <t>초과해야 공제</t>
    <phoneticPr fontId="1" type="noConversion"/>
  </si>
  <si>
    <t>기부금</t>
    <phoneticPr fontId="1" type="noConversion"/>
  </si>
  <si>
    <t>빈곳 상단 0으로 채워</t>
    <phoneticPr fontId="1" type="noConversion"/>
  </si>
  <si>
    <t>합계</t>
    <phoneticPr fontId="1" type="noConversion"/>
  </si>
  <si>
    <t>신용카드</t>
    <phoneticPr fontId="1" type="noConversion"/>
  </si>
  <si>
    <t>현금영수증</t>
    <phoneticPr fontId="1" type="noConversion"/>
  </si>
  <si>
    <t>직불·선불카드</t>
    <phoneticPr fontId="1" type="noConversion"/>
  </si>
  <si>
    <t>전통시장사용분</t>
    <phoneticPr fontId="1" type="noConversion"/>
  </si>
  <si>
    <t>대중교통이용분</t>
    <phoneticPr fontId="1" type="noConversion"/>
  </si>
  <si>
    <t>계</t>
    <phoneticPr fontId="1" type="noConversion"/>
  </si>
  <si>
    <t>사용자</t>
    <phoneticPr fontId="1" type="noConversion"/>
  </si>
  <si>
    <t>신용카드신청서</t>
    <phoneticPr fontId="1" type="noConversion"/>
  </si>
  <si>
    <t>장애인등록</t>
    <phoneticPr fontId="1" type="noConversion"/>
  </si>
  <si>
    <t>한부모</t>
    <phoneticPr fontId="1" type="noConversion"/>
  </si>
  <si>
    <t>부녀자</t>
    <phoneticPr fontId="1" type="noConversion"/>
  </si>
  <si>
    <t>관계</t>
    <phoneticPr fontId="1" type="noConversion"/>
  </si>
  <si>
    <t>NO</t>
    <phoneticPr fontId="1" type="noConversion"/>
  </si>
  <si>
    <t>연100만원</t>
    <phoneticPr fontId="1" type="noConversion"/>
  </si>
  <si>
    <t>연50만원</t>
    <phoneticPr fontId="1" type="noConversion"/>
  </si>
  <si>
    <t>회사명</t>
    <phoneticPr fontId="1" type="noConversion"/>
  </si>
  <si>
    <t>만 20세이하</t>
    <phoneticPr fontId="1" type="noConversion"/>
  </si>
  <si>
    <t>만 60세이상</t>
    <phoneticPr fontId="1" type="noConversion"/>
  </si>
  <si>
    <t>만 70세이상</t>
    <phoneticPr fontId="1" type="noConversion"/>
  </si>
  <si>
    <t>※ 참고사항</t>
    <phoneticPr fontId="1" type="noConversion"/>
  </si>
  <si>
    <t>근로자성명</t>
    <phoneticPr fontId="1" type="noConversion"/>
  </si>
  <si>
    <t>계</t>
    <phoneticPr fontId="1" type="noConversion"/>
  </si>
  <si>
    <r>
      <t>신용카드등 사용액</t>
    </r>
    <r>
      <rPr>
        <sz val="7"/>
        <color theme="1"/>
        <rFont val="굴림"/>
        <family val="3"/>
        <charset val="129"/>
      </rPr>
      <t xml:space="preserve">(총급여25%초과) - 소득공제/소득금액제한있음
</t>
    </r>
    <r>
      <rPr>
        <sz val="5"/>
        <color theme="1"/>
        <rFont val="굴림"/>
        <family val="3"/>
        <charset val="129"/>
      </rPr>
      <t>-기본공제대상자로서 나이제한 없음(형제자매 및 장애인 직계비속의 장애인 배우자 사용액은 제외)</t>
    </r>
    <phoneticPr fontId="1" type="noConversion"/>
  </si>
  <si>
    <t>중소기업취업감면 기간 :</t>
    <phoneticPr fontId="1" type="noConversion"/>
  </si>
  <si>
    <t>~</t>
    <phoneticPr fontId="1" type="noConversion"/>
  </si>
  <si>
    <t>1. 주민등록번호를 확인하여 정확하게 기재 (기본공제대상자(소득없는) - 만20세이하,만60세이상,장애인)</t>
    <phoneticPr fontId="1" type="noConversion"/>
  </si>
  <si>
    <t xml:space="preserve">    ▶ 상기 3.번과 4.번 동시공제 불가. 동시에 해당되면 한부모공제(연100만원소득공제) 선택</t>
    <phoneticPr fontId="1" type="noConversion"/>
  </si>
  <si>
    <t>7. 회사는 당 서류를 소속 근로자가 직접 작성하게 하고,뒤에 공제서류 첨부하고 ,</t>
    <phoneticPr fontId="1" type="noConversion"/>
  </si>
  <si>
    <t xml:space="preserve">   반드시 동시에 PDF화일은 비번없이 저장하여 세무대리인에게 제출하시기 바랍니다.</t>
    <phoneticPr fontId="1" type="noConversion"/>
  </si>
  <si>
    <t xml:space="preserve">부양가족의 공제는 기본공제대상자로 포함시키는 분이 그 사람에 대한 모든 공제를 받는 것입니다. </t>
    <phoneticPr fontId="1" type="noConversion"/>
  </si>
  <si>
    <t xml:space="preserve"> 즉, 한 사람의 기본공제는 남편, 의료비 공제는 부인분이 나누어서 받으실 수는 없는 것입니다. </t>
    <phoneticPr fontId="1" type="noConversion"/>
  </si>
  <si>
    <t xml:space="preserve">따라서 귀하의 남편분이 자녀 2분을 모두 기본공제대상자로 하신다면, 의료비 공제 역시 남편분이 받아야 하는 것입니다. </t>
    <phoneticPr fontId="1" type="noConversion"/>
  </si>
  <si>
    <t xml:space="preserve">의료비공제는 근로자 본인이 지출한 비용은 본인이 공제를 적용받을 수 있는 것입니다.
</t>
    <phoneticPr fontId="1" type="noConversion"/>
  </si>
  <si>
    <t xml:space="preserve">따라서 맞벌이 부부로써 남핀이 본인 명의의 신용카드로 아내를 위하여 의료비를 지출한 경우에는 환자인 부인 명의로 의료비자료가 조회되더라도  </t>
    <phoneticPr fontId="1" type="noConversion"/>
  </si>
  <si>
    <t xml:space="preserve">남편이 의료비공제를 적용받을 수 있는 것이며,아내는 의료비공제대상에 해당되지 않는 것이며, </t>
    <phoneticPr fontId="1" type="noConversion"/>
  </si>
  <si>
    <t xml:space="preserve">연말정산시 회사에 제출하는 서류는 연말정산간소화서비스에서 출력한 의료비자료 또는 병원으로부터 발급받은 의료비영수증을 제출하는 것이며 </t>
    <phoneticPr fontId="1" type="noConversion"/>
  </si>
  <si>
    <t>별도의 증빙을 제출하는 것인 아니오니 참고하시기 바랍니다.</t>
    <phoneticPr fontId="1" type="noConversion"/>
  </si>
  <si>
    <t>근로자가  근로자 본인과 기본공제대상자를 위해 교육비를 지급한 경우 교육비 세액공제가 가능한 것이며,</t>
    <phoneticPr fontId="1" type="noConversion"/>
  </si>
  <si>
    <t xml:space="preserve">
이 경우 기본공제대상자는 나이제한을 받지 않습니다.
</t>
    <phoneticPr fontId="1" type="noConversion"/>
  </si>
  <si>
    <t xml:space="preserve">부양가족을 위하여 지급한 보험료,의료비,교육비는 해당 부양가족에 대한 기본공제를 받은 거주자가 본인 지출분에 </t>
    <phoneticPr fontId="1" type="noConversion"/>
  </si>
  <si>
    <t>한하여 공제가능하는 것이므로 남편분은 공제가 불가한 것입니다.</t>
    <phoneticPr fontId="1" type="noConversion"/>
  </si>
  <si>
    <t xml:space="preserve">  년      월      일</t>
    <phoneticPr fontId="1" type="noConversion"/>
  </si>
  <si>
    <t>년      월     일</t>
    <phoneticPr fontId="1" type="noConversion"/>
  </si>
  <si>
    <t xml:space="preserve">■ 추가공제율 사용액 증가분 </t>
    <phoneticPr fontId="1" type="noConversion"/>
  </si>
  <si>
    <t>추가공제율 사용분 계산을 위한 상반기사용액</t>
    <phoneticPr fontId="1" type="noConversion"/>
  </si>
  <si>
    <t>인별합계금액</t>
    <phoneticPr fontId="1" type="noConversion"/>
  </si>
  <si>
    <t>추가공제율 사용분 계산을 위한 상반기사용액
(전통시장사용액+대중교통사용액)</t>
    <phoneticPr fontId="1" type="noConversion"/>
  </si>
  <si>
    <t>ⓔ 대중교통이용액
    (신용/직불/선불카드,현금영수증)</t>
    <phoneticPr fontId="1" type="noConversion"/>
  </si>
  <si>
    <r>
      <t xml:space="preserve">근로자 본인 추가공제율 사용분
</t>
    </r>
    <r>
      <rPr>
        <sz val="4.5"/>
        <color theme="1"/>
        <rFont val="굴림"/>
        <family val="3"/>
        <charset val="129"/>
      </rPr>
      <t>(본인의 직불카드,현금영수증,전통시장,대중교통 사용분)</t>
    </r>
    <phoneticPr fontId="1" type="noConversion"/>
  </si>
  <si>
    <t>청년-2012.1.1.이후 중기취업 100% 감면/ 청년,60세이상,장애인-2014.1.1.이후50%감면/2016.1.1.이후70%감면</t>
    <phoneticPr fontId="1" type="noConversion"/>
  </si>
  <si>
    <t>2016년귀속 부터 나이요건폐지(부양가족),소득금액100만원이하</t>
    <phoneticPr fontId="1" type="noConversion"/>
  </si>
  <si>
    <t>김국진</t>
    <phoneticPr fontId="1" type="noConversion"/>
  </si>
  <si>
    <t>강수지</t>
    <phoneticPr fontId="1" type="noConversion"/>
  </si>
  <si>
    <t>주황규</t>
    <phoneticPr fontId="1" type="noConversion"/>
  </si>
  <si>
    <t>Y  ·  N</t>
    <phoneticPr fontId="1" type="noConversion"/>
  </si>
  <si>
    <t>이전 출생</t>
    <phoneticPr fontId="1" type="noConversion"/>
  </si>
  <si>
    <t>1인당 150만원</t>
    <phoneticPr fontId="1" type="noConversion"/>
  </si>
  <si>
    <t>1인당 150만원 / 추가공제 1인당 100만원</t>
    <phoneticPr fontId="1" type="noConversion"/>
  </si>
  <si>
    <r>
      <t xml:space="preserve">장애등록
</t>
    </r>
    <r>
      <rPr>
        <sz val="9"/>
        <color theme="1"/>
        <rFont val="맑은 고딕"/>
        <family val="3"/>
        <charset val="129"/>
        <scheme val="minor"/>
      </rPr>
      <t>(200만원)</t>
    </r>
    <phoneticPr fontId="1" type="noConversion"/>
  </si>
  <si>
    <r>
      <rPr>
        <sz val="9"/>
        <color rgb="FFFF0000"/>
        <rFont val="맑은 고딕"/>
        <family val="3"/>
        <charset val="129"/>
        <scheme val="minor"/>
      </rPr>
      <t>※ 배우자(호적상)가 있는 경우 기본공제를 안 받더라도 성함하고 주민등록번호를 반드시 기재바랍니다</t>
    </r>
    <r>
      <rPr>
        <sz val="10"/>
        <color rgb="FFFF0000"/>
        <rFont val="맑은 고딕"/>
        <family val="2"/>
        <charset val="129"/>
        <scheme val="minor"/>
      </rPr>
      <t>.</t>
    </r>
    <r>
      <rPr>
        <sz val="8"/>
        <color rgb="FFFF0000"/>
        <rFont val="굴림"/>
        <family val="3"/>
        <charset val="129"/>
      </rPr>
      <t>(한부모/부녀자공제 여부)</t>
    </r>
    <phoneticPr fontId="1" type="noConversion"/>
  </si>
  <si>
    <t>등본상주소</t>
    <phoneticPr fontId="1" type="noConversion"/>
  </si>
  <si>
    <t>5. 2020년도 중도 입사자는 전근무지에서 원천징수영수증 수령후 반드시 첨부</t>
    <phoneticPr fontId="1" type="noConversion"/>
  </si>
  <si>
    <t>부양가족및 기본공제대상 명세서</t>
    <phoneticPr fontId="1" type="noConversion"/>
  </si>
  <si>
    <t>(2012.1.1.이후 중소기업 취업일(만15세~만34세),2014.1.1이후 중소기업 취업일(만60세이상,장애인) - 이전 직장 감면신청여부</t>
    <phoneticPr fontId="1" type="noConversion"/>
  </si>
  <si>
    <t xml:space="preserve">    ▶ 신규입사자 및 기본공제 변동자 주민등록등본및 가족관계증명서 회사에 반드시 제출 </t>
    <phoneticPr fontId="1" type="noConversion"/>
  </si>
  <si>
    <t>보호기간이 연장된 위탁아동은 18미만~20세미만도 위탁아동에 해당함</t>
    <phoneticPr fontId="1" type="noConversion"/>
  </si>
  <si>
    <t>2017년 신용카드 소득공제 자료로 2020년 귀속 과는 다름</t>
    <phoneticPr fontId="1" type="noConversion"/>
  </si>
  <si>
    <r>
      <t xml:space="preserve">   여성이거나 </t>
    </r>
    <r>
      <rPr>
        <b/>
        <u/>
        <sz val="10"/>
        <color theme="1"/>
        <rFont val="맑은 고딕"/>
        <family val="3"/>
        <charset val="129"/>
        <scheme val="minor"/>
      </rPr>
      <t xml:space="preserve">배우자가 없는 여성으로서 </t>
    </r>
    <r>
      <rPr>
        <b/>
        <u/>
        <sz val="10"/>
        <color rgb="FF7030A0"/>
        <rFont val="맑은 고딕"/>
        <family val="3"/>
        <charset val="129"/>
        <scheme val="minor"/>
      </rPr>
      <t>기본공제대상 부양가족</t>
    </r>
    <r>
      <rPr>
        <b/>
        <u/>
        <sz val="10"/>
        <color theme="1"/>
        <rFont val="맑은 고딕"/>
        <family val="3"/>
        <charset val="129"/>
        <scheme val="minor"/>
      </rPr>
      <t xml:space="preserve">이 있는 </t>
    </r>
    <r>
      <rPr>
        <b/>
        <u/>
        <sz val="10"/>
        <color rgb="FF7030A0"/>
        <rFont val="맑은 고딕"/>
        <family val="3"/>
        <charset val="129"/>
        <scheme val="minor"/>
      </rPr>
      <t>세대주</t>
    </r>
    <r>
      <rPr>
        <sz val="10"/>
        <color theme="1"/>
        <rFont val="맑은 고딕"/>
        <family val="2"/>
        <charset val="129"/>
        <scheme val="minor"/>
      </rPr>
      <t>인 경우</t>
    </r>
    <phoneticPr fontId="1" type="noConversion"/>
  </si>
  <si>
    <t>부
양
가
족
상
황</t>
    <phoneticPr fontId="1" type="noConversion"/>
  </si>
  <si>
    <t>번    호</t>
    <phoneticPr fontId="1" type="noConversion"/>
  </si>
  <si>
    <t>소득세법시행령 제106조 [ 부양가족등의 인적공제 ]</t>
    <phoneticPr fontId="1" type="noConversion"/>
  </si>
  <si>
    <t xml:space="preserve">① 거주자의 인적공제대상자(이하 "공제대상가족"이라 한다)가 동시에 다른 거주자의 공제대상가족에 해당되는 경우에는
</t>
    <phoneticPr fontId="1" type="noConversion"/>
  </si>
  <si>
    <t xml:space="preserve">② 둘 이상의 거주자가 제1항에 따른 공제대상가족을 서로 자기의 공제대상가족으로 하여 신고서에 적은 경우 또는 누구의 공제대상가족으로 할 것인가를 알 수 없는 경우에는 다음 각 호의 기준에 따른다.(2010.02.18 개정)
</t>
    <phoneticPr fontId="1" type="noConversion"/>
  </si>
  <si>
    <t>1. 거주자의 공제대상배우자가 다른 거주자의 공제대상부양가족에 해당하는 때에는 공제대상배우자로 한다.(1994.12.31 개정)</t>
    <phoneticPr fontId="1" type="noConversion"/>
  </si>
  <si>
    <t>2. 거주자의 공제대상부양가족이 다른 거주자의 공제대상부양가족에 해당하는 때에는 직전 과세기간에 부양가족으로 인적공제를 받은 거주자의 공제대상부양가족으로 한다.</t>
    <phoneticPr fontId="1" type="noConversion"/>
  </si>
  <si>
    <t xml:space="preserve"> 다만, 직전 과세기간에 부양가족으로 인적공제를 받은 사실이 없는 때에는 해당 과세기간의 종합소득금액이 가장 많은 거주자의 공제대상부양가족으로 한다.(2010.02.18 개정)</t>
    <phoneticPr fontId="1" type="noConversion"/>
  </si>
  <si>
    <t>3. 거주자의 추가공제대상자가 다른 거주자의 추가공제대상자에 해당하는 때에는 제1호 및 제2호의 규정에 의하여 기본공제를 하는 거주자의 추가공제대상자로 한다.(1994.12.31 개정)</t>
    <phoneticPr fontId="1" type="noConversion"/>
  </si>
  <si>
    <t>③ 해당 과세기간의 중도에 사망하였거나 외국에서 영주하기 위하여 출국한 거주자의 공제대상가족으로서 상속인 등 다른 거주자의 공제대상가족에 해당하는 사람에 대해서는 피상속인 또는 출국한 거주자의 공제대상가족으로 한다.(2010.02.18 개정)</t>
    <phoneticPr fontId="1" type="noConversion"/>
  </si>
  <si>
    <t>④ 제3항의 경우 피상속인 또는 출국한 거주자에 대한 인적공제액이 소득금액을 초과하는 경우에는 그 초과하는 부분은 상속인 또는 다른 거주자의 해당 과세기간의 소득금액에서 공제할 수 있다.(2010.02.18 개정)</t>
    <phoneticPr fontId="1" type="noConversion"/>
  </si>
  <si>
    <t>⑤ 법 제50조 제1항 제3호 가목에서 "대통령령으로 정하는 사람"이란 다음 각 호의 어느 하나에 해당하는 사람을 말한다.(2020.02.11 개정)</t>
    <phoneticPr fontId="1" type="noConversion"/>
  </si>
  <si>
    <t>1. 거주자의 직계존속과 혼인(사실혼은 제외한다) 중임이 증명되는 사람(2020.02.11 신설)</t>
    <phoneticPr fontId="1" type="noConversion"/>
  </si>
  <si>
    <t>2. 거주자의 직계존속이 사망한 경우에는 해당 직계존속의 사망일 전날을 기준으로 혼인(사실혼은 제외한다) 중에 있었음이 증명되는 사람(2020.02.11 신설)</t>
    <phoneticPr fontId="1" type="noConversion"/>
  </si>
  <si>
    <t>1. 거주자의 직계비속(2003.12.30 신설)</t>
    <phoneticPr fontId="1" type="noConversion"/>
  </si>
  <si>
    <t>2. 거주자의 배우자가 재혼한 경우로서 당해 배우자가 종전의 배우자와의 혼인(사실혼을 제외한다)중에 출산한 자(거주자와 주민등록표상 동거사실이 확인되는 자에 한한다)(2003.12.30 신설)</t>
    <phoneticPr fontId="1" type="noConversion"/>
  </si>
  <si>
    <t>다만, 직전 과세기간에 소득공제를 받지 못한 경우에는 해당 위탁아동에 대한 직전 과세기간의 위탁기간을 포함하여 계산한다.(2020.02.11 개정)</t>
    <phoneticPr fontId="1" type="noConversion"/>
  </si>
  <si>
    <t xml:space="preserve">⑩ 제5항부터 제9항까지의 규정에 해당하는 자에 대하여 종합소득공제를 받고자 하는 경우에는 기획재정부령으로 정하는 서류를 제107조 제2항 각호에 정하는 바에 따라 제출하여야 한다.(2009.02.04 개정)
</t>
    <phoneticPr fontId="1" type="noConversion"/>
  </si>
  <si>
    <t>법 제143조의6[연금소득자의 소득공제 등 신고]1항에 따른 연금소득자 소득ㆍ세액 공제신고서(이하 "연금소득자 소득ㆍ세액 공제신고서"라 한다) 또는</t>
    <phoneticPr fontId="1" type="noConversion"/>
  </si>
  <si>
    <t xml:space="preserve">해당 과세기간의 과세표준확정신고서, 법 제140조[근로소득자의 소득공제 등 신고] 제1항에 따른 기획재정부령으로 정하는 근로소득자 소득ㆍ세액 공제신고서(이하 "근로소득자 소득ㆍ세액 공제신고서"라 한다), </t>
    <phoneticPr fontId="1" type="noConversion"/>
  </si>
  <si>
    <t>제201조의12[ 연말정산사업소득의 소득공제 및 세액공제 신고 등]에 따른 소득ㆍ세액 공제신고서에 기재된 바에 따라 그 중 1인의 공제대상가족으로 한다.(2014.02.21 개정)</t>
    <phoneticPr fontId="1" type="noConversion"/>
  </si>
  <si>
    <t>⑥ 법 제50조[기본공제] 제1항 제3호 나목에서 “대통령령으로 정하는 사람”이란 다음 각 호의 어느 하나에 해당하는 사람을 말한다.(2010.02.18 개정)</t>
    <phoneticPr fontId="1" type="noConversion"/>
  </si>
  <si>
    <t xml:space="preserve">⑦ 법 제50조[기본공제] 제1항 제3호 나목에서 "대통령령으로 정하는 동거 입양자"란 「민법」 또는 「입양특례법」에 따라 입양한 양자 및 사실상 입양상태에 있는 사람으로서 거주자와 생계를 같이 하는 사람을 말한다.(2012.08.03 개정)
</t>
    <phoneticPr fontId="1" type="noConversion"/>
  </si>
  <si>
    <t>소득세법 제50조 [ 기본공제 ]</t>
    <phoneticPr fontId="1" type="noConversion"/>
  </si>
  <si>
    <t>1. 해당 거주자(2009.12.31 개정)</t>
    <phoneticPr fontId="1" type="noConversion"/>
  </si>
  <si>
    <t>해당 과세기간의 소득금액 합계액이 100만원 이하인 사람(총급여액 500만원 이하의 근로소득만 있는 부양가족을 포함한다)(2015.12.15 개정)</t>
    <phoneticPr fontId="1" type="noConversion"/>
  </si>
  <si>
    <t xml:space="preserve">나. 거주자의 직계비속으로서 대통령령으로 정하는 사람과 대통령령으로 정하는 동거 입양자(이하 "입양자"라 한다)로서 20세 이하인 사람. </t>
    <phoneticPr fontId="1" type="noConversion"/>
  </si>
  <si>
    <t>다. 거주자의 형제자매로서 20세 이하 또는 60세 이상인 사람(2009.12.31 개정)</t>
    <phoneticPr fontId="1" type="noConversion"/>
  </si>
  <si>
    <t>② 제1항에 따른 공제를 “기본공제”라 한다.(2009.12.31 개정)</t>
    <phoneticPr fontId="1" type="noConversion"/>
  </si>
  <si>
    <t>소득세법 제51조 [ 추가공제 ]</t>
    <phoneticPr fontId="1" type="noConversion"/>
  </si>
  <si>
    <t xml:space="preserve">① 제50조에 따른 기본공제대상이 되는 사람(이하 “기본공제대상자”라 한다)이 다음 각 호의 어느 하나에 해당하는 경우에는 </t>
    <phoneticPr fontId="1" type="noConversion"/>
  </si>
  <si>
    <t xml:space="preserve">거주자의 해당 과세기간 종합소득금액에서 기본공제 외에 각 호별로 정해진 금액을 추가로 공제한다. </t>
    <phoneticPr fontId="1" type="noConversion"/>
  </si>
  <si>
    <t>다만, 제3호와 제6호에 모두 해당되는 경우에는 제6호를 적용한다.(2013.01.01 단서신설)</t>
    <phoneticPr fontId="1" type="noConversion"/>
  </si>
  <si>
    <t>1. 70세 이상인 사람(이하 “경로우대자”라 한다)인 경우 1명당 연 100만원(2009.12.31 개정)</t>
    <phoneticPr fontId="1" type="noConversion"/>
  </si>
  <si>
    <t>2. 대통령령[소득세법시행령 제107조 [ 장애인의 범위(2001.12.31 제목개정) ] ]으로 정하는 장애인(이하 “장애인”이라 한다)인 경우 1명당 연 200만원(2009.12.31 개정)</t>
  </si>
  <si>
    <t>소득세법시행령 제107조 [ 장애인의 범위(2001.12.31 제목개정) ]</t>
    <phoneticPr fontId="1" type="noConversion"/>
  </si>
  <si>
    <t>2. 「국가유공자 등 예우 및 지원에 관한 법률」에 의한 상이자 및 이와 유사한 사람으로서 근로능력이 없는 사람(2018.02.13 개정)</t>
    <phoneticPr fontId="1" type="noConversion"/>
  </si>
  <si>
    <t>3. 삭제(2001.12.31)</t>
    <phoneticPr fontId="1" type="noConversion"/>
  </si>
  <si>
    <t>4. 제1호 및 제2호 외에 항시 치료를 요하는 중증환자(2018.02.13 개정)</t>
    <phoneticPr fontId="1" type="noConversion"/>
  </si>
  <si>
    <t>소득세법기본통칙 50-107…2 [ 항시치료를 요하는 중증환자의 범위 ]</t>
    <phoneticPr fontId="1" type="noConversion"/>
  </si>
  <si>
    <t>② 제1항 각 호의 어느 하나에 해당하는 사람이 장애인공제를 받으려는 때에는 기획재정부령으로 정하는 장애인증명서를 다음 각 호의 방법으로 제출하여야 한다.</t>
    <phoneticPr fontId="1" type="noConversion"/>
  </si>
  <si>
    <t xml:space="preserve"> 다만,「국가유공자 등 예우 및 지원에 관한 법률」에 따른 상이자의 증명을 받은 사람 또는 「장애인복지법」에 따른 </t>
    <phoneticPr fontId="1" type="noConversion"/>
  </si>
  <si>
    <t>장애인등록증을 발급받은 사람에 대해서는 해당 증명서ㆍ장애인등록증의 사본이나 그 밖의 장애사실을 증명하는 서류를 제출하여야 하며, 이 경우 장애인증명서는 제출하지 않을 수 있다.(2013.02.15 개정)</t>
    <phoneticPr fontId="1" type="noConversion"/>
  </si>
  <si>
    <t>1. 과세표준확정신고를 하는 때에는 그 신고서에 첨부하여 납세지 관할세무서장에게 제출한다.(1994.12.31 개정)</t>
    <phoneticPr fontId="1" type="noConversion"/>
  </si>
  <si>
    <t xml:space="preserve">③ 장애인으로서 당해 장애의 상태가 1년 이상 지속될 것으로 예상되는 경우 그 장애기간이 기재된 장애인증명서를 제2항의 규정에 의하여 제출한 때에는 그 장애기간 동안은 이를 다시 제출하지 아니하여도 된다. </t>
    <phoneticPr fontId="1" type="noConversion"/>
  </si>
  <si>
    <t>다만, 그 장애기간 중 납세지 관할세무서 또는 사용자를 달리하게 된 때에는 제2항의 규정에 의하여 장애인증명서를 제출하여야 한다.(2001.12.31 개정)</t>
    <phoneticPr fontId="1" type="noConversion"/>
  </si>
  <si>
    <t xml:space="preserve">④ 제3항 단서의 경우 전납세지 관할세무서장 또는 전 원천징수의무자로부터 이미 제출한 장애인증명서를 반환받아 이를 제출할 수 있다.(2001.12.31 개정)
</t>
    <phoneticPr fontId="1" type="noConversion"/>
  </si>
  <si>
    <t xml:space="preserve">3. 해당 거주자(해당 과세기간에 종합소득과세표준을 계산할 때 합산하는 종합소득금액이 3천만원 이하인 거주자로 한정한다)가 배우자가 없는 여성으로서 </t>
    <phoneticPr fontId="1" type="noConversion"/>
  </si>
  <si>
    <t>제50조[ 기본공제 ] 제1항 제3호에 따른 부양가족이 있는 세대주이거나 배우자가 있는 여성인 경우 연 50만원(2014.01.01 개정)</t>
    <phoneticPr fontId="1" type="noConversion"/>
  </si>
  <si>
    <t>4. 삭제(2014.01.01)</t>
    <phoneticPr fontId="1" type="noConversion"/>
  </si>
  <si>
    <t>5. 삭제(2014.01.01)</t>
    <phoneticPr fontId="1" type="noConversion"/>
  </si>
  <si>
    <t>6. 해당 거주자가 배우자가 없는 사람으로서 기본공제대상자인 직계비속 또는 입양자가 있는 경우 연 100만원(2013.01.01 신설)</t>
    <phoneticPr fontId="1" type="noConversion"/>
  </si>
  <si>
    <t>② 제1항에 따른 공제를 “추가공제”라 한다.(2009.12.31 개정)</t>
    <phoneticPr fontId="1" type="noConversion"/>
  </si>
  <si>
    <t>③ 기본공제와 추가공제를 "인적공제"라 한다.(2014.01.01 신설)</t>
    <phoneticPr fontId="1" type="noConversion"/>
  </si>
  <si>
    <t>④ 인적공제의 합계액이 종합소득금액을 초과하는 경우 그 초과하는 공제액은 없는 것으로 한다.(2014.01.01 신설)</t>
    <phoneticPr fontId="1" type="noConversion"/>
  </si>
  <si>
    <t>① 법 제51조[추가공제] 제1항 제2호에 따른 장애인은 다음 각 호의 어느 하나에 해당하는 자로 한다.(2018.02.13 개정)</t>
    <phoneticPr fontId="1" type="noConversion"/>
  </si>
  <si>
    <t>1. 「장애인복지법」에 따른 장애인 및 「장애아동 복지지원법」에 따른 장애아동 중 기획재정부령[소득세법시행규칙 제54조 [ 장애아동의 범위(2018.03.21 신설) ]]으로 정하는 사람(2018.02.13 개정)</t>
    <phoneticPr fontId="1" type="noConversion"/>
  </si>
  <si>
    <t>소득세법시행규칙 제54조 [ 장애아동의 범위(2018.03.21 신설) ]</t>
    <phoneticPr fontId="1" type="noConversion"/>
  </si>
  <si>
    <t>영 제107조[장애인의 범위] 제1항 제1호에서 "기획재정부령으로 정하는 사람"이란 「장애아동 복지지원법」 제21조(발달재활서비스지원)  제1항에 따른 발달재활서비스를 지원받고 있는 사람을 말한다.(2018.03.21 신설)</t>
    <phoneticPr fontId="1" type="noConversion"/>
  </si>
  <si>
    <t xml:space="preserve">장애아동 복지지원법 ( 약칭: 장애아동복지법 ) 제21조(발달재활서비스지원) </t>
    <phoneticPr fontId="1" type="noConversion"/>
  </si>
  <si>
    <t>① 국가와 지방자치단체는 장애아동의 인지, 의사소통, 적응행동, 감각ㆍ운동 등의 기능향상과 행동발달을 위하여 적절한 발달재활서비스(이하 “발달재활서비스”라 한다)를 지원할 수 있다.</t>
    <phoneticPr fontId="1" type="noConversion"/>
  </si>
  <si>
    <t>영 제107조[장애인의 범위 ] 제1항 제4호에 규정한 "항시 치료를 요하는 중증환자"라 함은 지병에 의해 평상시 치료를 요하고 취학·취업이 곤란한 상태에 있는 자를 말한다.(1997.04.08 개정)</t>
    <phoneticPr fontId="1" type="noConversion"/>
  </si>
  <si>
    <t>2. 근로소득(법 제127조[원천징수의무] 제1항 제4호 각 목의 어느 하나에 해당하는 근로소득은 제외한다)이 있는 사람은 근로소득자 소득ㆍ세액 공제신고서에 첨부하여 연말정산을 하는 원천징수의무자에게 제출한다.(2014.02.21 개정)</t>
    <phoneticPr fontId="1" type="noConversion"/>
  </si>
  <si>
    <t>3. 법 제144조의2[과세표준확정신고 예외 사업소득세액의 연말정산]에 따라 연말정산되는 사업소득이 있는 자는 소득ㆍ세액 공제신고서에 첨부하여 연말정산을 하는 원천징수의무자에게 제출한다.(2014.02.21 개정)</t>
    <phoneticPr fontId="1" type="noConversion"/>
  </si>
  <si>
    <r>
      <t xml:space="preserve">① 종합소득이 있는 거주자(자연인만 해당한다)에 대해서는 다음 각 호의 어느 하나에 해당하는 사람의 수에 </t>
    </r>
    <r>
      <rPr>
        <b/>
        <u/>
        <sz val="11"/>
        <color theme="9" tint="-0.249977111117893"/>
        <rFont val="맑은 고딕"/>
        <family val="3"/>
        <charset val="129"/>
        <scheme val="minor"/>
      </rPr>
      <t>1명당 연 150만원</t>
    </r>
    <r>
      <rPr>
        <sz val="11"/>
        <color theme="1"/>
        <rFont val="맑은 고딕"/>
        <family val="2"/>
        <charset val="129"/>
        <scheme val="minor"/>
      </rPr>
      <t>을 곱하여 계산한 금액을 그 거주자의 해당 과세기간의 종합소득금액에서 공제한다.(2009.12.31 개정)</t>
    </r>
    <phoneticPr fontId="1" type="noConversion"/>
  </si>
  <si>
    <r>
      <t xml:space="preserve">2. 거주자의 배우자로서 해당 과세기간의 소득금액이 없거나 해당 과세기간의 </t>
    </r>
    <r>
      <rPr>
        <b/>
        <u/>
        <sz val="11"/>
        <color theme="9" tint="-0.249977111117893"/>
        <rFont val="맑은 고딕"/>
        <family val="3"/>
        <charset val="129"/>
        <scheme val="minor"/>
      </rPr>
      <t>소득금액 합계액이 100만원 이하인 사람</t>
    </r>
    <r>
      <rPr>
        <sz val="11"/>
        <color theme="1"/>
        <rFont val="맑은 고딕"/>
        <family val="2"/>
        <charset val="129"/>
        <scheme val="minor"/>
      </rPr>
      <t>(</t>
    </r>
    <r>
      <rPr>
        <b/>
        <u/>
        <sz val="11"/>
        <color theme="9" tint="-0.249977111117893"/>
        <rFont val="맑은 고딕"/>
        <family val="3"/>
        <charset val="129"/>
        <scheme val="minor"/>
      </rPr>
      <t>총급여액 500만원 이하의 근로소득만 있는 배우자를 포함한다</t>
    </r>
    <r>
      <rPr>
        <sz val="11"/>
        <color theme="1"/>
        <rFont val="맑은 고딕"/>
        <family val="2"/>
        <charset val="129"/>
        <scheme val="minor"/>
      </rPr>
      <t>)(2015.12.15 개정)</t>
    </r>
    <phoneticPr fontId="1" type="noConversion"/>
  </si>
  <si>
    <r>
      <t xml:space="preserve">3. 거주자(그 배우자를 포함한다. 이하 이 호에서 같다)와 생계를 같이 하는 다음 각 목의 어느 하나에 해당하는 </t>
    </r>
    <r>
      <rPr>
        <b/>
        <sz val="11"/>
        <color theme="1"/>
        <rFont val="맑은 고딕"/>
        <family val="3"/>
        <charset val="129"/>
        <scheme val="minor"/>
      </rPr>
      <t>부양가족</t>
    </r>
    <r>
      <rPr>
        <sz val="11"/>
        <color theme="1"/>
        <rFont val="맑은 고딕"/>
        <family val="2"/>
        <charset val="129"/>
        <scheme val="minor"/>
      </rPr>
      <t xml:space="preserve">(제51조[추가공제] 제1항 제2호의 장애인에 해당되는 경우에는 나이의 제한을 받지 아니한다)으로서 </t>
    </r>
    <phoneticPr fontId="1" type="noConversion"/>
  </si>
  <si>
    <r>
      <t>가. 거주자의 직계존속(직계존속이 재혼한 경우에는 그 배우자로서 대통령령</t>
    </r>
    <r>
      <rPr>
        <b/>
        <sz val="11"/>
        <color rgb="FFC00000"/>
        <rFont val="맑은 고딕"/>
        <family val="3"/>
        <charset val="129"/>
        <scheme val="minor"/>
      </rPr>
      <t>[소득세법시행령 제106조 [ 부양가족등의 인적공제 ]]</t>
    </r>
    <r>
      <rPr>
        <sz val="11"/>
        <color theme="1"/>
        <rFont val="맑은 고딕"/>
        <family val="2"/>
        <charset val="129"/>
        <scheme val="minor"/>
      </rPr>
      <t>으로 정하는 사람을 포함한다)으로서 60세 이상인 사람(2009.12.31 개정)</t>
    </r>
    <phoneticPr fontId="1" type="noConversion"/>
  </si>
  <si>
    <t>이 경우 해당 직계비속 또는 입양자와 그 배우자가 모두 제51조[추가공제] 제1항 제2호에 따른 장애인에 해당하는 경우에는 그 배우자를 포함한다.(2009.12.31 개정)</t>
    <phoneticPr fontId="1" type="noConversion"/>
  </si>
  <si>
    <t>라. 「국민기초생활 보장법」에 따른 수급권자 중 대통령령[소득세법시행령 제106조 [부양가족등의 인적공제]]으로 정하는 사람(2009.12.31 개정)</t>
    <phoneticPr fontId="1" type="noConversion"/>
  </si>
  <si>
    <t>마. 「아동복지법」에 따른 가정위탁을 받아 양육하는 아동으로서 대통령령[소득세법시행령 제106조 [부양가족등의 인적공제]]으로 정하는 사람(이하 "위탁아동"이라 한다)(2009.12.31 개정)</t>
    <phoneticPr fontId="1" type="noConversion"/>
  </si>
  <si>
    <t>③ 거주자의 배우자 또는 부양가족이 다른 거주자의 부양가족에 해당되는 경우에는 대통령령[소득세법시행령 제106조 [부양가족등의 인적공제]]으로 정하는 바에 따라 이를 어느 한 거주자의 종합소득금액에서 공제한다.(2009.12.31 개정)</t>
    <phoneticPr fontId="1" type="noConversion"/>
  </si>
  <si>
    <t>국민기초생활 보장법 ( 약칭: 기초생활보장법 )</t>
    <phoneticPr fontId="1" type="noConversion"/>
  </si>
  <si>
    <t xml:space="preserve">제2조(정의) 이 법에서 사용하는 용어의 뜻은 다음과 같다. </t>
    <phoneticPr fontId="1" type="noConversion"/>
  </si>
  <si>
    <t>2. “수급자”란 이 법에 따른 급여를 받는 사람을 말한다.</t>
    <phoneticPr fontId="1" type="noConversion"/>
  </si>
  <si>
    <t>⑧ 법 제50조[기본공제] 제1항 제3호 라목에서 "대통령령으로 정하는 사람"이란 「국민기초생활 보장법」 제2조(정의) 제2호의 수급자를 말한다.(2010.02.18 개정)</t>
    <phoneticPr fontId="1" type="noConversion"/>
  </si>
  <si>
    <t xml:space="preserve">⑨ 법 제50조[기본공제] 제1항 제3호 마목에서 "대통령령으로 정하는 사람"이란 해당 과세기간에 6개월 이상 직접 양육한 위탁아동(「아동복지법」 제16조(보호대상아동의 퇴소조치 등) 제4항에 따라 보호기간이 연장된 경우로서 20세 이하인 위탁아동을 포함한다)을 말한다. </t>
    <phoneticPr fontId="1" type="noConversion"/>
  </si>
  <si>
    <t xml:space="preserve">아동복지법 제16조(보호대상아동의 퇴소조치 등) </t>
    <phoneticPr fontId="1" type="noConversion"/>
  </si>
  <si>
    <t>④ 제1항에도 불구하고 제15조에 따라 보호조치 중인 아동이 다음 각 호의 어느 하나에 해당하면 시ㆍ도지사, 시장ㆍ군수ㆍ구청장은 해당 아동의 보호기간을 연장할 수 있다.  &lt;개정 2016. 3. 22.&gt;</t>
    <phoneticPr fontId="1" type="noConversion"/>
  </si>
  <si>
    <t xml:space="preserve">    1. 「고등교육법」 제2조에 따른 대학 이하의 학교(대학원은 제외한다)에 재학 중인 경우</t>
    <phoneticPr fontId="1" type="noConversion"/>
  </si>
  <si>
    <t xml:space="preserve">    2. 제52조(아동복지시설의 종류)제1항제1호의 아동양육시설 또는 「근로자직업능력 개발법」 제2조제3호에 따른 직업능력개발훈련시설에서 직업 관련 교육ㆍ훈련을 받고 있는 경우</t>
    <phoneticPr fontId="1" type="noConversion"/>
  </si>
  <si>
    <t xml:space="preserve">아동복지법 제52조(아동복지시설의 종류) </t>
    <phoneticPr fontId="1" type="noConversion"/>
  </si>
  <si>
    <t xml:space="preserve"> ① 아동복지시설의 종류는 다음과 같다. &lt;개정 2016.3.22, 2017.10.24, 2019.1.15&gt;</t>
    <phoneticPr fontId="1" type="noConversion"/>
  </si>
  <si>
    <t xml:space="preserve">    1. 아동양육시설: 보호대상아동을 입소시켜 보호, 양육 및 취업훈련, 자립지원 서비스 등을 제공하는 것을 목적으로 하는 시설</t>
    <phoneticPr fontId="1" type="noConversion"/>
  </si>
  <si>
    <t xml:space="preserve">    3. 그 밖에 위탁가정 및 각종 아동복지시설에서 해당 아동을 계속하여 보호ㆍ양육할 필요가 있다고 대통령령[아동복지법 시행령  제22조(보호기간의 연장)]으로 정하는 경우</t>
    <phoneticPr fontId="1" type="noConversion"/>
  </si>
  <si>
    <t>아동복지법 시행령 제22조(보호기간의 연장)</t>
    <phoneticPr fontId="1" type="noConversion"/>
  </si>
  <si>
    <t xml:space="preserve"> 법 제16조제4항제3호에서 “대통령령으로 정하는 경우”란 다음 각 호의 어느 하나에 해당하는 경우를 말한다.  &lt;개정 2014. 9. 26., 2018. 3. 6.&gt;</t>
    <phoneticPr fontId="1" type="noConversion"/>
  </si>
  <si>
    <t>1. 20세 미만인 사람으로서 「학원의 설립ㆍ운영 및 과외교습에 관한 법률」에 따라 등록된 학원에서 교육을 받고 있는 경우</t>
    <phoneticPr fontId="1" type="noConversion"/>
  </si>
  <si>
    <t>2. 시ㆍ도지사 또는 시장ㆍ군수ㆍ구청장이 보호대상아동의 장애ㆍ질병 등을 이유로 보호기간 연장을 요청하는 경우</t>
    <phoneticPr fontId="1" type="noConversion"/>
  </si>
  <si>
    <t>3. 25세 미만이고 지능지수가 71 이상 84 이하인 사람으로서 자립 능력이 부족한 경우</t>
    <phoneticPr fontId="1" type="noConversion"/>
  </si>
  <si>
    <t>4. 취업이나 취업 준비 등 그 밖의 사유를 이유로 보호대상아동이 보호기간 연장을 요청하여 1년 이내의 범위에서 보호기간을 연장하는 경우</t>
    <phoneticPr fontId="1" type="noConversion"/>
  </si>
  <si>
    <r>
      <t xml:space="preserve"> 세대주 : </t>
    </r>
    <r>
      <rPr>
        <b/>
        <sz val="11"/>
        <color rgb="FFC00000"/>
        <rFont val="맑은 고딕"/>
        <family val="3"/>
        <charset val="129"/>
        <scheme val="minor"/>
      </rPr>
      <t>여 · 부</t>
    </r>
    <phoneticPr fontId="1" type="noConversion"/>
  </si>
  <si>
    <t>연락처</t>
    <phoneticPr fontId="1" type="noConversion"/>
  </si>
  <si>
    <r>
      <t xml:space="preserve">전근무지 : </t>
    </r>
    <r>
      <rPr>
        <b/>
        <sz val="11"/>
        <color rgb="FFC00000"/>
        <rFont val="맑은 고딕"/>
        <family val="3"/>
        <charset val="129"/>
        <scheme val="minor"/>
      </rPr>
      <t>여 · 부</t>
    </r>
  </si>
  <si>
    <t>기본
공제
(○,X)</t>
    <phoneticPr fontId="1" type="noConversion"/>
  </si>
  <si>
    <t>부양
가족
(○,X)</t>
    <phoneticPr fontId="1" type="noConversion"/>
  </si>
  <si>
    <t>경로
우대
(○,X)</t>
    <phoneticPr fontId="1" type="noConversion"/>
  </si>
  <si>
    <r>
      <t xml:space="preserve">※ 중도입사자 전 근무지 (2020년귀속) 재직 근로자 </t>
    </r>
    <r>
      <rPr>
        <b/>
        <u/>
        <sz val="11"/>
        <color rgb="FFFF0000"/>
        <rFont val="맑은 고딕"/>
        <family val="3"/>
        <charset val="129"/>
        <scheme val="minor"/>
      </rPr>
      <t xml:space="preserve">前 </t>
    </r>
    <r>
      <rPr>
        <b/>
        <u/>
        <sz val="11"/>
        <color rgb="FFC00000"/>
        <rFont val="맑은 고딕"/>
        <family val="3"/>
        <charset val="129"/>
        <scheme val="minor"/>
      </rPr>
      <t>근무지 근로소득원천징수영수증 제출</t>
    </r>
    <r>
      <rPr>
        <b/>
        <sz val="11"/>
        <color rgb="FF0070C0"/>
        <rFont val="맑은 고딕"/>
        <family val="3"/>
        <charset val="129"/>
        <scheme val="minor"/>
      </rPr>
      <t xml:space="preserve"> 要 ※</t>
    </r>
    <phoneticPr fontId="1" type="noConversion"/>
  </si>
  <si>
    <r>
      <t xml:space="preserve">3. </t>
    </r>
    <r>
      <rPr>
        <b/>
        <sz val="10"/>
        <color rgb="FF7030A0"/>
        <rFont val="맑은 고딕"/>
        <family val="3"/>
        <charset val="129"/>
        <scheme val="minor"/>
      </rPr>
      <t>한부모</t>
    </r>
    <r>
      <rPr>
        <sz val="10"/>
        <color theme="1"/>
        <rFont val="맑은 고딕"/>
        <family val="2"/>
        <charset val="129"/>
        <scheme val="minor"/>
      </rPr>
      <t>에 해당 되면 "○"으로 표기(</t>
    </r>
    <r>
      <rPr>
        <b/>
        <u/>
        <sz val="10"/>
        <color rgb="FFFF0000"/>
        <rFont val="맑은 고딕"/>
        <family val="3"/>
        <charset val="129"/>
        <scheme val="minor"/>
      </rPr>
      <t>배우자가 없는자로서 기본공제대상자인 직계비속,입양자가 있는 경우</t>
    </r>
    <r>
      <rPr>
        <sz val="10"/>
        <color theme="1"/>
        <rFont val="맑은 고딕"/>
        <family val="2"/>
        <charset val="129"/>
        <scheme val="minor"/>
      </rPr>
      <t>)</t>
    </r>
    <phoneticPr fontId="1" type="noConversion"/>
  </si>
  <si>
    <r>
      <t xml:space="preserve">4. </t>
    </r>
    <r>
      <rPr>
        <b/>
        <sz val="10"/>
        <color rgb="FF7030A0"/>
        <rFont val="맑은 고딕"/>
        <family val="3"/>
        <charset val="129"/>
        <scheme val="minor"/>
      </rPr>
      <t>부녀자</t>
    </r>
    <r>
      <rPr>
        <sz val="10"/>
        <color theme="1"/>
        <rFont val="맑은 고딕"/>
        <family val="2"/>
        <charset val="129"/>
        <scheme val="minor"/>
      </rPr>
      <t xml:space="preserve"> 공제 </t>
    </r>
    <r>
      <rPr>
        <b/>
        <u/>
        <sz val="10"/>
        <color rgb="FFFF0000"/>
        <rFont val="맑은 고딕"/>
        <family val="3"/>
        <charset val="129"/>
        <scheme val="minor"/>
      </rPr>
      <t>총급여 41,470,580원이하</t>
    </r>
    <r>
      <rPr>
        <sz val="10"/>
        <color theme="1"/>
        <rFont val="맑은 고딕"/>
        <family val="2"/>
        <charset val="129"/>
        <scheme val="minor"/>
      </rPr>
      <t>(종합소득금액 3천만원이하)인 배우자(</t>
    </r>
    <r>
      <rPr>
        <b/>
        <u/>
        <sz val="10"/>
        <color rgb="FFFF0000"/>
        <rFont val="맑은 고딕"/>
        <family val="3"/>
        <charset val="129"/>
        <scheme val="minor"/>
      </rPr>
      <t>성명,주민등록번호기재</t>
    </r>
    <r>
      <rPr>
        <sz val="10"/>
        <color theme="1"/>
        <rFont val="맑은 고딕"/>
        <family val="2"/>
        <charset val="129"/>
        <scheme val="minor"/>
      </rPr>
      <t>)가 있는</t>
    </r>
    <phoneticPr fontId="1" type="noConversion"/>
  </si>
  <si>
    <t>기본</t>
    <phoneticPr fontId="1" type="noConversion"/>
  </si>
  <si>
    <r>
      <t xml:space="preserve">2. </t>
    </r>
    <r>
      <rPr>
        <b/>
        <sz val="10"/>
        <color rgb="FF7030A0"/>
        <rFont val="맑은 고딕"/>
        <family val="3"/>
        <charset val="129"/>
        <scheme val="minor"/>
      </rPr>
      <t>장애인</t>
    </r>
    <r>
      <rPr>
        <sz val="10"/>
        <color theme="1"/>
        <rFont val="맑은 고딕"/>
        <family val="2"/>
        <charset val="129"/>
        <scheme val="minor"/>
      </rPr>
      <t>등록에 해당 되면 "○"으로 표기 (</t>
    </r>
    <r>
      <rPr>
        <b/>
        <u/>
        <sz val="10"/>
        <color rgb="FFC00000"/>
        <rFont val="맑은 고딕"/>
        <family val="3"/>
        <charset val="129"/>
        <scheme val="minor"/>
      </rPr>
      <t>장애인등록증, 장애인증명서, 중증환자 병원확인서</t>
    </r>
    <r>
      <rPr>
        <sz val="10"/>
        <color theme="1"/>
        <rFont val="맑은 고딕"/>
        <family val="2"/>
        <charset val="129"/>
        <scheme val="minor"/>
      </rPr>
      <t>)</t>
    </r>
    <phoneticPr fontId="1" type="noConversion"/>
  </si>
  <si>
    <r>
      <rPr>
        <sz val="10"/>
        <color theme="1"/>
        <rFont val="맑은 고딕"/>
        <family val="3"/>
        <charset val="129"/>
        <scheme val="minor"/>
      </rPr>
      <t>소득</t>
    </r>
    <r>
      <rPr>
        <sz val="8"/>
        <color theme="1"/>
        <rFont val="맑은 고딕"/>
        <family val="3"/>
        <charset val="129"/>
        <scheme val="minor"/>
      </rPr>
      <t xml:space="preserve">
(100만원이하)
여부 (○,X)</t>
    </r>
    <phoneticPr fontId="1" type="noConversion"/>
  </si>
  <si>
    <t xml:space="preserve">       (단, 배우자와 장애인은 나이(연령) 상관없음. 배우자와 장애인은 소득(100만원 이하)여부확인)</t>
    <phoneticPr fontId="1" type="noConversion"/>
  </si>
  <si>
    <t>https://cafe.daum.net/transtax/Q2Ux/259</t>
    <phoneticPr fontId="1" type="noConversion"/>
  </si>
  <si>
    <r>
      <rPr>
        <b/>
        <u/>
        <sz val="11"/>
        <color rgb="FF7030A0"/>
        <rFont val="맑은 고딕"/>
        <family val="3"/>
        <charset val="129"/>
        <scheme val="minor"/>
      </rPr>
      <t>신규입사자</t>
    </r>
    <r>
      <rPr>
        <b/>
        <sz val="11"/>
        <color theme="1"/>
        <rFont val="맑은 고딕"/>
        <family val="3"/>
        <charset val="129"/>
        <scheme val="minor"/>
      </rPr>
      <t xml:space="preserve"> 연말정산 간소화(홈택스) 에서 </t>
    </r>
    <r>
      <rPr>
        <b/>
        <sz val="11"/>
        <color rgb="FF7030A0"/>
        <rFont val="맑은 고딕"/>
        <family val="3"/>
        <charset val="129"/>
        <scheme val="minor"/>
      </rPr>
      <t>(전 직장포함)</t>
    </r>
    <r>
      <rPr>
        <b/>
        <u/>
        <sz val="11"/>
        <color rgb="FFFF0000"/>
        <rFont val="맑은 고딕"/>
        <family val="3"/>
        <charset val="129"/>
        <scheme val="minor"/>
      </rPr>
      <t>근무기간 월 만 check</t>
    </r>
    <r>
      <rPr>
        <b/>
        <sz val="11"/>
        <color theme="1"/>
        <rFont val="맑은 고딕"/>
        <family val="3"/>
        <charset val="129"/>
        <scheme val="minor"/>
      </rPr>
      <t xml:space="preserve"> 하여 (비밀번호 없이) pdf 일괄다운로드</t>
    </r>
    <phoneticPr fontId="1" type="noConversion"/>
  </si>
  <si>
    <r>
      <t xml:space="preserve">연말정산간소화 PDF화일제출여부
</t>
    </r>
    <r>
      <rPr>
        <b/>
        <sz val="10"/>
        <color rgb="FFC00000"/>
        <rFont val="맑은 고딕"/>
        <family val="3"/>
        <charset val="129"/>
        <scheme val="minor"/>
      </rPr>
      <t>(전직장 포함)근무기간 적용 월만 check!!</t>
    </r>
    <phoneticPr fontId="1" type="noConversion"/>
  </si>
  <si>
    <t>연말정산 공문</t>
    <phoneticPr fontId="1" type="noConversion"/>
  </si>
  <si>
    <t>https://cafe.daum.net/transtax/Q2Ux/267</t>
    <phoneticPr fontId="1" type="noConversion"/>
  </si>
  <si>
    <t>중소기업 취업자 감면</t>
    <phoneticPr fontId="1" type="noConversion"/>
  </si>
  <si>
    <t>https://cafe.daum.net/transtax/Q2Ux</t>
    <phoneticPr fontId="1" type="noConversion"/>
  </si>
  <si>
    <t>부양가족공제 자료제공 동의</t>
    <phoneticPr fontId="1" type="noConversion"/>
  </si>
  <si>
    <t>배우자 연간 소득금액 100만원 초과 배우자의 기부금, 교육비, 신용카드등사용금액 불가 / 의료비 근로자가 직접 부담</t>
    <phoneticPr fontId="1" type="noConversion"/>
  </si>
  <si>
    <t>소득금액 100만원 초과 기본공제 불가능</t>
    <phoneticPr fontId="1" type="noConversion"/>
  </si>
  <si>
    <t>https://cafe.daum.net/transtax/Q2Ux/262</t>
    <phoneticPr fontId="1" type="noConversion"/>
  </si>
  <si>
    <t>https://cafe.daum.net/transtax/Q2Ux/270</t>
    <phoneticPr fontId="1" type="noConversion"/>
  </si>
  <si>
    <t>6. 2012년 이후 전근무지에서 중소기업취업감면 받은 경우 홈택스 중소기업취업자소득세감면명세서 조회 제출</t>
    <phoneticPr fontId="1" type="noConversion"/>
  </si>
  <si>
    <r>
      <t xml:space="preserve">   신규입사자 2019년(직전연도) 기부금 이월이 있는 경우:</t>
    </r>
    <r>
      <rPr>
        <sz val="9"/>
        <color theme="1"/>
        <rFont val="맑은 고딕"/>
        <family val="3"/>
        <charset val="129"/>
        <scheme val="minor"/>
      </rPr>
      <t>홈택스 2019년귀속 (근로소득지급명세서 4page) 기부금명세서 제출</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</si>
</sst>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176" formatCode="000000\-0000000"/>
    <numFmt numFmtId="177" formatCode="###\-##\-#####"/>
    <numFmt numFmtId="178" formatCode="yyyy\.mm\.dd\."/>
    <numFmt numFmtId="179" formatCode="yyyy"/>
    <numFmt numFmtId="180" formatCode="yyyy&quot;년&quot;\ m&quot;월&quot;\ d&quot;일&quot;;@"/>
    <numFmt numFmtId="181" formatCode="0_);[Red]\(0\)"/>
    <numFmt numFmtId="182" formatCode="_-[$€-2]* #,##0.00_-;\-[$€-2]* #,##0.00_-;_-[$€-2]* &quot;-&quot;??_-"/>
    <numFmt numFmtId="183" formatCode="#,##0&quot;만원세액공제&quot;;\-* #,##0_-;_-* &quot;-&quot;_-;_-@_-"/>
    <numFmt numFmtId="184" formatCode="0_ &quot;세&quot;"/>
    <numFmt numFmtId="185" formatCode="0_ &quot;년&quot;"/>
    <numFmt numFmtId="186" formatCode="0_ &quot;년귀속&quot;"/>
    <numFmt numFmtId="187" formatCode="0_ &quot;년 귀속&quot;"/>
    <numFmt numFmtId="188" formatCode="###0"/>
  </numFmts>
  <fonts count="96">
    <font>
      <sz val="11"/>
      <color theme="1"/>
      <name val="맑은 고딕"/>
      <family val="2"/>
      <charset val="129"/>
      <scheme val="minor"/>
    </font>
    <font>
      <sz val="8"/>
      <name val="맑은 고딕"/>
      <family val="2"/>
      <charset val="129"/>
      <scheme val="minor"/>
    </font>
    <font>
      <sz val="11"/>
      <color theme="1"/>
      <name val="굴림"/>
      <family val="3"/>
      <charset val="129"/>
    </font>
    <font>
      <b/>
      <sz val="11"/>
      <color theme="1"/>
      <name val="굴림"/>
      <family val="3"/>
      <charset val="129"/>
    </font>
    <font>
      <sz val="7"/>
      <color theme="1"/>
      <name val="굴림"/>
      <family val="3"/>
      <charset val="129"/>
    </font>
    <font>
      <sz val="7.5"/>
      <color theme="1"/>
      <name val="굴림"/>
      <family val="3"/>
      <charset val="129"/>
    </font>
    <font>
      <sz val="5"/>
      <color theme="1"/>
      <name val="굴림"/>
      <family val="3"/>
      <charset val="129"/>
    </font>
    <font>
      <sz val="11"/>
      <color theme="1"/>
      <name val="맑은 고딕"/>
      <family val="2"/>
      <charset val="129"/>
      <scheme val="minor"/>
    </font>
    <font>
      <b/>
      <sz val="14"/>
      <color theme="1"/>
      <name val="굴림"/>
      <family val="3"/>
      <charset val="129"/>
    </font>
    <font>
      <b/>
      <sz val="14"/>
      <color rgb="FFFF0000"/>
      <name val="굴림"/>
      <family val="3"/>
      <charset val="129"/>
    </font>
    <font>
      <b/>
      <sz val="7"/>
      <color rgb="FFFF0000"/>
      <name val="굴림"/>
      <family val="3"/>
      <charset val="129"/>
    </font>
    <font>
      <b/>
      <vertAlign val="superscript"/>
      <sz val="7"/>
      <color rgb="FFFF0000"/>
      <name val="굴림"/>
      <family val="3"/>
      <charset val="129"/>
    </font>
    <font>
      <sz val="7"/>
      <color rgb="FF7030A0"/>
      <name val="굴림"/>
      <family val="3"/>
      <charset val="129"/>
    </font>
    <font>
      <b/>
      <sz val="7"/>
      <color rgb="FF7030A0"/>
      <name val="굴림"/>
      <family val="3"/>
      <charset val="129"/>
    </font>
    <font>
      <b/>
      <sz val="7.5"/>
      <color rgb="FF7030A0"/>
      <name val="굴림"/>
      <family val="3"/>
      <charset val="129"/>
    </font>
    <font>
      <b/>
      <sz val="8"/>
      <color rgb="FF7030A0"/>
      <name val="굴림"/>
      <family val="3"/>
      <charset val="129"/>
    </font>
    <font>
      <b/>
      <sz val="9"/>
      <color rgb="FF7030A0"/>
      <name val="굴림"/>
      <family val="3"/>
      <charset val="129"/>
    </font>
    <font>
      <b/>
      <sz val="11"/>
      <color rgb="FF7030A0"/>
      <name val="굴림"/>
      <family val="3"/>
      <charset val="129"/>
    </font>
    <font>
      <b/>
      <sz val="9"/>
      <color indexed="81"/>
      <name val="Tahoma"/>
      <family val="2"/>
    </font>
    <font>
      <b/>
      <sz val="9"/>
      <color indexed="81"/>
      <name val="돋움"/>
      <family val="3"/>
      <charset val="129"/>
    </font>
    <font>
      <b/>
      <sz val="7"/>
      <color theme="1"/>
      <name val="굴림"/>
      <family val="3"/>
      <charset val="129"/>
    </font>
    <font>
      <b/>
      <sz val="8"/>
      <color theme="1"/>
      <name val="굴림"/>
      <family val="3"/>
      <charset val="129"/>
    </font>
    <font>
      <sz val="8"/>
      <name val="굴림"/>
      <family val="3"/>
      <charset val="129"/>
    </font>
    <font>
      <sz val="8"/>
      <name val="돋움"/>
      <family val="3"/>
      <charset val="129"/>
    </font>
    <font>
      <b/>
      <sz val="9"/>
      <color indexed="81"/>
      <name val="맑은 고딕"/>
      <family val="2"/>
      <charset val="129"/>
    </font>
    <font>
      <b/>
      <sz val="7.5"/>
      <color rgb="FFC00000"/>
      <name val="굴림"/>
      <family val="3"/>
      <charset val="129"/>
    </font>
    <font>
      <sz val="9"/>
      <color theme="1"/>
      <name val="굴림"/>
      <family val="3"/>
      <charset val="129"/>
    </font>
    <font>
      <b/>
      <sz val="7"/>
      <color theme="3"/>
      <name val="굴림"/>
      <family val="3"/>
      <charset val="129"/>
    </font>
    <font>
      <b/>
      <sz val="7"/>
      <color theme="5"/>
      <name val="굴림"/>
      <family val="3"/>
      <charset val="129"/>
    </font>
    <font>
      <sz val="4.5"/>
      <color theme="1"/>
      <name val="굴림"/>
      <family val="3"/>
      <charset val="129"/>
    </font>
    <font>
      <b/>
      <sz val="13.5"/>
      <color theme="1"/>
      <name val="맑은 고딕"/>
      <family val="3"/>
      <charset val="129"/>
      <scheme val="minor"/>
    </font>
    <font>
      <b/>
      <sz val="11"/>
      <color theme="1"/>
      <name val="맑은 고딕"/>
      <family val="3"/>
      <charset val="129"/>
      <scheme val="minor"/>
    </font>
    <font>
      <sz val="10"/>
      <color theme="1"/>
      <name val="맑은 고딕"/>
      <family val="2"/>
      <charset val="129"/>
      <scheme val="minor"/>
    </font>
    <font>
      <sz val="8"/>
      <color theme="1"/>
      <name val="굴림"/>
      <family val="3"/>
      <charset val="129"/>
    </font>
    <font>
      <b/>
      <sz val="7"/>
      <color rgb="FFC00000"/>
      <name val="굴림"/>
      <family val="3"/>
      <charset val="129"/>
    </font>
    <font>
      <sz val="6"/>
      <color theme="1"/>
      <name val="굴림"/>
      <family val="3"/>
      <charset val="129"/>
    </font>
    <font>
      <b/>
      <sz val="7"/>
      <color indexed="81"/>
      <name val="굴림"/>
      <family val="3"/>
      <charset val="129"/>
    </font>
    <font>
      <b/>
      <sz val="9"/>
      <color indexed="81"/>
      <name val="굴림"/>
      <family val="3"/>
      <charset val="129"/>
    </font>
    <font>
      <sz val="11"/>
      <name val="돋움"/>
      <family val="3"/>
      <charset val="129"/>
    </font>
    <font>
      <b/>
      <sz val="10"/>
      <color rgb="FF7030A0"/>
      <name val="굴림"/>
      <family val="3"/>
      <charset val="129"/>
    </font>
    <font>
      <b/>
      <sz val="8"/>
      <color theme="3"/>
      <name val="굴림"/>
      <family val="3"/>
      <charset val="129"/>
    </font>
    <font>
      <sz val="11"/>
      <name val="굴림체"/>
      <family val="3"/>
      <charset val="129"/>
    </font>
    <font>
      <sz val="11"/>
      <color theme="1"/>
      <name val="기아 Medium"/>
      <family val="3"/>
      <charset val="129"/>
    </font>
    <font>
      <sz val="10"/>
      <name val="Arial"/>
      <family val="2"/>
    </font>
    <font>
      <u/>
      <sz val="11"/>
      <color theme="10"/>
      <name val="맑은 고딕"/>
      <family val="3"/>
      <charset val="129"/>
    </font>
    <font>
      <b/>
      <sz val="9"/>
      <color theme="1"/>
      <name val="굴림"/>
      <family val="3"/>
      <charset val="129"/>
    </font>
    <font>
      <b/>
      <sz val="10"/>
      <color theme="1"/>
      <name val="맑은 고딕"/>
      <family val="3"/>
      <charset val="129"/>
      <scheme val="minor"/>
    </font>
    <font>
      <b/>
      <sz val="7.5"/>
      <color theme="1"/>
      <name val="굴림"/>
      <family val="3"/>
      <charset val="129"/>
    </font>
    <font>
      <sz val="10"/>
      <color theme="1"/>
      <name val="굴림"/>
      <family val="3"/>
      <charset val="129"/>
    </font>
    <font>
      <b/>
      <sz val="10"/>
      <color theme="1"/>
      <name val="굴림"/>
      <family val="3"/>
      <charset val="129"/>
    </font>
    <font>
      <b/>
      <sz val="9"/>
      <color indexed="81"/>
      <name val="HakusyuSousyo_kk"/>
      <family val="3"/>
      <charset val="128"/>
    </font>
    <font>
      <b/>
      <sz val="9"/>
      <color indexed="81"/>
      <name val="MingLiU"/>
      <family val="3"/>
      <charset val="136"/>
    </font>
    <font>
      <sz val="9"/>
      <color theme="1"/>
      <name val="맑은 고딕"/>
      <family val="2"/>
      <charset val="129"/>
      <scheme val="minor"/>
    </font>
    <font>
      <sz val="6.5"/>
      <color theme="1"/>
      <name val="굴림"/>
      <family val="3"/>
      <charset val="129"/>
    </font>
    <font>
      <b/>
      <sz val="7"/>
      <color theme="6" tint="-0.499984740745262"/>
      <name val="굴림"/>
      <family val="3"/>
      <charset val="129"/>
    </font>
    <font>
      <b/>
      <sz val="7"/>
      <color theme="0"/>
      <name val="굴림"/>
      <family val="3"/>
      <charset val="129"/>
    </font>
    <font>
      <sz val="7"/>
      <color theme="5"/>
      <name val="굴림"/>
      <family val="3"/>
      <charset val="129"/>
    </font>
    <font>
      <sz val="7"/>
      <color rgb="FFC00000"/>
      <name val="굴림"/>
      <family val="3"/>
      <charset val="129"/>
    </font>
    <font>
      <b/>
      <sz val="7"/>
      <color rgb="FF002060"/>
      <name val="굴림"/>
      <family val="3"/>
      <charset val="129"/>
    </font>
    <font>
      <b/>
      <sz val="8"/>
      <color rgb="FFC00000"/>
      <name val="굴림"/>
      <family val="3"/>
      <charset val="129"/>
    </font>
    <font>
      <b/>
      <sz val="8"/>
      <color rgb="FFFF0000"/>
      <name val="굴림"/>
      <family val="3"/>
      <charset val="129"/>
    </font>
    <font>
      <b/>
      <sz val="9"/>
      <color rgb="FFFF0000"/>
      <name val="굴림"/>
      <family val="3"/>
      <charset val="129"/>
    </font>
    <font>
      <b/>
      <sz val="9"/>
      <color rgb="FF002060"/>
      <name val="굴림"/>
      <family val="3"/>
      <charset val="129"/>
    </font>
    <font>
      <b/>
      <sz val="8"/>
      <color rgb="FF002060"/>
      <name val="굴림"/>
      <family val="3"/>
      <charset val="129"/>
    </font>
    <font>
      <sz val="12"/>
      <color theme="1"/>
      <name val="맑은 고딕"/>
      <family val="2"/>
      <charset val="129"/>
      <scheme val="minor"/>
    </font>
    <font>
      <sz val="10"/>
      <color theme="1"/>
      <name val="맑은 고딕"/>
      <family val="3"/>
      <charset val="129"/>
      <scheme val="minor"/>
    </font>
    <font>
      <sz val="9"/>
      <color indexed="81"/>
      <name val="Tahoma"/>
      <family val="2"/>
    </font>
    <font>
      <sz val="9"/>
      <color indexed="81"/>
      <name val="돋움"/>
      <family val="3"/>
      <charset val="129"/>
    </font>
    <font>
      <sz val="14"/>
      <color theme="1"/>
      <name val="맑은 고딕"/>
      <family val="2"/>
      <charset val="129"/>
      <scheme val="minor"/>
    </font>
    <font>
      <sz val="18"/>
      <color theme="1"/>
      <name val="맑은 고딕"/>
      <family val="2"/>
      <charset val="129"/>
      <scheme val="minor"/>
    </font>
    <font>
      <b/>
      <sz val="7"/>
      <color rgb="FFFFC000"/>
      <name val="굴림"/>
      <family val="3"/>
      <charset val="129"/>
    </font>
    <font>
      <u/>
      <sz val="7"/>
      <color theme="1"/>
      <name val="굴림"/>
      <family val="3"/>
      <charset val="129"/>
    </font>
    <font>
      <b/>
      <sz val="6.5"/>
      <color theme="1"/>
      <name val="굴림"/>
      <family val="3"/>
      <charset val="129"/>
    </font>
    <font>
      <b/>
      <sz val="8"/>
      <color rgb="FF0070C0"/>
      <name val="굴림"/>
      <family val="3"/>
      <charset val="129"/>
    </font>
    <font>
      <sz val="9"/>
      <color theme="1"/>
      <name val="맑은 고딕"/>
      <family val="3"/>
      <charset val="129"/>
      <scheme val="minor"/>
    </font>
    <font>
      <sz val="10"/>
      <color rgb="FFFF0000"/>
      <name val="맑은 고딕"/>
      <family val="2"/>
      <charset val="129"/>
      <scheme val="minor"/>
    </font>
    <font>
      <sz val="9"/>
      <color rgb="FFFF0000"/>
      <name val="맑은 고딕"/>
      <family val="3"/>
      <charset val="129"/>
      <scheme val="minor"/>
    </font>
    <font>
      <sz val="8"/>
      <color rgb="FFFF0000"/>
      <name val="굴림"/>
      <family val="3"/>
      <charset val="129"/>
    </font>
    <font>
      <sz val="9"/>
      <color rgb="FF000000"/>
      <name val="굴림"/>
      <family val="3"/>
      <charset val="129"/>
    </font>
    <font>
      <b/>
      <sz val="11"/>
      <color rgb="FFC00000"/>
      <name val="맑은 고딕"/>
      <family val="3"/>
      <charset val="129"/>
      <scheme val="minor"/>
    </font>
    <font>
      <b/>
      <u/>
      <sz val="10"/>
      <color rgb="FFFF0000"/>
      <name val="맑은 고딕"/>
      <family val="3"/>
      <charset val="129"/>
      <scheme val="minor"/>
    </font>
    <font>
      <b/>
      <u/>
      <sz val="10"/>
      <color theme="1"/>
      <name val="맑은 고딕"/>
      <family val="3"/>
      <charset val="129"/>
      <scheme val="minor"/>
    </font>
    <font>
      <b/>
      <u/>
      <sz val="10"/>
      <color rgb="FF7030A0"/>
      <name val="맑은 고딕"/>
      <family val="3"/>
      <charset val="129"/>
      <scheme val="minor"/>
    </font>
    <font>
      <b/>
      <sz val="14"/>
      <color rgb="FF7030A0"/>
      <name val="맑은 고딕"/>
      <family val="3"/>
      <charset val="129"/>
      <scheme val="minor"/>
    </font>
    <font>
      <b/>
      <sz val="14"/>
      <color rgb="FF0070C0"/>
      <name val="맑은 고딕"/>
      <family val="3"/>
      <charset val="129"/>
      <scheme val="minor"/>
    </font>
    <font>
      <b/>
      <u/>
      <sz val="11"/>
      <color theme="9" tint="-0.249977111117893"/>
      <name val="맑은 고딕"/>
      <family val="3"/>
      <charset val="129"/>
      <scheme val="minor"/>
    </font>
    <font>
      <b/>
      <sz val="11"/>
      <color rgb="FF7030A0"/>
      <name val="맑은 고딕"/>
      <family val="3"/>
      <charset val="129"/>
      <scheme val="minor"/>
    </font>
    <font>
      <b/>
      <sz val="11"/>
      <color rgb="FF0070C0"/>
      <name val="맑은 고딕"/>
      <family val="3"/>
      <charset val="129"/>
      <scheme val="minor"/>
    </font>
    <font>
      <b/>
      <u/>
      <sz val="11"/>
      <color rgb="FFC00000"/>
      <name val="맑은 고딕"/>
      <family val="3"/>
      <charset val="129"/>
      <scheme val="minor"/>
    </font>
    <font>
      <b/>
      <u/>
      <sz val="11"/>
      <color rgb="FFFF0000"/>
      <name val="맑은 고딕"/>
      <family val="3"/>
      <charset val="129"/>
      <scheme val="minor"/>
    </font>
    <font>
      <b/>
      <sz val="10"/>
      <color rgb="FF7030A0"/>
      <name val="맑은 고딕"/>
      <family val="3"/>
      <charset val="129"/>
      <scheme val="minor"/>
    </font>
    <font>
      <b/>
      <u/>
      <sz val="10"/>
      <color rgb="FFC00000"/>
      <name val="맑은 고딕"/>
      <family val="3"/>
      <charset val="129"/>
      <scheme val="minor"/>
    </font>
    <font>
      <sz val="8"/>
      <color theme="1"/>
      <name val="맑은 고딕"/>
      <family val="3"/>
      <charset val="129"/>
      <scheme val="minor"/>
    </font>
    <font>
      <u/>
      <sz val="11"/>
      <color theme="10"/>
      <name val="맑은 고딕"/>
      <family val="2"/>
      <charset val="129"/>
      <scheme val="minor"/>
    </font>
    <font>
      <b/>
      <u/>
      <sz val="11"/>
      <color rgb="FF7030A0"/>
      <name val="맑은 고딕"/>
      <family val="3"/>
      <charset val="129"/>
      <scheme val="minor"/>
    </font>
    <font>
      <b/>
      <sz val="10"/>
      <color rgb="FFC00000"/>
      <name val="맑은 고딕"/>
      <family val="3"/>
      <charset val="129"/>
      <scheme val="minor"/>
    </font>
  </fonts>
  <fills count="29">
    <fill>
      <patternFill patternType="none"/>
    </fill>
    <fill>
      <patternFill patternType="gray125"/>
    </fill>
    <fill>
      <patternFill patternType="solid">
        <fgColor theme="2" tint="-9.9978637043366805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3"/>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9"/>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rgb="FF002060"/>
        <bgColor indexed="64"/>
      </patternFill>
    </fill>
    <fill>
      <patternFill patternType="solid">
        <fgColor theme="7"/>
        <bgColor indexed="64"/>
      </patternFill>
    </fill>
    <fill>
      <patternFill patternType="solid">
        <fgColor theme="9" tint="0.79998168889431442"/>
        <bgColor indexed="64"/>
      </patternFill>
    </fill>
  </fills>
  <borders count="13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thin">
        <color auto="1"/>
      </top>
      <bottom style="hair">
        <color auto="1"/>
      </bottom>
      <diagonal/>
    </border>
    <border>
      <left/>
      <right/>
      <top style="thin">
        <color auto="1"/>
      </top>
      <bottom style="hair">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top style="hair">
        <color auto="1"/>
      </top>
      <bottom style="medium">
        <color indexed="64"/>
      </bottom>
      <diagonal/>
    </border>
    <border>
      <left style="hair">
        <color auto="1"/>
      </left>
      <right style="thin">
        <color auto="1"/>
      </right>
      <top style="hair">
        <color auto="1"/>
      </top>
      <bottom style="medium">
        <color indexed="64"/>
      </bottom>
      <diagonal/>
    </border>
    <border>
      <left style="thin">
        <color indexed="64"/>
      </left>
      <right/>
      <top/>
      <bottom/>
      <diagonal/>
    </border>
    <border>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auto="1"/>
      </top>
      <bottom style="thin">
        <color auto="1"/>
      </bottom>
      <diagonal/>
    </border>
    <border>
      <left style="thin">
        <color indexed="64"/>
      </left>
      <right style="thin">
        <color indexed="64"/>
      </right>
      <top style="hair">
        <color auto="1"/>
      </top>
      <bottom style="medium">
        <color indexed="64"/>
      </bottom>
      <diagonal/>
    </border>
    <border>
      <left style="thin">
        <color indexed="64"/>
      </left>
      <right/>
      <top style="thin">
        <color auto="1"/>
      </top>
      <bottom style="hair">
        <color auto="1"/>
      </bottom>
      <diagonal/>
    </border>
    <border>
      <left/>
      <right style="thin">
        <color indexed="64"/>
      </right>
      <top style="thin">
        <color auto="1"/>
      </top>
      <bottom style="hair">
        <color auto="1"/>
      </bottom>
      <diagonal/>
    </border>
    <border>
      <left style="thin">
        <color indexed="64"/>
      </left>
      <right/>
      <top style="hair">
        <color auto="1"/>
      </top>
      <bottom style="thin">
        <color auto="1"/>
      </bottom>
      <diagonal/>
    </border>
    <border>
      <left/>
      <right style="thin">
        <color indexed="64"/>
      </right>
      <top style="hair">
        <color auto="1"/>
      </top>
      <bottom style="thin">
        <color auto="1"/>
      </bottom>
      <diagonal/>
    </border>
    <border>
      <left/>
      <right style="thin">
        <color indexed="64"/>
      </right>
      <top style="hair">
        <color auto="1"/>
      </top>
      <bottom style="medium">
        <color indexed="64"/>
      </bottom>
      <diagonal/>
    </border>
    <border>
      <left style="thin">
        <color indexed="64"/>
      </left>
      <right style="hair">
        <color auto="1"/>
      </right>
      <top style="hair">
        <color auto="1"/>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hair">
        <color indexed="64"/>
      </bottom>
      <diagonal/>
    </border>
    <border>
      <left/>
      <right/>
      <top/>
      <bottom style="hair">
        <color auto="1"/>
      </bottom>
      <diagonal/>
    </border>
    <border>
      <left/>
      <right style="thin">
        <color indexed="64"/>
      </right>
      <top/>
      <bottom style="hair">
        <color auto="1"/>
      </bottom>
      <diagonal/>
    </border>
    <border>
      <left style="hair">
        <color indexed="64"/>
      </left>
      <right style="hair">
        <color indexed="64"/>
      </right>
      <top style="medium">
        <color indexed="64"/>
      </top>
      <bottom style="thin">
        <color indexed="64"/>
      </bottom>
      <diagonal/>
    </border>
    <border>
      <left style="thin">
        <color indexed="64"/>
      </left>
      <right/>
      <top style="hair">
        <color auto="1"/>
      </top>
      <bottom style="medium">
        <color indexed="64"/>
      </bottom>
      <diagonal/>
    </border>
    <border>
      <left style="medium">
        <color theme="3"/>
      </left>
      <right style="thin">
        <color indexed="64"/>
      </right>
      <top style="thin">
        <color indexed="64"/>
      </top>
      <bottom style="thin">
        <color indexed="64"/>
      </bottom>
      <diagonal/>
    </border>
    <border>
      <left style="thin">
        <color indexed="64"/>
      </left>
      <right style="medium">
        <color theme="3"/>
      </right>
      <top style="thin">
        <color indexed="64"/>
      </top>
      <bottom style="thin">
        <color indexed="64"/>
      </bottom>
      <diagonal/>
    </border>
    <border>
      <left style="medium">
        <color theme="3"/>
      </left>
      <right style="thin">
        <color indexed="64"/>
      </right>
      <top style="thin">
        <color auto="1"/>
      </top>
      <bottom style="hair">
        <color auto="1"/>
      </bottom>
      <diagonal/>
    </border>
    <border>
      <left style="thin">
        <color indexed="64"/>
      </left>
      <right style="medium">
        <color theme="3"/>
      </right>
      <top style="thin">
        <color auto="1"/>
      </top>
      <bottom style="hair">
        <color auto="1"/>
      </bottom>
      <diagonal/>
    </border>
    <border>
      <left style="medium">
        <color theme="3"/>
      </left>
      <right style="thin">
        <color indexed="64"/>
      </right>
      <top style="hair">
        <color auto="1"/>
      </top>
      <bottom style="thin">
        <color auto="1"/>
      </bottom>
      <diagonal/>
    </border>
    <border>
      <left style="thin">
        <color indexed="64"/>
      </left>
      <right style="medium">
        <color theme="3"/>
      </right>
      <top style="hair">
        <color auto="1"/>
      </top>
      <bottom style="thin">
        <color auto="1"/>
      </bottom>
      <diagonal/>
    </border>
    <border>
      <left style="medium">
        <color theme="3"/>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top style="thin">
        <color indexed="64"/>
      </top>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rgb="FFFF0000"/>
      </left>
      <right style="medium">
        <color rgb="FFFF0000"/>
      </right>
      <top style="medium">
        <color rgb="FFFF0000"/>
      </top>
      <bottom style="medium">
        <color rgb="FFFF0000"/>
      </bottom>
      <diagonal/>
    </border>
    <border>
      <left style="medium">
        <color theme="3"/>
      </left>
      <right style="thin">
        <color indexed="64"/>
      </right>
      <top style="hair">
        <color auto="1"/>
      </top>
      <bottom/>
      <diagonal/>
    </border>
    <border>
      <left style="thin">
        <color indexed="64"/>
      </left>
      <right style="thin">
        <color indexed="64"/>
      </right>
      <top style="hair">
        <color auto="1"/>
      </top>
      <bottom/>
      <diagonal/>
    </border>
    <border>
      <left style="thin">
        <color indexed="64"/>
      </left>
      <right style="medium">
        <color theme="3"/>
      </right>
      <top style="hair">
        <color auto="1"/>
      </top>
      <bottom/>
      <diagonal/>
    </border>
    <border>
      <left style="medium">
        <color rgb="FFFF0000"/>
      </left>
      <right style="thin">
        <color indexed="64"/>
      </right>
      <top style="medium">
        <color rgb="FFFF0000"/>
      </top>
      <bottom style="hair">
        <color auto="1"/>
      </bottom>
      <diagonal/>
    </border>
    <border>
      <left style="thin">
        <color indexed="64"/>
      </left>
      <right style="thin">
        <color indexed="64"/>
      </right>
      <top style="medium">
        <color rgb="FFFF0000"/>
      </top>
      <bottom style="hair">
        <color auto="1"/>
      </bottom>
      <diagonal/>
    </border>
    <border>
      <left style="thin">
        <color indexed="64"/>
      </left>
      <right style="medium">
        <color rgb="FFFF0000"/>
      </right>
      <top style="medium">
        <color rgb="FFFF0000"/>
      </top>
      <bottom style="hair">
        <color auto="1"/>
      </bottom>
      <diagonal/>
    </border>
    <border>
      <left style="medium">
        <color rgb="FFFF0000"/>
      </left>
      <right style="thin">
        <color indexed="64"/>
      </right>
      <top style="thin">
        <color auto="1"/>
      </top>
      <bottom style="hair">
        <color auto="1"/>
      </bottom>
      <diagonal/>
    </border>
    <border>
      <left style="thin">
        <color indexed="64"/>
      </left>
      <right style="medium">
        <color rgb="FFFF0000"/>
      </right>
      <top style="thin">
        <color auto="1"/>
      </top>
      <bottom style="hair">
        <color auto="1"/>
      </bottom>
      <diagonal/>
    </border>
    <border>
      <left style="medium">
        <color rgb="FFFF0000"/>
      </left>
      <right style="thin">
        <color indexed="64"/>
      </right>
      <top style="hair">
        <color auto="1"/>
      </top>
      <bottom style="medium">
        <color rgb="FFFF0000"/>
      </bottom>
      <diagonal/>
    </border>
    <border>
      <left style="thin">
        <color indexed="64"/>
      </left>
      <right style="thin">
        <color indexed="64"/>
      </right>
      <top style="hair">
        <color auto="1"/>
      </top>
      <bottom style="medium">
        <color rgb="FFFF0000"/>
      </bottom>
      <diagonal/>
    </border>
    <border>
      <left style="thin">
        <color indexed="64"/>
      </left>
      <right style="medium">
        <color rgb="FFFF0000"/>
      </right>
      <top style="hair">
        <color auto="1"/>
      </top>
      <bottom style="medium">
        <color rgb="FFFF0000"/>
      </bottom>
      <diagonal/>
    </border>
    <border>
      <left style="medium">
        <color rgb="FFFF0000"/>
      </left>
      <right style="thin">
        <color indexed="64"/>
      </right>
      <top/>
      <bottom style="hair">
        <color auto="1"/>
      </bottom>
      <diagonal/>
    </border>
    <border>
      <left style="thin">
        <color indexed="64"/>
      </left>
      <right style="thin">
        <color indexed="64"/>
      </right>
      <top/>
      <bottom style="hair">
        <color auto="1"/>
      </bottom>
      <diagonal/>
    </border>
    <border>
      <left style="thin">
        <color indexed="64"/>
      </left>
      <right style="medium">
        <color rgb="FFFF0000"/>
      </right>
      <top/>
      <bottom style="hair">
        <color auto="1"/>
      </bottom>
      <diagonal/>
    </border>
    <border>
      <left style="medium">
        <color rgb="FFFF0000"/>
      </left>
      <right style="thin">
        <color indexed="64"/>
      </right>
      <top style="hair">
        <color auto="1"/>
      </top>
      <bottom style="medium">
        <color theme="3"/>
      </bottom>
      <diagonal/>
    </border>
    <border>
      <left style="thin">
        <color indexed="64"/>
      </left>
      <right style="thin">
        <color indexed="64"/>
      </right>
      <top style="hair">
        <color auto="1"/>
      </top>
      <bottom style="medium">
        <color theme="3"/>
      </bottom>
      <diagonal/>
    </border>
    <border>
      <left style="thin">
        <color indexed="64"/>
      </left>
      <right style="medium">
        <color rgb="FFFF0000"/>
      </right>
      <top style="hair">
        <color auto="1"/>
      </top>
      <bottom style="medium">
        <color theme="3"/>
      </bottom>
      <diagonal/>
    </border>
    <border>
      <left style="thin">
        <color indexed="64"/>
      </left>
      <right/>
      <top style="hair">
        <color indexed="64"/>
      </top>
      <bottom style="hair">
        <color indexed="64"/>
      </bottom>
      <diagonal/>
    </border>
    <border>
      <left/>
      <right/>
      <top style="hair">
        <color indexed="64"/>
      </top>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bottom/>
      <diagonal/>
    </border>
    <border>
      <left style="medium">
        <color rgb="FFFF0000"/>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bottom style="medium">
        <color rgb="FFFF0000"/>
      </bottom>
      <diagonal/>
    </border>
    <border>
      <left/>
      <right style="thin">
        <color indexed="64"/>
      </right>
      <top/>
      <bottom style="medium">
        <color rgb="FFFF0000"/>
      </bottom>
      <diagonal/>
    </border>
    <border>
      <left style="thin">
        <color indexed="64"/>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top style="medium">
        <color rgb="FFFF0000"/>
      </top>
      <bottom/>
      <diagonal/>
    </border>
    <border>
      <left/>
      <right style="thin">
        <color indexed="64"/>
      </right>
      <top style="medium">
        <color rgb="FFFF0000"/>
      </top>
      <bottom/>
      <diagonal/>
    </border>
    <border>
      <left style="medium">
        <color rgb="FF002060"/>
      </left>
      <right style="thin">
        <color indexed="64"/>
      </right>
      <top/>
      <bottom style="medium">
        <color rgb="FF002060"/>
      </bottom>
      <diagonal/>
    </border>
    <border>
      <left style="thin">
        <color indexed="64"/>
      </left>
      <right style="thin">
        <color indexed="64"/>
      </right>
      <top/>
      <bottom style="medium">
        <color rgb="FF002060"/>
      </bottom>
      <diagonal/>
    </border>
    <border>
      <left style="thin">
        <color indexed="64"/>
      </left>
      <right/>
      <top/>
      <bottom style="medium">
        <color rgb="FF00206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2060"/>
      </right>
      <top style="thin">
        <color indexed="64"/>
      </top>
      <bottom style="thin">
        <color indexed="64"/>
      </bottom>
      <diagonal/>
    </border>
    <border>
      <left/>
      <right style="hair">
        <color indexed="64"/>
      </right>
      <top style="thin">
        <color indexed="64"/>
      </top>
      <bottom style="thin">
        <color indexed="64"/>
      </bottom>
      <diagonal/>
    </border>
  </borders>
  <cellStyleXfs count="29">
    <xf numFmtId="0" fontId="0" fillId="0" borderId="0">
      <alignment vertical="center"/>
    </xf>
    <xf numFmtId="41" fontId="7" fillId="0" borderId="0" applyFont="0" applyFill="0" applyBorder="0" applyAlignment="0" applyProtection="0">
      <alignment vertical="center"/>
    </xf>
    <xf numFmtId="0" fontId="38" fillId="0" borderId="0">
      <alignment vertical="center"/>
    </xf>
    <xf numFmtId="41" fontId="38" fillId="0" borderId="0" applyFont="0" applyFill="0" applyBorder="0" applyAlignment="0" applyProtection="0">
      <alignment vertical="center"/>
    </xf>
    <xf numFmtId="182" fontId="38" fillId="0" borderId="0" applyFont="0" applyFill="0" applyBorder="0" applyAlignment="0" applyProtection="0">
      <alignment vertical="center"/>
    </xf>
    <xf numFmtId="9" fontId="41" fillId="0" borderId="0" applyFont="0" applyFill="0" applyBorder="0" applyAlignment="0" applyProtection="0">
      <alignment vertical="center"/>
    </xf>
    <xf numFmtId="9" fontId="38" fillId="0" borderId="0" applyFont="0" applyFill="0" applyBorder="0" applyAlignment="0" applyProtection="0">
      <alignment vertical="center"/>
    </xf>
    <xf numFmtId="41" fontId="2" fillId="0" borderId="0" applyFont="0" applyFill="0" applyBorder="0" applyAlignment="0" applyProtection="0">
      <alignment vertical="center"/>
    </xf>
    <xf numFmtId="41" fontId="38" fillId="0" borderId="0" applyFont="0" applyFill="0" applyBorder="0" applyAlignment="0" applyProtection="0">
      <alignment vertical="center"/>
    </xf>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41" fontId="42" fillId="0" borderId="0" applyFont="0" applyFill="0" applyBorder="0" applyAlignment="0" applyProtection="0">
      <alignment vertical="center"/>
    </xf>
    <xf numFmtId="0" fontId="7" fillId="0" borderId="0">
      <alignment vertical="center"/>
    </xf>
    <xf numFmtId="0" fontId="7" fillId="0" borderId="0">
      <alignment vertical="center"/>
    </xf>
    <xf numFmtId="0" fontId="42" fillId="0" borderId="0">
      <alignment vertical="center"/>
    </xf>
    <xf numFmtId="0" fontId="7" fillId="0" borderId="0">
      <alignment vertical="center"/>
    </xf>
    <xf numFmtId="0" fontId="2" fillId="0" borderId="0">
      <alignment vertical="center"/>
    </xf>
    <xf numFmtId="0" fontId="38" fillId="0" borderId="0">
      <alignment vertical="center"/>
    </xf>
    <xf numFmtId="0" fontId="43" fillId="0" borderId="0"/>
    <xf numFmtId="0" fontId="7" fillId="0" borderId="0">
      <alignment vertical="center"/>
    </xf>
    <xf numFmtId="0" fontId="7" fillId="0" borderId="0">
      <alignment vertical="center"/>
    </xf>
    <xf numFmtId="0" fontId="7" fillId="0" borderId="0">
      <alignment vertical="center"/>
    </xf>
    <xf numFmtId="0" fontId="43" fillId="0" borderId="0"/>
    <xf numFmtId="0" fontId="7" fillId="0" borderId="0">
      <alignment vertical="center"/>
    </xf>
    <xf numFmtId="0" fontId="44" fillId="0" borderId="0" applyNumberFormat="0" applyFill="0" applyBorder="0" applyAlignment="0" applyProtection="0">
      <alignment vertical="top"/>
      <protection locked="0"/>
    </xf>
    <xf numFmtId="9" fontId="7" fillId="0" borderId="0" applyFont="0" applyFill="0" applyBorder="0" applyAlignment="0" applyProtection="0">
      <alignment vertical="center"/>
    </xf>
    <xf numFmtId="0" fontId="7" fillId="0" borderId="0">
      <alignment vertical="center"/>
    </xf>
    <xf numFmtId="0" fontId="93" fillId="0" borderId="0" applyNumberFormat="0" applyFill="0" applyBorder="0" applyAlignment="0" applyProtection="0">
      <alignment vertical="center"/>
    </xf>
  </cellStyleXfs>
  <cellXfs count="77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4" xfId="0" applyFont="1" applyBorder="1" applyAlignment="1">
      <alignmen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8" fillId="0" borderId="0" xfId="0" applyFont="1">
      <alignment vertical="center"/>
    </xf>
    <xf numFmtId="0" fontId="8" fillId="0" borderId="0" xfId="0" applyFont="1" applyAlignment="1">
      <alignment horizontal="right" vertical="center"/>
    </xf>
    <xf numFmtId="0" fontId="2" fillId="0" borderId="0"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2" fillId="0" borderId="22" xfId="0" applyFont="1" applyBorder="1">
      <alignment vertical="center"/>
    </xf>
    <xf numFmtId="0" fontId="8" fillId="0" borderId="22" xfId="0" applyFont="1" applyBorder="1" applyAlignment="1">
      <alignment horizontal="right" vertical="center"/>
    </xf>
    <xf numFmtId="0" fontId="9" fillId="0" borderId="22" xfId="0" applyFont="1" applyBorder="1" applyAlignment="1">
      <alignment horizontal="center" vertical="center"/>
    </xf>
    <xf numFmtId="0" fontId="8" fillId="0" borderId="22" xfId="0" applyFont="1" applyBorder="1">
      <alignment vertical="center"/>
    </xf>
    <xf numFmtId="0" fontId="3" fillId="0" borderId="22" xfId="0" applyFont="1" applyBorder="1">
      <alignment vertical="center"/>
    </xf>
    <xf numFmtId="0" fontId="4" fillId="0" borderId="12" xfId="0" applyFont="1" applyBorder="1">
      <alignment vertical="center"/>
    </xf>
    <xf numFmtId="0" fontId="4" fillId="0" borderId="0" xfId="0" quotePrefix="1" applyFont="1">
      <alignment vertical="center"/>
    </xf>
    <xf numFmtId="0" fontId="4" fillId="0" borderId="5" xfId="0" applyFont="1" applyBorder="1" applyAlignment="1">
      <alignment horizontal="center" vertical="center" wrapText="1"/>
    </xf>
    <xf numFmtId="0" fontId="16" fillId="0" borderId="4" xfId="0" applyFont="1" applyBorder="1">
      <alignment vertical="center"/>
    </xf>
    <xf numFmtId="0" fontId="16" fillId="0" borderId="4" xfId="0" applyFont="1" applyBorder="1" applyAlignment="1">
      <alignment horizontal="center" vertical="center"/>
    </xf>
    <xf numFmtId="0" fontId="17" fillId="0" borderId="4" xfId="0" applyFont="1" applyBorder="1">
      <alignment vertical="center"/>
    </xf>
    <xf numFmtId="0" fontId="17" fillId="0" borderId="4" xfId="0" applyFont="1" applyBorder="1" applyAlignment="1">
      <alignment horizontal="left" vertical="center"/>
    </xf>
    <xf numFmtId="0" fontId="17" fillId="0" borderId="20" xfId="0" applyFont="1" applyBorder="1">
      <alignment vertical="center"/>
    </xf>
    <xf numFmtId="0" fontId="17" fillId="0" borderId="20" xfId="0" applyFont="1" applyBorder="1" applyAlignment="1">
      <alignment horizontal="center" vertical="center"/>
    </xf>
    <xf numFmtId="0" fontId="20" fillId="2" borderId="30" xfId="0" applyFont="1" applyFill="1" applyBorder="1" applyAlignment="1">
      <alignment horizontal="center" vertical="center"/>
    </xf>
    <xf numFmtId="0" fontId="13" fillId="0" borderId="31" xfId="0" applyFont="1" applyBorder="1" applyAlignment="1">
      <alignment horizontal="center" vertical="center"/>
    </xf>
    <xf numFmtId="0" fontId="13" fillId="0" borderId="30" xfId="0" applyFont="1" applyBorder="1" applyAlignment="1">
      <alignment horizontal="center" vertical="center"/>
    </xf>
    <xf numFmtId="0" fontId="13" fillId="0" borderId="32"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13" fillId="0" borderId="12" xfId="0" applyFont="1" applyBorder="1" applyAlignment="1">
      <alignment horizontal="center" vertical="center"/>
    </xf>
    <xf numFmtId="0" fontId="4" fillId="2" borderId="8" xfId="0" applyFont="1" applyFill="1" applyBorder="1" applyAlignment="1">
      <alignment horizontal="center" vertical="center" shrinkToFit="1"/>
    </xf>
    <xf numFmtId="0" fontId="4" fillId="2" borderId="38" xfId="0" applyFont="1" applyFill="1" applyBorder="1" applyAlignment="1">
      <alignment horizontal="center" vertical="center" shrinkToFit="1"/>
    </xf>
    <xf numFmtId="0" fontId="2" fillId="0" borderId="22" xfId="0" applyFont="1" applyBorder="1" applyAlignment="1">
      <alignment horizontal="right" vertical="center"/>
    </xf>
    <xf numFmtId="176" fontId="14" fillId="2" borderId="40" xfId="0" applyNumberFormat="1" applyFont="1" applyFill="1" applyBorder="1" applyAlignment="1">
      <alignment vertical="center"/>
    </xf>
    <xf numFmtId="0" fontId="2" fillId="2" borderId="0" xfId="0" applyFont="1" applyFill="1">
      <alignment vertical="center"/>
    </xf>
    <xf numFmtId="0" fontId="5" fillId="2" borderId="0" xfId="0" applyFont="1" applyFill="1" applyAlignment="1">
      <alignment horizontal="center" vertical="center"/>
    </xf>
    <xf numFmtId="0" fontId="2" fillId="2" borderId="0" xfId="0" applyFont="1" applyFill="1" applyAlignment="1">
      <alignment horizontal="center" vertical="center"/>
    </xf>
    <xf numFmtId="0" fontId="4" fillId="0" borderId="2" xfId="0" applyFont="1" applyBorder="1">
      <alignment vertical="center"/>
    </xf>
    <xf numFmtId="0" fontId="2" fillId="2" borderId="2" xfId="0" applyFont="1" applyFill="1" applyBorder="1" applyAlignment="1">
      <alignment horizontal="center" vertical="center"/>
    </xf>
    <xf numFmtId="0" fontId="2" fillId="2" borderId="2" xfId="0" applyFont="1" applyFill="1" applyBorder="1">
      <alignment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26" fillId="0" borderId="0" xfId="0" applyFont="1">
      <alignment vertical="center"/>
    </xf>
    <xf numFmtId="0" fontId="13" fillId="3" borderId="31" xfId="0" applyFont="1" applyFill="1" applyBorder="1" applyAlignment="1">
      <alignment horizontal="center" vertical="center"/>
    </xf>
    <xf numFmtId="0" fontId="13" fillId="3" borderId="32" xfId="0" applyFont="1" applyFill="1" applyBorder="1" applyAlignment="1">
      <alignment horizontal="center" vertical="center"/>
    </xf>
    <xf numFmtId="0" fontId="4" fillId="0" borderId="6" xfId="0" applyFont="1" applyBorder="1">
      <alignment vertical="center"/>
    </xf>
    <xf numFmtId="0" fontId="4" fillId="0" borderId="28"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23" xfId="0" applyFont="1" applyBorder="1">
      <alignment vertical="center"/>
    </xf>
    <xf numFmtId="0" fontId="4" fillId="0" borderId="16" xfId="0" applyFont="1" applyBorder="1">
      <alignment vertical="center"/>
    </xf>
    <xf numFmtId="0" fontId="4" fillId="0" borderId="15" xfId="0" applyFont="1" applyBorder="1" applyAlignment="1">
      <alignment horizontal="left" vertical="center"/>
    </xf>
    <xf numFmtId="0" fontId="4" fillId="0" borderId="23" xfId="0" applyFont="1" applyBorder="1" applyAlignment="1">
      <alignment horizontal="left" vertical="center"/>
    </xf>
    <xf numFmtId="0" fontId="4" fillId="0" borderId="16" xfId="0" applyFont="1" applyBorder="1" applyAlignment="1">
      <alignment horizontal="lef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178" fontId="17" fillId="0" borderId="22" xfId="0" applyNumberFormat="1" applyFont="1" applyBorder="1" applyAlignment="1">
      <alignment vertical="center"/>
    </xf>
    <xf numFmtId="0" fontId="5" fillId="0" borderId="0" xfId="0" applyFont="1" applyAlignment="1">
      <alignment horizontal="right" vertical="center"/>
    </xf>
    <xf numFmtId="0" fontId="4" fillId="2" borderId="13" xfId="0" applyFont="1" applyFill="1" applyBorder="1" applyAlignment="1">
      <alignment horizontal="center" vertical="center" shrinkToFit="1"/>
    </xf>
    <xf numFmtId="0" fontId="4" fillId="0" borderId="35" xfId="0" applyFont="1" applyBorder="1" applyAlignment="1">
      <alignment vertical="center"/>
    </xf>
    <xf numFmtId="0" fontId="5" fillId="0" borderId="39" xfId="0" applyFont="1" applyBorder="1" applyAlignment="1">
      <alignment vertical="center"/>
    </xf>
    <xf numFmtId="0" fontId="5" fillId="0" borderId="40" xfId="0" applyFont="1" applyBorder="1" applyAlignment="1">
      <alignment vertical="center"/>
    </xf>
    <xf numFmtId="9" fontId="5" fillId="0" borderId="40" xfId="0" applyNumberFormat="1" applyFont="1" applyBorder="1" applyAlignment="1">
      <alignment vertical="center"/>
    </xf>
    <xf numFmtId="3" fontId="4" fillId="0" borderId="0" xfId="0" applyNumberFormat="1" applyFont="1">
      <alignment vertical="center"/>
    </xf>
    <xf numFmtId="41" fontId="20" fillId="3" borderId="0" xfId="0" applyNumberFormat="1" applyFont="1" applyFill="1">
      <alignment vertical="center"/>
    </xf>
    <xf numFmtId="0" fontId="45" fillId="0" borderId="0" xfId="0" applyFont="1">
      <alignment vertical="center"/>
    </xf>
    <xf numFmtId="0" fontId="47" fillId="0" borderId="22" xfId="0" applyFont="1" applyBorder="1">
      <alignment vertical="center"/>
    </xf>
    <xf numFmtId="0" fontId="4" fillId="0" borderId="3" xfId="0" applyFont="1" applyBorder="1" applyAlignment="1">
      <alignment horizontal="right" vertical="center"/>
    </xf>
    <xf numFmtId="0" fontId="52" fillId="0" borderId="0" xfId="0" applyFont="1">
      <alignment vertical="center"/>
    </xf>
    <xf numFmtId="0" fontId="0" fillId="0" borderId="2" xfId="0" applyBorder="1" applyAlignment="1">
      <alignment horizontal="center" vertical="center"/>
    </xf>
    <xf numFmtId="9" fontId="5" fillId="4" borderId="5" xfId="26" applyFont="1" applyFill="1" applyBorder="1" applyAlignment="1">
      <alignment horizontal="center" vertical="center"/>
    </xf>
    <xf numFmtId="41" fontId="4" fillId="2" borderId="42" xfId="1" applyFont="1" applyFill="1" applyBorder="1" applyAlignment="1">
      <alignment horizontal="center" vertical="center"/>
    </xf>
    <xf numFmtId="41" fontId="4" fillId="2" borderId="43" xfId="1" applyFont="1" applyFill="1" applyBorder="1" applyAlignment="1">
      <alignment horizontal="center" vertical="center"/>
    </xf>
    <xf numFmtId="0" fontId="48" fillId="0" borderId="0" xfId="0" applyFont="1" applyAlignment="1">
      <alignment horizontal="right" vertical="center"/>
    </xf>
    <xf numFmtId="0" fontId="4" fillId="0" borderId="0" xfId="0" applyFont="1" applyAlignment="1">
      <alignment horizontal="right" vertical="center"/>
    </xf>
    <xf numFmtId="0" fontId="4" fillId="4" borderId="2" xfId="0" applyFont="1" applyFill="1" applyBorder="1" applyAlignment="1">
      <alignment horizontal="center" vertical="center"/>
    </xf>
    <xf numFmtId="0" fontId="13" fillId="4" borderId="30" xfId="0" applyFont="1" applyFill="1" applyBorder="1" applyAlignment="1">
      <alignment horizontal="center" vertical="center"/>
    </xf>
    <xf numFmtId="0" fontId="35" fillId="0" borderId="53" xfId="0" applyFont="1" applyBorder="1" applyAlignment="1">
      <alignment vertical="center"/>
    </xf>
    <xf numFmtId="0" fontId="20" fillId="0" borderId="0" xfId="0" applyFont="1">
      <alignment vertical="center"/>
    </xf>
    <xf numFmtId="0" fontId="20" fillId="0" borderId="0" xfId="0" applyFont="1" applyAlignment="1">
      <alignment horizontal="centerContinuous" vertical="center"/>
    </xf>
    <xf numFmtId="0" fontId="4" fillId="18" borderId="0" xfId="0" applyFont="1" applyFill="1">
      <alignment vertical="center"/>
    </xf>
    <xf numFmtId="0" fontId="20" fillId="3" borderId="2" xfId="0" applyFont="1" applyFill="1" applyBorder="1" applyAlignment="1">
      <alignment horizontal="center" vertical="center"/>
    </xf>
    <xf numFmtId="3" fontId="20" fillId="11" borderId="2" xfId="0" applyNumberFormat="1" applyFont="1" applyFill="1" applyBorder="1">
      <alignment vertical="center"/>
    </xf>
    <xf numFmtId="0" fontId="28" fillId="0" borderId="0" xfId="0" applyFont="1">
      <alignment vertical="center"/>
    </xf>
    <xf numFmtId="3" fontId="55" fillId="17" borderId="2" xfId="0" applyNumberFormat="1" applyFont="1" applyFill="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34" fillId="0" borderId="0" xfId="0" applyFont="1">
      <alignment vertical="center"/>
    </xf>
    <xf numFmtId="0" fontId="57" fillId="0" borderId="0" xfId="0" applyFont="1">
      <alignment vertical="center"/>
    </xf>
    <xf numFmtId="0" fontId="4" fillId="0" borderId="3" xfId="0" applyFont="1" applyBorder="1" applyAlignment="1">
      <alignment vertical="center"/>
    </xf>
    <xf numFmtId="0" fontId="4" fillId="0" borderId="4" xfId="0" applyFont="1" applyBorder="1" applyAlignment="1">
      <alignment vertical="center"/>
    </xf>
    <xf numFmtId="9" fontId="4" fillId="0" borderId="2" xfId="0" applyNumberFormat="1" applyFont="1" applyBorder="1" applyAlignment="1">
      <alignment horizontal="center" vertical="center"/>
    </xf>
    <xf numFmtId="9" fontId="4" fillId="0" borderId="18" xfId="0" applyNumberFormat="1" applyFont="1" applyBorder="1" applyAlignment="1">
      <alignment horizontal="center" vertical="center"/>
    </xf>
    <xf numFmtId="3" fontId="4" fillId="0" borderId="2" xfId="0" applyNumberFormat="1" applyFont="1" applyBorder="1">
      <alignment vertical="center"/>
    </xf>
    <xf numFmtId="9" fontId="4" fillId="0" borderId="2" xfId="0" applyNumberFormat="1" applyFont="1" applyBorder="1">
      <alignment vertical="center"/>
    </xf>
    <xf numFmtId="41" fontId="4" fillId="0" borderId="2" xfId="0" applyNumberFormat="1" applyFont="1" applyBorder="1">
      <alignment vertical="center"/>
    </xf>
    <xf numFmtId="0" fontId="4" fillId="0" borderId="39" xfId="0" applyFont="1" applyBorder="1" applyAlignment="1">
      <alignment horizontal="center" vertical="center"/>
    </xf>
    <xf numFmtId="0" fontId="4" fillId="0" borderId="15" xfId="0" applyFont="1" applyBorder="1" applyAlignment="1">
      <alignment horizontal="center" vertical="center"/>
    </xf>
    <xf numFmtId="0" fontId="4" fillId="0" borderId="19" xfId="0" applyFont="1" applyBorder="1" applyAlignment="1">
      <alignment horizontal="center" vertical="center"/>
    </xf>
    <xf numFmtId="0" fontId="59" fillId="0" borderId="0" xfId="0" applyFont="1">
      <alignment vertical="center"/>
    </xf>
    <xf numFmtId="0" fontId="21" fillId="0" borderId="0" xfId="0" applyFont="1">
      <alignment vertical="center"/>
    </xf>
    <xf numFmtId="0" fontId="4" fillId="4" borderId="49" xfId="0" applyFont="1" applyFill="1" applyBorder="1" applyAlignment="1">
      <alignment horizontal="center" vertical="center"/>
    </xf>
    <xf numFmtId="0" fontId="20" fillId="8" borderId="3" xfId="0" applyFont="1" applyFill="1" applyBorder="1" applyAlignment="1">
      <alignment horizontal="center" vertical="center"/>
    </xf>
    <xf numFmtId="0" fontId="10" fillId="0" borderId="0" xfId="0" applyFont="1">
      <alignment vertical="center"/>
    </xf>
    <xf numFmtId="0" fontId="61" fillId="0" borderId="0" xfId="0" applyFont="1">
      <alignment vertical="center"/>
    </xf>
    <xf numFmtId="0" fontId="20" fillId="0" borderId="0" xfId="0" applyFont="1" applyAlignment="1">
      <alignment horizontal="right" vertical="center"/>
    </xf>
    <xf numFmtId="0" fontId="20" fillId="24" borderId="2" xfId="0" applyFont="1" applyFill="1" applyBorder="1" applyAlignment="1">
      <alignment horizontal="center" vertical="center"/>
    </xf>
    <xf numFmtId="0" fontId="4" fillId="23" borderId="0" xfId="0" applyFont="1" applyFill="1">
      <alignment vertical="center"/>
    </xf>
    <xf numFmtId="0" fontId="55" fillId="26" borderId="3" xfId="0" applyFont="1" applyFill="1" applyBorder="1" applyAlignment="1">
      <alignment horizontal="center" vertical="center"/>
    </xf>
    <xf numFmtId="0" fontId="60" fillId="0" borderId="0" xfId="0" applyFont="1" applyAlignment="1">
      <alignment horizontal="left" vertical="center"/>
    </xf>
    <xf numFmtId="0" fontId="61" fillId="0" borderId="0" xfId="0" applyFont="1" applyAlignment="1">
      <alignment horizontal="right" vertical="center"/>
    </xf>
    <xf numFmtId="41" fontId="4" fillId="0" borderId="0" xfId="1" applyFont="1">
      <alignment vertical="center"/>
    </xf>
    <xf numFmtId="0" fontId="4" fillId="27" borderId="0" xfId="0" applyFont="1" applyFill="1">
      <alignment vertical="center"/>
    </xf>
    <xf numFmtId="0" fontId="4" fillId="0" borderId="0" xfId="0" applyFont="1" applyFill="1">
      <alignment vertical="center"/>
    </xf>
    <xf numFmtId="0" fontId="62" fillId="0" borderId="0" xfId="0" applyFont="1">
      <alignment vertical="center"/>
    </xf>
    <xf numFmtId="0" fontId="20" fillId="21" borderId="0" xfId="0" applyFont="1" applyFill="1">
      <alignment vertical="center"/>
    </xf>
    <xf numFmtId="0" fontId="27" fillId="21" borderId="0" xfId="0" applyFont="1" applyFill="1">
      <alignment vertical="center"/>
    </xf>
    <xf numFmtId="0" fontId="4" fillId="4" borderId="0" xfId="0" applyFont="1" applyFill="1">
      <alignment vertical="center"/>
    </xf>
    <xf numFmtId="0" fontId="4" fillId="0" borderId="0" xfId="0" applyFont="1" applyFill="1" applyBorder="1" applyAlignment="1">
      <alignment vertical="center"/>
    </xf>
    <xf numFmtId="0" fontId="58" fillId="0" borderId="0" xfId="0" applyFont="1" applyFill="1" applyBorder="1" applyAlignment="1">
      <alignment vertical="center"/>
    </xf>
    <xf numFmtId="185" fontId="13" fillId="0" borderId="82" xfId="0" applyNumberFormat="1" applyFont="1" applyBorder="1" applyAlignment="1">
      <alignment horizontal="center" vertical="center"/>
    </xf>
    <xf numFmtId="186" fontId="20" fillId="0" borderId="0" xfId="0" applyNumberFormat="1" applyFont="1" applyAlignment="1">
      <alignment horizontal="center" vertical="center"/>
    </xf>
    <xf numFmtId="0" fontId="49" fillId="0" borderId="0" xfId="0" applyFont="1">
      <alignment vertical="center"/>
    </xf>
    <xf numFmtId="184" fontId="63" fillId="4" borderId="0" xfId="0" applyNumberFormat="1" applyFont="1" applyFill="1">
      <alignment vertical="center"/>
    </xf>
    <xf numFmtId="0" fontId="69" fillId="0" borderId="0" xfId="0" applyFont="1">
      <alignment vertical="center"/>
    </xf>
    <xf numFmtId="0" fontId="68" fillId="0" borderId="0" xfId="0" applyFont="1" applyAlignment="1">
      <alignment horizontal="center" vertical="center"/>
    </xf>
    <xf numFmtId="0" fontId="4" fillId="0" borderId="41" xfId="0" applyFont="1" applyBorder="1" applyAlignment="1">
      <alignment vertical="center" wrapText="1"/>
    </xf>
    <xf numFmtId="0" fontId="4" fillId="0" borderId="42" xfId="0" applyFont="1" applyBorder="1" applyAlignment="1">
      <alignment vertical="center" wrapText="1"/>
    </xf>
    <xf numFmtId="14" fontId="0" fillId="0" borderId="0" xfId="0" applyNumberFormat="1">
      <alignment vertical="center"/>
    </xf>
    <xf numFmtId="0" fontId="63" fillId="0" borderId="0" xfId="0" applyFont="1" applyFill="1" applyBorder="1" applyAlignment="1">
      <alignment vertical="center" shrinkToFit="1"/>
    </xf>
    <xf numFmtId="41" fontId="63" fillId="0" borderId="0" xfId="1" applyFont="1" applyFill="1" applyBorder="1" applyAlignment="1">
      <alignment vertical="center" shrinkToFit="1"/>
    </xf>
    <xf numFmtId="0" fontId="63" fillId="0" borderId="0" xfId="0" applyFont="1" applyAlignment="1">
      <alignment vertical="center" shrinkToFit="1"/>
    </xf>
    <xf numFmtId="0" fontId="13" fillId="0" borderId="0" xfId="0" applyFont="1">
      <alignment vertical="center"/>
    </xf>
    <xf numFmtId="184" fontId="4" fillId="0" borderId="0" xfId="0" applyNumberFormat="1" applyFont="1">
      <alignment vertical="center"/>
    </xf>
    <xf numFmtId="41" fontId="20" fillId="8" borderId="0" xfId="0" applyNumberFormat="1" applyFont="1" applyFill="1">
      <alignment vertical="center"/>
    </xf>
    <xf numFmtId="9" fontId="20" fillId="8" borderId="0" xfId="0" applyNumberFormat="1" applyFont="1" applyFill="1" applyAlignment="1">
      <alignment horizontal="center" vertical="center"/>
    </xf>
    <xf numFmtId="0" fontId="0" fillId="0" borderId="0" xfId="0" applyBorder="1" applyAlignment="1">
      <alignment horizontal="center" vertical="center"/>
    </xf>
    <xf numFmtId="0" fontId="65" fillId="0" borderId="0" xfId="0" applyFont="1" applyAlignment="1">
      <alignment vertical="center"/>
    </xf>
    <xf numFmtId="0" fontId="71" fillId="0" borderId="0" xfId="0" applyFont="1">
      <alignment vertical="center"/>
    </xf>
    <xf numFmtId="0" fontId="4" fillId="0" borderId="2" xfId="0" applyFont="1" applyBorder="1" applyAlignment="1">
      <alignment horizontal="center" vertical="center"/>
    </xf>
    <xf numFmtId="0" fontId="0" fillId="0" borderId="5" xfId="0" applyBorder="1" applyAlignment="1">
      <alignment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33" fillId="0" borderId="2" xfId="0" applyFont="1" applyBorder="1" applyAlignment="1">
      <alignment horizontal="center" vertical="center"/>
    </xf>
    <xf numFmtId="0" fontId="4" fillId="0" borderId="28" xfId="0" applyFont="1" applyBorder="1" applyAlignment="1">
      <alignment horizontal="left" vertical="center"/>
    </xf>
    <xf numFmtId="0" fontId="4" fillId="0" borderId="14" xfId="0" applyFont="1" applyBorder="1" applyAlignment="1">
      <alignment horizontal="left" vertical="center"/>
    </xf>
    <xf numFmtId="0" fontId="4" fillId="0" borderId="27" xfId="0" applyFont="1" applyBorder="1" applyAlignment="1">
      <alignment horizontal="left" vertical="center"/>
    </xf>
    <xf numFmtId="0" fontId="4" fillId="0" borderId="0" xfId="0" applyFont="1" applyBorder="1" applyAlignment="1">
      <alignment horizontal="left" vertical="center"/>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4" fillId="0" borderId="23" xfId="0" applyFont="1" applyBorder="1" applyAlignment="1">
      <alignment horizontal="left" vertical="center"/>
    </xf>
    <xf numFmtId="0" fontId="4" fillId="0" borderId="16" xfId="0" applyFont="1" applyBorder="1" applyAlignment="1">
      <alignment horizontal="lef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20" fillId="11" borderId="3" xfId="0" applyFont="1" applyFill="1" applyBorder="1" applyAlignment="1">
      <alignment horizontal="center" vertical="center"/>
    </xf>
    <xf numFmtId="0" fontId="20" fillId="11" borderId="4" xfId="0" applyFont="1" applyFill="1" applyBorder="1" applyAlignment="1">
      <alignment horizontal="center" vertical="center"/>
    </xf>
    <xf numFmtId="0" fontId="20" fillId="11" borderId="5" xfId="0" applyFont="1" applyFill="1" applyBorder="1" applyAlignment="1">
      <alignment horizontal="center" vertical="center"/>
    </xf>
    <xf numFmtId="0" fontId="4" fillId="0" borderId="3" xfId="0" applyFont="1" applyBorder="1" applyAlignment="1">
      <alignment horizontal="left" vertical="center"/>
    </xf>
    <xf numFmtId="0" fontId="46" fillId="11" borderId="2" xfId="0" applyFont="1" applyFill="1" applyBorder="1" applyAlignment="1">
      <alignment horizontal="center" vertical="center"/>
    </xf>
    <xf numFmtId="0" fontId="33" fillId="0" borderId="2" xfId="0" applyFont="1" applyBorder="1" applyAlignment="1">
      <alignment horizontal="center" vertical="center" wrapText="1"/>
    </xf>
    <xf numFmtId="0" fontId="32" fillId="0" borderId="4" xfId="0" applyFont="1" applyBorder="1" applyAlignment="1">
      <alignment horizontal="center" vertical="center"/>
    </xf>
    <xf numFmtId="0" fontId="4" fillId="11" borderId="6" xfId="0" applyFont="1" applyFill="1" applyBorder="1" applyAlignment="1">
      <alignment horizontal="center" vertical="center"/>
    </xf>
    <xf numFmtId="0" fontId="4" fillId="11" borderId="28" xfId="0" applyFont="1" applyFill="1" applyBorder="1" applyAlignment="1">
      <alignment horizontal="center" vertical="center"/>
    </xf>
    <xf numFmtId="0" fontId="4" fillId="11" borderId="14" xfId="0" applyFont="1" applyFill="1" applyBorder="1" applyAlignment="1">
      <alignment horizontal="center" vertical="center"/>
    </xf>
    <xf numFmtId="0" fontId="4" fillId="11" borderId="15" xfId="0" applyFont="1" applyFill="1" applyBorder="1" applyAlignment="1">
      <alignment horizontal="center" vertical="center"/>
    </xf>
    <xf numFmtId="0" fontId="4" fillId="11" borderId="23" xfId="0" applyFont="1" applyFill="1" applyBorder="1" applyAlignment="1">
      <alignment horizontal="center" vertical="center"/>
    </xf>
    <xf numFmtId="0" fontId="4" fillId="11" borderId="16" xfId="0" applyFont="1" applyFill="1" applyBorder="1" applyAlignment="1">
      <alignment horizontal="center" vertical="center"/>
    </xf>
    <xf numFmtId="0" fontId="4" fillId="0" borderId="6" xfId="0" quotePrefix="1" applyFont="1" applyBorder="1" applyAlignment="1">
      <alignment horizontal="left" vertical="center" wrapText="1"/>
    </xf>
    <xf numFmtId="181" fontId="14" fillId="2" borderId="40" xfId="0" applyNumberFormat="1" applyFont="1" applyFill="1" applyBorder="1" applyAlignment="1">
      <alignment vertical="center" shrinkToFit="1"/>
    </xf>
    <xf numFmtId="176" fontId="14" fillId="3" borderId="29" xfId="0" applyNumberFormat="1" applyFont="1" applyFill="1" applyBorder="1" applyAlignment="1">
      <alignment horizontal="center" vertical="center" shrinkToFit="1"/>
    </xf>
    <xf numFmtId="3" fontId="21" fillId="0" borderId="30" xfId="0" applyNumberFormat="1" applyFont="1" applyBorder="1" applyAlignment="1">
      <alignment horizontal="center" vertical="center" shrinkToFit="1"/>
    </xf>
    <xf numFmtId="0" fontId="13" fillId="4" borderId="30" xfId="0" applyFont="1" applyFill="1" applyBorder="1" applyAlignment="1">
      <alignment horizontal="center" vertical="center" shrinkToFit="1"/>
    </xf>
    <xf numFmtId="188" fontId="4" fillId="0" borderId="0" xfId="0" applyNumberFormat="1" applyFont="1">
      <alignment vertical="center"/>
    </xf>
    <xf numFmtId="188" fontId="4" fillId="0" borderId="0" xfId="0" applyNumberFormat="1" applyFont="1" applyAlignment="1">
      <alignment horizontal="right" vertical="center"/>
    </xf>
    <xf numFmtId="0" fontId="21" fillId="0" borderId="0" xfId="0" applyFont="1" applyAlignment="1">
      <alignment horizontal="right" vertical="center"/>
    </xf>
    <xf numFmtId="0" fontId="61" fillId="0" borderId="0" xfId="0" applyFont="1" applyAlignment="1">
      <alignment horizontal="left" vertical="center"/>
    </xf>
    <xf numFmtId="0" fontId="13" fillId="0" borderId="82" xfId="0" applyFont="1" applyFill="1" applyBorder="1" applyAlignment="1">
      <alignment horizontal="center" vertical="center"/>
    </xf>
    <xf numFmtId="0" fontId="4" fillId="0" borderId="27" xfId="0" applyFont="1" applyBorder="1" applyAlignment="1">
      <alignment horizontal="left" vertical="center" indent="1"/>
    </xf>
    <xf numFmtId="0" fontId="4" fillId="0" borderId="0" xfId="0" applyFont="1" applyBorder="1" applyAlignment="1">
      <alignment horizontal="left" vertical="center" indent="1"/>
    </xf>
    <xf numFmtId="0" fontId="4" fillId="0" borderId="1" xfId="0" applyFont="1" applyBorder="1" applyAlignment="1">
      <alignment horizontal="left" vertical="center" indent="1"/>
    </xf>
    <xf numFmtId="0" fontId="20" fillId="11" borderId="3" xfId="0" applyFont="1" applyFill="1" applyBorder="1" applyAlignment="1">
      <alignment horizontal="left" vertical="center"/>
    </xf>
    <xf numFmtId="0" fontId="46" fillId="11" borderId="2" xfId="0" applyFont="1" applyFill="1" applyBorder="1" applyAlignment="1">
      <alignment horizontal="left" vertical="center"/>
    </xf>
    <xf numFmtId="0" fontId="32" fillId="0" borderId="3" xfId="0" applyFont="1" applyBorder="1" applyAlignment="1">
      <alignment horizontal="left" vertical="center"/>
    </xf>
    <xf numFmtId="0" fontId="4" fillId="0" borderId="6" xfId="0" applyFont="1" applyBorder="1" applyAlignment="1">
      <alignment horizontal="left" vertical="center"/>
    </xf>
    <xf numFmtId="0" fontId="72" fillId="0" borderId="22" xfId="0" applyFont="1" applyBorder="1">
      <alignment vertical="center"/>
    </xf>
    <xf numFmtId="0" fontId="33" fillId="0" borderId="2" xfId="0" applyFont="1" applyBorder="1" applyAlignment="1">
      <alignment horizontal="center" vertical="center" wrapText="1"/>
    </xf>
    <xf numFmtId="0" fontId="75" fillId="0" borderId="0" xfId="0" applyFont="1">
      <alignment vertical="center"/>
    </xf>
    <xf numFmtId="0" fontId="0" fillId="0" borderId="0" xfId="0" applyAlignment="1">
      <alignment vertical="center"/>
    </xf>
    <xf numFmtId="0" fontId="83" fillId="0" borderId="0" xfId="0" applyFont="1" applyAlignment="1">
      <alignment vertical="center"/>
    </xf>
    <xf numFmtId="0" fontId="83" fillId="0" borderId="0" xfId="0" applyFont="1">
      <alignment vertical="center"/>
    </xf>
    <xf numFmtId="0" fontId="84" fillId="0" borderId="0" xfId="0" applyFont="1">
      <alignment vertical="center"/>
    </xf>
    <xf numFmtId="0" fontId="0" fillId="0" borderId="4" xfId="0" applyBorder="1" applyAlignment="1">
      <alignment vertical="center"/>
    </xf>
    <xf numFmtId="0" fontId="79" fillId="0" borderId="2" xfId="0" applyFont="1" applyBorder="1" applyAlignment="1">
      <alignment horizontal="center" vertical="center"/>
    </xf>
    <xf numFmtId="0" fontId="79" fillId="0" borderId="5" xfId="0" applyFont="1" applyBorder="1" applyAlignment="1">
      <alignment vertical="center"/>
    </xf>
    <xf numFmtId="0" fontId="79" fillId="0" borderId="2" xfId="0" applyFont="1" applyBorder="1" applyAlignment="1">
      <alignment vertical="center"/>
    </xf>
    <xf numFmtId="0" fontId="87" fillId="0" borderId="0" xfId="0" applyFont="1">
      <alignment vertical="center"/>
    </xf>
    <xf numFmtId="0" fontId="74" fillId="0" borderId="2" xfId="0" applyFont="1" applyBorder="1" applyAlignment="1">
      <alignment horizontal="center" vertical="center"/>
    </xf>
    <xf numFmtId="0" fontId="93" fillId="0" borderId="0" xfId="28">
      <alignment vertical="center"/>
    </xf>
    <xf numFmtId="0" fontId="86" fillId="0" borderId="3" xfId="0" applyFont="1" applyBorder="1" applyAlignment="1">
      <alignment horizontal="center" vertical="center"/>
    </xf>
    <xf numFmtId="0" fontId="86" fillId="0" borderId="4" xfId="0" applyFont="1" applyBorder="1" applyAlignment="1">
      <alignment horizontal="center" vertical="center"/>
    </xf>
    <xf numFmtId="0" fontId="86" fillId="0" borderId="5" xfId="0" applyFont="1" applyBorder="1" applyAlignment="1">
      <alignment horizontal="center" vertical="center"/>
    </xf>
    <xf numFmtId="0" fontId="86" fillId="0" borderId="135" xfId="0" applyFont="1" applyBorder="1" applyAlignment="1">
      <alignment horizontal="center" vertical="center"/>
    </xf>
    <xf numFmtId="0" fontId="22" fillId="3" borderId="2" xfId="0" applyFont="1" applyFill="1" applyBorder="1" applyAlignment="1">
      <alignment horizontal="center" vertical="center"/>
    </xf>
    <xf numFmtId="0" fontId="0" fillId="0" borderId="28" xfId="0" applyBorder="1" applyAlignment="1">
      <alignment horizontal="right" vertical="center"/>
    </xf>
    <xf numFmtId="0" fontId="86" fillId="0" borderId="2" xfId="0" applyFont="1" applyBorder="1" applyAlignment="1">
      <alignment horizontal="center" vertical="center"/>
    </xf>
    <xf numFmtId="0" fontId="22" fillId="0" borderId="2" xfId="0" applyFont="1" applyBorder="1" applyAlignment="1">
      <alignment horizontal="center" vertical="center"/>
    </xf>
    <xf numFmtId="0" fontId="79" fillId="0" borderId="131" xfId="0" applyFont="1" applyBorder="1" applyAlignment="1">
      <alignment horizontal="center" vertical="center"/>
    </xf>
    <xf numFmtId="0" fontId="79" fillId="0" borderId="132" xfId="0" applyFont="1" applyBorder="1" applyAlignment="1">
      <alignment horizontal="center" vertical="center"/>
    </xf>
    <xf numFmtId="176" fontId="86" fillId="0" borderId="15" xfId="0" applyNumberFormat="1" applyFont="1" applyBorder="1" applyAlignment="1">
      <alignment horizontal="center" vertical="center"/>
    </xf>
    <xf numFmtId="176" fontId="86" fillId="0" borderId="23" xfId="0" applyNumberFormat="1" applyFont="1" applyBorder="1" applyAlignment="1">
      <alignment horizontal="center" vertical="center"/>
    </xf>
    <xf numFmtId="176" fontId="86" fillId="0" borderId="16" xfId="0" applyNumberFormat="1" applyFont="1" applyBorder="1" applyAlignment="1">
      <alignment horizontal="center" vertical="center"/>
    </xf>
    <xf numFmtId="0" fontId="0" fillId="0" borderId="129" xfId="0" applyBorder="1" applyAlignment="1">
      <alignment horizontal="center" vertical="center"/>
    </xf>
    <xf numFmtId="0" fontId="0" fillId="0" borderId="130" xfId="0"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xf>
    <xf numFmtId="0" fontId="79" fillId="0" borderId="2" xfId="0" applyFont="1" applyBorder="1" applyAlignment="1">
      <alignment horizontal="center" vertical="center"/>
    </xf>
    <xf numFmtId="0" fontId="79" fillId="0" borderId="3" xfId="0" applyFont="1" applyBorder="1" applyAlignment="1">
      <alignment horizontal="center" vertical="center"/>
    </xf>
    <xf numFmtId="0" fontId="32" fillId="0" borderId="127" xfId="0" applyFont="1" applyBorder="1" applyAlignment="1">
      <alignment horizontal="center" vertical="center"/>
    </xf>
    <xf numFmtId="0" fontId="65" fillId="0" borderId="128" xfId="0" applyFont="1" applyBorder="1" applyAlignment="1">
      <alignment horizontal="center" vertical="center"/>
    </xf>
    <xf numFmtId="0" fontId="32" fillId="0" borderId="133" xfId="0" applyFont="1" applyBorder="1" applyAlignment="1">
      <alignment horizontal="center" vertical="center"/>
    </xf>
    <xf numFmtId="0" fontId="32" fillId="0" borderId="134" xfId="0" applyFont="1" applyBorder="1" applyAlignment="1">
      <alignment horizontal="center" vertical="center"/>
    </xf>
    <xf numFmtId="0" fontId="0" fillId="0" borderId="2" xfId="0" applyBorder="1" applyAlignment="1">
      <alignment horizontal="center" vertical="center"/>
    </xf>
    <xf numFmtId="176" fontId="86" fillId="0" borderId="2" xfId="0" applyNumberFormat="1" applyFont="1" applyBorder="1" applyAlignment="1">
      <alignment horizontal="center" vertical="center"/>
    </xf>
    <xf numFmtId="0" fontId="79" fillId="0" borderId="125" xfId="0" applyFont="1" applyBorder="1" applyAlignment="1">
      <alignment horizontal="center" vertical="center"/>
    </xf>
    <xf numFmtId="0" fontId="79" fillId="0" borderId="126"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86" fillId="0" borderId="136" xfId="0" applyFont="1" applyBorder="1" applyAlignment="1">
      <alignment horizontal="center" vertical="center"/>
    </xf>
    <xf numFmtId="187" fontId="69" fillId="0" borderId="0" xfId="0" applyNumberFormat="1" applyFont="1" applyAlignment="1">
      <alignment horizontal="center" vertical="center"/>
    </xf>
    <xf numFmtId="181" fontId="31" fillId="0" borderId="2" xfId="0" applyNumberFormat="1" applyFont="1" applyBorder="1" applyAlignment="1">
      <alignment horizontal="center" vertical="center"/>
    </xf>
    <xf numFmtId="0" fontId="0" fillId="0" borderId="28" xfId="0" applyBorder="1" applyAlignment="1">
      <alignment horizontal="center" vertical="center"/>
    </xf>
    <xf numFmtId="0" fontId="64" fillId="0" borderId="2" xfId="0" applyFont="1" applyBorder="1" applyAlignment="1">
      <alignment horizontal="center" vertical="center"/>
    </xf>
    <xf numFmtId="0" fontId="0" fillId="0" borderId="2" xfId="0" applyBorder="1" applyAlignment="1">
      <alignment horizontal="center" vertical="center" wrapText="1"/>
    </xf>
    <xf numFmtId="0" fontId="79" fillId="4" borderId="124" xfId="0" applyFont="1" applyFill="1" applyBorder="1" applyAlignment="1">
      <alignment horizontal="center" vertical="center" wrapText="1"/>
    </xf>
    <xf numFmtId="0" fontId="79" fillId="4" borderId="125" xfId="0" applyFont="1" applyFill="1" applyBorder="1" applyAlignment="1">
      <alignment horizontal="center" vertical="center"/>
    </xf>
    <xf numFmtId="0" fontId="92" fillId="0" borderId="2" xfId="0" applyFont="1" applyBorder="1" applyAlignment="1">
      <alignment horizontal="center" vertical="center" wrapText="1"/>
    </xf>
    <xf numFmtId="0" fontId="92" fillId="0" borderId="2"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41" fontId="4" fillId="0" borderId="101" xfId="0" applyNumberFormat="1" applyFont="1" applyBorder="1" applyAlignment="1">
      <alignment horizontal="center" vertical="center"/>
    </xf>
    <xf numFmtId="0" fontId="4" fillId="0" borderId="101" xfId="0" applyFont="1" applyBorder="1" applyAlignment="1">
      <alignment horizontal="center" vertical="center"/>
    </xf>
    <xf numFmtId="41" fontId="63" fillId="28" borderId="2" xfId="1" applyFont="1" applyFill="1" applyBorder="1" applyAlignment="1">
      <alignment horizontal="center" vertical="center" shrinkToFit="1"/>
    </xf>
    <xf numFmtId="0" fontId="63" fillId="28" borderId="2" xfId="0" applyFont="1" applyFill="1" applyBorder="1" applyAlignment="1">
      <alignment horizontal="center" vertical="center" shrinkToFit="1"/>
    </xf>
    <xf numFmtId="41" fontId="13" fillId="0" borderId="2" xfId="1" applyFont="1" applyBorder="1" applyAlignment="1">
      <alignment horizontal="center" vertical="center"/>
    </xf>
    <xf numFmtId="41" fontId="20" fillId="16" borderId="2" xfId="1" applyFont="1" applyFill="1" applyBorder="1" applyAlignment="1">
      <alignment horizontal="center" vertical="center"/>
    </xf>
    <xf numFmtId="0" fontId="20" fillId="0" borderId="2" xfId="0" applyFont="1" applyBorder="1" applyAlignment="1">
      <alignment horizontal="center" vertical="center"/>
    </xf>
    <xf numFmtId="9" fontId="4" fillId="11" borderId="3" xfId="0" applyNumberFormat="1" applyFont="1" applyFill="1" applyBorder="1" applyAlignment="1">
      <alignment horizontal="center" vertical="center"/>
    </xf>
    <xf numFmtId="0" fontId="4" fillId="11" borderId="5" xfId="0" applyFont="1" applyFill="1" applyBorder="1" applyAlignment="1">
      <alignment horizontal="center" vertical="center"/>
    </xf>
    <xf numFmtId="41" fontId="20" fillId="11" borderId="15" xfId="1" applyFont="1" applyFill="1" applyBorder="1" applyAlignment="1">
      <alignment horizontal="center" vertical="center"/>
    </xf>
    <xf numFmtId="41" fontId="20" fillId="11" borderId="16" xfId="1" applyFont="1" applyFill="1" applyBorder="1" applyAlignment="1">
      <alignment horizontal="center" vertical="center"/>
    </xf>
    <xf numFmtId="41" fontId="58" fillId="28" borderId="2" xfId="1" applyFont="1" applyFill="1" applyBorder="1" applyAlignment="1">
      <alignment horizontal="center" vertical="center"/>
    </xf>
    <xf numFmtId="0" fontId="58" fillId="28" borderId="2" xfId="0" applyFont="1" applyFill="1" applyBorder="1" applyAlignment="1">
      <alignment horizontal="center" vertical="center"/>
    </xf>
    <xf numFmtId="41" fontId="61" fillId="4" borderId="2" xfId="0" applyNumberFormat="1" applyFont="1" applyFill="1" applyBorder="1" applyAlignment="1">
      <alignment horizontal="center" vertical="center"/>
    </xf>
    <xf numFmtId="0" fontId="61" fillId="4" borderId="2" xfId="0" applyFont="1" applyFill="1" applyBorder="1" applyAlignment="1">
      <alignment horizontal="center" vertical="center"/>
    </xf>
    <xf numFmtId="0" fontId="63" fillId="8" borderId="4" xfId="0" applyFont="1" applyFill="1" applyBorder="1" applyAlignment="1">
      <alignment horizontal="center" vertical="center" shrinkToFi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41" fontId="4" fillId="8" borderId="2" xfId="0" applyNumberFormat="1" applyFont="1" applyFill="1" applyBorder="1" applyAlignment="1">
      <alignment horizontal="center" vertical="center"/>
    </xf>
    <xf numFmtId="0" fontId="4" fillId="8" borderId="2" xfId="0" applyFont="1" applyFill="1" applyBorder="1" applyAlignment="1">
      <alignment horizontal="center" vertical="center"/>
    </xf>
    <xf numFmtId="41" fontId="4" fillId="0" borderId="27" xfId="1" applyFont="1" applyBorder="1" applyAlignment="1">
      <alignment horizontal="center" vertical="center"/>
    </xf>
    <xf numFmtId="41" fontId="4" fillId="0" borderId="0" xfId="1"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41" fontId="4" fillId="4" borderId="2" xfId="1" applyFont="1" applyFill="1" applyBorder="1" applyAlignment="1">
      <alignment horizontal="center" vertical="center"/>
    </xf>
    <xf numFmtId="41" fontId="20" fillId="16" borderId="6" xfId="1" applyFont="1" applyFill="1" applyBorder="1" applyAlignment="1">
      <alignment horizontal="center" vertical="center"/>
    </xf>
    <xf numFmtId="41" fontId="20" fillId="16" borderId="28" xfId="1" applyFont="1" applyFill="1" applyBorder="1" applyAlignment="1">
      <alignment horizontal="center" vertical="center"/>
    </xf>
    <xf numFmtId="41" fontId="20" fillId="16" borderId="14" xfId="1" applyFont="1" applyFill="1" applyBorder="1" applyAlignment="1">
      <alignment horizontal="center" vertical="center"/>
    </xf>
    <xf numFmtId="41" fontId="20" fillId="16" borderId="15" xfId="1" applyFont="1" applyFill="1" applyBorder="1" applyAlignment="1">
      <alignment horizontal="center" vertical="center"/>
    </xf>
    <xf numFmtId="41" fontId="20" fillId="16" borderId="23" xfId="1" applyFont="1" applyFill="1" applyBorder="1" applyAlignment="1">
      <alignment horizontal="center" vertical="center"/>
    </xf>
    <xf numFmtId="41" fontId="20" fillId="16" borderId="16" xfId="1" applyFont="1" applyFill="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41" fontId="4" fillId="5" borderId="6" xfId="0" applyNumberFormat="1" applyFont="1" applyFill="1" applyBorder="1" applyAlignment="1">
      <alignment horizontal="center" vertical="center"/>
    </xf>
    <xf numFmtId="41" fontId="4" fillId="5" borderId="28" xfId="0" applyNumberFormat="1" applyFont="1" applyFill="1" applyBorder="1" applyAlignment="1">
      <alignment horizontal="center" vertical="center"/>
    </xf>
    <xf numFmtId="41" fontId="4" fillId="5" borderId="14" xfId="0" applyNumberFormat="1" applyFont="1" applyFill="1" applyBorder="1" applyAlignment="1">
      <alignment horizontal="center" vertical="center"/>
    </xf>
    <xf numFmtId="41" fontId="4" fillId="5" borderId="15" xfId="0" applyNumberFormat="1" applyFont="1" applyFill="1" applyBorder="1" applyAlignment="1">
      <alignment horizontal="center" vertical="center"/>
    </xf>
    <xf numFmtId="41" fontId="4" fillId="5" borderId="23" xfId="0" applyNumberFormat="1" applyFont="1" applyFill="1" applyBorder="1" applyAlignment="1">
      <alignment horizontal="center" vertical="center"/>
    </xf>
    <xf numFmtId="41" fontId="4" fillId="5" borderId="16" xfId="0" applyNumberFormat="1" applyFont="1" applyFill="1" applyBorder="1" applyAlignment="1">
      <alignment horizontal="center" vertical="center"/>
    </xf>
    <xf numFmtId="0" fontId="4" fillId="11" borderId="17" xfId="0" applyFont="1" applyFill="1" applyBorder="1" applyAlignment="1">
      <alignment horizontal="center" vertical="center"/>
    </xf>
    <xf numFmtId="0" fontId="20" fillId="8" borderId="4" xfId="0" applyFont="1" applyFill="1" applyBorder="1" applyAlignment="1">
      <alignment horizontal="center" vertical="center"/>
    </xf>
    <xf numFmtId="41" fontId="4" fillId="5" borderId="3"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41" fontId="33" fillId="0" borderId="79" xfId="1" applyFont="1" applyBorder="1" applyAlignment="1">
      <alignment horizontal="center" vertical="center"/>
    </xf>
    <xf numFmtId="41" fontId="33" fillId="0" borderId="80" xfId="1" applyFont="1" applyBorder="1" applyAlignment="1">
      <alignment horizontal="center" vertical="center"/>
    </xf>
    <xf numFmtId="41" fontId="33" fillId="0" borderId="81" xfId="1" applyFont="1" applyBorder="1" applyAlignment="1">
      <alignment horizontal="center" vertical="center"/>
    </xf>
    <xf numFmtId="3" fontId="13" fillId="0" borderId="2" xfId="0" applyNumberFormat="1" applyFont="1" applyBorder="1" applyAlignment="1">
      <alignment horizontal="center" vertical="center"/>
    </xf>
    <xf numFmtId="0" fontId="20" fillId="6" borderId="3" xfId="0" applyFont="1" applyFill="1" applyBorder="1" applyAlignment="1">
      <alignment horizontal="center" vertical="center"/>
    </xf>
    <xf numFmtId="0" fontId="20" fillId="6" borderId="4" xfId="0" applyFont="1" applyFill="1" applyBorder="1" applyAlignment="1">
      <alignment horizontal="center" vertical="center"/>
    </xf>
    <xf numFmtId="0" fontId="20" fillId="6" borderId="5" xfId="0" applyFont="1" applyFill="1" applyBorder="1" applyAlignment="1">
      <alignment horizontal="center" vertical="center"/>
    </xf>
    <xf numFmtId="0" fontId="20" fillId="6" borderId="2" xfId="0" applyFont="1" applyFill="1" applyBorder="1" applyAlignment="1">
      <alignment horizontal="center" vertical="center"/>
    </xf>
    <xf numFmtId="41" fontId="20" fillId="21" borderId="15" xfId="0" applyNumberFormat="1" applyFont="1" applyFill="1" applyBorder="1" applyAlignment="1">
      <alignment horizontal="center" vertical="center"/>
    </xf>
    <xf numFmtId="0" fontId="20" fillId="21" borderId="23" xfId="0" applyFont="1" applyFill="1" applyBorder="1" applyAlignment="1">
      <alignment horizontal="center" vertical="center"/>
    </xf>
    <xf numFmtId="0" fontId="20" fillId="21" borderId="16" xfId="0" applyFont="1" applyFill="1" applyBorder="1" applyAlignment="1">
      <alignment horizontal="center" vertical="center"/>
    </xf>
    <xf numFmtId="41" fontId="20" fillId="16" borderId="2" xfId="0" applyNumberFormat="1" applyFont="1" applyFill="1" applyBorder="1" applyAlignment="1">
      <alignment horizontal="center" vertical="center"/>
    </xf>
    <xf numFmtId="0" fontId="20" fillId="16" borderId="2"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5" xfId="0" applyFont="1" applyFill="1" applyBorder="1" applyAlignment="1">
      <alignment horizontal="center" vertical="center"/>
    </xf>
    <xf numFmtId="0" fontId="33" fillId="0" borderId="2" xfId="0" applyFont="1" applyBorder="1" applyAlignment="1">
      <alignment horizontal="center" vertical="center"/>
    </xf>
    <xf numFmtId="41" fontId="4" fillId="11" borderId="2" xfId="1" applyFont="1" applyFill="1" applyBorder="1" applyAlignment="1">
      <alignment horizontal="center" vertical="center"/>
    </xf>
    <xf numFmtId="41" fontId="20" fillId="6" borderId="2" xfId="1" applyFont="1" applyFill="1" applyBorder="1" applyAlignment="1">
      <alignment horizontal="center" vertical="center"/>
    </xf>
    <xf numFmtId="0" fontId="4" fillId="0" borderId="2" xfId="0" applyFont="1" applyFill="1" applyBorder="1" applyAlignment="1">
      <alignment horizontal="center" vertical="center"/>
    </xf>
    <xf numFmtId="0" fontId="4" fillId="0" borderId="28" xfId="0" applyFont="1" applyBorder="1" applyAlignment="1">
      <alignment horizontal="center" vertical="center"/>
    </xf>
    <xf numFmtId="41" fontId="20" fillId="4" borderId="2" xfId="0" applyNumberFormat="1" applyFont="1" applyFill="1" applyBorder="1" applyAlignment="1">
      <alignment horizontal="center" vertical="center"/>
    </xf>
    <xf numFmtId="0" fontId="20" fillId="4" borderId="2" xfId="0" applyFont="1" applyFill="1" applyBorder="1" applyAlignment="1">
      <alignment horizontal="center" vertical="center"/>
    </xf>
    <xf numFmtId="0" fontId="4" fillId="0" borderId="49" xfId="0" applyFont="1" applyBorder="1" applyAlignment="1">
      <alignment horizontal="center" vertical="center"/>
    </xf>
    <xf numFmtId="0" fontId="4" fillId="20"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20" fillId="6" borderId="17" xfId="0" applyFont="1" applyFill="1" applyBorder="1" applyAlignment="1">
      <alignment horizontal="center" vertical="center"/>
    </xf>
    <xf numFmtId="0" fontId="4" fillId="0" borderId="2" xfId="0" applyFont="1" applyBorder="1" applyAlignment="1">
      <alignment horizontal="left" vertical="center" wrapText="1"/>
    </xf>
    <xf numFmtId="0" fontId="4" fillId="0" borderId="120" xfId="0" applyFont="1" applyBorder="1" applyAlignment="1">
      <alignment horizontal="left" vertical="center" wrapText="1"/>
    </xf>
    <xf numFmtId="0" fontId="4" fillId="0" borderId="108" xfId="0" applyFont="1" applyBorder="1" applyAlignment="1">
      <alignment horizontal="left" vertical="center" wrapText="1"/>
    </xf>
    <xf numFmtId="0" fontId="4" fillId="0" borderId="121" xfId="0" applyFont="1" applyBorder="1" applyAlignment="1">
      <alignment horizontal="left" vertical="center" wrapText="1"/>
    </xf>
    <xf numFmtId="0" fontId="4" fillId="0" borderId="73" xfId="0" applyFont="1" applyBorder="1" applyAlignment="1">
      <alignment horizontal="left" vertical="center" wrapText="1"/>
    </xf>
    <xf numFmtId="0" fontId="20" fillId="6" borderId="18" xfId="0" applyFont="1" applyFill="1" applyBorder="1" applyAlignment="1">
      <alignment horizontal="center" vertical="center" wrapText="1"/>
    </xf>
    <xf numFmtId="41" fontId="40" fillId="4" borderId="2" xfId="0" applyNumberFormat="1" applyFont="1" applyFill="1" applyBorder="1" applyAlignment="1">
      <alignment horizontal="center" vertical="center"/>
    </xf>
    <xf numFmtId="0" fontId="40" fillId="4" borderId="2" xfId="0" applyFont="1" applyFill="1" applyBorder="1" applyAlignment="1">
      <alignment horizontal="center" vertical="center"/>
    </xf>
    <xf numFmtId="41" fontId="40" fillId="4" borderId="73" xfId="0" applyNumberFormat="1" applyFont="1" applyFill="1" applyBorder="1" applyAlignment="1">
      <alignment horizontal="center" vertical="center"/>
    </xf>
    <xf numFmtId="0" fontId="40" fillId="4" borderId="73" xfId="0" applyFont="1" applyFill="1" applyBorder="1" applyAlignment="1">
      <alignment horizontal="center" vertical="center"/>
    </xf>
    <xf numFmtId="9" fontId="4" fillId="3" borderId="2" xfId="0" applyNumberFormat="1" applyFont="1" applyFill="1" applyBorder="1" applyAlignment="1">
      <alignment horizontal="center" vertical="center"/>
    </xf>
    <xf numFmtId="0" fontId="4" fillId="3" borderId="2" xfId="0" applyFont="1" applyFill="1" applyBorder="1" applyAlignment="1">
      <alignment horizontal="center" vertical="center"/>
    </xf>
    <xf numFmtId="0" fontId="4" fillId="3" borderId="73" xfId="0" applyFont="1" applyFill="1" applyBorder="1" applyAlignment="1">
      <alignment horizontal="center" vertical="center"/>
    </xf>
    <xf numFmtId="41" fontId="58" fillId="11" borderId="15" xfId="1" applyFont="1" applyFill="1" applyBorder="1" applyAlignment="1">
      <alignment horizontal="center" vertical="center"/>
    </xf>
    <xf numFmtId="41" fontId="58" fillId="11" borderId="23" xfId="1" applyFont="1" applyFill="1" applyBorder="1" applyAlignment="1">
      <alignment horizontal="center" vertical="center"/>
    </xf>
    <xf numFmtId="41" fontId="58" fillId="11" borderId="16" xfId="1" applyFont="1" applyFill="1" applyBorder="1" applyAlignment="1">
      <alignment horizontal="center" vertical="center"/>
    </xf>
    <xf numFmtId="41" fontId="58" fillId="23" borderId="19" xfId="1" applyFont="1" applyFill="1" applyBorder="1" applyAlignment="1">
      <alignment horizontal="center" vertical="center"/>
    </xf>
    <xf numFmtId="41" fontId="58" fillId="23" borderId="20" xfId="1" applyFont="1" applyFill="1" applyBorder="1" applyAlignment="1">
      <alignment horizontal="center" vertical="center"/>
    </xf>
    <xf numFmtId="41" fontId="58" fillId="23" borderId="21" xfId="1" applyFont="1" applyFill="1" applyBorder="1" applyAlignment="1">
      <alignment horizontal="center" vertical="center"/>
    </xf>
    <xf numFmtId="41" fontId="58" fillId="15" borderId="39" xfId="1" applyFont="1" applyFill="1" applyBorder="1" applyAlignment="1">
      <alignment horizontal="center" vertical="center"/>
    </xf>
    <xf numFmtId="41" fontId="58" fillId="15" borderId="40" xfId="1" applyFont="1" applyFill="1" applyBorder="1" applyAlignment="1">
      <alignment horizontal="center" vertical="center"/>
    </xf>
    <xf numFmtId="41" fontId="58" fillId="15" borderId="29" xfId="1" applyFont="1" applyFill="1" applyBorder="1" applyAlignment="1">
      <alignment horizontal="center" vertical="center"/>
    </xf>
    <xf numFmtId="41" fontId="58" fillId="15" borderId="19" xfId="1" applyFont="1" applyFill="1" applyBorder="1" applyAlignment="1">
      <alignment horizontal="center" vertical="center"/>
    </xf>
    <xf numFmtId="41" fontId="58" fillId="15" borderId="20" xfId="1" applyFont="1" applyFill="1" applyBorder="1" applyAlignment="1">
      <alignment horizontal="center" vertical="center"/>
    </xf>
    <xf numFmtId="41" fontId="58" fillId="15" borderId="21" xfId="1" applyFont="1" applyFill="1" applyBorder="1" applyAlignment="1">
      <alignment horizontal="center" vertical="center"/>
    </xf>
    <xf numFmtId="41" fontId="16" fillId="4" borderId="2" xfId="0" applyNumberFormat="1" applyFont="1" applyFill="1" applyBorder="1" applyAlignment="1">
      <alignment horizontal="center" vertical="center"/>
    </xf>
    <xf numFmtId="0" fontId="16" fillId="4" borderId="2" xfId="0" applyFont="1" applyFill="1" applyBorder="1" applyAlignment="1">
      <alignment horizontal="center" vertical="center"/>
    </xf>
    <xf numFmtId="41" fontId="58" fillId="3" borderId="2" xfId="1" applyFont="1" applyFill="1" applyBorder="1" applyAlignment="1">
      <alignment horizontal="center" vertical="center"/>
    </xf>
    <xf numFmtId="41" fontId="10" fillId="4" borderId="3" xfId="0" applyNumberFormat="1"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41" fontId="20" fillId="5" borderId="2" xfId="1" applyFont="1" applyFill="1" applyBorder="1" applyAlignment="1">
      <alignment horizontal="center" vertical="center"/>
    </xf>
    <xf numFmtId="41" fontId="20" fillId="5" borderId="6" xfId="0" applyNumberFormat="1" applyFont="1" applyFill="1" applyBorder="1" applyAlignment="1">
      <alignment horizontal="center" vertical="center"/>
    </xf>
    <xf numFmtId="41" fontId="20" fillId="5" borderId="28" xfId="0" applyNumberFormat="1" applyFont="1" applyFill="1" applyBorder="1" applyAlignment="1">
      <alignment horizontal="center" vertical="center"/>
    </xf>
    <xf numFmtId="41" fontId="20" fillId="5" borderId="14" xfId="0" applyNumberFormat="1" applyFont="1" applyFill="1" applyBorder="1" applyAlignment="1">
      <alignment horizontal="center" vertical="center"/>
    </xf>
    <xf numFmtId="41" fontId="20" fillId="5" borderId="27" xfId="0" applyNumberFormat="1" applyFont="1" applyFill="1" applyBorder="1" applyAlignment="1">
      <alignment horizontal="center" vertical="center"/>
    </xf>
    <xf numFmtId="41" fontId="20" fillId="5" borderId="0" xfId="0" applyNumberFormat="1" applyFont="1" applyFill="1" applyBorder="1" applyAlignment="1">
      <alignment horizontal="center" vertical="center"/>
    </xf>
    <xf numFmtId="41" fontId="20" fillId="5" borderId="1" xfId="0" applyNumberFormat="1" applyFont="1" applyFill="1" applyBorder="1" applyAlignment="1">
      <alignment horizontal="center" vertical="center"/>
    </xf>
    <xf numFmtId="41" fontId="20" fillId="5" borderId="118" xfId="0" applyNumberFormat="1" applyFont="1" applyFill="1" applyBorder="1" applyAlignment="1">
      <alignment horizontal="center" vertical="center"/>
    </xf>
    <xf numFmtId="41" fontId="20" fillId="5" borderId="116" xfId="0" applyNumberFormat="1" applyFont="1" applyFill="1" applyBorder="1" applyAlignment="1">
      <alignment horizontal="center" vertical="center"/>
    </xf>
    <xf numFmtId="41" fontId="20" fillId="5" borderId="119" xfId="0" applyNumberFormat="1" applyFont="1" applyFill="1" applyBorder="1" applyAlignment="1">
      <alignment horizontal="center" vertical="center"/>
    </xf>
    <xf numFmtId="0" fontId="4" fillId="3" borderId="122" xfId="0" applyFont="1" applyFill="1" applyBorder="1" applyAlignment="1">
      <alignment horizontal="center" vertical="center" wrapText="1"/>
    </xf>
    <xf numFmtId="0" fontId="4" fillId="3" borderId="113" xfId="0" applyFont="1" applyFill="1" applyBorder="1" applyAlignment="1">
      <alignment horizontal="center" vertical="center" wrapText="1"/>
    </xf>
    <xf numFmtId="0" fontId="4" fillId="3" borderId="123"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16" xfId="0" applyFont="1" applyFill="1" applyBorder="1" applyAlignment="1">
      <alignment horizontal="center" vertical="center" wrapText="1"/>
    </xf>
    <xf numFmtId="41" fontId="4" fillId="3" borderId="120" xfId="0" applyNumberFormat="1" applyFont="1" applyFill="1" applyBorder="1" applyAlignment="1">
      <alignment horizontal="center" vertical="center"/>
    </xf>
    <xf numFmtId="41" fontId="4" fillId="3" borderId="108" xfId="0" applyNumberFormat="1" applyFont="1" applyFill="1" applyBorder="1" applyAlignment="1">
      <alignment horizontal="center" vertical="center"/>
    </xf>
    <xf numFmtId="41" fontId="4" fillId="3" borderId="121" xfId="0" applyNumberFormat="1" applyFont="1" applyFill="1" applyBorder="1" applyAlignment="1">
      <alignment horizontal="center" vertical="center"/>
    </xf>
    <xf numFmtId="41" fontId="20" fillId="5" borderId="73" xfId="1" applyFont="1" applyFill="1" applyBorder="1" applyAlignment="1">
      <alignment horizontal="center" vertical="center"/>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4" fillId="0" borderId="40" xfId="0" applyFont="1" applyBorder="1" applyAlignment="1">
      <alignment horizontal="center" vertical="center"/>
    </xf>
    <xf numFmtId="0" fontId="4" fillId="0" borderId="2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41" fontId="10" fillId="5" borderId="6" xfId="0" applyNumberFormat="1" applyFont="1" applyFill="1" applyBorder="1" applyAlignment="1">
      <alignment horizontal="center" vertical="center"/>
    </xf>
    <xf numFmtId="41" fontId="10" fillId="5" borderId="28" xfId="0" applyNumberFormat="1" applyFont="1" applyFill="1" applyBorder="1" applyAlignment="1">
      <alignment horizontal="center" vertical="center"/>
    </xf>
    <xf numFmtId="41" fontId="10" fillId="5" borderId="14" xfId="0" applyNumberFormat="1" applyFont="1" applyFill="1" applyBorder="1" applyAlignment="1">
      <alignment horizontal="center" vertical="center"/>
    </xf>
    <xf numFmtId="41" fontId="10" fillId="5" borderId="27" xfId="0" applyNumberFormat="1" applyFont="1" applyFill="1" applyBorder="1" applyAlignment="1">
      <alignment horizontal="center" vertical="center"/>
    </xf>
    <xf numFmtId="41" fontId="10" fillId="5" borderId="0" xfId="0" applyNumberFormat="1" applyFont="1" applyFill="1" applyBorder="1" applyAlignment="1">
      <alignment horizontal="center" vertical="center"/>
    </xf>
    <xf numFmtId="41" fontId="10" fillId="5" borderId="1" xfId="0" applyNumberFormat="1" applyFont="1" applyFill="1" applyBorder="1" applyAlignment="1">
      <alignment horizontal="center" vertical="center"/>
    </xf>
    <xf numFmtId="41" fontId="10" fillId="5" borderId="118" xfId="0" applyNumberFormat="1" applyFont="1" applyFill="1" applyBorder="1" applyAlignment="1">
      <alignment horizontal="center" vertical="center"/>
    </xf>
    <xf numFmtId="41" fontId="10" fillId="5" borderId="116" xfId="0" applyNumberFormat="1" applyFont="1" applyFill="1" applyBorder="1" applyAlignment="1">
      <alignment horizontal="center" vertical="center"/>
    </xf>
    <xf numFmtId="41" fontId="10" fillId="5" borderId="119" xfId="0" applyNumberFormat="1" applyFont="1" applyFill="1" applyBorder="1" applyAlignment="1">
      <alignment horizontal="center" vertical="center"/>
    </xf>
    <xf numFmtId="0" fontId="4" fillId="0" borderId="6" xfId="0" applyFont="1" applyBorder="1" applyAlignment="1">
      <alignment horizontal="left" vertical="center" wrapText="1" indent="1"/>
    </xf>
    <xf numFmtId="0" fontId="4" fillId="0" borderId="28"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27" xfId="0" applyFont="1" applyBorder="1" applyAlignment="1">
      <alignment horizontal="left" vertical="center" indent="1"/>
    </xf>
    <xf numFmtId="0" fontId="4" fillId="0" borderId="0" xfId="0" applyFont="1" applyBorder="1" applyAlignment="1">
      <alignment horizontal="left" vertical="center" indent="1"/>
    </xf>
    <xf numFmtId="0" fontId="4" fillId="0" borderId="1" xfId="0" applyFont="1" applyBorder="1" applyAlignment="1">
      <alignment horizontal="left" vertical="center" indent="1"/>
    </xf>
    <xf numFmtId="0" fontId="4" fillId="0" borderId="15" xfId="0" applyFont="1" applyBorder="1" applyAlignment="1">
      <alignment horizontal="left" vertical="center" indent="1"/>
    </xf>
    <xf numFmtId="0" fontId="4" fillId="0" borderId="23" xfId="0" applyFont="1" applyBorder="1" applyAlignment="1">
      <alignment horizontal="left" vertical="center" indent="1"/>
    </xf>
    <xf numFmtId="0" fontId="4" fillId="0" borderId="16" xfId="0" applyFont="1" applyBorder="1" applyAlignment="1">
      <alignment horizontal="left" vertical="center" indent="1"/>
    </xf>
    <xf numFmtId="3" fontId="4" fillId="0" borderId="23" xfId="0" applyNumberFormat="1" applyFont="1" applyBorder="1" applyAlignment="1">
      <alignment horizontal="center" vertical="center"/>
    </xf>
    <xf numFmtId="3" fontId="4" fillId="0" borderId="16" xfId="0" applyNumberFormat="1" applyFont="1" applyBorder="1" applyAlignment="1">
      <alignment horizontal="center" vertical="center"/>
    </xf>
    <xf numFmtId="41" fontId="20" fillId="22" borderId="2" xfId="1" applyFont="1" applyFill="1" applyBorder="1" applyAlignment="1">
      <alignment horizontal="center" vertical="center"/>
    </xf>
    <xf numFmtId="41" fontId="20" fillId="22" borderId="2" xfId="0" applyNumberFormat="1" applyFont="1" applyFill="1" applyBorder="1" applyAlignment="1">
      <alignment horizontal="center" vertical="center"/>
    </xf>
    <xf numFmtId="0" fontId="20" fillId="22" borderId="2" xfId="0" applyFont="1" applyFill="1" applyBorder="1" applyAlignment="1">
      <alignment horizontal="center" vertical="center"/>
    </xf>
    <xf numFmtId="41" fontId="4" fillId="4" borderId="62" xfId="0" applyNumberFormat="1" applyFont="1" applyFill="1" applyBorder="1" applyAlignment="1">
      <alignment horizontal="center" vertical="center"/>
    </xf>
    <xf numFmtId="0" fontId="4" fillId="4" borderId="63" xfId="0" applyFont="1" applyFill="1" applyBorder="1" applyAlignment="1">
      <alignment horizontal="center" vertical="center"/>
    </xf>
    <xf numFmtId="0" fontId="4" fillId="4" borderId="64" xfId="0" applyFont="1" applyFill="1" applyBorder="1" applyAlignment="1">
      <alignment horizontal="center" vertical="center"/>
    </xf>
    <xf numFmtId="0" fontId="4" fillId="19" borderId="42" xfId="0" applyFont="1" applyFill="1" applyBorder="1" applyAlignment="1">
      <alignment horizontal="center" vertical="center"/>
    </xf>
    <xf numFmtId="41" fontId="20" fillId="22" borderId="18" xfId="0" applyNumberFormat="1" applyFont="1" applyFill="1" applyBorder="1" applyAlignment="1">
      <alignment horizontal="center" vertical="center"/>
    </xf>
    <xf numFmtId="0" fontId="20" fillId="22" borderId="18" xfId="0" applyFont="1" applyFill="1" applyBorder="1" applyAlignment="1">
      <alignment horizontal="center" vertical="center"/>
    </xf>
    <xf numFmtId="41" fontId="20" fillId="4" borderId="3" xfId="0" applyNumberFormat="1" applyFont="1" applyFill="1" applyBorder="1" applyAlignment="1">
      <alignment horizontal="center" vertical="center"/>
    </xf>
    <xf numFmtId="0" fontId="20" fillId="4" borderId="4" xfId="0" applyFont="1" applyFill="1" applyBorder="1" applyAlignment="1">
      <alignment horizontal="center" vertical="center"/>
    </xf>
    <xf numFmtId="0" fontId="20" fillId="4" borderId="5" xfId="0" applyFont="1" applyFill="1" applyBorder="1" applyAlignment="1">
      <alignment horizontal="center" vertical="center"/>
    </xf>
    <xf numFmtId="0" fontId="4" fillId="0" borderId="18" xfId="0" applyFont="1" applyBorder="1" applyAlignment="1">
      <alignment horizontal="center" vertical="center" wrapText="1"/>
    </xf>
    <xf numFmtId="0" fontId="4" fillId="19" borderId="18" xfId="0" applyFont="1" applyFill="1" applyBorder="1" applyAlignment="1">
      <alignment horizontal="center" vertical="center"/>
    </xf>
    <xf numFmtId="0" fontId="55" fillId="17" borderId="2" xfId="0" applyFont="1" applyFill="1" applyBorder="1" applyAlignment="1">
      <alignment horizontal="center" vertical="center"/>
    </xf>
    <xf numFmtId="41" fontId="20" fillId="11" borderId="2" xfId="0" applyNumberFormat="1" applyFont="1" applyFill="1" applyBorder="1" applyAlignment="1">
      <alignment horizontal="center" vertical="center"/>
    </xf>
    <xf numFmtId="0" fontId="20" fillId="11" borderId="2" xfId="0" applyFont="1" applyFill="1" applyBorder="1" applyAlignment="1">
      <alignment horizontal="center" vertical="center"/>
    </xf>
    <xf numFmtId="176" fontId="12" fillId="4" borderId="28" xfId="0" applyNumberFormat="1" applyFont="1" applyFill="1" applyBorder="1" applyAlignment="1">
      <alignment horizontal="center" vertical="center"/>
    </xf>
    <xf numFmtId="176" fontId="12" fillId="4" borderId="14" xfId="0" applyNumberFormat="1" applyFont="1" applyFill="1" applyBorder="1" applyAlignment="1">
      <alignment horizontal="center" vertical="center"/>
    </xf>
    <xf numFmtId="0" fontId="53" fillId="0" borderId="3" xfId="0" applyFont="1" applyBorder="1" applyAlignment="1">
      <alignment horizontal="center" vertical="center" shrinkToFit="1"/>
    </xf>
    <xf numFmtId="0" fontId="53" fillId="0" borderId="4" xfId="0" applyFont="1" applyBorder="1" applyAlignment="1">
      <alignment horizontal="center" vertical="center" shrinkToFit="1"/>
    </xf>
    <xf numFmtId="0" fontId="53" fillId="0" borderId="5" xfId="0" applyFont="1" applyBorder="1" applyAlignment="1">
      <alignment horizontal="center" vertical="center" shrinkToFit="1"/>
    </xf>
    <xf numFmtId="0" fontId="53" fillId="0" borderId="2" xfId="0" applyFont="1" applyBorder="1" applyAlignment="1">
      <alignment horizontal="center" vertical="center" shrinkToFit="1"/>
    </xf>
    <xf numFmtId="41" fontId="21" fillId="4" borderId="2" xfId="0" applyNumberFormat="1" applyFont="1" applyFill="1" applyBorder="1" applyAlignment="1">
      <alignment horizontal="center" vertical="center" shrinkToFit="1"/>
    </xf>
    <xf numFmtId="41" fontId="15" fillId="0" borderId="49" xfId="1" applyFont="1" applyFill="1" applyBorder="1" applyAlignment="1">
      <alignment horizontal="center" vertical="center"/>
    </xf>
    <xf numFmtId="41" fontId="15" fillId="0" borderId="6" xfId="1" applyFont="1" applyFill="1" applyBorder="1" applyAlignment="1">
      <alignment horizontal="center" vertical="center"/>
    </xf>
    <xf numFmtId="41" fontId="15" fillId="0" borderId="28" xfId="1" applyFont="1" applyFill="1" applyBorder="1" applyAlignment="1">
      <alignment horizontal="center" vertical="center"/>
    </xf>
    <xf numFmtId="41" fontId="15" fillId="0" borderId="14" xfId="1" applyFont="1" applyFill="1" applyBorder="1" applyAlignment="1">
      <alignment horizontal="center" vertical="center"/>
    </xf>
    <xf numFmtId="41" fontId="15" fillId="0" borderId="27" xfId="1" applyFont="1" applyFill="1" applyBorder="1" applyAlignment="1">
      <alignment horizontal="center" vertical="center"/>
    </xf>
    <xf numFmtId="41" fontId="15" fillId="0" borderId="0" xfId="1" applyFont="1" applyFill="1" applyBorder="1" applyAlignment="1">
      <alignment horizontal="center" vertical="center"/>
    </xf>
    <xf numFmtId="41" fontId="15" fillId="0" borderId="1" xfId="1" applyFont="1" applyFill="1" applyBorder="1" applyAlignment="1">
      <alignment horizontal="center" vertical="center"/>
    </xf>
    <xf numFmtId="41" fontId="15" fillId="0" borderId="15" xfId="1" applyFont="1" applyFill="1" applyBorder="1" applyAlignment="1">
      <alignment horizontal="center" vertical="center"/>
    </xf>
    <xf numFmtId="41" fontId="15" fillId="0" borderId="23" xfId="1" applyFont="1" applyFill="1" applyBorder="1" applyAlignment="1">
      <alignment horizontal="center" vertical="center"/>
    </xf>
    <xf numFmtId="41" fontId="15" fillId="0" borderId="16" xfId="1" applyFont="1" applyFill="1" applyBorder="1" applyAlignment="1">
      <alignment horizontal="center" vertical="center"/>
    </xf>
    <xf numFmtId="41" fontId="15" fillId="0" borderId="112" xfId="1" applyFont="1" applyFill="1" applyBorder="1" applyAlignment="1">
      <alignment horizontal="center" vertical="center"/>
    </xf>
    <xf numFmtId="41" fontId="15" fillId="0" borderId="113" xfId="1" applyFont="1" applyFill="1" applyBorder="1" applyAlignment="1">
      <alignment horizontal="center" vertical="center"/>
    </xf>
    <xf numFmtId="41" fontId="15" fillId="0" borderId="114" xfId="1" applyFont="1" applyFill="1" applyBorder="1" applyAlignment="1">
      <alignment horizontal="center" vertical="center"/>
    </xf>
    <xf numFmtId="41" fontId="15" fillId="0" borderId="115" xfId="1" applyFont="1" applyFill="1" applyBorder="1" applyAlignment="1">
      <alignment horizontal="center" vertical="center"/>
    </xf>
    <xf numFmtId="41" fontId="15" fillId="0" borderId="116" xfId="1" applyFont="1" applyFill="1" applyBorder="1" applyAlignment="1">
      <alignment horizontal="center" vertical="center"/>
    </xf>
    <xf numFmtId="41" fontId="15" fillId="0" borderId="117" xfId="1" applyFont="1" applyFill="1" applyBorder="1" applyAlignment="1">
      <alignment horizontal="center" vertical="center"/>
    </xf>
    <xf numFmtId="41" fontId="15" fillId="0" borderId="18" xfId="1" applyFont="1" applyFill="1" applyBorder="1" applyAlignment="1">
      <alignment horizontal="center" vertical="center"/>
    </xf>
    <xf numFmtId="41" fontId="15" fillId="0" borderId="75" xfId="1" applyFont="1" applyBorder="1" applyAlignment="1">
      <alignment horizontal="center" vertical="center"/>
    </xf>
    <xf numFmtId="41" fontId="15" fillId="0" borderId="2" xfId="1" applyFont="1" applyBorder="1" applyAlignment="1">
      <alignment horizontal="center" vertical="center"/>
    </xf>
    <xf numFmtId="41" fontId="15" fillId="0" borderId="76" xfId="1" applyFont="1" applyBorder="1" applyAlignment="1">
      <alignment horizontal="center" vertical="center"/>
    </xf>
    <xf numFmtId="41" fontId="15" fillId="0" borderId="72" xfId="1" applyFont="1" applyBorder="1" applyAlignment="1">
      <alignment horizontal="center" vertical="center"/>
    </xf>
    <xf numFmtId="41" fontId="15" fillId="0" borderId="73" xfId="1" applyFont="1" applyBorder="1" applyAlignment="1">
      <alignment horizontal="center" vertical="center"/>
    </xf>
    <xf numFmtId="41" fontId="15" fillId="0" borderId="74" xfId="1" applyFont="1" applyBorder="1" applyAlignment="1">
      <alignment horizontal="center" vertical="center"/>
    </xf>
    <xf numFmtId="0" fontId="20" fillId="8" borderId="5" xfId="0" applyFont="1" applyFill="1" applyBorder="1" applyAlignment="1">
      <alignment horizontal="center" vertical="center"/>
    </xf>
    <xf numFmtId="0" fontId="20" fillId="8" borderId="2" xfId="0" applyFont="1" applyFill="1" applyBorder="1" applyAlignment="1">
      <alignment horizontal="center" vertical="center"/>
    </xf>
    <xf numFmtId="41" fontId="15" fillId="0" borderId="68" xfId="0" applyNumberFormat="1" applyFont="1" applyFill="1" applyBorder="1" applyAlignment="1">
      <alignment horizontal="center" vertical="center" shrinkToFit="1"/>
    </xf>
    <xf numFmtId="41" fontId="15" fillId="0" borderId="69" xfId="0" applyNumberFormat="1" applyFont="1" applyFill="1" applyBorder="1" applyAlignment="1">
      <alignment horizontal="center" vertical="center" shrinkToFit="1"/>
    </xf>
    <xf numFmtId="41" fontId="15" fillId="0" borderId="70" xfId="0" applyNumberFormat="1" applyFont="1" applyFill="1" applyBorder="1" applyAlignment="1">
      <alignment horizontal="center" vertical="center" shrinkToFit="1"/>
    </xf>
    <xf numFmtId="41" fontId="15" fillId="0" borderId="75" xfId="0" applyNumberFormat="1" applyFont="1" applyFill="1" applyBorder="1" applyAlignment="1">
      <alignment horizontal="center" vertical="center" shrinkToFit="1"/>
    </xf>
    <xf numFmtId="41" fontId="15" fillId="0" borderId="2" xfId="0" applyNumberFormat="1" applyFont="1" applyFill="1" applyBorder="1" applyAlignment="1">
      <alignment horizontal="center" vertical="center" shrinkToFit="1"/>
    </xf>
    <xf numFmtId="41" fontId="15" fillId="0" borderId="76" xfId="0" applyNumberFormat="1" applyFont="1" applyFill="1" applyBorder="1" applyAlignment="1">
      <alignment horizontal="center" vertical="center" shrinkToFit="1"/>
    </xf>
    <xf numFmtId="41" fontId="15" fillId="0" borderId="72" xfId="0" applyNumberFormat="1" applyFont="1" applyFill="1" applyBorder="1" applyAlignment="1">
      <alignment horizontal="center" vertical="center" shrinkToFit="1"/>
    </xf>
    <xf numFmtId="41" fontId="15" fillId="0" borderId="73" xfId="0" applyNumberFormat="1" applyFont="1" applyFill="1" applyBorder="1" applyAlignment="1">
      <alignment horizontal="center" vertical="center" shrinkToFit="1"/>
    </xf>
    <xf numFmtId="41" fontId="15" fillId="0" borderId="74" xfId="0" applyNumberFormat="1" applyFont="1" applyFill="1" applyBorder="1" applyAlignment="1">
      <alignment horizontal="center" vertical="center" shrinkToFit="1"/>
    </xf>
    <xf numFmtId="41" fontId="15" fillId="0" borderId="2" xfId="1" applyFont="1" applyFill="1" applyBorder="1" applyAlignment="1">
      <alignment horizontal="center" vertical="center"/>
    </xf>
    <xf numFmtId="3" fontId="55" fillId="17" borderId="2" xfId="0" applyNumberFormat="1" applyFont="1" applyFill="1" applyBorder="1" applyAlignment="1">
      <alignment horizontal="center" vertical="center"/>
    </xf>
    <xf numFmtId="3" fontId="20" fillId="11" borderId="2" xfId="0" applyNumberFormat="1" applyFont="1" applyFill="1" applyBorder="1" applyAlignment="1">
      <alignment horizontal="center" vertical="center"/>
    </xf>
    <xf numFmtId="0" fontId="4" fillId="0" borderId="61" xfId="0" applyFont="1" applyBorder="1" applyAlignment="1">
      <alignment horizontal="center" vertical="center" wrapText="1"/>
    </xf>
    <xf numFmtId="0" fontId="4" fillId="0" borderId="16" xfId="0" applyFont="1" applyBorder="1" applyAlignment="1">
      <alignment horizontal="center" vertical="center" wrapText="1"/>
    </xf>
    <xf numFmtId="0" fontId="20" fillId="8" borderId="3" xfId="0" applyFont="1" applyFill="1" applyBorder="1" applyAlignment="1">
      <alignment horizontal="center" vertical="center"/>
    </xf>
    <xf numFmtId="41" fontId="21" fillId="16" borderId="18" xfId="0" applyNumberFormat="1" applyFont="1" applyFill="1" applyBorder="1" applyAlignment="1">
      <alignment horizontal="center" vertical="center"/>
    </xf>
    <xf numFmtId="0" fontId="21" fillId="16" borderId="18" xfId="0" applyFont="1" applyFill="1" applyBorder="1" applyAlignment="1">
      <alignment horizontal="center" vertical="center"/>
    </xf>
    <xf numFmtId="41" fontId="15" fillId="4" borderId="6" xfId="1" applyFont="1" applyFill="1" applyBorder="1" applyAlignment="1">
      <alignment horizontal="center" vertical="center"/>
    </xf>
    <xf numFmtId="41" fontId="15" fillId="4" borderId="28" xfId="1" applyFont="1" applyFill="1" applyBorder="1" applyAlignment="1">
      <alignment horizontal="center" vertical="center"/>
    </xf>
    <xf numFmtId="41" fontId="15" fillId="4" borderId="14" xfId="1" applyFont="1" applyFill="1" applyBorder="1" applyAlignment="1">
      <alignment horizontal="center" vertical="center"/>
    </xf>
    <xf numFmtId="41" fontId="15" fillId="0" borderId="68" xfId="1" applyFont="1" applyBorder="1" applyAlignment="1">
      <alignment horizontal="center" vertical="center"/>
    </xf>
    <xf numFmtId="41" fontId="15" fillId="0" borderId="69" xfId="1" applyFont="1" applyBorder="1" applyAlignment="1">
      <alignment horizontal="center" vertical="center"/>
    </xf>
    <xf numFmtId="41" fontId="15" fillId="0" borderId="70" xfId="1" applyFont="1" applyBorder="1" applyAlignment="1">
      <alignment horizontal="center" vertical="center"/>
    </xf>
    <xf numFmtId="41" fontId="15" fillId="4" borderId="2" xfId="1" applyFont="1" applyFill="1" applyBorder="1" applyAlignment="1">
      <alignment horizontal="center" vertical="center"/>
    </xf>
    <xf numFmtId="41" fontId="16" fillId="4" borderId="2" xfId="1" applyFont="1" applyFill="1" applyBorder="1" applyAlignment="1">
      <alignment horizontal="center" vertical="center"/>
    </xf>
    <xf numFmtId="41" fontId="21" fillId="16" borderId="2" xfId="0" applyNumberFormat="1" applyFont="1" applyFill="1" applyBorder="1" applyAlignment="1">
      <alignment horizontal="center" vertical="center"/>
    </xf>
    <xf numFmtId="0" fontId="21" fillId="16" borderId="2" xfId="0" applyFont="1" applyFill="1" applyBorder="1" applyAlignment="1">
      <alignment horizontal="center" vertical="center"/>
    </xf>
    <xf numFmtId="41" fontId="20" fillId="3" borderId="49" xfId="0" applyNumberFormat="1" applyFont="1" applyFill="1" applyBorder="1" applyAlignment="1">
      <alignment horizontal="center" vertical="center" shrinkToFit="1"/>
    </xf>
    <xf numFmtId="0" fontId="20" fillId="3" borderId="18" xfId="0" applyFont="1" applyFill="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41" fontId="4" fillId="3" borderId="36" xfId="1" applyFont="1" applyFill="1" applyBorder="1" applyAlignment="1">
      <alignment horizontal="center" vertical="center" shrinkToFit="1"/>
    </xf>
    <xf numFmtId="41" fontId="4" fillId="3" borderId="31" xfId="1" applyFont="1" applyFill="1" applyBorder="1" applyAlignment="1">
      <alignment horizontal="center" vertical="center" shrinkToFit="1"/>
    </xf>
    <xf numFmtId="41" fontId="13" fillId="0" borderId="87" xfId="1" applyFont="1" applyBorder="1" applyAlignment="1">
      <alignment horizontal="center" vertical="center" shrinkToFit="1"/>
    </xf>
    <xf numFmtId="41" fontId="13" fillId="0" borderId="88" xfId="1" applyFont="1" applyBorder="1" applyAlignment="1">
      <alignment horizontal="center" vertical="center" shrinkToFit="1"/>
    </xf>
    <xf numFmtId="41" fontId="12" fillId="0" borderId="34" xfId="1" applyFont="1" applyBorder="1" applyAlignment="1">
      <alignment horizontal="center" vertical="center" shrinkToFit="1"/>
    </xf>
    <xf numFmtId="41" fontId="12" fillId="0" borderId="30" xfId="1" applyFont="1" applyBorder="1" applyAlignment="1">
      <alignment horizontal="center" vertical="center" shrinkToFit="1"/>
    </xf>
    <xf numFmtId="41" fontId="13" fillId="0" borderId="95" xfId="1" applyFont="1" applyBorder="1" applyAlignment="1">
      <alignment horizontal="center" vertical="center" shrinkToFit="1"/>
    </xf>
    <xf numFmtId="41" fontId="13" fillId="0" borderId="96" xfId="1" applyFont="1" applyBorder="1" applyAlignment="1">
      <alignment horizontal="center" vertical="center" shrinkToFit="1"/>
    </xf>
    <xf numFmtId="41" fontId="70" fillId="9" borderId="98" xfId="1" applyFont="1" applyFill="1" applyBorder="1" applyAlignment="1">
      <alignment horizontal="center" vertical="center" shrinkToFit="1"/>
    </xf>
    <xf numFmtId="41" fontId="13" fillId="0" borderId="98" xfId="1" applyFont="1" applyBorder="1" applyAlignment="1">
      <alignment horizontal="center" vertical="center" shrinkToFit="1"/>
    </xf>
    <xf numFmtId="41" fontId="13" fillId="0" borderId="99" xfId="1" applyFont="1" applyBorder="1" applyAlignment="1">
      <alignment horizontal="center" vertical="center" shrinkToFit="1"/>
    </xf>
    <xf numFmtId="41" fontId="12" fillId="0" borderId="36" xfId="1" applyFont="1" applyBorder="1" applyAlignment="1">
      <alignment horizontal="center" vertical="center" shrinkToFit="1"/>
    </xf>
    <xf numFmtId="41" fontId="12" fillId="0" borderId="31" xfId="1" applyFont="1" applyBorder="1" applyAlignment="1">
      <alignment horizontal="center" vertical="center" shrinkToFit="1"/>
    </xf>
    <xf numFmtId="41" fontId="15" fillId="0" borderId="3" xfId="1" applyFont="1" applyFill="1" applyBorder="1" applyAlignment="1">
      <alignment horizontal="center" vertical="center"/>
    </xf>
    <xf numFmtId="0" fontId="4" fillId="4" borderId="2" xfId="0" applyFont="1" applyFill="1" applyBorder="1" applyAlignment="1">
      <alignment horizontal="center" vertical="center"/>
    </xf>
    <xf numFmtId="176" fontId="4" fillId="3" borderId="2" xfId="0" applyNumberFormat="1" applyFont="1" applyFill="1" applyBorder="1" applyAlignment="1">
      <alignment horizontal="center" vertical="center"/>
    </xf>
    <xf numFmtId="0" fontId="4" fillId="0" borderId="49" xfId="0" applyFont="1" applyBorder="1" applyAlignment="1">
      <alignment horizontal="left" vertical="center"/>
    </xf>
    <xf numFmtId="0" fontId="4" fillId="0" borderId="27"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44" xfId="0" applyFont="1" applyBorder="1" applyAlignment="1">
      <alignment horizontal="center" vertical="center"/>
    </xf>
    <xf numFmtId="0" fontId="4" fillId="0" borderId="22" xfId="0" applyFont="1" applyBorder="1" applyAlignment="1">
      <alignment horizontal="center" vertical="center"/>
    </xf>
    <xf numFmtId="0" fontId="4" fillId="0" borderId="45" xfId="0" applyFont="1" applyBorder="1" applyAlignment="1">
      <alignment horizontal="center" vertical="center"/>
    </xf>
    <xf numFmtId="0" fontId="20" fillId="0" borderId="77" xfId="0" applyFont="1" applyBorder="1" applyAlignment="1">
      <alignment horizontal="center" vertical="center" wrapText="1"/>
    </xf>
    <xf numFmtId="0" fontId="20" fillId="0" borderId="46" xfId="0" applyFont="1" applyBorder="1" applyAlignment="1">
      <alignment horizontal="center" vertical="center"/>
    </xf>
    <xf numFmtId="0" fontId="20" fillId="0" borderId="78" xfId="0" applyFont="1" applyBorder="1" applyAlignment="1">
      <alignment horizontal="center" vertical="center"/>
    </xf>
    <xf numFmtId="0" fontId="20" fillId="0" borderId="44" xfId="0" applyFont="1" applyBorder="1" applyAlignment="1">
      <alignment horizontal="center" vertical="center"/>
    </xf>
    <xf numFmtId="0" fontId="20" fillId="0" borderId="22" xfId="0" applyFont="1" applyBorder="1" applyAlignment="1">
      <alignment horizontal="center" vertical="center"/>
    </xf>
    <xf numFmtId="0" fontId="20" fillId="0" borderId="45" xfId="0" applyFont="1" applyBorder="1" applyAlignment="1">
      <alignment horizontal="center" vertical="center"/>
    </xf>
    <xf numFmtId="41" fontId="12" fillId="0" borderId="3" xfId="1" applyFont="1" applyBorder="1" applyAlignment="1">
      <alignment horizontal="center" vertical="center"/>
    </xf>
    <xf numFmtId="41" fontId="12" fillId="0" borderId="4" xfId="1" applyFont="1" applyBorder="1" applyAlignment="1">
      <alignment horizontal="center" vertical="center"/>
    </xf>
    <xf numFmtId="41" fontId="12" fillId="0" borderId="5" xfId="1" applyFont="1" applyBorder="1" applyAlignment="1">
      <alignment horizontal="center" vertical="center"/>
    </xf>
    <xf numFmtId="9" fontId="34" fillId="3" borderId="120" xfId="0" applyNumberFormat="1" applyFont="1" applyFill="1" applyBorder="1" applyAlignment="1">
      <alignment horizontal="center" vertical="center"/>
    </xf>
    <xf numFmtId="9" fontId="34" fillId="3" borderId="121" xfId="0" applyNumberFormat="1" applyFont="1" applyFill="1" applyBorder="1" applyAlignment="1">
      <alignment horizontal="center" vertical="center"/>
    </xf>
    <xf numFmtId="41" fontId="4" fillId="5" borderId="120" xfId="1" applyFont="1" applyFill="1" applyBorder="1" applyAlignment="1">
      <alignment horizontal="center" vertical="center"/>
    </xf>
    <xf numFmtId="41" fontId="4" fillId="5" borderId="108" xfId="1" applyFont="1" applyFill="1" applyBorder="1" applyAlignment="1">
      <alignment horizontal="center" vertical="center"/>
    </xf>
    <xf numFmtId="41" fontId="4" fillId="5" borderId="121" xfId="1" applyFont="1" applyFill="1" applyBorder="1" applyAlignment="1">
      <alignment horizontal="center" vertical="center"/>
    </xf>
    <xf numFmtId="41" fontId="4" fillId="12" borderId="2" xfId="0" applyNumberFormat="1" applyFont="1" applyFill="1" applyBorder="1" applyAlignment="1">
      <alignment horizontal="center" vertical="center"/>
    </xf>
    <xf numFmtId="0" fontId="4" fillId="12" borderId="2" xfId="0" applyFont="1" applyFill="1" applyBorder="1" applyAlignment="1">
      <alignment horizontal="center" vertical="center"/>
    </xf>
    <xf numFmtId="9" fontId="4" fillId="13" borderId="28" xfId="0" applyNumberFormat="1" applyFont="1" applyFill="1" applyBorder="1" applyAlignment="1">
      <alignment horizontal="center" vertical="center"/>
    </xf>
    <xf numFmtId="0" fontId="4" fillId="13" borderId="28" xfId="0" applyFont="1" applyFill="1" applyBorder="1" applyAlignment="1">
      <alignment horizontal="center" vertical="center"/>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41" fontId="28" fillId="3" borderId="57" xfId="1" applyFont="1" applyFill="1" applyBorder="1" applyAlignment="1">
      <alignment horizontal="center" vertical="center" shrinkToFit="1"/>
    </xf>
    <xf numFmtId="41" fontId="28" fillId="3" borderId="30" xfId="1" applyFont="1" applyFill="1" applyBorder="1" applyAlignment="1">
      <alignment horizontal="center" vertical="center" shrinkToFit="1"/>
    </xf>
    <xf numFmtId="41" fontId="12" fillId="25" borderId="84" xfId="1" applyFont="1" applyFill="1" applyBorder="1" applyAlignment="1">
      <alignment horizontal="center" vertical="center" shrinkToFit="1"/>
    </xf>
    <xf numFmtId="41" fontId="12" fillId="25" borderId="85" xfId="1" applyFont="1" applyFill="1" applyBorder="1" applyAlignment="1">
      <alignment horizontal="center" vertical="center" shrinkToFit="1"/>
    </xf>
    <xf numFmtId="180" fontId="22" fillId="3" borderId="2" xfId="0" applyNumberFormat="1" applyFont="1" applyFill="1" applyBorder="1" applyAlignment="1">
      <alignment horizontal="center" vertical="center"/>
    </xf>
    <xf numFmtId="41" fontId="28" fillId="3" borderId="58" xfId="1" applyFont="1" applyFill="1" applyBorder="1" applyAlignment="1">
      <alignment horizontal="center" vertical="center" shrinkToFit="1"/>
    </xf>
    <xf numFmtId="3" fontId="5" fillId="0" borderId="0" xfId="0" applyNumberFormat="1" applyFont="1" applyAlignment="1">
      <alignment horizontal="center" vertical="center"/>
    </xf>
    <xf numFmtId="178" fontId="5" fillId="0" borderId="0" xfId="0" applyNumberFormat="1" applyFont="1" applyAlignment="1">
      <alignment horizontal="center" vertical="center"/>
    </xf>
    <xf numFmtId="41" fontId="20" fillId="10" borderId="3" xfId="0" applyNumberFormat="1" applyFont="1" applyFill="1" applyBorder="1" applyAlignment="1">
      <alignment horizontal="center" vertical="center" wrapText="1"/>
    </xf>
    <xf numFmtId="0" fontId="20" fillId="10" borderId="5" xfId="0" applyFont="1" applyFill="1" applyBorder="1" applyAlignment="1">
      <alignment horizontal="center" vertical="center" wrapText="1"/>
    </xf>
    <xf numFmtId="41" fontId="55" fillId="26" borderId="49" xfId="0" applyNumberFormat="1" applyFont="1" applyFill="1" applyBorder="1" applyAlignment="1">
      <alignment horizontal="center" vertical="center"/>
    </xf>
    <xf numFmtId="0" fontId="55" fillId="26" borderId="18" xfId="0" applyFont="1" applyFill="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4" fillId="0" borderId="55" xfId="0" applyFont="1" applyBorder="1" applyAlignment="1">
      <alignment horizontal="center" vertical="center" wrapText="1"/>
    </xf>
    <xf numFmtId="41" fontId="4" fillId="3" borderId="35" xfId="1" applyFont="1" applyFill="1" applyBorder="1" applyAlignment="1">
      <alignment horizontal="center" vertical="center" shrinkToFit="1"/>
    </xf>
    <xf numFmtId="41" fontId="56" fillId="3" borderId="59" xfId="1" applyFont="1" applyFill="1" applyBorder="1" applyAlignment="1">
      <alignment horizontal="center" vertical="center" shrinkToFit="1"/>
    </xf>
    <xf numFmtId="41" fontId="56" fillId="3" borderId="31" xfId="1" applyFont="1" applyFill="1" applyBorder="1" applyAlignment="1">
      <alignment horizontal="center" vertical="center" shrinkToFit="1"/>
    </xf>
    <xf numFmtId="41" fontId="56" fillId="9" borderId="31" xfId="1" applyFont="1" applyFill="1" applyBorder="1" applyAlignment="1">
      <alignment horizontal="center" vertical="center" shrinkToFit="1"/>
    </xf>
    <xf numFmtId="41" fontId="56" fillId="3" borderId="60" xfId="1" applyFont="1" applyFill="1" applyBorder="1" applyAlignment="1">
      <alignment horizontal="center" vertical="center" shrinkToFit="1"/>
    </xf>
    <xf numFmtId="0" fontId="4" fillId="0" borderId="56" xfId="0" applyFont="1" applyBorder="1" applyAlignment="1">
      <alignment horizontal="center" vertical="center"/>
    </xf>
    <xf numFmtId="41" fontId="45" fillId="4" borderId="47" xfId="0" applyNumberFormat="1" applyFont="1" applyFill="1" applyBorder="1" applyAlignment="1">
      <alignment horizontal="center" vertical="center"/>
    </xf>
    <xf numFmtId="0" fontId="45" fillId="4" borderId="40" xfId="0" applyFont="1" applyFill="1" applyBorder="1" applyAlignment="1">
      <alignment horizontal="center" vertical="center"/>
    </xf>
    <xf numFmtId="0" fontId="45" fillId="4" borderId="29" xfId="0" applyFont="1" applyFill="1" applyBorder="1" applyAlignment="1">
      <alignment horizontal="center" vertical="center"/>
    </xf>
    <xf numFmtId="41" fontId="47" fillId="14" borderId="2" xfId="0" applyNumberFormat="1" applyFont="1" applyFill="1" applyBorder="1" applyAlignment="1">
      <alignment horizontal="center" vertical="center"/>
    </xf>
    <xf numFmtId="0" fontId="47" fillId="14" borderId="2" xfId="0" applyFont="1" applyFill="1" applyBorder="1" applyAlignment="1">
      <alignment horizontal="center" vertical="center"/>
    </xf>
    <xf numFmtId="41" fontId="4" fillId="3" borderId="34" xfId="1" applyFont="1" applyFill="1" applyBorder="1" applyAlignment="1">
      <alignment horizontal="center" vertical="center" shrinkToFit="1"/>
    </xf>
    <xf numFmtId="41" fontId="4" fillId="3" borderId="30" xfId="1" applyFont="1" applyFill="1" applyBorder="1" applyAlignment="1">
      <alignment horizontal="center" vertical="center" shrinkToFit="1"/>
    </xf>
    <xf numFmtId="0" fontId="5" fillId="0" borderId="2" xfId="0" applyFont="1" applyBorder="1" applyAlignment="1">
      <alignment horizontal="center" vertical="center" wrapText="1"/>
    </xf>
    <xf numFmtId="179" fontId="9" fillId="0" borderId="0" xfId="0" applyNumberFormat="1" applyFont="1" applyAlignment="1">
      <alignment horizontal="center" vertical="center"/>
    </xf>
    <xf numFmtId="176" fontId="15" fillId="0" borderId="15" xfId="0" applyNumberFormat="1" applyFont="1" applyBorder="1" applyAlignment="1">
      <alignment horizontal="center" vertical="center"/>
    </xf>
    <xf numFmtId="176" fontId="15" fillId="0" borderId="40" xfId="0" applyNumberFormat="1" applyFont="1" applyBorder="1" applyAlignment="1">
      <alignment horizontal="center" vertical="center"/>
    </xf>
    <xf numFmtId="0" fontId="17" fillId="0" borderId="50" xfId="0" applyFont="1" applyBorder="1" applyAlignment="1">
      <alignment horizontal="center" vertical="center"/>
    </xf>
    <xf numFmtId="177" fontId="15" fillId="0" borderId="3" xfId="0" applyNumberFormat="1" applyFont="1" applyBorder="1" applyAlignment="1">
      <alignment horizontal="center" vertical="center"/>
    </xf>
    <xf numFmtId="177" fontId="15" fillId="0" borderId="4" xfId="0" applyNumberFormat="1" applyFont="1" applyBorder="1" applyAlignment="1">
      <alignment horizontal="center" vertical="center"/>
    </xf>
    <xf numFmtId="177" fontId="15" fillId="0" borderId="5" xfId="0" applyNumberFormat="1" applyFont="1" applyBorder="1" applyAlignment="1">
      <alignment horizontal="center" vertical="center"/>
    </xf>
    <xf numFmtId="178" fontId="14" fillId="0" borderId="3" xfId="1" applyNumberFormat="1" applyFont="1" applyBorder="1" applyAlignment="1">
      <alignment horizontal="center" vertical="center"/>
    </xf>
    <xf numFmtId="178" fontId="14" fillId="0" borderId="4" xfId="1" applyNumberFormat="1" applyFont="1" applyBorder="1" applyAlignment="1">
      <alignment horizontal="center" vertical="center"/>
    </xf>
    <xf numFmtId="0" fontId="48" fillId="0" borderId="17" xfId="0" applyFont="1" applyBorder="1" applyAlignment="1">
      <alignment horizontal="center" vertical="center"/>
    </xf>
    <xf numFmtId="178" fontId="39" fillId="0" borderId="17" xfId="0" applyNumberFormat="1" applyFont="1" applyBorder="1" applyAlignment="1">
      <alignment horizontal="center" vertical="center"/>
    </xf>
    <xf numFmtId="0" fontId="48" fillId="0" borderId="2" xfId="0" applyFont="1" applyBorder="1" applyAlignment="1">
      <alignment horizontal="center" vertical="center"/>
    </xf>
    <xf numFmtId="178" fontId="39" fillId="0" borderId="2" xfId="0" applyNumberFormat="1" applyFont="1" applyBorder="1" applyAlignment="1">
      <alignment horizontal="center" vertical="center"/>
    </xf>
    <xf numFmtId="0" fontId="14" fillId="0" borderId="4" xfId="0" applyFont="1" applyBorder="1" applyAlignment="1">
      <alignment horizontal="center" vertical="center"/>
    </xf>
    <xf numFmtId="178" fontId="25" fillId="3" borderId="4" xfId="0" applyNumberFormat="1" applyFont="1" applyFill="1" applyBorder="1" applyAlignment="1">
      <alignment horizontal="center" vertical="center"/>
    </xf>
    <xf numFmtId="178" fontId="25" fillId="3" borderId="5" xfId="0" applyNumberFormat="1" applyFont="1" applyFill="1" applyBorder="1" applyAlignment="1">
      <alignment horizontal="center" vertical="center"/>
    </xf>
    <xf numFmtId="3" fontId="47" fillId="3" borderId="4" xfId="0" applyNumberFormat="1" applyFont="1" applyFill="1" applyBorder="1" applyAlignment="1">
      <alignment horizontal="center" vertical="center" shrinkToFit="1"/>
    </xf>
    <xf numFmtId="41" fontId="20" fillId="4" borderId="39" xfId="0" applyNumberFormat="1" applyFont="1" applyFill="1" applyBorder="1" applyAlignment="1">
      <alignment horizontal="center" vertical="center" shrinkToFit="1"/>
    </xf>
    <xf numFmtId="0" fontId="20" fillId="4" borderId="29" xfId="0" applyFont="1" applyFill="1" applyBorder="1" applyAlignment="1">
      <alignment horizontal="center" vertical="center" shrinkToFit="1"/>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63" fillId="0" borderId="18" xfId="0" applyFont="1" applyBorder="1" applyAlignment="1">
      <alignment horizontal="center" vertical="center"/>
    </xf>
    <xf numFmtId="41" fontId="12" fillId="0" borderId="33" xfId="1" applyFont="1" applyBorder="1" applyAlignment="1">
      <alignment horizontal="center" vertical="center" shrinkToFit="1"/>
    </xf>
    <xf numFmtId="0" fontId="73" fillId="0" borderId="11" xfId="0" applyFont="1" applyBorder="1" applyAlignment="1">
      <alignment horizontal="center" vertical="center"/>
    </xf>
    <xf numFmtId="0" fontId="73" fillId="0" borderId="34" xfId="0" applyFont="1" applyBorder="1" applyAlignment="1">
      <alignment horizontal="center" vertical="center"/>
    </xf>
    <xf numFmtId="0" fontId="15" fillId="0" borderId="33" xfId="0" applyFont="1" applyBorder="1" applyAlignment="1">
      <alignment horizontal="center" vertical="center"/>
    </xf>
    <xf numFmtId="0" fontId="15" fillId="0" borderId="11" xfId="0" applyFont="1" applyBorder="1" applyAlignment="1">
      <alignment horizontal="center" vertical="center"/>
    </xf>
    <xf numFmtId="0" fontId="15" fillId="0" borderId="34"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5" fillId="0" borderId="5" xfId="0" applyFont="1" applyBorder="1" applyAlignment="1">
      <alignment horizontal="center" vertical="center"/>
    </xf>
    <xf numFmtId="41" fontId="14" fillId="0" borderId="3" xfId="1" applyFont="1" applyBorder="1" applyAlignment="1">
      <alignment horizontal="center" vertical="center"/>
    </xf>
    <xf numFmtId="41" fontId="14" fillId="0" borderId="4" xfId="1" applyFont="1" applyBorder="1" applyAlignment="1">
      <alignment horizontal="center" vertical="center"/>
    </xf>
    <xf numFmtId="41" fontId="14" fillId="0" borderId="5" xfId="1"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5" fillId="0" borderId="17" xfId="0" applyFont="1" applyBorder="1" applyAlignment="1">
      <alignment horizontal="center" vertical="center" wrapText="1"/>
    </xf>
    <xf numFmtId="178" fontId="14" fillId="0" borderId="3" xfId="0" applyNumberFormat="1" applyFont="1" applyBorder="1" applyAlignment="1">
      <alignment horizontal="center" vertical="center"/>
    </xf>
    <xf numFmtId="178" fontId="14" fillId="0" borderId="4" xfId="0" applyNumberFormat="1" applyFont="1" applyBorder="1" applyAlignment="1">
      <alignment horizontal="center" vertical="center"/>
    </xf>
    <xf numFmtId="178" fontId="14" fillId="0" borderId="5" xfId="0" applyNumberFormat="1" applyFont="1" applyBorder="1" applyAlignment="1">
      <alignment horizontal="center" vertical="center"/>
    </xf>
    <xf numFmtId="41" fontId="12" fillId="2" borderId="30" xfId="1" applyFont="1" applyFill="1" applyBorder="1" applyAlignment="1">
      <alignment horizontal="center" vertical="center" shrinkToFit="1"/>
    </xf>
    <xf numFmtId="176" fontId="15" fillId="8" borderId="35" xfId="0" applyNumberFormat="1" applyFont="1" applyFill="1" applyBorder="1" applyAlignment="1">
      <alignment horizontal="center" vertical="center"/>
    </xf>
    <xf numFmtId="176" fontId="15" fillId="8" borderId="12" xfId="0" applyNumberFormat="1" applyFont="1" applyFill="1" applyBorder="1" applyAlignment="1">
      <alignment horizontal="center" vertical="center"/>
    </xf>
    <xf numFmtId="176" fontId="15" fillId="8" borderId="36" xfId="0" applyNumberFormat="1" applyFont="1" applyFill="1" applyBorder="1" applyAlignment="1">
      <alignment horizontal="center" vertical="center"/>
    </xf>
    <xf numFmtId="0" fontId="45" fillId="0" borderId="33" xfId="0" applyFont="1" applyBorder="1" applyAlignment="1">
      <alignment horizontal="center" vertical="center"/>
    </xf>
    <xf numFmtId="0" fontId="45" fillId="0" borderId="11" xfId="0" applyFont="1" applyBorder="1" applyAlignment="1">
      <alignment horizontal="center" vertical="center"/>
    </xf>
    <xf numFmtId="0" fontId="45" fillId="0" borderId="34" xfId="0" applyFont="1" applyBorder="1" applyAlignment="1">
      <alignment horizontal="center" vertical="center"/>
    </xf>
    <xf numFmtId="41" fontId="12" fillId="9" borderId="30" xfId="1" applyFont="1" applyFill="1" applyBorder="1" applyAlignment="1">
      <alignment horizontal="center" vertical="center" shrinkToFit="1"/>
    </xf>
    <xf numFmtId="0" fontId="5" fillId="0" borderId="29" xfId="0" applyFont="1" applyBorder="1" applyAlignment="1">
      <alignment horizontal="center" vertical="center"/>
    </xf>
    <xf numFmtId="0" fontId="5" fillId="0" borderId="24" xfId="0" applyFont="1" applyBorder="1" applyAlignment="1">
      <alignment horizontal="center" vertical="center"/>
    </xf>
    <xf numFmtId="183" fontId="56" fillId="3" borderId="12" xfId="1" applyNumberFormat="1" applyFont="1" applyFill="1" applyBorder="1" applyAlignment="1">
      <alignment horizontal="center" vertical="center" shrinkToFit="1"/>
    </xf>
    <xf numFmtId="183" fontId="56" fillId="3" borderId="36" xfId="1" applyNumberFormat="1" applyFont="1" applyFill="1" applyBorder="1" applyAlignment="1">
      <alignment horizontal="center" vertical="center" shrinkToFit="1"/>
    </xf>
    <xf numFmtId="41" fontId="4" fillId="3" borderId="33" xfId="1" applyFont="1" applyFill="1" applyBorder="1" applyAlignment="1">
      <alignment horizontal="center" vertical="center" shrinkToFit="1"/>
    </xf>
    <xf numFmtId="41" fontId="12" fillId="9" borderId="31" xfId="1" applyFont="1" applyFill="1" applyBorder="1" applyAlignment="1">
      <alignment horizontal="center" vertical="center" shrinkToFit="1"/>
    </xf>
    <xf numFmtId="0" fontId="5"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21" fillId="0" borderId="33" xfId="0" applyFont="1" applyBorder="1" applyAlignment="1">
      <alignment horizontal="center" vertical="center"/>
    </xf>
    <xf numFmtId="0" fontId="21" fillId="0" borderId="34" xfId="0" applyFont="1" applyBorder="1" applyAlignment="1">
      <alignment horizontal="center" vertical="center"/>
    </xf>
    <xf numFmtId="41" fontId="20" fillId="4" borderId="39" xfId="0" applyNumberFormat="1" applyFont="1" applyFill="1" applyBorder="1" applyAlignment="1">
      <alignment horizontal="center" vertical="center"/>
    </xf>
    <xf numFmtId="0" fontId="20" fillId="4" borderId="29" xfId="0" applyFont="1" applyFill="1" applyBorder="1" applyAlignment="1">
      <alignment horizontal="center" vertical="center"/>
    </xf>
    <xf numFmtId="41" fontId="13" fillId="0" borderId="97" xfId="1" applyFont="1" applyBorder="1" applyAlignment="1">
      <alignment horizontal="center" vertical="center" shrinkToFit="1"/>
    </xf>
    <xf numFmtId="0" fontId="4" fillId="2" borderId="35" xfId="0" applyFont="1" applyFill="1" applyBorder="1" applyAlignment="1">
      <alignment horizontal="center" vertical="center"/>
    </xf>
    <xf numFmtId="0" fontId="4" fillId="2" borderId="13" xfId="0" applyFont="1" applyFill="1" applyBorder="1" applyAlignment="1">
      <alignment horizontal="center"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41" fontId="12" fillId="0" borderId="35" xfId="1" applyFont="1" applyBorder="1" applyAlignment="1">
      <alignment horizontal="center" vertical="center" shrinkToFit="1"/>
    </xf>
    <xf numFmtId="41" fontId="12" fillId="25" borderId="83" xfId="1" applyFont="1" applyFill="1" applyBorder="1" applyAlignment="1">
      <alignment horizontal="center" vertical="center" shrinkToFit="1"/>
    </xf>
    <xf numFmtId="41" fontId="13" fillId="0" borderId="94" xfId="1" applyFont="1" applyBorder="1" applyAlignment="1">
      <alignment horizontal="center" vertical="center" shrinkToFit="1"/>
    </xf>
    <xf numFmtId="0" fontId="13" fillId="0" borderId="2" xfId="0" quotePrefix="1" applyFont="1" applyBorder="1" applyAlignment="1">
      <alignment horizontal="center" vertical="center"/>
    </xf>
    <xf numFmtId="0" fontId="13" fillId="0" borderId="2" xfId="0" applyFont="1" applyBorder="1" applyAlignment="1">
      <alignment horizontal="center" vertical="center"/>
    </xf>
    <xf numFmtId="0" fontId="4" fillId="0" borderId="2" xfId="0" quotePrefix="1"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41" fontId="12" fillId="0" borderId="2" xfId="1" applyFont="1" applyBorder="1" applyAlignment="1">
      <alignment horizontal="center" vertical="center"/>
    </xf>
    <xf numFmtId="41" fontId="12" fillId="0" borderId="32" xfId="1" applyFont="1" applyBorder="1" applyAlignment="1">
      <alignment horizontal="center" vertical="center" shrinkToFit="1"/>
    </xf>
    <xf numFmtId="41" fontId="12" fillId="0" borderId="54" xfId="1" applyFont="1" applyBorder="1" applyAlignment="1">
      <alignment horizontal="center" vertical="center" shrinkToFit="1"/>
    </xf>
    <xf numFmtId="41" fontId="13" fillId="0" borderId="91" xfId="1" applyFont="1" applyBorder="1" applyAlignment="1">
      <alignment horizontal="center" vertical="center" shrinkToFit="1"/>
    </xf>
    <xf numFmtId="41" fontId="13" fillId="0" borderId="92" xfId="1" applyFont="1" applyBorder="1" applyAlignment="1">
      <alignment horizontal="center" vertical="center" shrinkToFit="1"/>
    </xf>
    <xf numFmtId="176" fontId="15" fillId="8" borderId="25" xfId="0" applyNumberFormat="1" applyFont="1" applyFill="1" applyBorder="1" applyAlignment="1">
      <alignment horizontal="center" vertical="center"/>
    </xf>
    <xf numFmtId="176" fontId="15" fillId="8" borderId="37" xfId="0" applyNumberFormat="1" applyFont="1" applyFill="1" applyBorder="1" applyAlignment="1">
      <alignment horizontal="center" vertical="center"/>
    </xf>
    <xf numFmtId="0" fontId="4" fillId="0" borderId="38" xfId="0" applyFont="1" applyBorder="1" applyAlignment="1">
      <alignment horizontal="center" vertical="center"/>
    </xf>
    <xf numFmtId="0" fontId="4" fillId="0" borderId="26" xfId="0" applyFont="1" applyBorder="1" applyAlignment="1">
      <alignment horizontal="center" vertical="center"/>
    </xf>
    <xf numFmtId="41" fontId="12" fillId="9" borderId="32" xfId="1" applyFont="1" applyFill="1" applyBorder="1" applyAlignment="1">
      <alignment horizontal="center" vertical="center" shrinkToFit="1"/>
    </xf>
    <xf numFmtId="0" fontId="46" fillId="11" borderId="2" xfId="0" applyFont="1" applyFill="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4" fillId="0" borderId="0" xfId="0" applyFont="1" applyAlignment="1">
      <alignment horizontal="center" vertical="center"/>
    </xf>
    <xf numFmtId="9" fontId="12" fillId="4" borderId="2" xfId="26" applyFont="1" applyFill="1" applyBorder="1" applyAlignment="1">
      <alignment horizontal="center" vertical="center"/>
    </xf>
    <xf numFmtId="3" fontId="13" fillId="4" borderId="2" xfId="0" applyNumberFormat="1" applyFont="1" applyFill="1" applyBorder="1" applyAlignment="1">
      <alignment horizontal="center" vertical="center"/>
    </xf>
    <xf numFmtId="41" fontId="3" fillId="21" borderId="79" xfId="1" applyFont="1" applyFill="1" applyBorder="1" applyAlignment="1">
      <alignment horizontal="center" vertical="center"/>
    </xf>
    <xf numFmtId="41" fontId="3" fillId="21" borderId="80" xfId="1" applyFont="1" applyFill="1" applyBorder="1" applyAlignment="1">
      <alignment horizontal="center" vertical="center"/>
    </xf>
    <xf numFmtId="41" fontId="3" fillId="21" borderId="100" xfId="1" applyFont="1" applyFill="1" applyBorder="1" applyAlignment="1">
      <alignment horizontal="center" vertical="center"/>
    </xf>
    <xf numFmtId="9" fontId="4" fillId="4" borderId="2" xfId="0" applyNumberFormat="1" applyFont="1" applyFill="1" applyBorder="1" applyAlignment="1">
      <alignment horizontal="center" vertical="center"/>
    </xf>
    <xf numFmtId="41" fontId="20" fillId="5" borderId="15" xfId="0" applyNumberFormat="1" applyFont="1" applyFill="1" applyBorder="1" applyAlignment="1">
      <alignment horizontal="center" vertical="center"/>
    </xf>
    <xf numFmtId="41" fontId="20" fillId="5" borderId="23" xfId="0" applyNumberFormat="1" applyFont="1" applyFill="1" applyBorder="1" applyAlignment="1">
      <alignment horizontal="center" vertical="center"/>
    </xf>
    <xf numFmtId="41" fontId="20" fillId="5" borderId="16" xfId="0" applyNumberFormat="1" applyFont="1" applyFill="1" applyBorder="1" applyAlignment="1">
      <alignment horizontal="center" vertical="center"/>
    </xf>
    <xf numFmtId="0" fontId="4" fillId="0" borderId="6" xfId="0" applyFont="1" applyBorder="1" applyAlignment="1">
      <alignment horizontal="left" vertical="center" wrapText="1"/>
    </xf>
    <xf numFmtId="0" fontId="4" fillId="0" borderId="28"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23" xfId="0" applyFont="1" applyBorder="1" applyAlignment="1">
      <alignment horizontal="left" vertical="center"/>
    </xf>
    <xf numFmtId="0" fontId="4" fillId="0" borderId="16" xfId="0" applyFont="1" applyBorder="1" applyAlignment="1">
      <alignment horizontal="left" vertical="center"/>
    </xf>
    <xf numFmtId="0" fontId="4" fillId="0" borderId="23" xfId="0" applyFon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4" xfId="0" applyFont="1" applyBorder="1" applyAlignment="1">
      <alignment horizontal="center" vertical="center"/>
    </xf>
    <xf numFmtId="0" fontId="32" fillId="0" borderId="2" xfId="0" applyFont="1" applyBorder="1" applyAlignment="1">
      <alignment horizontal="center" vertical="center" wrapText="1"/>
    </xf>
    <xf numFmtId="0" fontId="4" fillId="5" borderId="3" xfId="0" applyFont="1" applyFill="1" applyBorder="1" applyAlignment="1">
      <alignment horizontal="center" vertical="center"/>
    </xf>
    <xf numFmtId="41" fontId="4" fillId="3" borderId="2" xfId="0" applyNumberFormat="1" applyFont="1" applyFill="1" applyBorder="1" applyAlignment="1">
      <alignment horizontal="center" vertical="center"/>
    </xf>
    <xf numFmtId="41" fontId="4" fillId="4" borderId="4" xfId="0" applyNumberFormat="1" applyFont="1" applyFill="1" applyBorder="1" applyAlignment="1">
      <alignment horizontal="center" vertical="center"/>
    </xf>
    <xf numFmtId="41" fontId="4" fillId="5" borderId="2" xfId="0" applyNumberFormat="1" applyFont="1" applyFill="1" applyBorder="1" applyAlignment="1">
      <alignment horizontal="center" vertical="center"/>
    </xf>
    <xf numFmtId="41" fontId="13" fillId="0" borderId="30" xfId="1" applyFont="1" applyBorder="1" applyAlignment="1">
      <alignment horizontal="center" vertical="center" shrinkToFit="1"/>
    </xf>
    <xf numFmtId="41" fontId="13" fillId="0" borderId="90" xfId="1" applyFont="1" applyBorder="1" applyAlignment="1">
      <alignment horizontal="center" vertical="center" shrinkToFit="1"/>
    </xf>
    <xf numFmtId="41" fontId="12" fillId="0" borderId="37" xfId="1" applyFont="1" applyBorder="1" applyAlignment="1">
      <alignment horizontal="center" vertical="center" shrinkToFit="1"/>
    </xf>
    <xf numFmtId="41" fontId="13" fillId="0" borderId="93" xfId="1" applyFont="1" applyBorder="1" applyAlignment="1">
      <alignment horizontal="center" vertical="center" shrinkToFit="1"/>
    </xf>
    <xf numFmtId="41" fontId="4" fillId="15" borderId="0" xfId="0" applyNumberFormat="1" applyFont="1" applyFill="1" applyAlignment="1">
      <alignment horizontal="center" vertical="center"/>
    </xf>
    <xf numFmtId="0" fontId="4" fillId="15" borderId="0" xfId="0" applyFont="1" applyFill="1" applyAlignment="1">
      <alignment horizontal="center" vertical="center"/>
    </xf>
    <xf numFmtId="41" fontId="55" fillId="7" borderId="30" xfId="1" applyFont="1" applyFill="1" applyBorder="1" applyAlignment="1">
      <alignment horizontal="center" vertical="center" shrinkToFit="1"/>
    </xf>
    <xf numFmtId="41" fontId="13" fillId="0" borderId="86" xfId="1" applyFont="1" applyBorder="1" applyAlignment="1">
      <alignment horizontal="center" vertical="center" shrinkToFit="1"/>
    </xf>
    <xf numFmtId="41" fontId="55" fillId="7" borderId="57" xfId="1" applyFont="1" applyFill="1" applyBorder="1" applyAlignment="1">
      <alignment horizontal="center" vertical="center" shrinkToFit="1"/>
    </xf>
    <xf numFmtId="0" fontId="20" fillId="11" borderId="3" xfId="0" applyFont="1" applyFill="1" applyBorder="1" applyAlignment="1">
      <alignment horizontal="center" vertical="center"/>
    </xf>
    <xf numFmtId="0" fontId="20" fillId="11" borderId="4" xfId="0" applyFont="1" applyFill="1" applyBorder="1" applyAlignment="1">
      <alignment horizontal="center" vertical="center"/>
    </xf>
    <xf numFmtId="0" fontId="20" fillId="11" borderId="5" xfId="0" applyFont="1" applyFill="1" applyBorder="1" applyAlignment="1">
      <alignment horizontal="center" vertical="center"/>
    </xf>
    <xf numFmtId="9" fontId="4" fillId="0" borderId="28" xfId="0" applyNumberFormat="1" applyFont="1" applyBorder="1" applyAlignment="1">
      <alignment horizontal="center" vertical="center"/>
    </xf>
    <xf numFmtId="41" fontId="20" fillId="0" borderId="3" xfId="0" applyNumberFormat="1" applyFont="1" applyBorder="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41" fontId="28" fillId="11" borderId="3" xfId="0" applyNumberFormat="1" applyFont="1" applyFill="1" applyBorder="1" applyAlignment="1">
      <alignment horizontal="center" vertical="center"/>
    </xf>
    <xf numFmtId="0" fontId="28" fillId="11" borderId="5" xfId="0" applyFont="1" applyFill="1" applyBorder="1" applyAlignment="1">
      <alignment horizontal="center" vertical="center"/>
    </xf>
    <xf numFmtId="41" fontId="4" fillId="11" borderId="3" xfId="0" applyNumberFormat="1" applyFont="1" applyFill="1" applyBorder="1" applyAlignment="1">
      <alignment horizontal="center" vertical="center"/>
    </xf>
    <xf numFmtId="41" fontId="4" fillId="4" borderId="39" xfId="1" applyFont="1" applyFill="1" applyBorder="1" applyAlignment="1">
      <alignment horizontal="center" vertical="center"/>
    </xf>
    <xf numFmtId="41" fontId="4" fillId="4" borderId="40" xfId="1" applyFont="1" applyFill="1" applyBorder="1" applyAlignment="1">
      <alignment horizontal="center" vertical="center"/>
    </xf>
    <xf numFmtId="41" fontId="4" fillId="4" borderId="29" xfId="1" applyFont="1" applyFill="1" applyBorder="1" applyAlignment="1">
      <alignment horizontal="center" vertical="center"/>
    </xf>
    <xf numFmtId="0" fontId="20" fillId="23" borderId="3" xfId="0" applyFont="1" applyFill="1" applyBorder="1" applyAlignment="1">
      <alignment horizontal="center" vertical="center"/>
    </xf>
    <xf numFmtId="0" fontId="20" fillId="23" borderId="5" xfId="0" applyFont="1" applyFill="1" applyBorder="1" applyAlignment="1">
      <alignment horizontal="center" vertical="center"/>
    </xf>
    <xf numFmtId="0" fontId="4" fillId="23" borderId="3" xfId="0" applyFont="1" applyFill="1" applyBorder="1" applyAlignment="1">
      <alignment horizontal="center" vertical="center"/>
    </xf>
    <xf numFmtId="0" fontId="4" fillId="23" borderId="5" xfId="0" applyFont="1" applyFill="1" applyBorder="1" applyAlignment="1">
      <alignment horizontal="center" vertical="center"/>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41" fontId="14" fillId="3" borderId="19" xfId="1" applyFont="1" applyFill="1" applyBorder="1" applyAlignment="1">
      <alignment horizontal="center" vertical="center"/>
    </xf>
    <xf numFmtId="41" fontId="14" fillId="3" borderId="20" xfId="1" applyFont="1" applyFill="1" applyBorder="1" applyAlignment="1">
      <alignment horizontal="center" vertical="center"/>
    </xf>
    <xf numFmtId="41" fontId="14" fillId="3" borderId="21" xfId="1" applyFont="1" applyFill="1" applyBorder="1" applyAlignment="1">
      <alignment horizontal="center" vertical="center"/>
    </xf>
    <xf numFmtId="41" fontId="4" fillId="4" borderId="47" xfId="0" applyNumberFormat="1" applyFont="1" applyFill="1" applyBorder="1" applyAlignment="1">
      <alignment horizontal="center" vertical="center" shrinkToFit="1"/>
    </xf>
    <xf numFmtId="0" fontId="4" fillId="4" borderId="48" xfId="0" applyFont="1" applyFill="1" applyBorder="1" applyAlignment="1">
      <alignment horizontal="center" vertical="center" shrinkToFit="1"/>
    </xf>
    <xf numFmtId="41" fontId="4" fillId="4" borderId="48" xfId="0" applyNumberFormat="1" applyFont="1" applyFill="1" applyBorder="1" applyAlignment="1">
      <alignment horizontal="center" vertical="center" shrinkToFit="1"/>
    </xf>
    <xf numFmtId="41" fontId="20" fillId="4" borderId="47" xfId="0" applyNumberFormat="1" applyFont="1" applyFill="1" applyBorder="1" applyAlignment="1">
      <alignment horizontal="center" vertical="center" shrinkToFit="1"/>
    </xf>
    <xf numFmtId="0" fontId="20" fillId="4" borderId="48" xfId="0" applyFont="1" applyFill="1" applyBorder="1" applyAlignment="1">
      <alignment horizontal="center" vertical="center" shrinkToFit="1"/>
    </xf>
    <xf numFmtId="41" fontId="12" fillId="4" borderId="3" xfId="1" applyFont="1" applyFill="1" applyBorder="1" applyAlignment="1">
      <alignment horizontal="center" vertical="center"/>
    </xf>
    <xf numFmtId="41" fontId="12" fillId="4" borderId="4" xfId="1" applyFont="1" applyFill="1" applyBorder="1" applyAlignment="1">
      <alignment horizontal="center" vertical="center"/>
    </xf>
    <xf numFmtId="41" fontId="12" fillId="4" borderId="5" xfId="1" applyFont="1" applyFill="1" applyBorder="1" applyAlignment="1">
      <alignment horizontal="center" vertical="center"/>
    </xf>
    <xf numFmtId="41" fontId="13" fillId="0" borderId="89" xfId="1" applyFont="1" applyBorder="1" applyAlignment="1">
      <alignment horizontal="center" vertical="center" shrinkToFit="1"/>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39" xfId="0" applyFont="1" applyBorder="1" applyAlignment="1">
      <alignment horizontal="center" vertical="center"/>
    </xf>
    <xf numFmtId="41" fontId="55" fillId="7" borderId="58" xfId="1" applyFont="1" applyFill="1" applyBorder="1" applyAlignment="1">
      <alignment horizontal="center" vertical="center" shrinkToFit="1"/>
    </xf>
    <xf numFmtId="0" fontId="4" fillId="24" borderId="3" xfId="0" applyFont="1" applyFill="1" applyBorder="1" applyAlignment="1">
      <alignment horizontal="center" vertical="center"/>
    </xf>
    <xf numFmtId="0" fontId="4" fillId="24" borderId="5" xfId="0" applyFont="1" applyFill="1" applyBorder="1" applyAlignment="1">
      <alignment horizontal="center" vertical="center"/>
    </xf>
    <xf numFmtId="41" fontId="20" fillId="16" borderId="3" xfId="0" applyNumberFormat="1" applyFont="1" applyFill="1" applyBorder="1" applyAlignment="1">
      <alignment horizontal="center" vertical="center"/>
    </xf>
    <xf numFmtId="41" fontId="20" fillId="16" borderId="5" xfId="0" applyNumberFormat="1" applyFont="1" applyFill="1" applyBorder="1" applyAlignment="1">
      <alignment horizontal="center" vertical="center"/>
    </xf>
    <xf numFmtId="0" fontId="20" fillId="8" borderId="71" xfId="0" applyFont="1" applyFill="1" applyBorder="1" applyAlignment="1">
      <alignment horizontal="center" vertical="center"/>
    </xf>
    <xf numFmtId="0" fontId="20" fillId="8" borderId="28" xfId="0" applyFont="1" applyFill="1" applyBorder="1" applyAlignment="1">
      <alignment horizontal="center" vertical="center"/>
    </xf>
    <xf numFmtId="0" fontId="20" fillId="8" borderId="14" xfId="0" applyFont="1" applyFill="1" applyBorder="1" applyAlignment="1">
      <alignment horizontal="center" vertical="center"/>
    </xf>
    <xf numFmtId="0" fontId="20" fillId="8" borderId="110" xfId="0" applyFont="1" applyFill="1" applyBorder="1" applyAlignment="1">
      <alignment horizontal="center" vertical="center"/>
    </xf>
    <xf numFmtId="0" fontId="20" fillId="8" borderId="0" xfId="0" applyFont="1" applyFill="1" applyBorder="1" applyAlignment="1">
      <alignment horizontal="center" vertical="center"/>
    </xf>
    <xf numFmtId="0" fontId="20" fillId="8" borderId="1" xfId="0" applyFont="1" applyFill="1" applyBorder="1" applyAlignment="1">
      <alignment horizontal="center" vertical="center"/>
    </xf>
    <xf numFmtId="0" fontId="20" fillId="8" borderId="111" xfId="0" applyFont="1" applyFill="1" applyBorder="1" applyAlignment="1">
      <alignment horizontal="center" vertical="center"/>
    </xf>
    <xf numFmtId="0" fontId="20" fillId="8" borderId="23" xfId="0" applyFont="1" applyFill="1" applyBorder="1" applyAlignment="1">
      <alignment horizontal="center" vertical="center"/>
    </xf>
    <xf numFmtId="0" fontId="20" fillId="8" borderId="16" xfId="0" applyFont="1" applyFill="1" applyBorder="1" applyAlignment="1">
      <alignment horizontal="center" vertical="center"/>
    </xf>
    <xf numFmtId="41" fontId="21" fillId="4" borderId="6" xfId="0" applyNumberFormat="1" applyFont="1" applyFill="1" applyBorder="1" applyAlignment="1">
      <alignment horizontal="center" vertical="center" shrinkToFit="1"/>
    </xf>
    <xf numFmtId="41" fontId="21" fillId="4" borderId="28" xfId="0" applyNumberFormat="1" applyFont="1" applyFill="1" applyBorder="1" applyAlignment="1">
      <alignment horizontal="center" vertical="center" shrinkToFit="1"/>
    </xf>
    <xf numFmtId="41" fontId="21" fillId="4" borderId="14" xfId="0" applyNumberFormat="1" applyFont="1" applyFill="1" applyBorder="1" applyAlignment="1">
      <alignment horizontal="center" vertical="center" shrinkToFit="1"/>
    </xf>
    <xf numFmtId="41" fontId="21" fillId="4" borderId="27" xfId="0" applyNumberFormat="1" applyFont="1" applyFill="1" applyBorder="1" applyAlignment="1">
      <alignment horizontal="center" vertical="center" shrinkToFit="1"/>
    </xf>
    <xf numFmtId="41" fontId="21" fillId="4" borderId="0" xfId="0" applyNumberFormat="1" applyFont="1" applyFill="1" applyBorder="1" applyAlignment="1">
      <alignment horizontal="center" vertical="center" shrinkToFit="1"/>
    </xf>
    <xf numFmtId="41" fontId="21" fillId="4" borderId="1" xfId="0" applyNumberFormat="1" applyFont="1" applyFill="1" applyBorder="1" applyAlignment="1">
      <alignment horizontal="center" vertical="center" shrinkToFit="1"/>
    </xf>
    <xf numFmtId="41" fontId="21" fillId="4" borderId="15" xfId="0" applyNumberFormat="1" applyFont="1" applyFill="1" applyBorder="1" applyAlignment="1">
      <alignment horizontal="center" vertical="center" shrinkToFit="1"/>
    </xf>
    <xf numFmtId="41" fontId="21" fillId="4" borderId="23" xfId="0" applyNumberFormat="1" applyFont="1" applyFill="1" applyBorder="1" applyAlignment="1">
      <alignment horizontal="center" vertical="center" shrinkToFit="1"/>
    </xf>
    <xf numFmtId="41" fontId="21" fillId="4" borderId="16" xfId="0" applyNumberFormat="1" applyFont="1" applyFill="1" applyBorder="1" applyAlignment="1">
      <alignment horizontal="center" vertical="center" shrinkToFit="1"/>
    </xf>
    <xf numFmtId="41" fontId="15" fillId="0" borderId="107" xfId="1" applyFont="1" applyBorder="1" applyAlignment="1">
      <alignment horizontal="center" vertical="center"/>
    </xf>
    <xf numFmtId="41" fontId="15" fillId="0" borderId="108" xfId="1" applyFont="1" applyBorder="1" applyAlignment="1">
      <alignment horizontal="center" vertical="center"/>
    </xf>
    <xf numFmtId="41" fontId="15" fillId="0" borderId="109" xfId="1" applyFont="1" applyBorder="1" applyAlignment="1">
      <alignment horizontal="center" vertical="center"/>
    </xf>
    <xf numFmtId="41" fontId="15" fillId="0" borderId="105" xfId="1" applyFont="1" applyBorder="1" applyAlignment="1">
      <alignment horizontal="center" vertical="center"/>
    </xf>
    <xf numFmtId="41" fontId="15" fillId="0" borderId="4" xfId="1" applyFont="1" applyBorder="1" applyAlignment="1">
      <alignment horizontal="center" vertical="center"/>
    </xf>
    <xf numFmtId="41" fontId="15" fillId="0" borderId="106" xfId="1" applyFont="1" applyBorder="1" applyAlignment="1">
      <alignment horizontal="center" vertical="center"/>
    </xf>
    <xf numFmtId="41" fontId="15" fillId="0" borderId="102" xfId="1" applyFont="1" applyBorder="1" applyAlignment="1">
      <alignment horizontal="center" vertical="center"/>
    </xf>
    <xf numFmtId="41" fontId="15" fillId="0" borderId="103" xfId="1" applyFont="1" applyBorder="1" applyAlignment="1">
      <alignment horizontal="center" vertical="center"/>
    </xf>
    <xf numFmtId="41" fontId="15" fillId="0" borderId="104" xfId="1" applyFont="1" applyBorder="1" applyAlignment="1">
      <alignment horizontal="center" vertical="center"/>
    </xf>
    <xf numFmtId="41" fontId="4" fillId="5" borderId="3" xfId="1" applyFont="1" applyFill="1" applyBorder="1" applyAlignment="1">
      <alignment horizontal="center" vertical="center"/>
    </xf>
    <xf numFmtId="41" fontId="4" fillId="5" borderId="4" xfId="1" applyFont="1" applyFill="1" applyBorder="1" applyAlignment="1">
      <alignment horizontal="center" vertical="center"/>
    </xf>
    <xf numFmtId="41" fontId="4" fillId="5" borderId="5" xfId="1" applyFont="1" applyFill="1" applyBorder="1" applyAlignment="1">
      <alignment horizontal="center" vertical="center"/>
    </xf>
    <xf numFmtId="41" fontId="15" fillId="0" borderId="65" xfId="1" applyFont="1" applyBorder="1" applyAlignment="1">
      <alignment horizontal="center" vertical="center"/>
    </xf>
    <xf numFmtId="41" fontId="15" fillId="0" borderId="66" xfId="1" applyFont="1" applyBorder="1" applyAlignment="1">
      <alignment horizontal="center" vertical="center"/>
    </xf>
    <xf numFmtId="41" fontId="15" fillId="0" borderId="67" xfId="1" applyFont="1" applyBorder="1" applyAlignment="1">
      <alignment horizontal="center" vertical="center"/>
    </xf>
    <xf numFmtId="0" fontId="53" fillId="0" borderId="2" xfId="0" applyFont="1" applyFill="1" applyBorder="1" applyAlignment="1">
      <alignment horizontal="center" vertical="center" wrapText="1" shrinkToFit="1"/>
    </xf>
    <xf numFmtId="0" fontId="53" fillId="0" borderId="2" xfId="0" applyFont="1" applyFill="1" applyBorder="1" applyAlignment="1">
      <alignment horizontal="center" vertical="center" shrinkToFit="1"/>
    </xf>
  </cellXfs>
  <cellStyles count="29">
    <cellStyle name="Euro" xfId="4" xr:uid="{00000000-0005-0000-0000-000000000000}"/>
    <cellStyle name="백분율" xfId="26" builtinId="5"/>
    <cellStyle name="백분율 2" xfId="5" xr:uid="{00000000-0005-0000-0000-000002000000}"/>
    <cellStyle name="백분율 3" xfId="6" xr:uid="{00000000-0005-0000-0000-000003000000}"/>
    <cellStyle name="쉼표 [0]" xfId="1" builtinId="6"/>
    <cellStyle name="쉼표 [0] 2" xfId="3" xr:uid="{00000000-0005-0000-0000-000005000000}"/>
    <cellStyle name="쉼표 [0] 2 2" xfId="7" xr:uid="{00000000-0005-0000-0000-000006000000}"/>
    <cellStyle name="쉼표 [0] 3" xfId="8" xr:uid="{00000000-0005-0000-0000-000007000000}"/>
    <cellStyle name="쉼표 [0] 4" xfId="9" xr:uid="{00000000-0005-0000-0000-000008000000}"/>
    <cellStyle name="쉼표 [0] 5" xfId="10" xr:uid="{00000000-0005-0000-0000-000009000000}"/>
    <cellStyle name="쉼표 [0] 6" xfId="11" xr:uid="{00000000-0005-0000-0000-00000A000000}"/>
    <cellStyle name="쉼표 [0] 7" xfId="12" xr:uid="{00000000-0005-0000-0000-00000B000000}"/>
    <cellStyle name="표준" xfId="0" builtinId="0"/>
    <cellStyle name="표준 10" xfId="13" xr:uid="{00000000-0005-0000-0000-00000D000000}"/>
    <cellStyle name="표준 11" xfId="14" xr:uid="{00000000-0005-0000-0000-00000E000000}"/>
    <cellStyle name="표준 12" xfId="15" xr:uid="{00000000-0005-0000-0000-00000F000000}"/>
    <cellStyle name="표준 13" xfId="16" xr:uid="{00000000-0005-0000-0000-000010000000}"/>
    <cellStyle name="표준 15" xfId="27" xr:uid="{00000000-0005-0000-0000-000011000000}"/>
    <cellStyle name="표준 2" xfId="2" xr:uid="{00000000-0005-0000-0000-000012000000}"/>
    <cellStyle name="표준 2 2" xfId="17" xr:uid="{00000000-0005-0000-0000-000013000000}"/>
    <cellStyle name="표준 3" xfId="18" xr:uid="{00000000-0005-0000-0000-000014000000}"/>
    <cellStyle name="표준 4" xfId="19" xr:uid="{00000000-0005-0000-0000-000015000000}"/>
    <cellStyle name="표준 5" xfId="20" xr:uid="{00000000-0005-0000-0000-000016000000}"/>
    <cellStyle name="표준 6" xfId="21" xr:uid="{00000000-0005-0000-0000-000017000000}"/>
    <cellStyle name="표준 7" xfId="22" xr:uid="{00000000-0005-0000-0000-000018000000}"/>
    <cellStyle name="표준 8" xfId="23" xr:uid="{00000000-0005-0000-0000-000019000000}"/>
    <cellStyle name="표준 9" xfId="24" xr:uid="{00000000-0005-0000-0000-00001A000000}"/>
    <cellStyle name="하이퍼링크" xfId="28" builtinId="8"/>
    <cellStyle name="하이퍼링크 2" xfId="25" xr:uid="{00000000-0005-0000-0000-00001B000000}"/>
  </cellStyles>
  <dxfs count="2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rgb="FF7030A0"/>
      </font>
      <fill>
        <patternFill>
          <bgColor theme="6"/>
        </patternFill>
      </fill>
    </dxf>
    <dxf>
      <font>
        <color rgb="FF7030A0"/>
      </font>
      <fill>
        <patternFill>
          <bgColor theme="6"/>
        </patternFill>
      </fill>
    </dxf>
    <dxf>
      <font>
        <color rgb="FF7030A0"/>
      </font>
      <fill>
        <patternFill>
          <bgColor theme="6"/>
        </patternFill>
      </fill>
    </dxf>
  </dxfs>
  <tableStyles count="0" defaultTableStyle="TableStyleMedium9" defaultPivotStyle="PivotStyleLight16"/>
  <colors>
    <mruColors>
      <color rgb="FF7A565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AF$74" lockText="1" noThreeD="1"/>
</file>

<file path=xl/ctrlProps/ctrlProp3.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23</xdr:col>
      <xdr:colOff>123826</xdr:colOff>
      <xdr:row>3</xdr:row>
      <xdr:rowOff>57150</xdr:rowOff>
    </xdr:from>
    <xdr:to>
      <xdr:col>23</xdr:col>
      <xdr:colOff>336756</xdr:colOff>
      <xdr:row>3</xdr:row>
      <xdr:rowOff>257175</xdr:rowOff>
    </xdr:to>
    <xdr:sp macro="" textlink="">
      <xdr:nvSpPr>
        <xdr:cNvPr id="2" name="타원 1">
          <a:extLst>
            <a:ext uri="{FF2B5EF4-FFF2-40B4-BE49-F238E27FC236}">
              <a16:creationId xmlns:a16="http://schemas.microsoft.com/office/drawing/2014/main" id="{00000000-0008-0000-0000-000002000000}"/>
            </a:ext>
          </a:extLst>
        </xdr:cNvPr>
        <xdr:cNvSpPr/>
      </xdr:nvSpPr>
      <xdr:spPr>
        <a:xfrm>
          <a:off x="9220201" y="1009650"/>
          <a:ext cx="212930" cy="2000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twoCellAnchor>
    <xdr:from>
      <xdr:col>23</xdr:col>
      <xdr:colOff>123826</xdr:colOff>
      <xdr:row>5</xdr:row>
      <xdr:rowOff>38100</xdr:rowOff>
    </xdr:from>
    <xdr:to>
      <xdr:col>23</xdr:col>
      <xdr:colOff>336756</xdr:colOff>
      <xdr:row>5</xdr:row>
      <xdr:rowOff>238125</xdr:rowOff>
    </xdr:to>
    <xdr:sp macro="" textlink="">
      <xdr:nvSpPr>
        <xdr:cNvPr id="3" name="타원 2">
          <a:extLst>
            <a:ext uri="{FF2B5EF4-FFF2-40B4-BE49-F238E27FC236}">
              <a16:creationId xmlns:a16="http://schemas.microsoft.com/office/drawing/2014/main" id="{00000000-0008-0000-0000-000003000000}"/>
            </a:ext>
          </a:extLst>
        </xdr:cNvPr>
        <xdr:cNvSpPr/>
      </xdr:nvSpPr>
      <xdr:spPr>
        <a:xfrm>
          <a:off x="9220201" y="1562100"/>
          <a:ext cx="212930" cy="2000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twoCellAnchor>
    <xdr:from>
      <xdr:col>23</xdr:col>
      <xdr:colOff>114301</xdr:colOff>
      <xdr:row>1</xdr:row>
      <xdr:rowOff>314325</xdr:rowOff>
    </xdr:from>
    <xdr:to>
      <xdr:col>23</xdr:col>
      <xdr:colOff>327231</xdr:colOff>
      <xdr:row>2</xdr:row>
      <xdr:rowOff>180975</xdr:rowOff>
    </xdr:to>
    <xdr:sp macro="" textlink="">
      <xdr:nvSpPr>
        <xdr:cNvPr id="4" name="타원 3">
          <a:extLst>
            <a:ext uri="{FF2B5EF4-FFF2-40B4-BE49-F238E27FC236}">
              <a16:creationId xmlns:a16="http://schemas.microsoft.com/office/drawing/2014/main" id="{00000000-0008-0000-0000-000004000000}"/>
            </a:ext>
          </a:extLst>
        </xdr:cNvPr>
        <xdr:cNvSpPr/>
      </xdr:nvSpPr>
      <xdr:spPr>
        <a:xfrm>
          <a:off x="9210676" y="647700"/>
          <a:ext cx="212930" cy="2000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twoCellAnchor editAs="oneCell">
    <xdr:from>
      <xdr:col>24</xdr:col>
      <xdr:colOff>219075</xdr:colOff>
      <xdr:row>19</xdr:row>
      <xdr:rowOff>66675</xdr:rowOff>
    </xdr:from>
    <xdr:to>
      <xdr:col>35</xdr:col>
      <xdr:colOff>86291</xdr:colOff>
      <xdr:row>56</xdr:row>
      <xdr:rowOff>29623</xdr:rowOff>
    </xdr:to>
    <xdr:pic>
      <xdr:nvPicPr>
        <xdr:cNvPr id="6" name="그림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96450" y="5848350"/>
          <a:ext cx="4058216" cy="7506748"/>
        </a:xfrm>
        <a:prstGeom prst="rect">
          <a:avLst/>
        </a:prstGeom>
      </xdr:spPr>
    </xdr:pic>
    <xdr:clientData/>
  </xdr:twoCellAnchor>
  <xdr:twoCellAnchor editAs="oneCell">
    <xdr:from>
      <xdr:col>1</xdr:col>
      <xdr:colOff>0</xdr:colOff>
      <xdr:row>55</xdr:row>
      <xdr:rowOff>0</xdr:rowOff>
    </xdr:from>
    <xdr:to>
      <xdr:col>21</xdr:col>
      <xdr:colOff>285750</xdr:colOff>
      <xdr:row>87</xdr:row>
      <xdr:rowOff>11199</xdr:rowOff>
    </xdr:to>
    <xdr:pic>
      <xdr:nvPicPr>
        <xdr:cNvPr id="7" name="그림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0" y="13115925"/>
          <a:ext cx="7772400" cy="67167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390525</xdr:colOff>
      <xdr:row>2</xdr:row>
      <xdr:rowOff>161925</xdr:rowOff>
    </xdr:from>
    <xdr:to>
      <xdr:col>23</xdr:col>
      <xdr:colOff>515420</xdr:colOff>
      <xdr:row>41</xdr:row>
      <xdr:rowOff>191645</xdr:rowOff>
    </xdr:to>
    <xdr:pic>
      <xdr:nvPicPr>
        <xdr:cNvPr id="3" name="그림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20125" y="581025"/>
          <a:ext cx="7668695" cy="8202170"/>
        </a:xfrm>
        <a:prstGeom prst="rect">
          <a:avLst/>
        </a:prstGeom>
      </xdr:spPr>
    </xdr:pic>
    <xdr:clientData/>
  </xdr:twoCellAnchor>
  <xdr:twoCellAnchor editAs="oneCell">
    <xdr:from>
      <xdr:col>1</xdr:col>
      <xdr:colOff>0</xdr:colOff>
      <xdr:row>4</xdr:row>
      <xdr:rowOff>0</xdr:rowOff>
    </xdr:from>
    <xdr:to>
      <xdr:col>12</xdr:col>
      <xdr:colOff>228600</xdr:colOff>
      <xdr:row>35</xdr:row>
      <xdr:rowOff>32485</xdr:rowOff>
    </xdr:to>
    <xdr:pic>
      <xdr:nvPicPr>
        <xdr:cNvPr id="5" name="그림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5800" y="838200"/>
          <a:ext cx="7772400" cy="65285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219808</xdr:colOff>
      <xdr:row>0</xdr:row>
      <xdr:rowOff>0</xdr:rowOff>
    </xdr:from>
    <xdr:to>
      <xdr:col>12</xdr:col>
      <xdr:colOff>70924</xdr:colOff>
      <xdr:row>1</xdr:row>
      <xdr:rowOff>29308</xdr:rowOff>
    </xdr:to>
    <xdr:pic>
      <xdr:nvPicPr>
        <xdr:cNvPr id="4" name="그림 3" descr="선우회계로고-최종.jp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2410558" y="0"/>
          <a:ext cx="715693" cy="271096"/>
        </a:xfrm>
        <a:prstGeom prst="rect">
          <a:avLst/>
        </a:prstGeom>
      </xdr:spPr>
    </xdr:pic>
    <xdr:clientData/>
  </xdr:twoCellAnchor>
  <xdr:twoCellAnchor editAs="oneCell">
    <xdr:from>
      <xdr:col>58</xdr:col>
      <xdr:colOff>183174</xdr:colOff>
      <xdr:row>26</xdr:row>
      <xdr:rowOff>95251</xdr:rowOff>
    </xdr:from>
    <xdr:to>
      <xdr:col>66</xdr:col>
      <xdr:colOff>64420</xdr:colOff>
      <xdr:row>43</xdr:row>
      <xdr:rowOff>51288</xdr:rowOff>
    </xdr:to>
    <xdr:pic>
      <xdr:nvPicPr>
        <xdr:cNvPr id="5" name="그림 4" descr="근로소득공제.png">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stretch>
          <a:fillRect/>
        </a:stretch>
      </xdr:blipFill>
      <xdr:spPr>
        <a:xfrm>
          <a:off x="15994674" y="5026270"/>
          <a:ext cx="4890363" cy="265967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30</xdr:col>
          <xdr:colOff>238125</xdr:colOff>
          <xdr:row>71</xdr:row>
          <xdr:rowOff>38100</xdr:rowOff>
        </xdr:from>
        <xdr:to>
          <xdr:col>35</xdr:col>
          <xdr:colOff>485775</xdr:colOff>
          <xdr:row>72</xdr:row>
          <xdr:rowOff>200025</xdr:rowOff>
        </xdr:to>
        <xdr:sp macro="" textlink="">
          <xdr:nvSpPr>
            <xdr:cNvPr id="1126" name="Group Box 102" hidden="1">
              <a:extLst>
                <a:ext uri="{63B3BB69-23CF-44E3-9099-C40C66FF867C}">
                  <a14:compatExt spid="_x0000_s1126"/>
                </a:ext>
                <a:ext uri="{FF2B5EF4-FFF2-40B4-BE49-F238E27FC236}">
                  <a16:creationId xmlns:a16="http://schemas.microsoft.com/office/drawing/2014/main" id="{00000000-0008-0000-0400-00006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ko-KR" altLang="en-US" sz="900" b="0" i="0" u="none" strike="noStrike" baseline="0">
                  <a:solidFill>
                    <a:srgbClr val="000000"/>
                  </a:solidFill>
                  <a:latin typeface="굴림"/>
                  <a:ea typeface="굴림"/>
                </a:rPr>
                <a:t>추가공제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71</xdr:row>
          <xdr:rowOff>190500</xdr:rowOff>
        </xdr:from>
        <xdr:to>
          <xdr:col>33</xdr:col>
          <xdr:colOff>104775</xdr:colOff>
          <xdr:row>72</xdr:row>
          <xdr:rowOff>133350</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4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입력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285750</xdr:colOff>
          <xdr:row>71</xdr:row>
          <xdr:rowOff>180975</xdr:rowOff>
        </xdr:from>
        <xdr:to>
          <xdr:col>35</xdr:col>
          <xdr:colOff>257175</xdr:colOff>
          <xdr:row>72</xdr:row>
          <xdr:rowOff>123825</xdr:rowOff>
        </xdr:to>
        <xdr:sp macro="" textlink="">
          <xdr:nvSpPr>
            <xdr:cNvPr id="1128" name="Option Button 104" hidden="1">
              <a:extLst>
                <a:ext uri="{63B3BB69-23CF-44E3-9099-C40C66FF867C}">
                  <a14:compatExt spid="_x0000_s1128"/>
                </a:ext>
                <a:ext uri="{FF2B5EF4-FFF2-40B4-BE49-F238E27FC236}">
                  <a16:creationId xmlns:a16="http://schemas.microsoft.com/office/drawing/2014/main" id="{00000000-0008-0000-04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o-KR" altLang="en-US" sz="900" b="0" i="0" u="none" strike="noStrike" baseline="0">
                  <a:solidFill>
                    <a:srgbClr val="000000"/>
                  </a:solidFill>
                  <a:latin typeface="굴림"/>
                  <a:ea typeface="굴림"/>
                </a:rPr>
                <a:t>입력안함</a:t>
              </a:r>
            </a:p>
          </xdr:txBody>
        </xdr:sp>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cafe.daum.net/transtax/Q2Ux/267" TargetMode="External"/><Relationship Id="rId7" Type="http://schemas.openxmlformats.org/officeDocument/2006/relationships/printerSettings" Target="../printerSettings/printerSettings1.bin"/><Relationship Id="rId2" Type="http://schemas.openxmlformats.org/officeDocument/2006/relationships/hyperlink" Target="https://cafe.daum.net/transtax/Q2Ux/259" TargetMode="External"/><Relationship Id="rId1" Type="http://schemas.openxmlformats.org/officeDocument/2006/relationships/hyperlink" Target="https://cafe.daum.net/transtax/Q2Ux/259" TargetMode="External"/><Relationship Id="rId6" Type="http://schemas.openxmlformats.org/officeDocument/2006/relationships/hyperlink" Target="https://cafe.daum.net/transtax/Q2Ux/270" TargetMode="External"/><Relationship Id="rId5" Type="http://schemas.openxmlformats.org/officeDocument/2006/relationships/hyperlink" Target="https://cafe.daum.net/transtax/Q2Ux/262" TargetMode="External"/><Relationship Id="rId10" Type="http://schemas.openxmlformats.org/officeDocument/2006/relationships/comments" Target="../comments1.xml"/><Relationship Id="rId4" Type="http://schemas.openxmlformats.org/officeDocument/2006/relationships/hyperlink" Target="https://cafe.daum.net/transtax/Q2Ux"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7030A0"/>
    <pageSetUpPr fitToPage="1"/>
  </sheetPr>
  <dimension ref="A1:AI52"/>
  <sheetViews>
    <sheetView showGridLines="0" tabSelected="1" workbookViewId="0">
      <selection activeCell="C3" sqref="C3:H3"/>
    </sheetView>
  </sheetViews>
  <sheetFormatPr defaultColWidth="5" defaultRowHeight="16.5"/>
  <cols>
    <col min="16" max="19" width="4.25" customWidth="1"/>
    <col min="20" max="20" width="6.25" bestFit="1" customWidth="1"/>
    <col min="22" max="22" width="11.125" bestFit="1" customWidth="1"/>
  </cols>
  <sheetData>
    <row r="1" spans="1:35" ht="26.25">
      <c r="C1" s="247">
        <v>2020</v>
      </c>
      <c r="D1" s="247"/>
      <c r="E1" s="247"/>
      <c r="F1" s="247"/>
      <c r="G1" s="137" t="s">
        <v>440</v>
      </c>
      <c r="V1" s="215" t="s">
        <v>550</v>
      </c>
    </row>
    <row r="2" spans="1:35" ht="26.25">
      <c r="A2" s="213" t="s">
        <v>543</v>
      </c>
      <c r="G2" s="138"/>
      <c r="H2" s="138"/>
      <c r="I2" s="138"/>
      <c r="J2" s="138"/>
      <c r="K2" s="137"/>
    </row>
    <row r="3" spans="1:35" ht="22.5" customHeight="1" thickBot="1">
      <c r="A3" s="250" t="s">
        <v>393</v>
      </c>
      <c r="B3" s="250"/>
      <c r="C3" s="216"/>
      <c r="D3" s="217"/>
      <c r="E3" s="217"/>
      <c r="F3" s="217"/>
      <c r="G3" s="217"/>
      <c r="H3" s="218"/>
      <c r="I3" s="243" t="s">
        <v>538</v>
      </c>
      <c r="J3" s="245"/>
      <c r="K3" s="216"/>
      <c r="L3" s="217"/>
      <c r="M3" s="217"/>
      <c r="N3" s="218"/>
      <c r="O3" s="256" t="s">
        <v>539</v>
      </c>
      <c r="P3" s="257"/>
      <c r="Q3" s="257"/>
      <c r="R3" s="258"/>
    </row>
    <row r="4" spans="1:35" ht="28.5" customHeight="1" thickBot="1">
      <c r="A4" s="239" t="s">
        <v>447</v>
      </c>
      <c r="B4" s="239"/>
      <c r="C4" s="216"/>
      <c r="D4" s="217"/>
      <c r="E4" s="219"/>
      <c r="F4" s="252" t="s">
        <v>552</v>
      </c>
      <c r="G4" s="253"/>
      <c r="H4" s="253"/>
      <c r="I4" s="253"/>
      <c r="J4" s="253"/>
      <c r="K4" s="253"/>
      <c r="L4" s="253"/>
      <c r="M4" s="241" t="s">
        <v>432</v>
      </c>
      <c r="N4" s="242"/>
      <c r="O4" s="235" t="s">
        <v>391</v>
      </c>
      <c r="P4" s="236"/>
      <c r="Q4" s="237" t="s">
        <v>392</v>
      </c>
      <c r="R4" s="238"/>
      <c r="U4" s="141">
        <v>44196</v>
      </c>
    </row>
    <row r="5" spans="1:35" ht="22.5" customHeight="1">
      <c r="A5" s="239" t="s">
        <v>398</v>
      </c>
      <c r="B5" s="239"/>
      <c r="C5" s="216"/>
      <c r="D5" s="217"/>
      <c r="E5" s="218"/>
      <c r="F5" s="231" t="s">
        <v>17</v>
      </c>
      <c r="G5" s="231"/>
      <c r="H5" s="231"/>
      <c r="I5" s="226"/>
      <c r="J5" s="227"/>
      <c r="K5" s="227"/>
      <c r="L5" s="228"/>
      <c r="M5" s="231" t="s">
        <v>386</v>
      </c>
      <c r="N5" s="232"/>
      <c r="O5" s="229" t="s">
        <v>387</v>
      </c>
      <c r="P5" s="230"/>
      <c r="Q5" s="229" t="s">
        <v>388</v>
      </c>
      <c r="R5" s="230"/>
      <c r="U5" s="50">
        <f>LEN(I5)</f>
        <v>0</v>
      </c>
      <c r="V5" s="51" t="b">
        <f>13=U5</f>
        <v>0</v>
      </c>
      <c r="W5" s="3"/>
      <c r="X5" s="220" t="e">
        <f>IF(LEN(CLEAN(I5))=10,IF(AND(VALUE(MID(I5,4,1))&gt;=1,VALUE(MID(I5,4,1))&lt;=4),MOD(11-MOD(0*2+0*3+0*4+MID(I5,1,1)*5+MID(I5,2,1)*6+MID(I5,3,1)*7+MID(I5,4,1)*8+MID(I5,5,1)*9+MID(I5,6,1)*2+MID(I5,7,1)*3+MID(I5,8,1)*4+MID(I5,9,1)*5,11),10),IF(AND(VALUE(MID(I5,4,1))&gt;=5,VALUE(MID(I5,4,1))&lt;=8),MOD(11-MOD(0*2+0*3+0*4+MID(I5,1,1)*5+MID(I5,2,1)*6+MID(I5,3,1)*7+MID(I5,4,1)*8+MID(I5,5,1)*9+MID(I5,6,1)*2+MID(I5,7,1)*3+MID(I5,8,1)*4+MID(I5,9,1)*5,11),10),"오류")),IF(LEN(CLEAN(I5))=11,IF(AND(VALUE(MID(I5,5,1))&gt;=1,VALUE(MID(I5,5,1))&lt;=4),MOD(11-MOD(0*2+0*3+MID(I5,1,1)*4+MID(I5,2,1)*5+MID(I5,3,1)*6+MID(I5,4,1)*7+MID(I5,5,1)*8+MID(I5,6,1)*9+MID(I5,7,1)*2+MID(I5,8,1)*3+MID(I5,9,1)*4+MID(I5,10,1)*5,11),10),IF(AND(VALUE(MID(I5,5,1))&gt;=5,VALUE(MID(I5,5,1))&lt;=8),MOD(11-MOD(0*2+0*3+MID(I5,1,1)*4+MID(I5,2,1)*5+MID(I5,3,1)*6+MID(I5,4,1)*7+MID(I5,5,1)*8+MID(I5,6,1)*9+MID(I5,7,1)*2+MID(I5,8,1)*3+MID(I5,9,1)*4+MID(I5,10,1)*5,11),10),"오류")),IF(LEN(CLEAN(I5))=12,IF(AND(VALUE(MID(I5,6,1))&gt;=1,VALUE(MID(I5,6,1))&lt;=4),MOD(11-MOD(0*2+MID(I5,1,1)*3+MID(I5,2,1)*4+MID(I5,3,1)*5+MID(I5,4,1)*6+MID(I5,5,1)*7+MID(I5,6,1)*8+MID(I5,7,1)*9+MID(I5,8,1)*2+MID(I5,9,1)*3+MID(I5,10,1)*4+MID(I5,11,1)*5,11),10),IF(AND(VALUE(MID(I5,7,1))&gt;=5,VALUE(MID(I5,7,1))&lt;=8),MOD(11-MOD(0*2+MID(I5,1,1)*3+MID(I5,2,1)*4+MID(I5,3,1)*5+MID(I5,4,1)*6+MID(I5,5,1)*7+MID(I5,6,1)*8+MID(I5,7,1)*9+MID(I5,8,1)*2+MID(I5,9,1)*3+MID(I5,10,1)*4+MID(I5,11,1)*5,11),10),"오류")),IF(AND(VALUE(MID(I5,7,1))&gt;=1,VALUE(MID(I5,7,1))&lt;=4),MOD(11-MOD(MID(I5,1,1)*2+MID(I5,2,1)*3+MID(I5,3,1)*4+MID(I5,4,1)*5+MID(I5,5,1)*6+MID(I5,6,1)*7+MID(I5,7,1)*8+MID(I5,8,1)*9+MID(I5,9,1)*2+MID(I5,10,1)*3+MID(I5,11,1)*4+MID(I5,12,1)*5,11),10),IF(AND(VALUE(MID(I5,7,1))&gt;=5,VALUE(MID(I5,7,1))&lt;=8),IF(LEN(CLEAN(I5))=12,MOD(MOD(11-MOD(0*2+MID(I5,1,1)*3+MID(I5,2,1)*4+MID(I5,3,1)*5+MID(I5,4,1)*6+MID(I5,5,1)*7+MID(I5,6,1)*8+MID(I5,7,1)*9+MID(I5,8,1)*2+MID(I5,9,1)*3+MID(I5,10,1)*4+MID(I5,11,1)*5,11),10)+2,10),MOD(MOD(11-MOD(MID(I5,1,1)*2+MID(I5,2,1)*3+MID(I5,3,1)*4+MID(I5,4,1)*5+MID(I5,5,1)*6+MID(I5,6,1)*7+MID(I5,7,1)*8+MID(I5,8,1)*9+MID(I5,9,1)*2+MID(I5,10,1)*3+MID(I5,11,1)*4+MID(I5,12,1)*5,11),10)+2,10)))))))</f>
        <v>#VALUE!</v>
      </c>
      <c r="Y5" s="220"/>
      <c r="Z5" s="220"/>
      <c r="AA5" s="220"/>
      <c r="AB5" s="220" t="e">
        <f>IF(INT(RIGHT(I5,1))=X5,"OK","주민오류")</f>
        <v>#VALUE!</v>
      </c>
      <c r="AC5" s="220"/>
      <c r="AD5" s="220"/>
      <c r="AE5" s="220"/>
      <c r="AF5" s="220" t="e">
        <f>DATEDIF(IF(OR(MID(I5,LEN(CLEAN(I5))-6,1)&lt;="2",MID(I5,LEN(CLEAN(I5))-6,1)="5",MID(I5,LEN(CLEAN(I5))-6,1)="6"),DATE(MID(I5,1,2),MID(I5,3,2),MID(I5,5,2)),CHOOSE(14-LEN(CLEAN(I5)), DATE(MID(I5,1,2)+100,MID(I5,3,2),MID(I5,5,2)), DATE(MID(I5,1,1)+100,MID(I5,2,2),MID(I5,4,2)),DATE(2000,MID(I5,1,2),MID(I5,3,2)),DATE(2000,MID(I5,1,1),MID(I5,2,2)))),$U$4,"y")</f>
        <v>#VALUE!</v>
      </c>
      <c r="AG5" s="220"/>
      <c r="AH5" s="220"/>
      <c r="AI5" s="220"/>
    </row>
    <row r="6" spans="1:35" ht="22.5" customHeight="1" thickBot="1">
      <c r="A6" s="239" t="s">
        <v>438</v>
      </c>
      <c r="B6" s="239"/>
      <c r="C6" s="216"/>
      <c r="D6" s="217"/>
      <c r="E6" s="217"/>
      <c r="F6" s="217"/>
      <c r="G6" s="217"/>
      <c r="H6" s="217"/>
      <c r="I6" s="246"/>
      <c r="J6" s="209" t="s">
        <v>537</v>
      </c>
      <c r="K6" s="209"/>
      <c r="L6" s="153"/>
      <c r="M6" s="233"/>
      <c r="N6" s="234"/>
      <c r="O6" s="224"/>
      <c r="P6" s="225"/>
      <c r="Q6" s="224"/>
      <c r="R6" s="225"/>
    </row>
    <row r="7" spans="1:35">
      <c r="A7" s="204" t="s">
        <v>437</v>
      </c>
    </row>
    <row r="8" spans="1:35" ht="48.75" customHeight="1">
      <c r="A8" s="251" t="s">
        <v>446</v>
      </c>
      <c r="B8" s="82" t="s">
        <v>390</v>
      </c>
      <c r="C8" s="243" t="s">
        <v>299</v>
      </c>
      <c r="D8" s="244"/>
      <c r="E8" s="245"/>
      <c r="F8" s="239" t="s">
        <v>17</v>
      </c>
      <c r="G8" s="239"/>
      <c r="H8" s="239"/>
      <c r="I8" s="239"/>
      <c r="J8" s="239" t="s">
        <v>389</v>
      </c>
      <c r="K8" s="239"/>
      <c r="L8" s="203" t="s">
        <v>540</v>
      </c>
      <c r="M8" s="203" t="s">
        <v>541</v>
      </c>
      <c r="N8" s="203" t="s">
        <v>542</v>
      </c>
      <c r="O8" s="254" t="s">
        <v>548</v>
      </c>
      <c r="P8" s="255"/>
      <c r="Q8" s="251" t="s">
        <v>436</v>
      </c>
      <c r="R8" s="239"/>
      <c r="S8" s="149"/>
      <c r="U8" s="152" t="s">
        <v>93</v>
      </c>
      <c r="V8" s="49"/>
      <c r="W8" s="3"/>
      <c r="X8" s="223" t="s">
        <v>85</v>
      </c>
      <c r="Y8" s="223"/>
      <c r="Z8" s="223"/>
      <c r="AA8" s="223"/>
      <c r="AB8" s="223" t="s">
        <v>86</v>
      </c>
      <c r="AC8" s="223"/>
      <c r="AD8" s="223"/>
      <c r="AE8" s="223"/>
      <c r="AF8" s="223" t="s">
        <v>87</v>
      </c>
      <c r="AG8" s="223"/>
      <c r="AH8" s="223"/>
      <c r="AI8" s="223"/>
    </row>
    <row r="9" spans="1:35" ht="22.5" customHeight="1">
      <c r="A9" s="251"/>
      <c r="B9" s="82">
        <v>1</v>
      </c>
      <c r="C9" s="216"/>
      <c r="D9" s="217"/>
      <c r="E9" s="218"/>
      <c r="F9" s="240"/>
      <c r="G9" s="240"/>
      <c r="H9" s="240"/>
      <c r="I9" s="240"/>
      <c r="J9" s="222"/>
      <c r="K9" s="222"/>
      <c r="L9" s="210"/>
      <c r="M9" s="211"/>
      <c r="N9" s="212"/>
      <c r="O9" s="233"/>
      <c r="P9" s="233"/>
      <c r="Q9" s="233"/>
      <c r="R9" s="233"/>
      <c r="S9" s="149"/>
      <c r="U9" s="50">
        <f t="shared" ref="U9:U18" si="0">LEN(F9)</f>
        <v>0</v>
      </c>
      <c r="V9" s="51" t="b">
        <f>13=U9</f>
        <v>0</v>
      </c>
      <c r="W9" s="3"/>
      <c r="X9" s="220" t="e">
        <f t="shared" ref="X9:X18" si="1">IF(LEN(CLEAN(F9))=10,IF(AND(VALUE(MID(F9,4,1))&gt;=1,VALUE(MID(F9,4,1))&lt;=4),MOD(11-MOD(0*2+0*3+0*4+MID(F9,1,1)*5+MID(F9,2,1)*6+MID(F9,3,1)*7+MID(F9,4,1)*8+MID(F9,5,1)*9+MID(F9,6,1)*2+MID(F9,7,1)*3+MID(F9,8,1)*4+MID(F9,9,1)*5,11),10),IF(AND(VALUE(MID(F9,4,1))&gt;=5,VALUE(MID(F9,4,1))&lt;=8),MOD(11-MOD(0*2+0*3+0*4+MID(F9,1,1)*5+MID(F9,2,1)*6+MID(F9,3,1)*7+MID(F9,4,1)*8+MID(F9,5,1)*9+MID(F9,6,1)*2+MID(F9,7,1)*3+MID(F9,8,1)*4+MID(F9,9,1)*5,11),10),"오류")),IF(LEN(CLEAN(F9))=11,IF(AND(VALUE(MID(F9,5,1))&gt;=1,VALUE(MID(F9,5,1))&lt;=4),MOD(11-MOD(0*2+0*3+MID(F9,1,1)*4+MID(F9,2,1)*5+MID(F9,3,1)*6+MID(F9,4,1)*7+MID(F9,5,1)*8+MID(F9,6,1)*9+MID(F9,7,1)*2+MID(F9,8,1)*3+MID(F9,9,1)*4+MID(F9,10,1)*5,11),10),IF(AND(VALUE(MID(F9,5,1))&gt;=5,VALUE(MID(F9,5,1))&lt;=8),MOD(11-MOD(0*2+0*3+MID(F9,1,1)*4+MID(F9,2,1)*5+MID(F9,3,1)*6+MID(F9,4,1)*7+MID(F9,5,1)*8+MID(F9,6,1)*9+MID(F9,7,1)*2+MID(F9,8,1)*3+MID(F9,9,1)*4+MID(F9,10,1)*5,11),10),"오류")),IF(LEN(CLEAN(F9))=12,IF(AND(VALUE(MID(F9,6,1))&gt;=1,VALUE(MID(F9,6,1))&lt;=4),MOD(11-MOD(0*2+MID(F9,1,1)*3+MID(F9,2,1)*4+MID(F9,3,1)*5+MID(F9,4,1)*6+MID(F9,5,1)*7+MID(F9,6,1)*8+MID(F9,7,1)*9+MID(F9,8,1)*2+MID(F9,9,1)*3+MID(F9,10,1)*4+MID(F9,11,1)*5,11),10),IF(AND(VALUE(MID(F9,7,1))&gt;=5,VALUE(MID(F9,7,1))&lt;=8),MOD(11-MOD(0*2+MID(F9,1,1)*3+MID(F9,2,1)*4+MID(F9,3,1)*5+MID(F9,4,1)*6+MID(F9,5,1)*7+MID(F9,6,1)*8+MID(F9,7,1)*9+MID(F9,8,1)*2+MID(F9,9,1)*3+MID(F9,10,1)*4+MID(F9,11,1)*5,11),10),"오류")),IF(AND(VALUE(MID(F9,7,1))&gt;=1,VALUE(MID(F9,7,1))&lt;=4),MOD(11-MOD(MID(F9,1,1)*2+MID(F9,2,1)*3+MID(F9,3,1)*4+MID(F9,4,1)*5+MID(F9,5,1)*6+MID(F9,6,1)*7+MID(F9,7,1)*8+MID(F9,8,1)*9+MID(F9,9,1)*2+MID(F9,10,1)*3+MID(F9,11,1)*4+MID(F9,12,1)*5,11),10),IF(AND(VALUE(MID(F9,7,1))&gt;=5,VALUE(MID(F9,7,1))&lt;=8),IF(LEN(CLEAN(F9))=12,MOD(MOD(11-MOD(0*2+MID(F9,1,1)*3+MID(F9,2,1)*4+MID(F9,3,1)*5+MID(F9,4,1)*6+MID(F9,5,1)*7+MID(F9,6,1)*8+MID(F9,7,1)*9+MID(F9,8,1)*2+MID(F9,9,1)*3+MID(F9,10,1)*4+MID(F9,11,1)*5,11),10)+2,10),MOD(MOD(11-MOD(MID(F9,1,1)*2+MID(F9,2,1)*3+MID(F9,3,1)*4+MID(F9,4,1)*5+MID(F9,5,1)*6+MID(F9,6,1)*7+MID(F9,7,1)*8+MID(F9,8,1)*9+MID(F9,9,1)*2+MID(F9,10,1)*3+MID(F9,11,1)*4+MID(F9,12,1)*5,11),10)+2,10)))))))</f>
        <v>#VALUE!</v>
      </c>
      <c r="Y9" s="220"/>
      <c r="Z9" s="220"/>
      <c r="AA9" s="220"/>
      <c r="AB9" s="220" t="e">
        <f t="shared" ref="AB9:AB18" si="2">IF(INT(RIGHT(F9,1))=X9,"OK","주민오류")</f>
        <v>#VALUE!</v>
      </c>
      <c r="AC9" s="220"/>
      <c r="AD9" s="220"/>
      <c r="AE9" s="220"/>
      <c r="AF9" s="220" t="e">
        <f t="shared" ref="AF9:AF18" si="3">DATEDIF(IF(OR(MID(F9,LEN(CLEAN(F9))-6,1)&lt;="2",MID(F9,LEN(CLEAN(F9))-6,1)="5",MID(F9,LEN(CLEAN(F9))-6,1)="6"),DATE(MID(F9,1,2),MID(F9,3,2),MID(F9,5,2)),CHOOSE(14-LEN(CLEAN(F9)), DATE(MID(F9,1,2)+100,MID(F9,3,2),MID(F9,5,2)), DATE(MID(F9,1,1)+100,MID(F9,2,2),MID(F9,4,2)),DATE(2000,MID(F9,1,2),MID(F9,3,2)),DATE(2000,MID(F9,1,1),MID(F9,2,2)))),$U$4,"y")</f>
        <v>#VALUE!</v>
      </c>
      <c r="AG9" s="220"/>
      <c r="AH9" s="220"/>
      <c r="AI9" s="220"/>
    </row>
    <row r="10" spans="1:35" ht="22.5" customHeight="1">
      <c r="A10" s="251"/>
      <c r="B10" s="82">
        <v>2</v>
      </c>
      <c r="C10" s="216"/>
      <c r="D10" s="217"/>
      <c r="E10" s="218"/>
      <c r="F10" s="240"/>
      <c r="G10" s="240"/>
      <c r="H10" s="240"/>
      <c r="I10" s="240"/>
      <c r="J10" s="222"/>
      <c r="K10" s="222"/>
      <c r="L10" s="210"/>
      <c r="M10" s="211"/>
      <c r="N10" s="212"/>
      <c r="O10" s="233"/>
      <c r="P10" s="233"/>
      <c r="Q10" s="233"/>
      <c r="R10" s="233"/>
      <c r="S10" s="149"/>
      <c r="U10" s="50">
        <f t="shared" si="0"/>
        <v>0</v>
      </c>
      <c r="V10" s="51" t="b">
        <f t="shared" ref="V10:V18" si="4">13=U10</f>
        <v>0</v>
      </c>
      <c r="W10" s="3"/>
      <c r="X10" s="220" t="e">
        <f t="shared" si="1"/>
        <v>#VALUE!</v>
      </c>
      <c r="Y10" s="220"/>
      <c r="Z10" s="220"/>
      <c r="AA10" s="220"/>
      <c r="AB10" s="220" t="e">
        <f t="shared" si="2"/>
        <v>#VALUE!</v>
      </c>
      <c r="AC10" s="220"/>
      <c r="AD10" s="220"/>
      <c r="AE10" s="220"/>
      <c r="AF10" s="220" t="e">
        <f t="shared" si="3"/>
        <v>#VALUE!</v>
      </c>
      <c r="AG10" s="220"/>
      <c r="AH10" s="220"/>
      <c r="AI10" s="220"/>
    </row>
    <row r="11" spans="1:35" ht="22.5" customHeight="1">
      <c r="A11" s="251"/>
      <c r="B11" s="82">
        <v>3</v>
      </c>
      <c r="C11" s="216"/>
      <c r="D11" s="217"/>
      <c r="E11" s="218"/>
      <c r="F11" s="240"/>
      <c r="G11" s="240"/>
      <c r="H11" s="240"/>
      <c r="I11" s="240"/>
      <c r="J11" s="222"/>
      <c r="K11" s="222"/>
      <c r="L11" s="210"/>
      <c r="M11" s="211"/>
      <c r="N11" s="212"/>
      <c r="O11" s="233"/>
      <c r="P11" s="233"/>
      <c r="Q11" s="233"/>
      <c r="R11" s="233"/>
      <c r="S11" s="149"/>
      <c r="U11" s="50">
        <f t="shared" si="0"/>
        <v>0</v>
      </c>
      <c r="V11" s="51" t="b">
        <f t="shared" si="4"/>
        <v>0</v>
      </c>
      <c r="W11" s="3"/>
      <c r="X11" s="220" t="e">
        <f t="shared" si="1"/>
        <v>#VALUE!</v>
      </c>
      <c r="Y11" s="220"/>
      <c r="Z11" s="220"/>
      <c r="AA11" s="220"/>
      <c r="AB11" s="220" t="e">
        <f t="shared" si="2"/>
        <v>#VALUE!</v>
      </c>
      <c r="AC11" s="220"/>
      <c r="AD11" s="220"/>
      <c r="AE11" s="220"/>
      <c r="AF11" s="220" t="e">
        <f t="shared" si="3"/>
        <v>#VALUE!</v>
      </c>
      <c r="AG11" s="220"/>
      <c r="AH11" s="220"/>
      <c r="AI11" s="220"/>
    </row>
    <row r="12" spans="1:35" ht="22.5" customHeight="1">
      <c r="A12" s="251"/>
      <c r="B12" s="82">
        <v>4</v>
      </c>
      <c r="C12" s="216"/>
      <c r="D12" s="217"/>
      <c r="E12" s="218"/>
      <c r="F12" s="240"/>
      <c r="G12" s="240"/>
      <c r="H12" s="240"/>
      <c r="I12" s="240"/>
      <c r="J12" s="222"/>
      <c r="K12" s="222"/>
      <c r="L12" s="210"/>
      <c r="M12" s="211"/>
      <c r="N12" s="212"/>
      <c r="O12" s="233"/>
      <c r="P12" s="233"/>
      <c r="Q12" s="233"/>
      <c r="R12" s="233"/>
      <c r="S12" s="149"/>
      <c r="U12" s="50">
        <f t="shared" si="0"/>
        <v>0</v>
      </c>
      <c r="V12" s="51" t="b">
        <f t="shared" si="4"/>
        <v>0</v>
      </c>
      <c r="W12" s="3"/>
      <c r="X12" s="220" t="e">
        <f t="shared" si="1"/>
        <v>#VALUE!</v>
      </c>
      <c r="Y12" s="220"/>
      <c r="Z12" s="220"/>
      <c r="AA12" s="220"/>
      <c r="AB12" s="220" t="e">
        <f t="shared" si="2"/>
        <v>#VALUE!</v>
      </c>
      <c r="AC12" s="220"/>
      <c r="AD12" s="220"/>
      <c r="AE12" s="220"/>
      <c r="AF12" s="220" t="e">
        <f t="shared" si="3"/>
        <v>#VALUE!</v>
      </c>
      <c r="AG12" s="220"/>
      <c r="AH12" s="220"/>
      <c r="AI12" s="220"/>
    </row>
    <row r="13" spans="1:35" ht="22.5" customHeight="1">
      <c r="A13" s="251"/>
      <c r="B13" s="82">
        <v>5</v>
      </c>
      <c r="C13" s="216"/>
      <c r="D13" s="217"/>
      <c r="E13" s="218"/>
      <c r="F13" s="240"/>
      <c r="G13" s="240"/>
      <c r="H13" s="240"/>
      <c r="I13" s="240"/>
      <c r="J13" s="222"/>
      <c r="K13" s="222"/>
      <c r="L13" s="210"/>
      <c r="M13" s="211"/>
      <c r="N13" s="212"/>
      <c r="O13" s="233"/>
      <c r="P13" s="233"/>
      <c r="Q13" s="233"/>
      <c r="R13" s="233"/>
      <c r="S13" s="149"/>
      <c r="U13" s="50">
        <f t="shared" si="0"/>
        <v>0</v>
      </c>
      <c r="V13" s="51" t="b">
        <f t="shared" si="4"/>
        <v>0</v>
      </c>
      <c r="W13" s="3"/>
      <c r="X13" s="220" t="e">
        <f t="shared" si="1"/>
        <v>#VALUE!</v>
      </c>
      <c r="Y13" s="220"/>
      <c r="Z13" s="220"/>
      <c r="AA13" s="220"/>
      <c r="AB13" s="220" t="e">
        <f t="shared" si="2"/>
        <v>#VALUE!</v>
      </c>
      <c r="AC13" s="220"/>
      <c r="AD13" s="220"/>
      <c r="AE13" s="220"/>
      <c r="AF13" s="220" t="e">
        <f t="shared" si="3"/>
        <v>#VALUE!</v>
      </c>
      <c r="AG13" s="220"/>
      <c r="AH13" s="220"/>
      <c r="AI13" s="220"/>
    </row>
    <row r="14" spans="1:35" ht="22.5" customHeight="1">
      <c r="A14" s="251"/>
      <c r="B14" s="82">
        <v>6</v>
      </c>
      <c r="C14" s="216"/>
      <c r="D14" s="217"/>
      <c r="E14" s="218"/>
      <c r="F14" s="240"/>
      <c r="G14" s="240"/>
      <c r="H14" s="240"/>
      <c r="I14" s="240"/>
      <c r="J14" s="222"/>
      <c r="K14" s="222"/>
      <c r="L14" s="210"/>
      <c r="M14" s="211"/>
      <c r="N14" s="210"/>
      <c r="O14" s="233"/>
      <c r="P14" s="233"/>
      <c r="Q14" s="233"/>
      <c r="R14" s="233"/>
      <c r="S14" s="149"/>
      <c r="U14" s="50">
        <f t="shared" si="0"/>
        <v>0</v>
      </c>
      <c r="V14" s="51" t="b">
        <f t="shared" si="4"/>
        <v>0</v>
      </c>
      <c r="W14" s="3"/>
      <c r="X14" s="220" t="e">
        <f t="shared" si="1"/>
        <v>#VALUE!</v>
      </c>
      <c r="Y14" s="220"/>
      <c r="Z14" s="220"/>
      <c r="AA14" s="220"/>
      <c r="AB14" s="220" t="e">
        <f t="shared" si="2"/>
        <v>#VALUE!</v>
      </c>
      <c r="AC14" s="220"/>
      <c r="AD14" s="220"/>
      <c r="AE14" s="220"/>
      <c r="AF14" s="220" t="e">
        <f t="shared" si="3"/>
        <v>#VALUE!</v>
      </c>
      <c r="AG14" s="220"/>
      <c r="AH14" s="220"/>
      <c r="AI14" s="220"/>
    </row>
    <row r="15" spans="1:35" ht="22.5" customHeight="1">
      <c r="A15" s="251"/>
      <c r="B15" s="82">
        <v>7</v>
      </c>
      <c r="C15" s="216"/>
      <c r="D15" s="217"/>
      <c r="E15" s="218"/>
      <c r="F15" s="240"/>
      <c r="G15" s="240"/>
      <c r="H15" s="240"/>
      <c r="I15" s="240"/>
      <c r="J15" s="222"/>
      <c r="K15" s="222"/>
      <c r="L15" s="210"/>
      <c r="M15" s="211"/>
      <c r="N15" s="212"/>
      <c r="O15" s="233"/>
      <c r="P15" s="233"/>
      <c r="Q15" s="233"/>
      <c r="R15" s="233"/>
      <c r="S15" s="149"/>
      <c r="U15" s="50">
        <f t="shared" si="0"/>
        <v>0</v>
      </c>
      <c r="V15" s="51" t="b">
        <f t="shared" si="4"/>
        <v>0</v>
      </c>
      <c r="W15" s="3"/>
      <c r="X15" s="220" t="e">
        <f t="shared" si="1"/>
        <v>#VALUE!</v>
      </c>
      <c r="Y15" s="220"/>
      <c r="Z15" s="220"/>
      <c r="AA15" s="220"/>
      <c r="AB15" s="220" t="e">
        <f t="shared" si="2"/>
        <v>#VALUE!</v>
      </c>
      <c r="AC15" s="220"/>
      <c r="AD15" s="220"/>
      <c r="AE15" s="220"/>
      <c r="AF15" s="220" t="e">
        <f t="shared" si="3"/>
        <v>#VALUE!</v>
      </c>
      <c r="AG15" s="220"/>
      <c r="AH15" s="220"/>
      <c r="AI15" s="220"/>
    </row>
    <row r="16" spans="1:35" ht="22.5" customHeight="1">
      <c r="A16" s="251"/>
      <c r="B16" s="82">
        <v>8</v>
      </c>
      <c r="C16" s="216"/>
      <c r="D16" s="217"/>
      <c r="E16" s="218"/>
      <c r="F16" s="240"/>
      <c r="G16" s="240"/>
      <c r="H16" s="240"/>
      <c r="I16" s="240"/>
      <c r="J16" s="222"/>
      <c r="K16" s="222"/>
      <c r="L16" s="210"/>
      <c r="M16" s="211"/>
      <c r="N16" s="212"/>
      <c r="O16" s="233"/>
      <c r="P16" s="233"/>
      <c r="Q16" s="233"/>
      <c r="R16" s="233"/>
      <c r="S16" s="149"/>
      <c r="U16" s="50">
        <f t="shared" si="0"/>
        <v>0</v>
      </c>
      <c r="V16" s="51" t="b">
        <f t="shared" si="4"/>
        <v>0</v>
      </c>
      <c r="W16" s="3"/>
      <c r="X16" s="220" t="e">
        <f t="shared" si="1"/>
        <v>#VALUE!</v>
      </c>
      <c r="Y16" s="220"/>
      <c r="Z16" s="220"/>
      <c r="AA16" s="220"/>
      <c r="AB16" s="220" t="e">
        <f t="shared" si="2"/>
        <v>#VALUE!</v>
      </c>
      <c r="AC16" s="220"/>
      <c r="AD16" s="220"/>
      <c r="AE16" s="220"/>
      <c r="AF16" s="220" t="e">
        <f t="shared" si="3"/>
        <v>#VALUE!</v>
      </c>
      <c r="AG16" s="220"/>
      <c r="AH16" s="220"/>
      <c r="AI16" s="220"/>
    </row>
    <row r="17" spans="1:35" ht="22.5" customHeight="1">
      <c r="A17" s="251"/>
      <c r="B17" s="82">
        <v>9</v>
      </c>
      <c r="C17" s="216"/>
      <c r="D17" s="217"/>
      <c r="E17" s="218"/>
      <c r="F17" s="240"/>
      <c r="G17" s="240"/>
      <c r="H17" s="240"/>
      <c r="I17" s="240"/>
      <c r="J17" s="222"/>
      <c r="K17" s="222"/>
      <c r="L17" s="210"/>
      <c r="M17" s="211"/>
      <c r="N17" s="212"/>
      <c r="O17" s="233"/>
      <c r="P17" s="233"/>
      <c r="Q17" s="233"/>
      <c r="R17" s="233"/>
      <c r="S17" s="149"/>
      <c r="U17" s="50">
        <f t="shared" si="0"/>
        <v>0</v>
      </c>
      <c r="V17" s="51" t="b">
        <f t="shared" si="4"/>
        <v>0</v>
      </c>
      <c r="W17" s="3"/>
      <c r="X17" s="220" t="e">
        <f t="shared" si="1"/>
        <v>#VALUE!</v>
      </c>
      <c r="Y17" s="220"/>
      <c r="Z17" s="220"/>
      <c r="AA17" s="220"/>
      <c r="AB17" s="220" t="e">
        <f t="shared" si="2"/>
        <v>#VALUE!</v>
      </c>
      <c r="AC17" s="220"/>
      <c r="AD17" s="220"/>
      <c r="AE17" s="220"/>
      <c r="AF17" s="220" t="e">
        <f t="shared" si="3"/>
        <v>#VALUE!</v>
      </c>
      <c r="AG17" s="220"/>
      <c r="AH17" s="220"/>
      <c r="AI17" s="220"/>
    </row>
    <row r="18" spans="1:35" ht="22.5" customHeight="1">
      <c r="A18" s="251"/>
      <c r="B18" s="82">
        <v>10</v>
      </c>
      <c r="C18" s="216"/>
      <c r="D18" s="217"/>
      <c r="E18" s="218"/>
      <c r="F18" s="240"/>
      <c r="G18" s="240"/>
      <c r="H18" s="240"/>
      <c r="I18" s="240"/>
      <c r="J18" s="222"/>
      <c r="K18" s="222"/>
      <c r="L18" s="210"/>
      <c r="M18" s="211"/>
      <c r="N18" s="212"/>
      <c r="O18" s="233"/>
      <c r="P18" s="233"/>
      <c r="Q18" s="233"/>
      <c r="R18" s="233"/>
      <c r="S18" s="149"/>
      <c r="U18" s="50">
        <f t="shared" si="0"/>
        <v>0</v>
      </c>
      <c r="V18" s="51" t="b">
        <f t="shared" si="4"/>
        <v>0</v>
      </c>
      <c r="W18" s="3"/>
      <c r="X18" s="220" t="e">
        <f t="shared" si="1"/>
        <v>#VALUE!</v>
      </c>
      <c r="Y18" s="220"/>
      <c r="Z18" s="220"/>
      <c r="AA18" s="220"/>
      <c r="AB18" s="220" t="e">
        <f t="shared" si="2"/>
        <v>#VALUE!</v>
      </c>
      <c r="AC18" s="220"/>
      <c r="AD18" s="220"/>
      <c r="AE18" s="220"/>
      <c r="AF18" s="220" t="e">
        <f t="shared" si="3"/>
        <v>#VALUE!</v>
      </c>
      <c r="AG18" s="220"/>
      <c r="AH18" s="220"/>
      <c r="AI18" s="220"/>
    </row>
    <row r="19" spans="1:35">
      <c r="A19" t="s">
        <v>401</v>
      </c>
      <c r="G19" s="249" t="s">
        <v>419</v>
      </c>
      <c r="H19" s="249"/>
      <c r="I19" s="249"/>
      <c r="K19" t="s">
        <v>402</v>
      </c>
      <c r="L19" s="221" t="s">
        <v>420</v>
      </c>
      <c r="M19" s="221"/>
      <c r="N19" s="221"/>
      <c r="O19" s="221"/>
    </row>
    <row r="20" spans="1:35">
      <c r="A20" s="81" t="s">
        <v>441</v>
      </c>
      <c r="G20" s="149"/>
      <c r="H20" s="149"/>
      <c r="I20" s="149"/>
      <c r="K20" s="149"/>
      <c r="L20" s="149"/>
      <c r="M20" s="149"/>
    </row>
    <row r="21" spans="1:35">
      <c r="A21" s="67" t="s">
        <v>397</v>
      </c>
    </row>
    <row r="22" spans="1:35" ht="15.75" customHeight="1">
      <c r="A22" s="68" t="s">
        <v>403</v>
      </c>
    </row>
    <row r="23" spans="1:35" ht="15.75" customHeight="1">
      <c r="A23" s="68" t="s">
        <v>442</v>
      </c>
    </row>
    <row r="24" spans="1:35" ht="15.75" customHeight="1">
      <c r="A24" s="68" t="s">
        <v>549</v>
      </c>
    </row>
    <row r="25" spans="1:35" ht="15.75" customHeight="1">
      <c r="A25" s="68" t="s">
        <v>547</v>
      </c>
    </row>
    <row r="26" spans="1:35" ht="15.75" customHeight="1">
      <c r="A26" s="68" t="s">
        <v>544</v>
      </c>
    </row>
    <row r="27" spans="1:35" ht="15.75" customHeight="1">
      <c r="A27" s="68" t="s">
        <v>545</v>
      </c>
    </row>
    <row r="28" spans="1:35" ht="15.75" customHeight="1">
      <c r="A28" s="68" t="s">
        <v>445</v>
      </c>
    </row>
    <row r="29" spans="1:35" ht="15.75" customHeight="1">
      <c r="A29" s="68" t="s">
        <v>404</v>
      </c>
    </row>
    <row r="30" spans="1:35" ht="15.75" customHeight="1">
      <c r="A30" s="68" t="s">
        <v>439</v>
      </c>
    </row>
    <row r="31" spans="1:35" ht="15.75" customHeight="1">
      <c r="A31" s="68" t="s">
        <v>562</v>
      </c>
    </row>
    <row r="32" spans="1:35" ht="15.75" customHeight="1">
      <c r="A32" s="150" t="s">
        <v>563</v>
      </c>
    </row>
    <row r="33" spans="1:11" ht="15.75" customHeight="1">
      <c r="A33" s="150" t="s">
        <v>405</v>
      </c>
    </row>
    <row r="34" spans="1:11" ht="15.75" customHeight="1">
      <c r="A34" s="150" t="s">
        <v>406</v>
      </c>
    </row>
    <row r="35" spans="1:11" ht="14.25" customHeight="1">
      <c r="B35" s="239" t="s">
        <v>394</v>
      </c>
      <c r="C35" s="239"/>
      <c r="D35" s="239"/>
      <c r="E35" s="214" t="s">
        <v>546</v>
      </c>
      <c r="F35" s="248" t="str">
        <f>C1-20&amp;". 1. 1."</f>
        <v>2000. 1. 1.</v>
      </c>
      <c r="G35" s="248"/>
      <c r="H35" s="248"/>
      <c r="I35" t="s">
        <v>167</v>
      </c>
      <c r="K35" t="s">
        <v>434</v>
      </c>
    </row>
    <row r="36" spans="1:11" ht="14.25" customHeight="1">
      <c r="B36" s="239" t="s">
        <v>395</v>
      </c>
      <c r="C36" s="239"/>
      <c r="D36" s="239"/>
      <c r="E36" s="214" t="s">
        <v>546</v>
      </c>
      <c r="F36" s="248" t="str">
        <f>C1-60&amp;".12.31."</f>
        <v>1960.12.31.</v>
      </c>
      <c r="G36" s="248"/>
      <c r="H36" s="248"/>
      <c r="I36" t="s">
        <v>433</v>
      </c>
      <c r="K36" t="s">
        <v>434</v>
      </c>
    </row>
    <row r="37" spans="1:11" ht="14.25" customHeight="1">
      <c r="B37" s="239" t="s">
        <v>396</v>
      </c>
      <c r="C37" s="239"/>
      <c r="D37" s="239"/>
      <c r="E37" s="214" t="s">
        <v>546</v>
      </c>
      <c r="F37" s="248" t="str">
        <f>C1-70&amp;".12.31."</f>
        <v>1950.12.31.</v>
      </c>
      <c r="G37" s="248"/>
      <c r="H37" s="248"/>
      <c r="I37" t="s">
        <v>433</v>
      </c>
      <c r="K37" t="s">
        <v>435</v>
      </c>
    </row>
    <row r="42" spans="1:11">
      <c r="B42" t="s">
        <v>553</v>
      </c>
      <c r="I42" s="215" t="s">
        <v>550</v>
      </c>
    </row>
    <row r="44" spans="1:11">
      <c r="B44" t="s">
        <v>555</v>
      </c>
      <c r="I44" s="215" t="s">
        <v>554</v>
      </c>
    </row>
    <row r="46" spans="1:11">
      <c r="B46" t="s">
        <v>557</v>
      </c>
      <c r="I46" s="215" t="s">
        <v>556</v>
      </c>
    </row>
    <row r="48" spans="1:11">
      <c r="B48" t="s">
        <v>559</v>
      </c>
      <c r="J48" s="215" t="s">
        <v>560</v>
      </c>
    </row>
    <row r="51" spans="2:10">
      <c r="B51" t="s">
        <v>558</v>
      </c>
    </row>
    <row r="52" spans="2:10">
      <c r="J52" s="215" t="s">
        <v>561</v>
      </c>
    </row>
  </sheetData>
  <mergeCells count="124">
    <mergeCell ref="C15:E15"/>
    <mergeCell ref="C16:E16"/>
    <mergeCell ref="C17:E17"/>
    <mergeCell ref="C18:E18"/>
    <mergeCell ref="X5:AA5"/>
    <mergeCell ref="AB5:AE5"/>
    <mergeCell ref="AF5:AI5"/>
    <mergeCell ref="K3:N3"/>
    <mergeCell ref="I3:J3"/>
    <mergeCell ref="O3:R3"/>
    <mergeCell ref="Q18:R18"/>
    <mergeCell ref="Q8:R8"/>
    <mergeCell ref="Q9:R9"/>
    <mergeCell ref="Q10:R10"/>
    <mergeCell ref="Q11:R11"/>
    <mergeCell ref="Q12:R12"/>
    <mergeCell ref="Q13:R13"/>
    <mergeCell ref="Q14:R14"/>
    <mergeCell ref="Q15:R15"/>
    <mergeCell ref="Q16:R16"/>
    <mergeCell ref="Q17:R17"/>
    <mergeCell ref="F17:I17"/>
    <mergeCell ref="F9:I9"/>
    <mergeCell ref="Q5:R5"/>
    <mergeCell ref="C1:F1"/>
    <mergeCell ref="B35:D35"/>
    <mergeCell ref="B36:D36"/>
    <mergeCell ref="O18:P18"/>
    <mergeCell ref="B37:D37"/>
    <mergeCell ref="F35:H35"/>
    <mergeCell ref="F36:H36"/>
    <mergeCell ref="F37:H37"/>
    <mergeCell ref="G19:I19"/>
    <mergeCell ref="A3:B3"/>
    <mergeCell ref="A5:B5"/>
    <mergeCell ref="A6:B6"/>
    <mergeCell ref="A8:A18"/>
    <mergeCell ref="O16:P16"/>
    <mergeCell ref="O17:P17"/>
    <mergeCell ref="O15:P15"/>
    <mergeCell ref="F4:L4"/>
    <mergeCell ref="J8:K8"/>
    <mergeCell ref="O8:P8"/>
    <mergeCell ref="F18:I18"/>
    <mergeCell ref="F12:I12"/>
    <mergeCell ref="F13:I13"/>
    <mergeCell ref="F15:I15"/>
    <mergeCell ref="F16:I16"/>
    <mergeCell ref="A4:B4"/>
    <mergeCell ref="F14:I14"/>
    <mergeCell ref="O9:P9"/>
    <mergeCell ref="O10:P10"/>
    <mergeCell ref="O11:P11"/>
    <mergeCell ref="O12:P12"/>
    <mergeCell ref="O13:P13"/>
    <mergeCell ref="O14:P14"/>
    <mergeCell ref="F8:I8"/>
    <mergeCell ref="M4:N4"/>
    <mergeCell ref="C8:E8"/>
    <mergeCell ref="F10:I10"/>
    <mergeCell ref="F11:I11"/>
    <mergeCell ref="C6:I6"/>
    <mergeCell ref="C9:E9"/>
    <mergeCell ref="C10:E10"/>
    <mergeCell ref="C11:E11"/>
    <mergeCell ref="C12:E12"/>
    <mergeCell ref="C13:E13"/>
    <mergeCell ref="C14:E14"/>
    <mergeCell ref="O6:P6"/>
    <mergeCell ref="Q6:R6"/>
    <mergeCell ref="I5:L5"/>
    <mergeCell ref="O5:P5"/>
    <mergeCell ref="F5:H5"/>
    <mergeCell ref="M5:N5"/>
    <mergeCell ref="M6:N6"/>
    <mergeCell ref="O4:P4"/>
    <mergeCell ref="Q4:R4"/>
    <mergeCell ref="X10:AA10"/>
    <mergeCell ref="AB10:AE10"/>
    <mergeCell ref="AF10:AI10"/>
    <mergeCell ref="X11:AA11"/>
    <mergeCell ref="AB11:AE11"/>
    <mergeCell ref="AF11:AI11"/>
    <mergeCell ref="X8:AA8"/>
    <mergeCell ref="AB8:AE8"/>
    <mergeCell ref="AF8:AI8"/>
    <mergeCell ref="X9:AA9"/>
    <mergeCell ref="AB9:AE9"/>
    <mergeCell ref="AF9:AI9"/>
    <mergeCell ref="AB14:AE14"/>
    <mergeCell ref="AF14:AI14"/>
    <mergeCell ref="X15:AA15"/>
    <mergeCell ref="AB15:AE15"/>
    <mergeCell ref="AF15:AI15"/>
    <mergeCell ref="X12:AA12"/>
    <mergeCell ref="AB12:AE12"/>
    <mergeCell ref="AF12:AI12"/>
    <mergeCell ref="X13:AA13"/>
    <mergeCell ref="AB13:AE13"/>
    <mergeCell ref="AF13:AI13"/>
    <mergeCell ref="C3:H3"/>
    <mergeCell ref="C4:E4"/>
    <mergeCell ref="C5:E5"/>
    <mergeCell ref="X18:AA18"/>
    <mergeCell ref="AB18:AE18"/>
    <mergeCell ref="AF18:AI18"/>
    <mergeCell ref="L19:O19"/>
    <mergeCell ref="J9:K9"/>
    <mergeCell ref="J10:K10"/>
    <mergeCell ref="J11:K11"/>
    <mergeCell ref="J12:K12"/>
    <mergeCell ref="J13:K13"/>
    <mergeCell ref="J14:K14"/>
    <mergeCell ref="J15:K15"/>
    <mergeCell ref="J16:K16"/>
    <mergeCell ref="J17:K17"/>
    <mergeCell ref="J18:K18"/>
    <mergeCell ref="X16:AA16"/>
    <mergeCell ref="AB16:AE16"/>
    <mergeCell ref="AF16:AI16"/>
    <mergeCell ref="X17:AA17"/>
    <mergeCell ref="AB17:AE17"/>
    <mergeCell ref="AF17:AI17"/>
    <mergeCell ref="X14:AA14"/>
  </mergeCells>
  <phoneticPr fontId="1" type="noConversion"/>
  <conditionalFormatting sqref="AF9:AI18">
    <cfRule type="cellIs" dxfId="19" priority="2" operator="greaterThan">
      <formula>69</formula>
    </cfRule>
  </conditionalFormatting>
  <conditionalFormatting sqref="AF5:AI5">
    <cfRule type="cellIs" dxfId="18" priority="1" operator="greaterThan">
      <formula>69</formula>
    </cfRule>
  </conditionalFormatting>
  <hyperlinks>
    <hyperlink ref="V1" r:id="rId1" xr:uid="{09AB5F17-45F5-432F-B9D6-5D3389193658}"/>
    <hyperlink ref="I42" r:id="rId2" xr:uid="{1E96681F-3834-4970-9D58-0D56A745F6D0}"/>
    <hyperlink ref="I44" r:id="rId3" xr:uid="{82B67C34-A0B4-47B5-B33F-5CC194F51121}"/>
    <hyperlink ref="I46" r:id="rId4" xr:uid="{F7FD9698-F765-4E65-9E56-AAD3619CBBF9}"/>
    <hyperlink ref="J48" r:id="rId5" xr:uid="{3DA1C327-98AD-45CD-919E-B568D47428E3}"/>
    <hyperlink ref="J52" r:id="rId6" xr:uid="{7C062E5F-664E-41D0-8EE1-9F5A7D324807}"/>
  </hyperlinks>
  <pageMargins left="0.31496062992125984" right="0.31496062992125984" top="0.74803149606299213" bottom="0.55118110236220474" header="0.31496062992125984" footer="0.31496062992125984"/>
  <pageSetup paperSize="9" scale="99" orientation="portrait" horizontalDpi="300" verticalDpi="300" r:id="rId7"/>
  <drawing r:id="rId8"/>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FDE5C-29F8-4B0D-ACF4-4D505E4331EB}">
  <dimension ref="B2"/>
  <sheetViews>
    <sheetView showGridLines="0" workbookViewId="0">
      <selection activeCell="B3" sqref="B3"/>
    </sheetView>
  </sheetViews>
  <sheetFormatPr defaultRowHeight="16.5"/>
  <sheetData>
    <row r="2" spans="2:2">
      <c r="B2" s="67" t="s">
        <v>551</v>
      </c>
    </row>
  </sheetData>
  <phoneticPr fontId="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2A3DF-65DF-4BC2-AF77-0D4DFE196853}">
  <dimension ref="B2:E94"/>
  <sheetViews>
    <sheetView showGridLines="0" topLeftCell="A25" workbookViewId="0">
      <selection activeCell="H6" sqref="H6"/>
    </sheetView>
  </sheetViews>
  <sheetFormatPr defaultRowHeight="16.5"/>
  <cols>
    <col min="2" max="2" width="2.375" customWidth="1"/>
    <col min="3" max="3" width="2" customWidth="1"/>
    <col min="4" max="4" width="3" customWidth="1"/>
  </cols>
  <sheetData>
    <row r="2" spans="2:5" ht="20.25">
      <c r="B2" s="207" t="s">
        <v>469</v>
      </c>
    </row>
    <row r="4" spans="2:5">
      <c r="B4" t="s">
        <v>510</v>
      </c>
    </row>
    <row r="6" spans="2:5">
      <c r="C6" t="s">
        <v>470</v>
      </c>
    </row>
    <row r="8" spans="2:5">
      <c r="C8" t="s">
        <v>511</v>
      </c>
    </row>
    <row r="10" spans="2:5">
      <c r="C10" t="s">
        <v>512</v>
      </c>
    </row>
    <row r="11" spans="2:5">
      <c r="D11" t="s">
        <v>471</v>
      </c>
    </row>
    <row r="13" spans="2:5">
      <c r="D13" t="s">
        <v>513</v>
      </c>
    </row>
    <row r="15" spans="2:5">
      <c r="D15" t="s">
        <v>472</v>
      </c>
    </row>
    <row r="16" spans="2:5">
      <c r="E16" t="s">
        <v>514</v>
      </c>
    </row>
    <row r="18" spans="2:4">
      <c r="D18" t="s">
        <v>473</v>
      </c>
    </row>
    <row r="20" spans="2:4">
      <c r="D20" t="s">
        <v>515</v>
      </c>
    </row>
    <row r="22" spans="2:4">
      <c r="D22" t="s">
        <v>516</v>
      </c>
    </row>
    <row r="24" spans="2:4">
      <c r="B24" t="s">
        <v>474</v>
      </c>
    </row>
    <row r="26" spans="2:4">
      <c r="B26" t="s">
        <v>517</v>
      </c>
    </row>
    <row r="29" spans="2:4" ht="20.25">
      <c r="B29" s="207" t="s">
        <v>475</v>
      </c>
    </row>
    <row r="31" spans="2:4">
      <c r="B31" t="s">
        <v>476</v>
      </c>
    </row>
    <row r="32" spans="2:4">
      <c r="C32" t="s">
        <v>477</v>
      </c>
    </row>
    <row r="33" spans="2:4">
      <c r="C33" t="s">
        <v>478</v>
      </c>
    </row>
    <row r="35" spans="2:4">
      <c r="C35" t="s">
        <v>479</v>
      </c>
    </row>
    <row r="37" spans="2:4">
      <c r="C37" s="205" t="s">
        <v>480</v>
      </c>
    </row>
    <row r="39" spans="2:4">
      <c r="C39" t="s">
        <v>493</v>
      </c>
    </row>
    <row r="40" spans="2:4">
      <c r="D40" t="s">
        <v>494</v>
      </c>
    </row>
    <row r="42" spans="2:4">
      <c r="C42" t="s">
        <v>495</v>
      </c>
    </row>
    <row r="44" spans="2:4">
      <c r="C44" t="s">
        <v>496</v>
      </c>
    </row>
    <row r="46" spans="2:4">
      <c r="C46" t="s">
        <v>497</v>
      </c>
    </row>
    <row r="48" spans="2:4">
      <c r="B48" t="s">
        <v>498</v>
      </c>
    </row>
    <row r="50" spans="2:3">
      <c r="B50" s="67" t="s">
        <v>499</v>
      </c>
    </row>
    <row r="52" spans="2:3">
      <c r="B52" t="s">
        <v>500</v>
      </c>
    </row>
    <row r="56" spans="2:3" ht="20.25">
      <c r="B56" s="207" t="s">
        <v>481</v>
      </c>
    </row>
    <row r="58" spans="2:3">
      <c r="B58" t="s">
        <v>501</v>
      </c>
    </row>
    <row r="60" spans="2:3">
      <c r="C60" t="s">
        <v>502</v>
      </c>
    </row>
    <row r="62" spans="2:3">
      <c r="C62" t="s">
        <v>482</v>
      </c>
    </row>
    <row r="64" spans="2:3">
      <c r="C64" t="s">
        <v>483</v>
      </c>
    </row>
    <row r="66" spans="2:3">
      <c r="C66" t="s">
        <v>484</v>
      </c>
    </row>
    <row r="69" spans="2:3" ht="20.25">
      <c r="B69" s="208" t="s">
        <v>503</v>
      </c>
    </row>
    <row r="70" spans="2:3">
      <c r="B70" t="s">
        <v>504</v>
      </c>
    </row>
    <row r="73" spans="2:3" ht="20.25">
      <c r="B73" s="208" t="s">
        <v>505</v>
      </c>
    </row>
    <row r="74" spans="2:3">
      <c r="B74" t="s">
        <v>506</v>
      </c>
    </row>
    <row r="78" spans="2:3" ht="20.25">
      <c r="B78" s="208" t="s">
        <v>485</v>
      </c>
    </row>
    <row r="79" spans="2:3">
      <c r="B79" t="s">
        <v>507</v>
      </c>
    </row>
    <row r="81" spans="2:4">
      <c r="B81" t="s">
        <v>486</v>
      </c>
    </row>
    <row r="82" spans="2:4">
      <c r="C82" t="s">
        <v>487</v>
      </c>
    </row>
    <row r="83" spans="2:4">
      <c r="D83" t="s">
        <v>488</v>
      </c>
    </row>
    <row r="85" spans="2:4">
      <c r="C85" t="s">
        <v>489</v>
      </c>
    </row>
    <row r="87" spans="2:4">
      <c r="C87" t="s">
        <v>508</v>
      </c>
    </row>
    <row r="89" spans="2:4">
      <c r="C89" t="s">
        <v>509</v>
      </c>
    </row>
    <row r="91" spans="2:4">
      <c r="B91" t="s">
        <v>490</v>
      </c>
    </row>
    <row r="92" spans="2:4">
      <c r="C92" t="s">
        <v>491</v>
      </c>
    </row>
    <row r="94" spans="2:4">
      <c r="B94" s="205" t="s">
        <v>492</v>
      </c>
    </row>
  </sheetData>
  <phoneticPr fontId="1"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2B63E-2B32-45A1-881F-D13F70A562DF}">
  <dimension ref="B2:E68"/>
  <sheetViews>
    <sheetView showGridLines="0" workbookViewId="0">
      <selection activeCell="F8" sqref="F8"/>
    </sheetView>
  </sheetViews>
  <sheetFormatPr defaultRowHeight="16.5"/>
  <cols>
    <col min="2" max="2" width="2" customWidth="1"/>
    <col min="3" max="3" width="1.375" customWidth="1"/>
  </cols>
  <sheetData>
    <row r="2" spans="2:4" ht="20.25">
      <c r="B2" s="206" t="s">
        <v>448</v>
      </c>
    </row>
    <row r="4" spans="2:4">
      <c r="B4" s="205" t="s">
        <v>449</v>
      </c>
    </row>
    <row r="5" spans="2:4">
      <c r="C5" t="s">
        <v>465</v>
      </c>
    </row>
    <row r="6" spans="2:4">
      <c r="C6" t="s">
        <v>464</v>
      </c>
    </row>
    <row r="7" spans="2:4">
      <c r="C7" t="s">
        <v>466</v>
      </c>
    </row>
    <row r="9" spans="2:4">
      <c r="B9" s="205" t="s">
        <v>450</v>
      </c>
    </row>
    <row r="11" spans="2:4">
      <c r="C11" t="s">
        <v>451</v>
      </c>
    </row>
    <row r="13" spans="2:4">
      <c r="C13" t="s">
        <v>452</v>
      </c>
    </row>
    <row r="14" spans="2:4">
      <c r="D14" t="s">
        <v>453</v>
      </c>
    </row>
    <row r="16" spans="2:4">
      <c r="C16" t="s">
        <v>454</v>
      </c>
    </row>
    <row r="18" spans="2:3">
      <c r="B18" t="s">
        <v>455</v>
      </c>
    </row>
    <row r="20" spans="2:3">
      <c r="B20" t="s">
        <v>456</v>
      </c>
    </row>
    <row r="22" spans="2:3">
      <c r="B22" t="s">
        <v>457</v>
      </c>
    </row>
    <row r="24" spans="2:3">
      <c r="C24" t="s">
        <v>458</v>
      </c>
    </row>
    <row r="26" spans="2:3">
      <c r="C26" t="s">
        <v>459</v>
      </c>
    </row>
    <row r="28" spans="2:3">
      <c r="B28" t="s">
        <v>467</v>
      </c>
    </row>
    <row r="30" spans="2:3">
      <c r="C30" t="s">
        <v>460</v>
      </c>
    </row>
    <row r="32" spans="2:3">
      <c r="C32" t="s">
        <v>461</v>
      </c>
    </row>
    <row r="34" spans="2:4">
      <c r="B34" s="205" t="s">
        <v>468</v>
      </c>
    </row>
    <row r="36" spans="2:4">
      <c r="B36" t="s">
        <v>521</v>
      </c>
    </row>
    <row r="38" spans="2:4">
      <c r="D38" t="s">
        <v>518</v>
      </c>
    </row>
    <row r="39" spans="2:4">
      <c r="D39" t="s">
        <v>519</v>
      </c>
    </row>
    <row r="40" spans="2:4">
      <c r="D40" t="s">
        <v>520</v>
      </c>
    </row>
    <row r="42" spans="2:4">
      <c r="B42" t="s">
        <v>522</v>
      </c>
    </row>
    <row r="43" spans="2:4">
      <c r="C43" t="s">
        <v>462</v>
      </c>
    </row>
    <row r="45" spans="2:4">
      <c r="D45" t="s">
        <v>523</v>
      </c>
    </row>
    <row r="46" spans="2:4">
      <c r="D46" t="s">
        <v>524</v>
      </c>
    </row>
    <row r="47" spans="2:4">
      <c r="D47" t="s">
        <v>525</v>
      </c>
    </row>
    <row r="48" spans="2:4">
      <c r="D48" t="s">
        <v>526</v>
      </c>
    </row>
    <row r="49" spans="4:5">
      <c r="D49" t="s">
        <v>530</v>
      </c>
    </row>
    <row r="51" spans="4:5">
      <c r="E51" t="s">
        <v>531</v>
      </c>
    </row>
    <row r="52" spans="4:5">
      <c r="E52" t="s">
        <v>532</v>
      </c>
    </row>
    <row r="54" spans="4:5">
      <c r="E54" t="s">
        <v>533</v>
      </c>
    </row>
    <row r="56" spans="4:5">
      <c r="E56" t="s">
        <v>534</v>
      </c>
    </row>
    <row r="58" spans="4:5">
      <c r="E58" t="s">
        <v>535</v>
      </c>
    </row>
    <row r="60" spans="4:5">
      <c r="E60" t="s">
        <v>536</v>
      </c>
    </row>
    <row r="62" spans="4:5">
      <c r="D62" t="s">
        <v>527</v>
      </c>
    </row>
    <row r="63" spans="4:5">
      <c r="D63" t="s">
        <v>528</v>
      </c>
    </row>
    <row r="64" spans="4:5">
      <c r="D64" t="s">
        <v>529</v>
      </c>
    </row>
    <row r="68" spans="2:2">
      <c r="B68" s="205" t="s">
        <v>463</v>
      </c>
    </row>
  </sheetData>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R215"/>
  <sheetViews>
    <sheetView showGridLines="0" zoomScale="130" zoomScaleNormal="130" workbookViewId="0">
      <selection activeCell="F12" sqref="F12:J12"/>
    </sheetView>
  </sheetViews>
  <sheetFormatPr defaultColWidth="2.5" defaultRowHeight="9.75"/>
  <cols>
    <col min="1" max="1" width="3" style="3" customWidth="1"/>
    <col min="2" max="2" width="3.875" style="3" customWidth="1"/>
    <col min="3" max="6" width="3.75" style="3" customWidth="1"/>
    <col min="7" max="10" width="3.5" style="3" customWidth="1"/>
    <col min="11" max="12" width="2.25" style="3" customWidth="1"/>
    <col min="13" max="34" width="4" style="3" customWidth="1"/>
    <col min="35" max="35" width="5.625" style="3" bestFit="1" customWidth="1"/>
    <col min="36" max="36" width="8.75" style="3" bestFit="1" customWidth="1"/>
    <col min="37" max="37" width="2.75" style="3" bestFit="1" customWidth="1"/>
    <col min="38" max="38" width="6.625" style="3" bestFit="1" customWidth="1"/>
    <col min="39" max="39" width="6.125" style="3" bestFit="1" customWidth="1"/>
    <col min="40" max="42" width="2.5" style="3"/>
    <col min="43" max="43" width="5.125" style="3" customWidth="1"/>
    <col min="44" max="44" width="2.5" style="3"/>
    <col min="45" max="52" width="2.75" style="3" customWidth="1"/>
    <col min="53" max="60" width="2.5" style="3"/>
    <col min="61" max="61" width="8.25" style="76" bestFit="1" customWidth="1"/>
    <col min="62" max="62" width="16" style="76" bestFit="1" customWidth="1"/>
    <col min="63" max="63" width="7.5" style="76" bestFit="1" customWidth="1"/>
    <col min="64" max="64" width="10.75" style="76" customWidth="1"/>
    <col min="65" max="65" width="9.5" style="3" customWidth="1"/>
    <col min="66" max="67" width="8.75" style="3" bestFit="1" customWidth="1"/>
    <col min="68" max="16384" width="2.5" style="3"/>
  </cols>
  <sheetData>
    <row r="1" spans="1:70" s="1" customFormat="1" ht="18.75" customHeight="1">
      <c r="A1" s="3" t="s">
        <v>99</v>
      </c>
      <c r="N1" s="3" t="s">
        <v>324</v>
      </c>
      <c r="AH1" s="87" t="s">
        <v>295</v>
      </c>
    </row>
    <row r="2" spans="1:70" s="1" customFormat="1" ht="3.75" customHeight="1" thickBo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row>
    <row r="3" spans="1:70" s="1" customFormat="1" ht="3.75" customHeight="1">
      <c r="Q3" s="13"/>
    </row>
    <row r="4" spans="1:70" s="1" customFormat="1" ht="18.75">
      <c r="T4" s="12" t="s">
        <v>98</v>
      </c>
      <c r="U4" s="568">
        <v>44196</v>
      </c>
      <c r="V4" s="568"/>
      <c r="W4" s="568"/>
      <c r="X4" s="568"/>
      <c r="Y4" s="11" t="s">
        <v>41</v>
      </c>
      <c r="AA4" s="2"/>
      <c r="AC4" s="2"/>
      <c r="AD4" s="2"/>
      <c r="AE4" s="2"/>
      <c r="AF4" s="2"/>
      <c r="AG4" s="2"/>
      <c r="AH4" s="2"/>
      <c r="AI4" s="2"/>
      <c r="AJ4" s="54" t="s">
        <v>317</v>
      </c>
    </row>
    <row r="5" spans="1:70" s="1" customFormat="1" ht="4.5" customHeight="1" thickBot="1">
      <c r="A5" s="17"/>
      <c r="B5" s="17"/>
      <c r="C5" s="17"/>
      <c r="D5" s="17"/>
      <c r="E5" s="17"/>
      <c r="F5" s="17"/>
      <c r="G5" s="17"/>
      <c r="H5" s="17"/>
      <c r="I5" s="17"/>
      <c r="J5" s="17"/>
      <c r="K5" s="17"/>
      <c r="L5" s="17"/>
      <c r="M5" s="17"/>
      <c r="N5" s="17"/>
      <c r="O5" s="17"/>
      <c r="P5" s="17"/>
      <c r="Q5" s="17"/>
      <c r="R5" s="17"/>
      <c r="S5" s="17"/>
      <c r="T5" s="18"/>
      <c r="U5" s="19"/>
      <c r="V5" s="19"/>
      <c r="W5" s="19"/>
      <c r="X5" s="19"/>
      <c r="Y5" s="20"/>
      <c r="Z5" s="17"/>
      <c r="AA5" s="21"/>
      <c r="AB5" s="17"/>
      <c r="AC5" s="21"/>
      <c r="AD5" s="21"/>
      <c r="AE5" s="21"/>
      <c r="AF5" s="21"/>
      <c r="AG5" s="21"/>
      <c r="AH5" s="21"/>
      <c r="AI5" s="2"/>
    </row>
    <row r="6" spans="1:70" s="1" customFormat="1" ht="13.5">
      <c r="A6" s="4" t="s">
        <v>0</v>
      </c>
      <c r="AD6" s="86" t="s">
        <v>83</v>
      </c>
      <c r="AE6" s="571">
        <v>1</v>
      </c>
      <c r="AF6" s="571"/>
      <c r="AG6" s="571"/>
      <c r="AH6" s="571"/>
      <c r="AL6" s="48">
        <v>13</v>
      </c>
    </row>
    <row r="7" spans="1:70" s="1" customFormat="1" ht="13.5">
      <c r="B7" s="4" t="s">
        <v>237</v>
      </c>
      <c r="AL7" s="48">
        <f>LEN(W9)</f>
        <v>13</v>
      </c>
      <c r="AM7" s="46" t="b">
        <f>AL6=AL7</f>
        <v>1</v>
      </c>
    </row>
    <row r="8" spans="1:70" s="1" customFormat="1" ht="14.25" thickBot="1">
      <c r="A8" s="202" t="s">
        <v>427</v>
      </c>
      <c r="B8" s="79"/>
      <c r="C8" s="17"/>
      <c r="D8" s="17"/>
      <c r="E8" s="17"/>
      <c r="F8" s="17"/>
      <c r="G8" s="17"/>
      <c r="H8" s="17"/>
      <c r="I8" s="17"/>
      <c r="J8" s="17"/>
      <c r="K8" s="17"/>
      <c r="L8" s="17"/>
      <c r="M8" s="17"/>
      <c r="N8" s="17"/>
      <c r="O8" s="17"/>
      <c r="P8" s="17"/>
      <c r="Q8" s="17"/>
      <c r="R8" s="577" t="s">
        <v>294</v>
      </c>
      <c r="S8" s="577"/>
      <c r="T8" s="577"/>
      <c r="U8" s="578">
        <v>38169</v>
      </c>
      <c r="V8" s="578"/>
      <c r="W8" s="578"/>
      <c r="X8" s="579" t="s">
        <v>160</v>
      </c>
      <c r="Y8" s="579"/>
      <c r="Z8" s="579"/>
      <c r="AA8" s="580"/>
      <c r="AB8" s="580"/>
      <c r="AC8" s="580"/>
      <c r="AD8" s="44"/>
      <c r="AE8" s="69"/>
      <c r="AF8" s="69"/>
      <c r="AG8" s="69"/>
      <c r="AH8" s="69"/>
      <c r="AL8" s="223" t="s">
        <v>84</v>
      </c>
      <c r="AM8" s="223"/>
      <c r="AN8" s="223"/>
      <c r="AO8" s="223"/>
      <c r="AP8" s="223"/>
      <c r="AQ8" s="223"/>
      <c r="AR8" s="223"/>
      <c r="AS8" s="223"/>
      <c r="AT8" s="223" t="s">
        <v>85</v>
      </c>
      <c r="AU8" s="223"/>
      <c r="AV8" s="223"/>
      <c r="AW8" s="223"/>
      <c r="AX8" s="223" t="s">
        <v>86</v>
      </c>
      <c r="AY8" s="223"/>
      <c r="AZ8" s="223"/>
      <c r="BA8" s="223"/>
      <c r="BB8" s="223" t="s">
        <v>87</v>
      </c>
      <c r="BC8" s="223"/>
      <c r="BD8" s="223"/>
      <c r="BE8" s="223"/>
      <c r="BF8" s="223" t="s">
        <v>88</v>
      </c>
      <c r="BG8" s="223"/>
      <c r="BH8" s="223"/>
      <c r="BI8" s="223"/>
      <c r="BJ8" s="223" t="s">
        <v>89</v>
      </c>
      <c r="BK8" s="223"/>
      <c r="BL8" s="223"/>
      <c r="BM8" s="223"/>
      <c r="BN8" s="223"/>
      <c r="BO8" s="223" t="s">
        <v>89</v>
      </c>
      <c r="BP8" s="223"/>
      <c r="BQ8" s="223"/>
      <c r="BR8" s="223"/>
    </row>
    <row r="9" spans="1:70" s="4" customFormat="1" ht="15" customHeight="1">
      <c r="A9" s="587" t="s">
        <v>1</v>
      </c>
      <c r="B9" s="587"/>
      <c r="C9" s="587"/>
      <c r="D9" s="587"/>
      <c r="E9" s="587"/>
      <c r="F9" s="589" t="str">
        <f>AM66</f>
        <v>주황규</v>
      </c>
      <c r="G9" s="589"/>
      <c r="H9" s="589"/>
      <c r="I9" s="589"/>
      <c r="J9" s="589"/>
      <c r="K9" s="589"/>
      <c r="L9" s="589"/>
      <c r="M9" s="589"/>
      <c r="N9" s="589"/>
      <c r="O9" s="589"/>
      <c r="P9" s="589"/>
      <c r="Q9" s="589"/>
      <c r="R9" s="587" t="s">
        <v>291</v>
      </c>
      <c r="S9" s="587"/>
      <c r="T9" s="587"/>
      <c r="U9" s="587"/>
      <c r="V9" s="587"/>
      <c r="W9" s="569">
        <v>7301011234563</v>
      </c>
      <c r="X9" s="570"/>
      <c r="Y9" s="570"/>
      <c r="Z9" s="570"/>
      <c r="AA9" s="570"/>
      <c r="AB9" s="570"/>
      <c r="AC9" s="570"/>
      <c r="AD9" s="570"/>
      <c r="AE9" s="570"/>
      <c r="AF9" s="186">
        <f>DATEDIF(IF(OR(MID(W9,LEN(CLEAN(W9))-6,1)&lt;="2",MID(W9,LEN(CLEAN(W9))-6,1)="5",MID(W9,LEN(CLEAN(W9))-6,1)="6"),DATE(MID(W9,1,2),MID(W9,3,2),MID(W9,5,2)),CHOOSE(14-LEN(CLEAN(W9)), DATE(MID(W9,1,2)+100,MID(W9,3,2),MID(W9,5,2)), DATE(MID(W9,1,1)+100,MID(W9,2,2),MID(W9,4,2)),DATE(2000,MID(W9,1,2),MID(W9,3,2)),DATE(2000,MID(W9,1,1),MID(W9,2,2)))),$U$4,"y")</f>
        <v>47</v>
      </c>
      <c r="AG9" s="45" t="s">
        <v>90</v>
      </c>
      <c r="AH9" s="187" t="str">
        <f>CHOOSE(14-LEN(CLEAN(W9)),CHOOSE(MID(W9,7,1),"남","여","남","여","남","여","남","여","남","여"),CHOOSE(MID(W9,6,1),"남","여","남","여","남","여","남","여","남","여"),CHOOSE(MID(W9,5,1),"남","여","남","여","남","여","남","여","남","여"),CHOOSE(MID(W9,4,1),"남","여","남","여","남","여","남","여","남","여"),CHOOSE(MID(W9,3,1),"남","여","남","여","남","여","남","여","남","여"))</f>
        <v>남</v>
      </c>
      <c r="AL9" s="543">
        <f>IF(OR(MID(W9,LEN(CLEAN(W9))-6,1)&lt;="2",MID(W9,LEN(CLEAN(W9))-6,1)="5",MID(W9,LEN(CLEAN(W9))-6,1)="6"),DATE(MID(W9,1,2),MID(W9,3,2),MID(W9,5,2)),CHOOSE(14-LEN(CLEAN(W9)),DATE(MID(W9,1,2)+100,MID(W9,3,2),MID(W9,5,2)),DATE(MID(W9,1,1)+100,MID(W9,2,2),MID(W9,4,2)),DATE(2000,MID(W9,1,2),MID(W9,3,2)),DATE(2000,MID(W9,1,1),MID(W9,2,2))))</f>
        <v>26665</v>
      </c>
      <c r="AM9" s="543"/>
      <c r="AN9" s="543"/>
      <c r="AO9" s="543"/>
      <c r="AP9" s="543"/>
      <c r="AQ9" s="543"/>
      <c r="AR9" s="543"/>
      <c r="AS9" s="543"/>
      <c r="AT9" s="220">
        <f>IF(LEN(CLEAN(W9))=10,IF(AND(VALUE(MID(W9,4,1))&gt;=1,VALUE(MID(W9,4,1))&lt;=4),MOD(11-MOD(0*2+0*3+0*4+MID(W9,1,1)*5+MID(W9,2,1)*6+MID(W9,3,1)*7+MID(W9,4,1)*8+MID(W9,5,1)*9+MID(W9,6,1)*2+MID(W9,7,1)*3+MID(W9,8,1)*4+MID(W9,9,1)*5,11),10),IF(AND(VALUE(MID(W9,4,1))&gt;=5,VALUE(MID(W9,4,1))&lt;=8),MOD(11-MOD(0*2+0*3+0*4+MID(W9,1,1)*5+MID(W9,2,1)*6+MID(W9,3,1)*7+MID(W9,4,1)*8+MID(W9,5,1)*9+MID(W9,6,1)*2+MID(W9,7,1)*3+MID(W9,8,1)*4+MID(W9,9,1)*5,11),10),"오류")),IF(LEN(CLEAN(W9))=11,IF(AND(VALUE(MID(W9,5,1))&gt;=1,VALUE(MID(W9,5,1))&lt;=4),MOD(11-MOD(0*2+0*3+MID(W9,1,1)*4+MID(W9,2,1)*5+MID(W9,3,1)*6+MID(W9,4,1)*7+MID(W9,5,1)*8+MID(W9,6,1)*9+MID(W9,7,1)*2+MID(W9,8,1)*3+MID(W9,9,1)*4+MID(W9,10,1)*5,11),10),IF(AND(VALUE(MID(W9,5,1))&gt;=5,VALUE(MID(W9,5,1))&lt;=8),MOD(11-MOD(0*2+0*3+MID(W9,1,1)*4+MID(W9,2,1)*5+MID(W9,3,1)*6+MID(W9,4,1)*7+MID(W9,5,1)*8+MID(W9,6,1)*9+MID(W9,7,1)*2+MID(W9,8,1)*3+MID(W9,9,1)*4+MID(W9,10,1)*5,11),10),"오류")),IF(LEN(CLEAN(W9))=12,IF(AND(VALUE(MID(W9,6,1))&gt;=1,VALUE(MID(W9,6,1))&lt;=4),MOD(11-MOD(0*2+MID(W9,1,1)*3+MID(W9,2,1)*4+MID(W9,3,1)*5+MID(W9,4,1)*6+MID(W9,5,1)*7+MID(W9,6,1)*8+MID(W9,7,1)*9+MID(W9,8,1)*2+MID(W9,9,1)*3+MID(W9,10,1)*4+MID(W9,11,1)*5,11),10),IF(AND(VALUE(MID(W9,7,1))&gt;=5,VALUE(MID(W9,7,1))&lt;=8),MOD(11-MOD(0*2+MID(W9,1,1)*3+MID(W9,2,1)*4+MID(W9,3,1)*5+MID(W9,4,1)*6+MID(W9,5,1)*7+MID(W9,6,1)*8+MID(W9,7,1)*9+MID(W9,8,1)*2+MID(W9,9,1)*3+MID(W9,10,1)*4+MID(W9,11,1)*5,11),10),"오류")),IF(AND(VALUE(MID(W9,7,1))&gt;=1,VALUE(MID(W9,7,1))&lt;=4),MOD(11-MOD(MID(W9,1,1)*2+MID(W9,2,1)*3+MID(W9,3,1)*4+MID(W9,4,1)*5+MID(W9,5,1)*6+MID(W9,6,1)*7+MID(W9,7,1)*8+MID(W9,8,1)*9+MID(W9,9,1)*2+MID(W9,10,1)*3+MID(W9,11,1)*4+MID(W9,12,1)*5,11),10),IF(AND(VALUE(MID(W9,7,1))&gt;=5,VALUE(MID(W9,7,1))&lt;=8),IF(LEN(CLEAN(W9))=12,MOD(MOD(11-MOD(0*2+MID(W9,1,1)*3+MID(W9,2,1)*4+MID(W9,3,1)*5+MID(W9,4,1)*6+MID(W9,5,1)*7+MID(W9,6,1)*8+MID(W9,7,1)*9+MID(W9,8,1)*2+MID(W9,9,1)*3+MID(W9,10,1)*4+MID(W9,11,1)*5,11),10)+2,10),MOD(MOD(11-MOD(MID(W9,1,1)*2+MID(W9,2,1)*3+MID(W9,3,1)*4+MID(W9,4,1)*5+MID(W9,5,1)*6+MID(W9,6,1)*7+MID(W9,7,1)*8+MID(W9,8,1)*9+MID(W9,9,1)*2+MID(W9,10,1)*3+MID(W9,11,1)*4+MID(W9,12,1)*5,11),10)+2,10)))))))</f>
        <v>3</v>
      </c>
      <c r="AU9" s="220"/>
      <c r="AV9" s="220"/>
      <c r="AW9" s="220"/>
      <c r="AX9" s="220" t="str">
        <f>IF(INT(RIGHT(W9,1))=AT9,"OK","주민오류")</f>
        <v>OK</v>
      </c>
      <c r="AY9" s="220"/>
      <c r="AZ9" s="220"/>
      <c r="BA9" s="220"/>
      <c r="BB9" s="220">
        <f>DATEDIF(IF(OR(MID(W9,LEN(CLEAN(W9))-6,1)&lt;="2",MID(W9,LEN(CLEAN(W9))-6,1)="5",MID(W9,LEN(CLEAN(W9))-6,1)="6"),DATE(MID(W9,1,2),MID(W9,3,2),MID(W9,5,2)),CHOOSE(14-LEN(CLEAN(W9)), DATE(MID(W9,1,2)+100,MID(W9,3,2),MID(W9,5,2)), DATE(MID(W9,1,1)+100,MID(W9,2,2),MID(W9,4,2)),DATE(2000,MID(W9,1,2),MID(W9,3,2)),DATE(2000,MID(W9,1,1),MID(W9,2,2)))),$U$4,"y")</f>
        <v>47</v>
      </c>
      <c r="BC9" s="220"/>
      <c r="BD9" s="220"/>
      <c r="BE9" s="220"/>
      <c r="BF9" s="220" t="str">
        <f>CHOOSE(14-LEN(CLEAN(W9)),CHOOSE(MID(W9,7,1),"남","여","남","여","남","여","남","여","남","여"),CHOOSE(MID(W9,6,1),"남","여","남","여","남","여","남","여","남","여"),CHOOSE(MID(W9,5,1),"남","여","남","여","남","여","남","여","남","여"),CHOOSE(MID(W9,4,1),"남","여","남","여","남","여","남","여","남","여"),CHOOSE(MID(W9,3,1),"남","여","남","여","남","여","남","여","남","여"))</f>
        <v>남</v>
      </c>
      <c r="BG9" s="220"/>
      <c r="BH9" s="220"/>
      <c r="BI9" s="220"/>
      <c r="BJ9" s="220" t="str">
        <f>CHOOSE(14-LEN(CLEAN(W9)),MID(W9,7,1),MID(W9,6,1),MID(W9,5,1),MID(W9,4,1))</f>
        <v>1</v>
      </c>
      <c r="BK9" s="220"/>
      <c r="BL9" s="220"/>
      <c r="BM9" s="220"/>
      <c r="BN9" s="220"/>
      <c r="BO9" s="220" t="str">
        <f>CHOOSE(BJ9,"내국인","내국인","내국인","내국인","외국인","외국인","외국인","외국인")</f>
        <v>내국인</v>
      </c>
      <c r="BP9" s="220"/>
      <c r="BQ9" s="220"/>
      <c r="BR9" s="220"/>
    </row>
    <row r="10" spans="1:70" s="4" customFormat="1" ht="15" customHeight="1">
      <c r="A10" s="551" t="s">
        <v>2</v>
      </c>
      <c r="B10" s="551"/>
      <c r="C10" s="551"/>
      <c r="D10" s="551"/>
      <c r="E10" s="551"/>
      <c r="F10" s="606"/>
      <c r="G10" s="607"/>
      <c r="H10" s="607"/>
      <c r="I10" s="608"/>
      <c r="J10" s="609" t="s">
        <v>330</v>
      </c>
      <c r="K10" s="610"/>
      <c r="L10" s="611"/>
      <c r="M10" s="606"/>
      <c r="N10" s="607"/>
      <c r="O10" s="607"/>
      <c r="P10" s="607"/>
      <c r="Q10" s="608"/>
      <c r="R10" s="551" t="s">
        <v>289</v>
      </c>
      <c r="S10" s="551"/>
      <c r="T10" s="551"/>
      <c r="U10" s="551"/>
      <c r="V10" s="551"/>
      <c r="W10" s="572"/>
      <c r="X10" s="573"/>
      <c r="Y10" s="573"/>
      <c r="Z10" s="573"/>
      <c r="AA10" s="573"/>
      <c r="AB10" s="573"/>
      <c r="AC10" s="573"/>
      <c r="AD10" s="573"/>
      <c r="AE10" s="573"/>
      <c r="AF10" s="573"/>
      <c r="AG10" s="573"/>
      <c r="AH10" s="574"/>
      <c r="AL10" s="47" t="e">
        <f>IF(10-MOD(MID(W10,1,1)*1+MID(W10,2,1)*3+MID(W10,3,1)*7+MID(W10,4,1)*1+MID(W10,5,1)*3+MID(W10,6,1)*7+MID(W10,7,1)*1+MID(W10,8,1)*3+INT((MID(W10,9,1)*5)/10)+MOD(MID(W10,9,1)*5,10),10)=10,0,10-MOD(MID(W10,1,1)*1+MID(W10,2,1)*3+MID(W10,3,1)*7+MID(W10,4,1)*1+MID(W10,5,1)*3+MID(W10,6,1)*7+MID(W10,7,1)*1+MID(W10,8,1)*3+INT((MID(W10,9,1)*5)/10)+MOD(MID(W10,9,1)*5,10),10))</f>
        <v>#VALUE!</v>
      </c>
      <c r="AM10" s="47" t="e">
        <f>IF(INT(MID(W10,10,1))=AL10,"OK","사업자오류")</f>
        <v>#VALUE!</v>
      </c>
    </row>
    <row r="11" spans="1:70" s="4" customFormat="1" ht="15" customHeight="1">
      <c r="A11" s="551" t="s">
        <v>3</v>
      </c>
      <c r="B11" s="551"/>
      <c r="C11" s="551"/>
      <c r="D11" s="551"/>
      <c r="E11" s="551"/>
      <c r="F11" s="5"/>
      <c r="G11" s="6" t="s">
        <v>6</v>
      </c>
      <c r="H11" s="25" t="s">
        <v>81</v>
      </c>
      <c r="I11" s="6" t="s">
        <v>7</v>
      </c>
      <c r="J11" s="6"/>
      <c r="K11" s="6"/>
      <c r="L11" s="6" t="s">
        <v>6</v>
      </c>
      <c r="M11" s="26"/>
      <c r="N11" s="6" t="s">
        <v>8</v>
      </c>
      <c r="O11" s="6"/>
      <c r="P11" s="6"/>
      <c r="Q11" s="7"/>
      <c r="R11" s="551" t="s">
        <v>290</v>
      </c>
      <c r="S11" s="551"/>
      <c r="T11" s="551"/>
      <c r="U11" s="551"/>
      <c r="V11" s="551"/>
      <c r="W11" s="5"/>
      <c r="X11" s="6"/>
      <c r="Y11" s="6" t="s">
        <v>18</v>
      </c>
      <c r="Z11" s="6"/>
      <c r="AA11" s="6"/>
      <c r="AB11" s="581" t="s">
        <v>94</v>
      </c>
      <c r="AC11" s="581"/>
      <c r="AD11" s="581" t="s">
        <v>288</v>
      </c>
      <c r="AE11" s="581"/>
      <c r="AF11" s="581"/>
      <c r="AG11" s="6" t="s">
        <v>19</v>
      </c>
      <c r="AH11" s="7"/>
      <c r="AL11" s="25" t="s">
        <v>81</v>
      </c>
      <c r="AN11" s="26" t="s">
        <v>81</v>
      </c>
    </row>
    <row r="12" spans="1:70" s="4" customFormat="1" ht="15" customHeight="1">
      <c r="A12" s="551" t="s">
        <v>91</v>
      </c>
      <c r="B12" s="551"/>
      <c r="C12" s="551"/>
      <c r="D12" s="551"/>
      <c r="E12" s="551"/>
      <c r="F12" s="613">
        <v>43831</v>
      </c>
      <c r="G12" s="614"/>
      <c r="H12" s="614"/>
      <c r="I12" s="614"/>
      <c r="J12" s="614"/>
      <c r="K12" s="552" t="s">
        <v>9</v>
      </c>
      <c r="L12" s="552"/>
      <c r="M12" s="614">
        <v>44196</v>
      </c>
      <c r="N12" s="614"/>
      <c r="O12" s="614"/>
      <c r="P12" s="614"/>
      <c r="Q12" s="615"/>
      <c r="R12" s="588" t="s">
        <v>292</v>
      </c>
      <c r="S12" s="552"/>
      <c r="T12" s="552"/>
      <c r="U12" s="552"/>
      <c r="V12" s="83">
        <f>IF(TEXT(W12,"yyyy")&lt;"2012",0%,IF(TEXT(W12,"yyyy")&lt;="2013",100%,IF(TEXT(W12,"yyyy")&gt;="2014",50%,0%)))</f>
        <v>0</v>
      </c>
      <c r="W12" s="575"/>
      <c r="X12" s="576"/>
      <c r="Y12" s="576"/>
      <c r="Z12" s="576"/>
      <c r="AA12" s="576"/>
      <c r="AB12" s="584" t="str">
        <f>IF(W12="","",DATEDIF(AL9,W12+1,"Y")&amp;"년 "&amp;DATEDIF(AL9,W12+1,"YM")&amp;"월 "&amp;IF(OR(AND(TEXT(AL9,"dd")="01",TEXT(EOMONTH(W12,0),"dd")=TEXT(W12,"dd")),TEXT(TEXT(W12,"dd")+1,"dd")=TEXT(AL9,"dd")),"",DATEDIF(AL9,W12,"MD")+1&amp;"일"))</f>
        <v/>
      </c>
      <c r="AC12" s="584"/>
      <c r="AD12" s="8" t="s">
        <v>9</v>
      </c>
      <c r="AE12" s="582" t="str">
        <f>IF(W12="","",IF(TEXT(W12,"DD")="01",EOMONTH(W12,35),EOMONTH(W12,36)))</f>
        <v/>
      </c>
      <c r="AF12" s="582"/>
      <c r="AG12" s="582"/>
      <c r="AH12" s="583"/>
    </row>
    <row r="13" spans="1:70" s="4" customFormat="1" ht="15" customHeight="1">
      <c r="A13" s="551" t="s">
        <v>92</v>
      </c>
      <c r="B13" s="551"/>
      <c r="C13" s="551"/>
      <c r="D13" s="551"/>
      <c r="E13" s="551"/>
      <c r="F13" s="5"/>
      <c r="G13" s="6" t="s">
        <v>6</v>
      </c>
      <c r="H13" s="25" t="s">
        <v>81</v>
      </c>
      <c r="I13" s="6" t="s">
        <v>10</v>
      </c>
      <c r="J13" s="6"/>
      <c r="K13" s="6"/>
      <c r="L13" s="6" t="s">
        <v>6</v>
      </c>
      <c r="M13" s="26"/>
      <c r="N13" s="6" t="s">
        <v>11</v>
      </c>
      <c r="O13" s="6"/>
      <c r="P13" s="6"/>
      <c r="Q13" s="7"/>
      <c r="R13" s="551" t="s">
        <v>293</v>
      </c>
      <c r="S13" s="551"/>
      <c r="T13" s="551"/>
      <c r="U13" s="551"/>
      <c r="V13" s="551"/>
      <c r="W13" s="5"/>
      <c r="X13" s="6" t="s">
        <v>20</v>
      </c>
      <c r="Y13" s="6"/>
      <c r="Z13" s="6"/>
      <c r="AA13" s="6"/>
      <c r="AB13" s="552"/>
      <c r="AC13" s="552"/>
      <c r="AD13" s="552"/>
      <c r="AE13" s="552"/>
      <c r="AF13" s="552"/>
      <c r="AG13" s="6" t="s">
        <v>19</v>
      </c>
      <c r="AH13" s="7"/>
      <c r="AL13" s="25" t="s">
        <v>81</v>
      </c>
      <c r="AN13" s="26" t="s">
        <v>81</v>
      </c>
    </row>
    <row r="14" spans="1:70" s="4" customFormat="1" ht="21.75" customHeight="1">
      <c r="A14" s="567" t="s">
        <v>4</v>
      </c>
      <c r="B14" s="567"/>
      <c r="C14" s="567"/>
      <c r="D14" s="567"/>
      <c r="E14" s="567"/>
      <c r="F14" s="5" t="s">
        <v>6</v>
      </c>
      <c r="G14" s="27"/>
      <c r="H14" s="6" t="s">
        <v>12</v>
      </c>
      <c r="I14" s="6"/>
      <c r="J14" s="6" t="s">
        <v>6</v>
      </c>
      <c r="K14" s="28" t="s">
        <v>81</v>
      </c>
      <c r="L14" s="6" t="s">
        <v>13</v>
      </c>
      <c r="M14" s="6"/>
      <c r="N14" s="6" t="s">
        <v>6</v>
      </c>
      <c r="O14" s="28"/>
      <c r="P14" s="6" t="s">
        <v>14</v>
      </c>
      <c r="Q14" s="7"/>
      <c r="R14" s="588" t="s">
        <v>264</v>
      </c>
      <c r="S14" s="602"/>
      <c r="T14" s="603"/>
      <c r="U14" s="604"/>
      <c r="V14" s="605"/>
      <c r="W14" s="551" t="s">
        <v>286</v>
      </c>
      <c r="X14" s="551"/>
      <c r="Y14" s="551"/>
      <c r="Z14" s="563">
        <f>(T15-T14)/12</f>
        <v>3455882.5</v>
      </c>
      <c r="AA14" s="564"/>
      <c r="AB14" s="564"/>
      <c r="AC14" s="567" t="s">
        <v>287</v>
      </c>
      <c r="AD14" s="551"/>
      <c r="AE14" s="603"/>
      <c r="AF14" s="604"/>
      <c r="AG14" s="604"/>
      <c r="AH14" s="605"/>
    </row>
    <row r="15" spans="1:70" s="4" customFormat="1" ht="21" customHeight="1" thickBot="1">
      <c r="A15" s="612" t="s">
        <v>5</v>
      </c>
      <c r="B15" s="612"/>
      <c r="C15" s="612"/>
      <c r="D15" s="612"/>
      <c r="E15" s="612"/>
      <c r="F15" s="14"/>
      <c r="G15" s="15" t="s">
        <v>6</v>
      </c>
      <c r="H15" s="29" t="s">
        <v>81</v>
      </c>
      <c r="I15" s="15" t="s">
        <v>15</v>
      </c>
      <c r="J15" s="15"/>
      <c r="K15" s="15"/>
      <c r="L15" s="15" t="s">
        <v>6</v>
      </c>
      <c r="M15" s="30"/>
      <c r="N15" s="15" t="s">
        <v>16</v>
      </c>
      <c r="O15" s="15"/>
      <c r="P15" s="15"/>
      <c r="Q15" s="16"/>
      <c r="R15" s="718" t="s">
        <v>107</v>
      </c>
      <c r="S15" s="719"/>
      <c r="T15" s="720">
        <f>K67</f>
        <v>41470590</v>
      </c>
      <c r="U15" s="721"/>
      <c r="V15" s="722"/>
      <c r="W15" s="536" t="s">
        <v>232</v>
      </c>
      <c r="X15" s="537"/>
      <c r="Y15" s="538"/>
      <c r="Z15" s="720">
        <f>TRUNC(VLOOKUP(T15,근로소득공제,7),0)</f>
        <v>30000001</v>
      </c>
      <c r="AA15" s="721"/>
      <c r="AB15" s="722"/>
      <c r="AC15" s="534" t="s">
        <v>318</v>
      </c>
      <c r="AD15" s="535"/>
      <c r="AE15" s="536"/>
      <c r="AF15" s="537"/>
      <c r="AG15" s="537"/>
      <c r="AH15" s="538"/>
    </row>
    <row r="16" spans="1:70" s="4" customFormat="1" ht="16.5" customHeight="1">
      <c r="A16" s="139" t="s">
        <v>45</v>
      </c>
      <c r="B16" s="624" t="s">
        <v>170</v>
      </c>
      <c r="C16" s="625"/>
      <c r="D16" s="625"/>
      <c r="E16" s="625"/>
      <c r="F16" s="625"/>
      <c r="G16" s="625"/>
      <c r="H16" s="625"/>
      <c r="I16" s="625"/>
      <c r="J16" s="625"/>
      <c r="K16" s="625"/>
      <c r="L16" s="625"/>
      <c r="M16" s="73"/>
      <c r="N16" s="74" t="s">
        <v>233</v>
      </c>
      <c r="P16" s="74"/>
      <c r="Q16" s="74"/>
      <c r="R16" s="75">
        <v>0.03</v>
      </c>
      <c r="S16" s="723">
        <f>T15*3%</f>
        <v>1244117.7</v>
      </c>
      <c r="T16" s="724"/>
      <c r="U16" s="74"/>
      <c r="V16" s="75">
        <v>0.25</v>
      </c>
      <c r="W16" s="723">
        <f>T15*25%</f>
        <v>10367647.5</v>
      </c>
      <c r="X16" s="725"/>
      <c r="Y16" s="732" t="s">
        <v>234</v>
      </c>
      <c r="Z16" s="388"/>
      <c r="AA16" s="388"/>
      <c r="AB16" s="733"/>
      <c r="AC16" s="726">
        <f>SUM(W19:AF20)</f>
        <v>11410720</v>
      </c>
      <c r="AD16" s="727"/>
      <c r="AE16" s="90" t="s">
        <v>297</v>
      </c>
      <c r="AF16" s="560">
        <f>AB69</f>
        <v>312922</v>
      </c>
      <c r="AG16" s="561"/>
      <c r="AH16" s="562"/>
    </row>
    <row r="17" spans="1:64" s="4" customFormat="1" ht="23.25" customHeight="1">
      <c r="A17" s="140"/>
      <c r="B17" s="24" t="s">
        <v>21</v>
      </c>
      <c r="C17" s="551" t="s">
        <v>30</v>
      </c>
      <c r="D17" s="551"/>
      <c r="E17" s="551"/>
      <c r="F17" s="551"/>
      <c r="G17" s="630" t="s">
        <v>32</v>
      </c>
      <c r="H17" s="602"/>
      <c r="I17" s="10" t="s">
        <v>39</v>
      </c>
      <c r="J17" s="10" t="s">
        <v>40</v>
      </c>
      <c r="K17" s="631" t="s">
        <v>96</v>
      </c>
      <c r="L17" s="632"/>
      <c r="M17" s="551" t="s">
        <v>31</v>
      </c>
      <c r="N17" s="551"/>
      <c r="O17" s="551"/>
      <c r="P17" s="551"/>
      <c r="Q17" s="551"/>
      <c r="R17" s="551"/>
      <c r="S17" s="282" t="s">
        <v>228</v>
      </c>
      <c r="T17" s="283"/>
      <c r="U17" s="282" t="s">
        <v>219</v>
      </c>
      <c r="V17" s="283"/>
      <c r="W17" s="567" t="s">
        <v>400</v>
      </c>
      <c r="X17" s="551"/>
      <c r="Y17" s="551"/>
      <c r="Z17" s="551"/>
      <c r="AA17" s="551"/>
      <c r="AB17" s="551"/>
      <c r="AC17" s="551"/>
      <c r="AD17" s="551"/>
      <c r="AE17" s="551"/>
      <c r="AF17" s="551"/>
      <c r="AG17" s="547">
        <f>SUM(AG19:AH20)</f>
        <v>0</v>
      </c>
      <c r="AH17" s="548"/>
      <c r="AL17" s="4" t="s">
        <v>164</v>
      </c>
      <c r="AM17" s="546">
        <v>22281</v>
      </c>
      <c r="AN17" s="546"/>
      <c r="AO17" s="4" t="s">
        <v>165</v>
      </c>
      <c r="AR17" s="545">
        <f>TEXT(U4,"YYYY")-TEXT(AM17,"yyyy")</f>
        <v>60</v>
      </c>
      <c r="AS17" s="545"/>
      <c r="AT17" s="545"/>
      <c r="AU17" s="4" t="s">
        <v>268</v>
      </c>
    </row>
    <row r="18" spans="1:64" ht="29.25" customHeight="1">
      <c r="A18" s="140"/>
      <c r="B18" s="24" t="s">
        <v>95</v>
      </c>
      <c r="C18" s="283" t="s">
        <v>29</v>
      </c>
      <c r="D18" s="283"/>
      <c r="E18" s="283"/>
      <c r="F18" s="283"/>
      <c r="G18" s="10" t="s">
        <v>22</v>
      </c>
      <c r="H18" s="10" t="s">
        <v>23</v>
      </c>
      <c r="I18" s="10" t="s">
        <v>24</v>
      </c>
      <c r="J18" s="10" t="s">
        <v>25</v>
      </c>
      <c r="K18" s="633"/>
      <c r="L18" s="474"/>
      <c r="M18" s="282" t="s">
        <v>222</v>
      </c>
      <c r="N18" s="283"/>
      <c r="O18" s="282" t="s">
        <v>220</v>
      </c>
      <c r="P18" s="283"/>
      <c r="Q18" s="282" t="s">
        <v>221</v>
      </c>
      <c r="R18" s="283"/>
      <c r="S18" s="283"/>
      <c r="T18" s="283"/>
      <c r="U18" s="283"/>
      <c r="V18" s="275"/>
      <c r="W18" s="553" t="s">
        <v>36</v>
      </c>
      <c r="X18" s="283"/>
      <c r="Y18" s="282" t="s">
        <v>37</v>
      </c>
      <c r="Z18" s="283"/>
      <c r="AA18" s="282" t="s">
        <v>38</v>
      </c>
      <c r="AB18" s="283"/>
      <c r="AC18" s="282" t="s">
        <v>27</v>
      </c>
      <c r="AD18" s="283"/>
      <c r="AE18" s="282" t="s">
        <v>28</v>
      </c>
      <c r="AF18" s="559"/>
      <c r="AG18" s="473" t="s">
        <v>319</v>
      </c>
      <c r="AH18" s="474"/>
      <c r="AL18" s="4" t="s">
        <v>166</v>
      </c>
      <c r="AM18" s="546">
        <v>36526</v>
      </c>
      <c r="AN18" s="546"/>
      <c r="AO18" s="4" t="s">
        <v>167</v>
      </c>
      <c r="AR18" s="545">
        <f>TEXT(U4,"YYYY")-TEXT(AM18,"yyyy")</f>
        <v>20</v>
      </c>
      <c r="AS18" s="545"/>
      <c r="AT18" s="545"/>
      <c r="AU18" s="3" t="s">
        <v>269</v>
      </c>
      <c r="BI18" s="3"/>
      <c r="BJ18" s="3"/>
      <c r="BK18" s="3"/>
      <c r="BL18" s="3"/>
    </row>
    <row r="19" spans="1:64" ht="15" customHeight="1">
      <c r="A19" s="140"/>
      <c r="B19" s="620" t="str">
        <f>AM66</f>
        <v>주황규</v>
      </c>
      <c r="C19" s="621"/>
      <c r="D19" s="621"/>
      <c r="E19" s="621"/>
      <c r="F19" s="622"/>
      <c r="G19" s="634">
        <f>COUNTIF(G21:G33,"○")</f>
        <v>7</v>
      </c>
      <c r="H19" s="635"/>
      <c r="I19" s="188">
        <f>SUM(I21,I23,I25,I27,I29,I31,I33)</f>
        <v>5</v>
      </c>
      <c r="J19" s="39">
        <f>SUM(J21,J23,J25,J27,J29,J31,J33)</f>
        <v>0</v>
      </c>
      <c r="K19" s="600" t="s">
        <v>26</v>
      </c>
      <c r="L19" s="601"/>
      <c r="M19" s="566">
        <f>SUM(M21,M23,M25,M27,M29,M31,M33)</f>
        <v>2853660</v>
      </c>
      <c r="N19" s="566"/>
      <c r="O19" s="566">
        <f>SUM(O21,O23,O25,O27,O29,O31,O33)</f>
        <v>506320</v>
      </c>
      <c r="P19" s="566"/>
      <c r="Q19" s="566">
        <f>SUM(Q21,Q23,Q25,Q27,Q29,Q31,Q33)</f>
        <v>0</v>
      </c>
      <c r="R19" s="566"/>
      <c r="S19" s="566">
        <f>SUM(S21,S23,S25,S27,S29,S31,S33)</f>
        <v>0</v>
      </c>
      <c r="T19" s="566"/>
      <c r="U19" s="566">
        <f>SUM(U21,U23,U25,U27,U29,U31,U33)</f>
        <v>0</v>
      </c>
      <c r="V19" s="628"/>
      <c r="W19" s="539">
        <f>SUM(W21,W23,W25,W27,W29,W31,W33)</f>
        <v>3790700</v>
      </c>
      <c r="X19" s="540"/>
      <c r="Y19" s="540">
        <f>SUM(Y21,Y23,Y25,Y27,Y29,Y31,Y33)</f>
        <v>5956080</v>
      </c>
      <c r="Z19" s="540"/>
      <c r="AA19" s="540">
        <f>SUM(AA21,AA23,AA25,AA27,AA29,AA31,AA33)</f>
        <v>1663940</v>
      </c>
      <c r="AB19" s="540"/>
      <c r="AC19" s="540">
        <f>SUM(AC21,AC23,AC25,AC27,AC29,AC31,AC33)</f>
        <v>0</v>
      </c>
      <c r="AD19" s="540"/>
      <c r="AE19" s="540">
        <f>SUM(AE21,AE23,AE25,AE27,AE29,AE31,AE33)</f>
        <v>0</v>
      </c>
      <c r="AF19" s="544"/>
      <c r="AG19" s="565">
        <f>SUM(AG21,AG23,AG25,AG27,AG29,AG31,AG33)</f>
        <v>0</v>
      </c>
      <c r="AH19" s="566"/>
      <c r="AI19" s="130" t="s">
        <v>377</v>
      </c>
      <c r="AL19" s="70" t="s">
        <v>168</v>
      </c>
      <c r="AM19" s="546">
        <v>37986</v>
      </c>
      <c r="AN19" s="546"/>
      <c r="AO19" s="4" t="s">
        <v>167</v>
      </c>
      <c r="AR19" s="545">
        <f>TEXT(U4,"YYYY")-TEXT(AM19,"yyyy")</f>
        <v>17</v>
      </c>
      <c r="AS19" s="545"/>
      <c r="AT19" s="545"/>
      <c r="AU19" s="3" t="s">
        <v>270</v>
      </c>
      <c r="AX19" s="3" t="s">
        <v>443</v>
      </c>
      <c r="BI19" s="3"/>
      <c r="BJ19" s="3"/>
      <c r="BK19" s="3"/>
      <c r="BL19" s="3"/>
    </row>
    <row r="20" spans="1:64" ht="15" customHeight="1">
      <c r="A20" s="140"/>
      <c r="B20" s="72" t="s">
        <v>42</v>
      </c>
      <c r="C20" s="41">
        <v>1</v>
      </c>
      <c r="D20" s="22" t="s">
        <v>43</v>
      </c>
      <c r="E20" s="626">
        <f>IF(C20=1,15,IF(C20=2,30,IF(C20&gt;=3,30+30*(C20-2),0)))</f>
        <v>15</v>
      </c>
      <c r="F20" s="627"/>
      <c r="G20" s="37">
        <f>G22</f>
        <v>1</v>
      </c>
      <c r="H20" s="38">
        <f>H22</f>
        <v>1</v>
      </c>
      <c r="I20" s="40">
        <f>SUM(I22,I24,I26,I28,I30,I32,I34)</f>
        <v>1</v>
      </c>
      <c r="J20" s="40">
        <f>SUM(J22,J24,J26,J28,J30,J32,J34)</f>
        <v>0</v>
      </c>
      <c r="K20" s="598" t="s">
        <v>97</v>
      </c>
      <c r="L20" s="599"/>
      <c r="M20" s="494">
        <f>SUM(M22,M24,M26,M28,M30,M32,M34)</f>
        <v>0</v>
      </c>
      <c r="N20" s="494"/>
      <c r="O20" s="494">
        <f>SUM(O22,O24,O26,O28,O30,O32,O34)</f>
        <v>0</v>
      </c>
      <c r="P20" s="494"/>
      <c r="Q20" s="494">
        <f>SUM(Q22,Q24,Q26,Q28,Q30,Q32,Q34)</f>
        <v>0</v>
      </c>
      <c r="R20" s="494"/>
      <c r="S20" s="494">
        <f>SUM(S22,S24,S26,S28,S30,S32,S34)</f>
        <v>0</v>
      </c>
      <c r="T20" s="494"/>
      <c r="U20" s="494">
        <f>SUM(U22,U24,U26,U28,U30,U32,U34)</f>
        <v>0</v>
      </c>
      <c r="V20" s="554"/>
      <c r="W20" s="555">
        <f>SUM(W22,W24,W26,W28,W30,W32,W34)</f>
        <v>0</v>
      </c>
      <c r="X20" s="556"/>
      <c r="Y20" s="556">
        <f>SUM(Y22,Y24,Y26,Y28,Y30,Y32,Y34)</f>
        <v>0</v>
      </c>
      <c r="Z20" s="556"/>
      <c r="AA20" s="557"/>
      <c r="AB20" s="557"/>
      <c r="AC20" s="556">
        <f>SUM(AC22,AC24,AC26,AC28,AC30,AC32,AC34)</f>
        <v>0</v>
      </c>
      <c r="AD20" s="556"/>
      <c r="AE20" s="556">
        <f>SUM(AE22,AE24,AE26,AE28,AE30,AE32,AE34)</f>
        <v>0</v>
      </c>
      <c r="AF20" s="558"/>
      <c r="AG20" s="493">
        <f>SUM(AG22,AG24,AG26,AG28,AG30,AG32,AG34)</f>
        <v>0</v>
      </c>
      <c r="AH20" s="494"/>
      <c r="AI20" s="130" t="s">
        <v>377</v>
      </c>
      <c r="AL20" s="4" t="s">
        <v>169</v>
      </c>
      <c r="AM20" s="546">
        <v>18628</v>
      </c>
      <c r="AN20" s="546"/>
      <c r="AO20" s="4" t="s">
        <v>165</v>
      </c>
      <c r="AP20" s="4"/>
      <c r="AQ20" s="4"/>
      <c r="AR20" s="545">
        <f>TEXT(U4,"YYYY")-TEXT(AM20,"yyyy")</f>
        <v>70</v>
      </c>
      <c r="AS20" s="545"/>
      <c r="AT20" s="545"/>
      <c r="AU20" s="3" t="s">
        <v>273</v>
      </c>
      <c r="BI20" s="3"/>
      <c r="BJ20" s="3"/>
      <c r="BK20" s="3"/>
      <c r="BL20" s="3"/>
    </row>
    <row r="21" spans="1:64" ht="13.5" customHeight="1">
      <c r="A21" s="140"/>
      <c r="B21" s="31">
        <v>0</v>
      </c>
      <c r="C21" s="591" t="str">
        <f>F9</f>
        <v>주황규</v>
      </c>
      <c r="D21" s="591"/>
      <c r="E21" s="591"/>
      <c r="F21" s="592"/>
      <c r="G21" s="596" t="s">
        <v>82</v>
      </c>
      <c r="H21" s="597"/>
      <c r="I21" s="189" t="str">
        <f>IF(E22&gt;=70,1,"")</f>
        <v/>
      </c>
      <c r="J21" s="33"/>
      <c r="K21" s="600" t="s">
        <v>26</v>
      </c>
      <c r="L21" s="601"/>
      <c r="M21" s="616">
        <f>SUM(M23:N24)</f>
        <v>1426830</v>
      </c>
      <c r="N21" s="616"/>
      <c r="O21" s="498">
        <v>506320</v>
      </c>
      <c r="P21" s="498"/>
      <c r="Q21" s="498"/>
      <c r="R21" s="498"/>
      <c r="S21" s="498"/>
      <c r="T21" s="498"/>
      <c r="U21" s="498"/>
      <c r="V21" s="590"/>
      <c r="W21" s="700">
        <f>AX65</f>
        <v>3790700</v>
      </c>
      <c r="X21" s="698"/>
      <c r="Y21" s="698">
        <f>BF65</f>
        <v>5956080</v>
      </c>
      <c r="Z21" s="698"/>
      <c r="AA21" s="698">
        <f>BB65</f>
        <v>1663940</v>
      </c>
      <c r="AB21" s="698"/>
      <c r="AC21" s="698">
        <f>BJ65</f>
        <v>0</v>
      </c>
      <c r="AD21" s="698"/>
      <c r="AE21" s="698">
        <f>BL65</f>
        <v>0</v>
      </c>
      <c r="AF21" s="735"/>
      <c r="AG21" s="497"/>
      <c r="AH21" s="498"/>
      <c r="AI21" s="130" t="str">
        <f>AM66</f>
        <v>주황규</v>
      </c>
      <c r="AJ21" s="549">
        <f>SUM(W21:AF22)</f>
        <v>11410720</v>
      </c>
      <c r="AL21" s="3" t="s">
        <v>271</v>
      </c>
      <c r="BI21" s="3"/>
      <c r="BJ21" s="3"/>
      <c r="BK21" s="3"/>
      <c r="BL21" s="3"/>
    </row>
    <row r="22" spans="1:64" ht="13.5" customHeight="1" thickBot="1">
      <c r="A22" s="140"/>
      <c r="B22" s="32">
        <v>1</v>
      </c>
      <c r="C22" s="639" t="s">
        <v>44</v>
      </c>
      <c r="D22" s="640"/>
      <c r="E22" s="71">
        <f>DATEDIF(IF(OR(MID(W9,LEN(CLEAN(W9))-6,1)&lt;="2",MID(W9,LEN(CLEAN(W9))-6,1)="5",MID(W9,LEN(CLEAN(W9))-6,1)="6"),DATE(MID(W9,1,2),MID(W9,3,2),MID(W9,5,2)),CHOOSE(14-LEN(CLEAN(W9)), DATE(MID(W9,1,2)+100,MID(W9,3,2),MID(W9,5,2)), DATE(MID(W9,1,1)+100,MID(W9,2,2),MID(W9,4,2)),DATE(2000,MID(W9,1,2),MID(W9,3,2)),DATE(2000,MID(W9,1,1),MID(W9,2,2)))),$U$4,"y")</f>
        <v>47</v>
      </c>
      <c r="F22" s="52" t="str">
        <f>IF(W9="","",CHOOSE(14-LEN(CLEAN(W9)),CHOOSE(MID(W9,7,1),"남","여","남","여","남","여","남","여","남","여"),CHOOSE(MID(W9,6,1),"남","여","남","여","남","여","남","여","남","여"),CHOOSE(MID(W9,5,1),"남","여","남","여","남","여","남","여","남","여"),CHOOSE(MID(W9,4,1),"남","여","남","여","남","여","남","여","남","여"),CHOOSE(MID(W9,3,1),"남","여","남","여","남","여","남","여","남","여")))</f>
        <v>남</v>
      </c>
      <c r="G22" s="35">
        <v>1</v>
      </c>
      <c r="H22" s="36">
        <v>1</v>
      </c>
      <c r="I22" s="32"/>
      <c r="J22" s="32"/>
      <c r="K22" s="598" t="s">
        <v>97</v>
      </c>
      <c r="L22" s="599"/>
      <c r="M22" s="505"/>
      <c r="N22" s="505"/>
      <c r="O22" s="505"/>
      <c r="P22" s="505"/>
      <c r="Q22" s="505"/>
      <c r="R22" s="505"/>
      <c r="S22" s="505"/>
      <c r="T22" s="505"/>
      <c r="U22" s="505"/>
      <c r="V22" s="643"/>
      <c r="W22" s="644"/>
      <c r="X22" s="541"/>
      <c r="Y22" s="541"/>
      <c r="Z22" s="541"/>
      <c r="AA22" s="541"/>
      <c r="AB22" s="541"/>
      <c r="AC22" s="541"/>
      <c r="AD22" s="541"/>
      <c r="AE22" s="541"/>
      <c r="AF22" s="542"/>
      <c r="AG22" s="504"/>
      <c r="AH22" s="505"/>
      <c r="AI22" s="130"/>
      <c r="AJ22" s="550"/>
      <c r="AL22" s="3" t="s">
        <v>272</v>
      </c>
      <c r="BI22" s="3"/>
      <c r="BJ22" s="3"/>
      <c r="BK22" s="3"/>
      <c r="BL22" s="3"/>
    </row>
    <row r="23" spans="1:64" ht="13.5" customHeight="1">
      <c r="A23" s="140"/>
      <c r="B23" s="33">
        <v>1</v>
      </c>
      <c r="C23" s="593" t="s">
        <v>429</v>
      </c>
      <c r="D23" s="594"/>
      <c r="E23" s="594"/>
      <c r="F23" s="595"/>
      <c r="G23" s="596" t="s">
        <v>82</v>
      </c>
      <c r="H23" s="597"/>
      <c r="I23" s="89">
        <f>IF(G24&gt;=70,1,0)</f>
        <v>1</v>
      </c>
      <c r="J23" s="89" t="str">
        <f>IF(G24="","",IF(G24=0,1,0))</f>
        <v/>
      </c>
      <c r="K23" s="600" t="s">
        <v>26</v>
      </c>
      <c r="L23" s="601"/>
      <c r="M23" s="623">
        <v>1426830</v>
      </c>
      <c r="N23" s="623"/>
      <c r="O23" s="498"/>
      <c r="P23" s="498"/>
      <c r="Q23" s="498"/>
      <c r="R23" s="498"/>
      <c r="S23" s="498"/>
      <c r="T23" s="498"/>
      <c r="U23" s="498"/>
      <c r="V23" s="590"/>
      <c r="W23" s="699"/>
      <c r="X23" s="495"/>
      <c r="Y23" s="495"/>
      <c r="Z23" s="495"/>
      <c r="AA23" s="495"/>
      <c r="AB23" s="495"/>
      <c r="AC23" s="495"/>
      <c r="AD23" s="495"/>
      <c r="AE23" s="495"/>
      <c r="AF23" s="496"/>
      <c r="AG23" s="497"/>
      <c r="AH23" s="498"/>
      <c r="AI23" s="130" t="str">
        <f>C23</f>
        <v>김국진</v>
      </c>
      <c r="AJ23" s="488">
        <f>SUM(W23:AF24)</f>
        <v>0</v>
      </c>
      <c r="AL23" s="9" t="s">
        <v>93</v>
      </c>
      <c r="AM23" s="49"/>
      <c r="AO23" s="223" t="s">
        <v>85</v>
      </c>
      <c r="AP23" s="223"/>
      <c r="AQ23" s="223"/>
      <c r="AR23" s="223"/>
      <c r="AS23" s="223" t="s">
        <v>86</v>
      </c>
      <c r="AT23" s="223"/>
      <c r="AU23" s="223"/>
      <c r="AV23" s="223"/>
      <c r="AW23" s="223" t="s">
        <v>87</v>
      </c>
      <c r="AX23" s="223"/>
      <c r="AY23" s="223"/>
      <c r="AZ23" s="223"/>
      <c r="BI23" s="3"/>
      <c r="BJ23" s="3"/>
      <c r="BK23" s="3"/>
      <c r="BL23" s="3"/>
    </row>
    <row r="24" spans="1:64" ht="13.5" customHeight="1" thickBot="1">
      <c r="A24" s="140"/>
      <c r="B24" s="32">
        <v>1</v>
      </c>
      <c r="C24" s="617"/>
      <c r="D24" s="618"/>
      <c r="E24" s="618"/>
      <c r="F24" s="619"/>
      <c r="G24" s="42" t="str">
        <f>IF(C24="","",DATEDIF(IF(OR(MID(C24,LEN(CLEAN(C24))-6,1)&lt;="2",MID(C24,LEN(CLEAN(C24))-6,1)="5",MID(C24,LEN(CLEAN(C24))-6,1)="6"),DATE(MID(C24,1,2),MID(C24,3,2),MID(C24,5,2)),CHOOSE(14-LEN(CLEAN(C24)), DATE(MID(C24,1,2)+100,MID(C24,3,2),MID(C24,5,2)), DATE(MID(C24,1,1)+100,MID(C24,2,2),MID(C24,4,2)),DATE(2000,MID(C24,1,2),MID(C24,3,2)),DATE(2000,MID(C24,1,1),MID(C24,2,2)))),$U$4,"y"))</f>
        <v/>
      </c>
      <c r="H24" s="52" t="str">
        <f>IF(C24="","",CHOOSE(14-LEN(CLEAN(C24)),CHOOSE(MID(C24,7,1),"남","여","남","여","남","여","남","여","남","여"),CHOOSE(MID(C24,6,1),"남","여","남","여","남","여","남","여","남","여"),CHOOSE(MID(C24,5,1),"남","여","남","여","남","여","남","여","남","여"),CHOOSE(MID(C24,4,1),"남","여","남","여","남","여","남","여","남","여"),CHOOSE(MID(C24,3,1),"남","여","남","여","남","여","남","여","남","여")))</f>
        <v/>
      </c>
      <c r="I24" s="98"/>
      <c r="J24" s="55">
        <f>IF(G24="",0,IF(G24&lt;=6,1,0))</f>
        <v>0</v>
      </c>
      <c r="K24" s="598" t="s">
        <v>97</v>
      </c>
      <c r="L24" s="599"/>
      <c r="M24" s="629"/>
      <c r="N24" s="629"/>
      <c r="O24" s="505"/>
      <c r="P24" s="505"/>
      <c r="Q24" s="505"/>
      <c r="R24" s="505"/>
      <c r="S24" s="505"/>
      <c r="T24" s="505"/>
      <c r="U24" s="505"/>
      <c r="V24" s="643"/>
      <c r="W24" s="638"/>
      <c r="X24" s="502"/>
      <c r="Y24" s="502"/>
      <c r="Z24" s="502"/>
      <c r="AA24" s="501" t="s">
        <v>312</v>
      </c>
      <c r="AB24" s="501"/>
      <c r="AC24" s="502"/>
      <c r="AD24" s="502"/>
      <c r="AE24" s="502"/>
      <c r="AF24" s="503"/>
      <c r="AG24" s="504"/>
      <c r="AH24" s="505"/>
      <c r="AI24" s="130"/>
      <c r="AJ24" s="489"/>
      <c r="AL24" s="50">
        <f>LEN(C24)</f>
        <v>0</v>
      </c>
      <c r="AM24" s="51" t="b">
        <f>13=AL24</f>
        <v>0</v>
      </c>
      <c r="AO24" s="220" t="e">
        <f>IF(LEN(CLEAN(C24))=10,IF(AND(VALUE(MID(C24,4,1))&gt;=1,VALUE(MID(C24,4,1))&lt;=4),MOD(11-MOD(0*2+0*3+0*4+MID(C24,1,1)*5+MID(C24,2,1)*6+MID(C24,3,1)*7+MID(C24,4,1)*8+MID(C24,5,1)*9+MID(C24,6,1)*2+MID(C24,7,1)*3+MID(C24,8,1)*4+MID(C24,9,1)*5,11),10),IF(AND(VALUE(MID(C24,4,1))&gt;=5,VALUE(MID(C24,4,1))&lt;=8),MOD(11-MOD(0*2+0*3+0*4+MID(C24,1,1)*5+MID(C24,2,1)*6+MID(C24,3,1)*7+MID(C24,4,1)*8+MID(C24,5,1)*9+MID(C24,6,1)*2+MID(C24,7,1)*3+MID(C24,8,1)*4+MID(C24,9,1)*5,11),10),"오류")),IF(LEN(CLEAN(C24))=11,IF(AND(VALUE(MID(C24,5,1))&gt;=1,VALUE(MID(C24,5,1))&lt;=4),MOD(11-MOD(0*2+0*3+MID(C24,1,1)*4+MID(C24,2,1)*5+MID(C24,3,1)*6+MID(C24,4,1)*7+MID(C24,5,1)*8+MID(C24,6,1)*9+MID(C24,7,1)*2+MID(C24,8,1)*3+MID(C24,9,1)*4+MID(C24,10,1)*5,11),10),IF(AND(VALUE(MID(C24,5,1))&gt;=5,VALUE(MID(C24,5,1))&lt;=8),MOD(11-MOD(0*2+0*3+MID(C24,1,1)*4+MID(C24,2,1)*5+MID(C24,3,1)*6+MID(C24,4,1)*7+MID(C24,5,1)*8+MID(C24,6,1)*9+MID(C24,7,1)*2+MID(C24,8,1)*3+MID(C24,9,1)*4+MID(C24,10,1)*5,11),10),"오류")),IF(LEN(CLEAN(C24))=12,IF(AND(VALUE(MID(C24,6,1))&gt;=1,VALUE(MID(C24,6,1))&lt;=4),MOD(11-MOD(0*2+MID(C24,1,1)*3+MID(C24,2,1)*4+MID(C24,3,1)*5+MID(C24,4,1)*6+MID(C24,5,1)*7+MID(C24,6,1)*8+MID(C24,7,1)*9+MID(C24,8,1)*2+MID(C24,9,1)*3+MID(C24,10,1)*4+MID(C24,11,1)*5,11),10),IF(AND(VALUE(MID(C24,7,1))&gt;=5,VALUE(MID(C24,7,1))&lt;=8),MOD(11-MOD(0*2+MID(C24,1,1)*3+MID(C24,2,1)*4+MID(C24,3,1)*5+MID(C24,4,1)*6+MID(C24,5,1)*7+MID(C24,6,1)*8+MID(C24,7,1)*9+MID(C24,8,1)*2+MID(C24,9,1)*3+MID(C24,10,1)*4+MID(C24,11,1)*5,11),10),"오류")),IF(AND(VALUE(MID(C24,7,1))&gt;=1,VALUE(MID(C24,7,1))&lt;=4),MOD(11-MOD(MID(C24,1,1)*2+MID(C24,2,1)*3+MID(C24,3,1)*4+MID(C24,4,1)*5+MID(C24,5,1)*6+MID(C24,6,1)*7+MID(C24,7,1)*8+MID(C24,8,1)*9+MID(C24,9,1)*2+MID(C24,10,1)*3+MID(C24,11,1)*4+MID(C24,12,1)*5,11),10),IF(AND(VALUE(MID(C24,7,1))&gt;=5,VALUE(MID(C24,7,1))&lt;=8),IF(LEN(CLEAN(C24))=12,MOD(MOD(11-MOD(0*2+MID(C24,1,1)*3+MID(C24,2,1)*4+MID(C24,3,1)*5+MID(C24,4,1)*6+MID(C24,5,1)*7+MID(C24,6,1)*8+MID(C24,7,1)*9+MID(C24,8,1)*2+MID(C24,9,1)*3+MID(C24,10,1)*4+MID(C24,11,1)*5,11),10)+2,10),MOD(MOD(11-MOD(MID(C24,1,1)*2+MID(C24,2,1)*3+MID(C24,3,1)*4+MID(C24,4,1)*5+MID(C24,5,1)*6+MID(C24,6,1)*7+MID(C24,7,1)*8+MID(C24,8,1)*9+MID(C24,9,1)*2+MID(C24,10,1)*3+MID(C24,11,1)*4+MID(C24,12,1)*5,11),10)+2,10)))))))</f>
        <v>#VALUE!</v>
      </c>
      <c r="AP24" s="220"/>
      <c r="AQ24" s="220"/>
      <c r="AR24" s="220"/>
      <c r="AS24" s="220" t="e">
        <f>IF(INT(RIGHT(C24,1))=AO24,"OK","주민오류")</f>
        <v>#VALUE!</v>
      </c>
      <c r="AT24" s="220"/>
      <c r="AU24" s="220"/>
      <c r="AV24" s="220"/>
      <c r="AW24" s="220" t="e">
        <f>DATEDIF(IF(OR(MID(C24,LEN(CLEAN(C24))-6,1)&lt;="2",MID(C24,LEN(CLEAN(C24))-6,1)="5",MID(C24,LEN(CLEAN(C24))-6,1)="6"),DATE(MID(C24,1,2),MID(C24,3,2),MID(C24,5,2)),CHOOSE(14-LEN(CLEAN(C24)), DATE(MID(C24,1,2)+100,MID(C24,3,2),MID(C24,5,2)), DATE(MID(C24,1,1)+100,MID(C24,2,2),MID(C24,4,2)),DATE(2000,MID(C24,1,2),MID(C24,3,2)),DATE(2000,MID(C24,1,1),MID(C24,2,2)))),$U$4,"y")</f>
        <v>#VALUE!</v>
      </c>
      <c r="AX24" s="220"/>
      <c r="AY24" s="220"/>
      <c r="AZ24" s="220"/>
      <c r="BI24" s="3"/>
      <c r="BJ24" s="3"/>
      <c r="BK24" s="3"/>
      <c r="BL24" s="3"/>
    </row>
    <row r="25" spans="1:64" ht="13.5" customHeight="1">
      <c r="A25" s="140"/>
      <c r="B25" s="33">
        <v>1</v>
      </c>
      <c r="C25" s="593" t="s">
        <v>430</v>
      </c>
      <c r="D25" s="594"/>
      <c r="E25" s="594"/>
      <c r="F25" s="595"/>
      <c r="G25" s="596" t="s">
        <v>82</v>
      </c>
      <c r="H25" s="597"/>
      <c r="I25" s="89">
        <f>IF(G26&gt;=70,1,0)</f>
        <v>1</v>
      </c>
      <c r="J25" s="89" t="str">
        <f>IF(G26="","",IF(G26=0,1,0))</f>
        <v/>
      </c>
      <c r="K25" s="600" t="s">
        <v>26</v>
      </c>
      <c r="L25" s="601"/>
      <c r="M25" s="623"/>
      <c r="N25" s="623"/>
      <c r="O25" s="498"/>
      <c r="P25" s="498"/>
      <c r="Q25" s="498"/>
      <c r="R25" s="498"/>
      <c r="S25" s="498"/>
      <c r="T25" s="498"/>
      <c r="U25" s="498">
        <v>0</v>
      </c>
      <c r="V25" s="590"/>
      <c r="W25" s="645"/>
      <c r="X25" s="499"/>
      <c r="Y25" s="499"/>
      <c r="Z25" s="499"/>
      <c r="AA25" s="499"/>
      <c r="AB25" s="499"/>
      <c r="AC25" s="499"/>
      <c r="AD25" s="499"/>
      <c r="AE25" s="499"/>
      <c r="AF25" s="500"/>
      <c r="AG25" s="497"/>
      <c r="AH25" s="498"/>
      <c r="AI25" s="130" t="str">
        <f>C25</f>
        <v>강수지</v>
      </c>
      <c r="AJ25" s="488">
        <f t="shared" ref="AJ25" si="0">SUM(W25:AF26)</f>
        <v>0</v>
      </c>
      <c r="AL25" s="9" t="s">
        <v>93</v>
      </c>
      <c r="AM25" s="49"/>
      <c r="AO25" s="223" t="s">
        <v>85</v>
      </c>
      <c r="AP25" s="223"/>
      <c r="AQ25" s="223"/>
      <c r="AR25" s="223"/>
      <c r="AS25" s="223" t="s">
        <v>86</v>
      </c>
      <c r="AT25" s="223"/>
      <c r="AU25" s="223"/>
      <c r="AV25" s="223"/>
      <c r="AW25" s="223" t="s">
        <v>87</v>
      </c>
      <c r="AX25" s="223"/>
      <c r="AY25" s="223"/>
      <c r="AZ25" s="223"/>
      <c r="BI25" s="3"/>
      <c r="BJ25" s="3"/>
      <c r="BK25" s="3"/>
      <c r="BL25" s="3"/>
    </row>
    <row r="26" spans="1:64" ht="13.5" customHeight="1" thickBot="1">
      <c r="A26" s="140"/>
      <c r="B26" s="32">
        <v>1</v>
      </c>
      <c r="C26" s="617"/>
      <c r="D26" s="618"/>
      <c r="E26" s="618"/>
      <c r="F26" s="619"/>
      <c r="G26" s="42" t="str">
        <f>IF(C26="","",DATEDIF(IF(OR(MID(C26,LEN(CLEAN(C26))-6,1)&lt;="2",MID(C26,LEN(CLEAN(C26))-6,1)="5",MID(C26,LEN(CLEAN(C26))-6,1)="6"),DATE(MID(C26,1,2),MID(C26,3,2),MID(C26,5,2)),CHOOSE(14-LEN(CLEAN(C26)), DATE(MID(C26,1,2)+100,MID(C26,3,2),MID(C26,5,2)), DATE(MID(C26,1,1)+100,MID(C26,2,2),MID(C26,4,2)),DATE(2000,MID(C26,1,2),MID(C26,3,2)),DATE(2000,MID(C26,1,1),MID(C26,2,2)))),$U$4,"y"))</f>
        <v/>
      </c>
      <c r="H26" s="52" t="str">
        <f>IF(C26="","",CHOOSE(14-LEN(CLEAN(C26)),CHOOSE(MID(C26,7,1),"남","여","남","여","남","여","남","여","남","여"),CHOOSE(MID(C26,6,1),"남","여","남","여","남","여","남","여","남","여"),CHOOSE(MID(C26,5,1),"남","여","남","여","남","여","남","여","남","여"),CHOOSE(MID(C26,4,1),"남","여","남","여","남","여","남","여","남","여"),CHOOSE(MID(C26,3,1),"남","여","남","여","남","여","남","여","남","여")))</f>
        <v/>
      </c>
      <c r="I26" s="98">
        <v>1</v>
      </c>
      <c r="J26" s="55">
        <f>IF(G26="",0,IF(G26&lt;=6,1,0))</f>
        <v>0</v>
      </c>
      <c r="K26" s="598" t="s">
        <v>97</v>
      </c>
      <c r="L26" s="599"/>
      <c r="M26" s="629"/>
      <c r="N26" s="629"/>
      <c r="O26" s="505"/>
      <c r="P26" s="505"/>
      <c r="Q26" s="505"/>
      <c r="R26" s="505"/>
      <c r="S26" s="505"/>
      <c r="T26" s="505"/>
      <c r="U26" s="505"/>
      <c r="V26" s="643"/>
      <c r="W26" s="638"/>
      <c r="X26" s="502"/>
      <c r="Y26" s="502"/>
      <c r="Z26" s="502"/>
      <c r="AA26" s="501" t="s">
        <v>312</v>
      </c>
      <c r="AB26" s="501"/>
      <c r="AC26" s="502"/>
      <c r="AD26" s="502"/>
      <c r="AE26" s="502"/>
      <c r="AF26" s="503"/>
      <c r="AG26" s="504"/>
      <c r="AH26" s="505"/>
      <c r="AI26" s="130"/>
      <c r="AJ26" s="489"/>
      <c r="AL26" s="50">
        <f>LEN(C26)</f>
        <v>0</v>
      </c>
      <c r="AM26" s="51" t="b">
        <f>13=AL26</f>
        <v>0</v>
      </c>
      <c r="AO26" s="220" t="e">
        <f>IF(LEN(CLEAN(C26))=10,IF(AND(VALUE(MID(C26,4,1))&gt;=1,VALUE(MID(C26,4,1))&lt;=4),MOD(11-MOD(0*2+0*3+0*4+MID(C26,1,1)*5+MID(C26,2,1)*6+MID(C26,3,1)*7+MID(C26,4,1)*8+MID(C26,5,1)*9+MID(C26,6,1)*2+MID(C26,7,1)*3+MID(C26,8,1)*4+MID(C26,9,1)*5,11),10),IF(AND(VALUE(MID(C26,4,1))&gt;=5,VALUE(MID(C26,4,1))&lt;=8),MOD(11-MOD(0*2+0*3+0*4+MID(C26,1,1)*5+MID(C26,2,1)*6+MID(C26,3,1)*7+MID(C26,4,1)*8+MID(C26,5,1)*9+MID(C26,6,1)*2+MID(C26,7,1)*3+MID(C26,8,1)*4+MID(C26,9,1)*5,11),10),"오류")),IF(LEN(CLEAN(C26))=11,IF(AND(VALUE(MID(C26,5,1))&gt;=1,VALUE(MID(C26,5,1))&lt;=4),MOD(11-MOD(0*2+0*3+MID(C26,1,1)*4+MID(C26,2,1)*5+MID(C26,3,1)*6+MID(C26,4,1)*7+MID(C26,5,1)*8+MID(C26,6,1)*9+MID(C26,7,1)*2+MID(C26,8,1)*3+MID(C26,9,1)*4+MID(C26,10,1)*5,11),10),IF(AND(VALUE(MID(C26,5,1))&gt;=5,VALUE(MID(C26,5,1))&lt;=8),MOD(11-MOD(0*2+0*3+MID(C26,1,1)*4+MID(C26,2,1)*5+MID(C26,3,1)*6+MID(C26,4,1)*7+MID(C26,5,1)*8+MID(C26,6,1)*9+MID(C26,7,1)*2+MID(C26,8,1)*3+MID(C26,9,1)*4+MID(C26,10,1)*5,11),10),"오류")),IF(LEN(CLEAN(C26))=12,IF(AND(VALUE(MID(C26,6,1))&gt;=1,VALUE(MID(C26,6,1))&lt;=4),MOD(11-MOD(0*2+MID(C26,1,1)*3+MID(C26,2,1)*4+MID(C26,3,1)*5+MID(C26,4,1)*6+MID(C26,5,1)*7+MID(C26,6,1)*8+MID(C26,7,1)*9+MID(C26,8,1)*2+MID(C26,9,1)*3+MID(C26,10,1)*4+MID(C26,11,1)*5,11),10),IF(AND(VALUE(MID(C26,7,1))&gt;=5,VALUE(MID(C26,7,1))&lt;=8),MOD(11-MOD(0*2+MID(C26,1,1)*3+MID(C26,2,1)*4+MID(C26,3,1)*5+MID(C26,4,1)*6+MID(C26,5,1)*7+MID(C26,6,1)*8+MID(C26,7,1)*9+MID(C26,8,1)*2+MID(C26,9,1)*3+MID(C26,10,1)*4+MID(C26,11,1)*5,11),10),"오류")),IF(AND(VALUE(MID(C26,7,1))&gt;=1,VALUE(MID(C26,7,1))&lt;=4),MOD(11-MOD(MID(C26,1,1)*2+MID(C26,2,1)*3+MID(C26,3,1)*4+MID(C26,4,1)*5+MID(C26,5,1)*6+MID(C26,6,1)*7+MID(C26,7,1)*8+MID(C26,8,1)*9+MID(C26,9,1)*2+MID(C26,10,1)*3+MID(C26,11,1)*4+MID(C26,12,1)*5,11),10),IF(AND(VALUE(MID(C26,7,1))&gt;=5,VALUE(MID(C26,7,1))&lt;=8),IF(LEN(CLEAN(C26))=12,MOD(MOD(11-MOD(0*2+MID(C26,1,1)*3+MID(C26,2,1)*4+MID(C26,3,1)*5+MID(C26,4,1)*6+MID(C26,5,1)*7+MID(C26,6,1)*8+MID(C26,7,1)*9+MID(C26,8,1)*2+MID(C26,9,1)*3+MID(C26,10,1)*4+MID(C26,11,1)*5,11),10)+2,10),MOD(MOD(11-MOD(MID(C26,1,1)*2+MID(C26,2,1)*3+MID(C26,3,1)*4+MID(C26,4,1)*5+MID(C26,5,1)*6+MID(C26,6,1)*7+MID(C26,7,1)*8+MID(C26,8,1)*9+MID(C26,9,1)*2+MID(C26,10,1)*3+MID(C26,11,1)*4+MID(C26,12,1)*5,11),10)+2,10)))))))</f>
        <v>#VALUE!</v>
      </c>
      <c r="AP26" s="220"/>
      <c r="AQ26" s="220"/>
      <c r="AR26" s="220"/>
      <c r="AS26" s="220" t="e">
        <f>IF(INT(RIGHT(C26,1))=AO26,"OK","주민오류")</f>
        <v>#VALUE!</v>
      </c>
      <c r="AT26" s="220"/>
      <c r="AU26" s="220"/>
      <c r="AV26" s="220"/>
      <c r="AW26" s="220" t="e">
        <f>DATEDIF(IF(OR(MID(C26,LEN(CLEAN(C26))-6,1)&lt;="2",MID(C26,LEN(CLEAN(C26))-6,1)="5",MID(C26,LEN(CLEAN(C26))-6,1)="6"),DATE(MID(C26,1,2),MID(C26,3,2),MID(C26,5,2)),CHOOSE(14-LEN(CLEAN(C26)), DATE(MID(C26,1,2)+100,MID(C26,3,2),MID(C26,5,2)), DATE(MID(C26,1,1)+100,MID(C26,2,2),MID(C26,4,2)),DATE(2000,MID(C26,1,2),MID(C26,3,2)),DATE(2000,MID(C26,1,1),MID(C26,2,2)))),$U$4,"y")</f>
        <v>#VALUE!</v>
      </c>
      <c r="AX26" s="220"/>
      <c r="AY26" s="220"/>
      <c r="AZ26" s="220"/>
      <c r="BI26" s="3"/>
      <c r="BJ26" s="3"/>
      <c r="BK26" s="3"/>
      <c r="BL26" s="3"/>
    </row>
    <row r="27" spans="1:64" ht="13.5" customHeight="1">
      <c r="A27" s="140"/>
      <c r="B27" s="33">
        <v>3</v>
      </c>
      <c r="C27" s="593">
        <v>3</v>
      </c>
      <c r="D27" s="594"/>
      <c r="E27" s="594"/>
      <c r="F27" s="595"/>
      <c r="G27" s="596" t="s">
        <v>82</v>
      </c>
      <c r="H27" s="597"/>
      <c r="I27" s="89">
        <f>IF(G28&gt;=70,1,0)</f>
        <v>1</v>
      </c>
      <c r="J27" s="89" t="str">
        <f>IF(G28="","",IF(G28=0,1,0))</f>
        <v/>
      </c>
      <c r="K27" s="600" t="s">
        <v>26</v>
      </c>
      <c r="L27" s="601"/>
      <c r="M27" s="623"/>
      <c r="N27" s="623"/>
      <c r="O27" s="498"/>
      <c r="P27" s="498"/>
      <c r="Q27" s="498"/>
      <c r="R27" s="498"/>
      <c r="S27" s="498"/>
      <c r="T27" s="498"/>
      <c r="U27" s="498"/>
      <c r="V27" s="590"/>
      <c r="W27" s="645"/>
      <c r="X27" s="499"/>
      <c r="Y27" s="499"/>
      <c r="Z27" s="499"/>
      <c r="AA27" s="499"/>
      <c r="AB27" s="499"/>
      <c r="AC27" s="499"/>
      <c r="AD27" s="499"/>
      <c r="AE27" s="499"/>
      <c r="AF27" s="500"/>
      <c r="AG27" s="497"/>
      <c r="AH27" s="498"/>
      <c r="AI27" s="130">
        <f>C27</f>
        <v>3</v>
      </c>
      <c r="AJ27" s="488">
        <f t="shared" ref="AJ27" si="1">SUM(W27:AF28)</f>
        <v>0</v>
      </c>
      <c r="AL27" s="9" t="s">
        <v>93</v>
      </c>
      <c r="AM27" s="49"/>
      <c r="AO27" s="223" t="s">
        <v>85</v>
      </c>
      <c r="AP27" s="223"/>
      <c r="AQ27" s="223"/>
      <c r="AR27" s="223"/>
      <c r="AS27" s="223" t="s">
        <v>86</v>
      </c>
      <c r="AT27" s="223"/>
      <c r="AU27" s="223"/>
      <c r="AV27" s="223"/>
      <c r="AW27" s="223" t="s">
        <v>87</v>
      </c>
      <c r="AX27" s="223"/>
      <c r="AY27" s="223"/>
      <c r="AZ27" s="223"/>
      <c r="BI27" s="3"/>
      <c r="BJ27" s="3"/>
      <c r="BK27" s="3"/>
      <c r="BL27" s="3"/>
    </row>
    <row r="28" spans="1:64" ht="13.5" customHeight="1" thickBot="1">
      <c r="A28" s="140"/>
      <c r="B28" s="32">
        <v>1</v>
      </c>
      <c r="C28" s="617"/>
      <c r="D28" s="618"/>
      <c r="E28" s="618"/>
      <c r="F28" s="619"/>
      <c r="G28" s="42" t="str">
        <f>IF(C28="","",DATEDIF(IF(OR(MID(C28,LEN(CLEAN(C28))-6,1)&lt;="2",MID(C28,LEN(CLEAN(C28))-6,1)="5",MID(C28,LEN(CLEAN(C28))-6,1)="6"),DATE(MID(C28,1,2),MID(C28,3,2),MID(C28,5,2)),CHOOSE(14-LEN(CLEAN(C28)), DATE(MID(C28,1,2)+100,MID(C28,3,2),MID(C28,5,2)), DATE(MID(C28,1,1)+100,MID(C28,2,2),MID(C28,4,2)),DATE(2000,MID(C28,1,2),MID(C28,3,2)),DATE(2000,MID(C28,1,1),MID(C28,2,2)))),$U$4,"y"))</f>
        <v/>
      </c>
      <c r="H28" s="52" t="str">
        <f>IF(C28="","",CHOOSE(14-LEN(CLEAN(C28)),CHOOSE(MID(C28,7,1),"남","여","남","여","남","여","남","여","남","여"),CHOOSE(MID(C28,6,1),"남","여","남","여","남","여","남","여","남","여"),CHOOSE(MID(C28,5,1),"남","여","남","여","남","여","남","여","남","여"),CHOOSE(MID(C28,4,1),"남","여","남","여","남","여","남","여","남","여"),CHOOSE(MID(C28,3,1),"남","여","남","여","남","여","남","여","남","여")))</f>
        <v/>
      </c>
      <c r="I28" s="98"/>
      <c r="J28" s="55">
        <f>IF(G28="",0,IF(G28&lt;=6,1,0))</f>
        <v>0</v>
      </c>
      <c r="K28" s="598" t="s">
        <v>97</v>
      </c>
      <c r="L28" s="599"/>
      <c r="M28" s="629"/>
      <c r="N28" s="629"/>
      <c r="O28" s="505"/>
      <c r="P28" s="505"/>
      <c r="Q28" s="505"/>
      <c r="R28" s="505"/>
      <c r="S28" s="505"/>
      <c r="T28" s="505"/>
      <c r="U28" s="505"/>
      <c r="V28" s="643"/>
      <c r="W28" s="638"/>
      <c r="X28" s="502"/>
      <c r="Y28" s="502"/>
      <c r="Z28" s="502"/>
      <c r="AA28" s="501" t="s">
        <v>312</v>
      </c>
      <c r="AB28" s="501"/>
      <c r="AC28" s="502"/>
      <c r="AD28" s="502"/>
      <c r="AE28" s="502"/>
      <c r="AF28" s="503"/>
      <c r="AG28" s="504"/>
      <c r="AH28" s="505"/>
      <c r="AI28" s="130"/>
      <c r="AJ28" s="489"/>
      <c r="AL28" s="50">
        <f>LEN(C28)</f>
        <v>0</v>
      </c>
      <c r="AM28" s="51" t="b">
        <f>13=AL28</f>
        <v>0</v>
      </c>
      <c r="AO28" s="220" t="e">
        <f>IF(LEN(CLEAN(C28))=10,IF(AND(VALUE(MID(C28,4,1))&gt;=1,VALUE(MID(C28,4,1))&lt;=4),MOD(11-MOD(0*2+0*3+0*4+MID(C28,1,1)*5+MID(C28,2,1)*6+MID(C28,3,1)*7+MID(C28,4,1)*8+MID(C28,5,1)*9+MID(C28,6,1)*2+MID(C28,7,1)*3+MID(C28,8,1)*4+MID(C28,9,1)*5,11),10),IF(AND(VALUE(MID(C28,4,1))&gt;=5,VALUE(MID(C28,4,1))&lt;=8),MOD(11-MOD(0*2+0*3+0*4+MID(C28,1,1)*5+MID(C28,2,1)*6+MID(C28,3,1)*7+MID(C28,4,1)*8+MID(C28,5,1)*9+MID(C28,6,1)*2+MID(C28,7,1)*3+MID(C28,8,1)*4+MID(C28,9,1)*5,11),10),"오류")),IF(LEN(CLEAN(C28))=11,IF(AND(VALUE(MID(C28,5,1))&gt;=1,VALUE(MID(C28,5,1))&lt;=4),MOD(11-MOD(0*2+0*3+MID(C28,1,1)*4+MID(C28,2,1)*5+MID(C28,3,1)*6+MID(C28,4,1)*7+MID(C28,5,1)*8+MID(C28,6,1)*9+MID(C28,7,1)*2+MID(C28,8,1)*3+MID(C28,9,1)*4+MID(C28,10,1)*5,11),10),IF(AND(VALUE(MID(C28,5,1))&gt;=5,VALUE(MID(C28,5,1))&lt;=8),MOD(11-MOD(0*2+0*3+MID(C28,1,1)*4+MID(C28,2,1)*5+MID(C28,3,1)*6+MID(C28,4,1)*7+MID(C28,5,1)*8+MID(C28,6,1)*9+MID(C28,7,1)*2+MID(C28,8,1)*3+MID(C28,9,1)*4+MID(C28,10,1)*5,11),10),"오류")),IF(LEN(CLEAN(C28))=12,IF(AND(VALUE(MID(C28,6,1))&gt;=1,VALUE(MID(C28,6,1))&lt;=4),MOD(11-MOD(0*2+MID(C28,1,1)*3+MID(C28,2,1)*4+MID(C28,3,1)*5+MID(C28,4,1)*6+MID(C28,5,1)*7+MID(C28,6,1)*8+MID(C28,7,1)*9+MID(C28,8,1)*2+MID(C28,9,1)*3+MID(C28,10,1)*4+MID(C28,11,1)*5,11),10),IF(AND(VALUE(MID(C28,7,1))&gt;=5,VALUE(MID(C28,7,1))&lt;=8),MOD(11-MOD(0*2+MID(C28,1,1)*3+MID(C28,2,1)*4+MID(C28,3,1)*5+MID(C28,4,1)*6+MID(C28,5,1)*7+MID(C28,6,1)*8+MID(C28,7,1)*9+MID(C28,8,1)*2+MID(C28,9,1)*3+MID(C28,10,1)*4+MID(C28,11,1)*5,11),10),"오류")),IF(AND(VALUE(MID(C28,7,1))&gt;=1,VALUE(MID(C28,7,1))&lt;=4),MOD(11-MOD(MID(C28,1,1)*2+MID(C28,2,1)*3+MID(C28,3,1)*4+MID(C28,4,1)*5+MID(C28,5,1)*6+MID(C28,6,1)*7+MID(C28,7,1)*8+MID(C28,8,1)*9+MID(C28,9,1)*2+MID(C28,10,1)*3+MID(C28,11,1)*4+MID(C28,12,1)*5,11),10),IF(AND(VALUE(MID(C28,7,1))&gt;=5,VALUE(MID(C28,7,1))&lt;=8),IF(LEN(CLEAN(C28))=12,MOD(MOD(11-MOD(0*2+MID(C28,1,1)*3+MID(C28,2,1)*4+MID(C28,3,1)*5+MID(C28,4,1)*6+MID(C28,5,1)*7+MID(C28,6,1)*8+MID(C28,7,1)*9+MID(C28,8,1)*2+MID(C28,9,1)*3+MID(C28,10,1)*4+MID(C28,11,1)*5,11),10)+2,10),MOD(MOD(11-MOD(MID(C28,1,1)*2+MID(C28,2,1)*3+MID(C28,3,1)*4+MID(C28,4,1)*5+MID(C28,5,1)*6+MID(C28,6,1)*7+MID(C28,7,1)*8+MID(C28,8,1)*9+MID(C28,9,1)*2+MID(C28,10,1)*3+MID(C28,11,1)*4+MID(C28,12,1)*5,11),10)+2,10)))))))</f>
        <v>#VALUE!</v>
      </c>
      <c r="AP28" s="220"/>
      <c r="AQ28" s="220"/>
      <c r="AR28" s="220"/>
      <c r="AS28" s="220" t="e">
        <f>IF(INT(RIGHT(C28,1))=AO28,"OK","주민오류")</f>
        <v>#VALUE!</v>
      </c>
      <c r="AT28" s="220"/>
      <c r="AU28" s="220"/>
      <c r="AV28" s="220"/>
      <c r="AW28" s="220" t="e">
        <f>DATEDIF(IF(OR(MID(C28,LEN(CLEAN(C28))-6,1)&lt;="2",MID(C28,LEN(CLEAN(C28))-6,1)="5",MID(C28,LEN(CLEAN(C28))-6,1)="6"),DATE(MID(C28,1,2),MID(C28,3,2),MID(C28,5,2)),CHOOSE(14-LEN(CLEAN(C28)), DATE(MID(C28,1,2)+100,MID(C28,3,2),MID(C28,5,2)), DATE(MID(C28,1,1)+100,MID(C28,2,2),MID(C28,4,2)),DATE(2000,MID(C28,1,2),MID(C28,3,2)),DATE(2000,MID(C28,1,1),MID(C28,2,2)))),$U$4,"y")</f>
        <v>#VALUE!</v>
      </c>
      <c r="AX28" s="220"/>
      <c r="AY28" s="220"/>
      <c r="AZ28" s="220"/>
      <c r="BI28" s="3"/>
      <c r="BJ28" s="3"/>
      <c r="BK28" s="3"/>
      <c r="BL28" s="3"/>
    </row>
    <row r="29" spans="1:64" ht="13.5" customHeight="1">
      <c r="A29" s="140"/>
      <c r="B29" s="33">
        <v>4</v>
      </c>
      <c r="C29" s="593">
        <v>4</v>
      </c>
      <c r="D29" s="594"/>
      <c r="E29" s="594"/>
      <c r="F29" s="595"/>
      <c r="G29" s="596" t="s">
        <v>82</v>
      </c>
      <c r="H29" s="597"/>
      <c r="I29" s="89">
        <f>IF(G30&gt;=70,1,0)</f>
        <v>1</v>
      </c>
      <c r="J29" s="89" t="str">
        <f>IF(G30="","",IF(G30=0,1,0))</f>
        <v/>
      </c>
      <c r="K29" s="600" t="s">
        <v>26</v>
      </c>
      <c r="L29" s="601"/>
      <c r="M29" s="623"/>
      <c r="N29" s="623"/>
      <c r="O29" s="498"/>
      <c r="P29" s="498"/>
      <c r="Q29" s="498"/>
      <c r="R29" s="498"/>
      <c r="S29" s="498"/>
      <c r="T29" s="498"/>
      <c r="U29" s="498"/>
      <c r="V29" s="590"/>
      <c r="W29" s="645"/>
      <c r="X29" s="499"/>
      <c r="Y29" s="499"/>
      <c r="Z29" s="499"/>
      <c r="AA29" s="499"/>
      <c r="AB29" s="499"/>
      <c r="AC29" s="499"/>
      <c r="AD29" s="499"/>
      <c r="AE29" s="499"/>
      <c r="AF29" s="500"/>
      <c r="AG29" s="497"/>
      <c r="AH29" s="498"/>
      <c r="AI29" s="130">
        <f>C29</f>
        <v>4</v>
      </c>
      <c r="AJ29" s="488">
        <f t="shared" ref="AJ29" si="2">SUM(W29:AF30)</f>
        <v>0</v>
      </c>
      <c r="AL29" s="9" t="s">
        <v>93</v>
      </c>
      <c r="AM29" s="49"/>
      <c r="AO29" s="223" t="s">
        <v>85</v>
      </c>
      <c r="AP29" s="223"/>
      <c r="AQ29" s="223"/>
      <c r="AR29" s="223"/>
      <c r="AS29" s="223" t="s">
        <v>86</v>
      </c>
      <c r="AT29" s="223"/>
      <c r="AU29" s="223"/>
      <c r="AV29" s="223"/>
      <c r="AW29" s="223" t="s">
        <v>87</v>
      </c>
      <c r="AX29" s="223"/>
      <c r="AY29" s="223"/>
      <c r="AZ29" s="223"/>
      <c r="BI29" s="3"/>
      <c r="BJ29" s="3"/>
      <c r="BK29" s="3"/>
      <c r="BL29" s="3"/>
    </row>
    <row r="30" spans="1:64" ht="13.5" customHeight="1" thickBot="1">
      <c r="A30" s="140"/>
      <c r="B30" s="32">
        <v>1</v>
      </c>
      <c r="C30" s="617"/>
      <c r="D30" s="618"/>
      <c r="E30" s="618"/>
      <c r="F30" s="619"/>
      <c r="G30" s="42" t="str">
        <f>IF(C30="","",DATEDIF(IF(OR(MID(C30,LEN(CLEAN(C30))-6,1)&lt;="2",MID(C30,LEN(CLEAN(C30))-6,1)="5",MID(C30,LEN(CLEAN(C30))-6,1)="6"),DATE(MID(C30,1,2),MID(C30,3,2),MID(C30,5,2)),CHOOSE(14-LEN(CLEAN(C30)), DATE(MID(C30,1,2)+100,MID(C30,3,2),MID(C30,5,2)), DATE(MID(C30,1,1)+100,MID(C30,2,2),MID(C30,4,2)),DATE(2000,MID(C30,1,2),MID(C30,3,2)),DATE(2000,MID(C30,1,1),MID(C30,2,2)))),$U$4,"y"))</f>
        <v/>
      </c>
      <c r="H30" s="52" t="str">
        <f>IF(C30="","",CHOOSE(14-LEN(CLEAN(C30)),CHOOSE(MID(C30,7,1),"남","여","남","여","남","여","남","여","남","여"),CHOOSE(MID(C30,6,1),"남","여","남","여","남","여","남","여","남","여"),CHOOSE(MID(C30,5,1),"남","여","남","여","남","여","남","여","남","여"),CHOOSE(MID(C30,4,1),"남","여","남","여","남","여","남","여","남","여"),CHOOSE(MID(C30,3,1),"남","여","남","여","남","여","남","여","남","여")))</f>
        <v/>
      </c>
      <c r="I30" s="98"/>
      <c r="J30" s="55">
        <f>IF(G30="",0,IF(G30&lt;=6,1,0))</f>
        <v>0</v>
      </c>
      <c r="K30" s="598" t="s">
        <v>97</v>
      </c>
      <c r="L30" s="599"/>
      <c r="M30" s="629"/>
      <c r="N30" s="629"/>
      <c r="O30" s="505"/>
      <c r="P30" s="505"/>
      <c r="Q30" s="505"/>
      <c r="R30" s="505"/>
      <c r="S30" s="505"/>
      <c r="T30" s="505"/>
      <c r="U30" s="505"/>
      <c r="V30" s="643"/>
      <c r="W30" s="638"/>
      <c r="X30" s="502"/>
      <c r="Y30" s="502"/>
      <c r="Z30" s="502"/>
      <c r="AA30" s="501" t="s">
        <v>312</v>
      </c>
      <c r="AB30" s="501"/>
      <c r="AC30" s="502"/>
      <c r="AD30" s="502"/>
      <c r="AE30" s="502"/>
      <c r="AF30" s="503"/>
      <c r="AG30" s="504"/>
      <c r="AH30" s="505"/>
      <c r="AI30" s="130"/>
      <c r="AJ30" s="489"/>
      <c r="AL30" s="50">
        <f>LEN(C30)</f>
        <v>0</v>
      </c>
      <c r="AM30" s="51" t="b">
        <f>13=AL30</f>
        <v>0</v>
      </c>
      <c r="AO30" s="220" t="e">
        <f>IF(LEN(CLEAN(C30))=10,IF(AND(VALUE(MID(C30,4,1))&gt;=1,VALUE(MID(C30,4,1))&lt;=4),MOD(11-MOD(0*2+0*3+0*4+MID(C30,1,1)*5+MID(C30,2,1)*6+MID(C30,3,1)*7+MID(C30,4,1)*8+MID(C30,5,1)*9+MID(C30,6,1)*2+MID(C30,7,1)*3+MID(C30,8,1)*4+MID(C30,9,1)*5,11),10),IF(AND(VALUE(MID(C30,4,1))&gt;=5,VALUE(MID(C30,4,1))&lt;=8),MOD(11-MOD(0*2+0*3+0*4+MID(C30,1,1)*5+MID(C30,2,1)*6+MID(C30,3,1)*7+MID(C30,4,1)*8+MID(C30,5,1)*9+MID(C30,6,1)*2+MID(C30,7,1)*3+MID(C30,8,1)*4+MID(C30,9,1)*5,11),10),"오류")),IF(LEN(CLEAN(C30))=11,IF(AND(VALUE(MID(C30,5,1))&gt;=1,VALUE(MID(C30,5,1))&lt;=4),MOD(11-MOD(0*2+0*3+MID(C30,1,1)*4+MID(C30,2,1)*5+MID(C30,3,1)*6+MID(C30,4,1)*7+MID(C30,5,1)*8+MID(C30,6,1)*9+MID(C30,7,1)*2+MID(C30,8,1)*3+MID(C30,9,1)*4+MID(C30,10,1)*5,11),10),IF(AND(VALUE(MID(C30,5,1))&gt;=5,VALUE(MID(C30,5,1))&lt;=8),MOD(11-MOD(0*2+0*3+MID(C30,1,1)*4+MID(C30,2,1)*5+MID(C30,3,1)*6+MID(C30,4,1)*7+MID(C30,5,1)*8+MID(C30,6,1)*9+MID(C30,7,1)*2+MID(C30,8,1)*3+MID(C30,9,1)*4+MID(C30,10,1)*5,11),10),"오류")),IF(LEN(CLEAN(C30))=12,IF(AND(VALUE(MID(C30,6,1))&gt;=1,VALUE(MID(C30,6,1))&lt;=4),MOD(11-MOD(0*2+MID(C30,1,1)*3+MID(C30,2,1)*4+MID(C30,3,1)*5+MID(C30,4,1)*6+MID(C30,5,1)*7+MID(C30,6,1)*8+MID(C30,7,1)*9+MID(C30,8,1)*2+MID(C30,9,1)*3+MID(C30,10,1)*4+MID(C30,11,1)*5,11),10),IF(AND(VALUE(MID(C30,7,1))&gt;=5,VALUE(MID(C30,7,1))&lt;=8),MOD(11-MOD(0*2+MID(C30,1,1)*3+MID(C30,2,1)*4+MID(C30,3,1)*5+MID(C30,4,1)*6+MID(C30,5,1)*7+MID(C30,6,1)*8+MID(C30,7,1)*9+MID(C30,8,1)*2+MID(C30,9,1)*3+MID(C30,10,1)*4+MID(C30,11,1)*5,11),10),"오류")),IF(AND(VALUE(MID(C30,7,1))&gt;=1,VALUE(MID(C30,7,1))&lt;=4),MOD(11-MOD(MID(C30,1,1)*2+MID(C30,2,1)*3+MID(C30,3,1)*4+MID(C30,4,1)*5+MID(C30,5,1)*6+MID(C30,6,1)*7+MID(C30,7,1)*8+MID(C30,8,1)*9+MID(C30,9,1)*2+MID(C30,10,1)*3+MID(C30,11,1)*4+MID(C30,12,1)*5,11),10),IF(AND(VALUE(MID(C30,7,1))&gt;=5,VALUE(MID(C30,7,1))&lt;=8),IF(LEN(CLEAN(C30))=12,MOD(MOD(11-MOD(0*2+MID(C30,1,1)*3+MID(C30,2,1)*4+MID(C30,3,1)*5+MID(C30,4,1)*6+MID(C30,5,1)*7+MID(C30,6,1)*8+MID(C30,7,1)*9+MID(C30,8,1)*2+MID(C30,9,1)*3+MID(C30,10,1)*4+MID(C30,11,1)*5,11),10)+2,10),MOD(MOD(11-MOD(MID(C30,1,1)*2+MID(C30,2,1)*3+MID(C30,3,1)*4+MID(C30,4,1)*5+MID(C30,5,1)*6+MID(C30,6,1)*7+MID(C30,7,1)*8+MID(C30,8,1)*9+MID(C30,9,1)*2+MID(C30,10,1)*3+MID(C30,11,1)*4+MID(C30,12,1)*5,11),10)+2,10)))))))</f>
        <v>#VALUE!</v>
      </c>
      <c r="AP30" s="220"/>
      <c r="AQ30" s="220"/>
      <c r="AR30" s="220"/>
      <c r="AS30" s="220" t="e">
        <f>IF(INT(RIGHT(C30,1))=AO30,"OK","주민오류")</f>
        <v>#VALUE!</v>
      </c>
      <c r="AT30" s="220"/>
      <c r="AU30" s="220"/>
      <c r="AV30" s="220"/>
      <c r="AW30" s="220" t="e">
        <f>DATEDIF(IF(OR(MID(C30,LEN(CLEAN(C30))-6,1)&lt;="2",MID(C30,LEN(CLEAN(C30))-6,1)="5",MID(C30,LEN(CLEAN(C30))-6,1)="6"),DATE(MID(C30,1,2),MID(C30,3,2),MID(C30,5,2)),CHOOSE(14-LEN(CLEAN(C30)), DATE(MID(C30,1,2)+100,MID(C30,3,2),MID(C30,5,2)), DATE(MID(C30,1,1)+100,MID(C30,2,2),MID(C30,4,2)),DATE(2000,MID(C30,1,2),MID(C30,3,2)),DATE(2000,MID(C30,1,1),MID(C30,2,2)))),$U$4,"y")</f>
        <v>#VALUE!</v>
      </c>
      <c r="AX30" s="220"/>
      <c r="AY30" s="220"/>
      <c r="AZ30" s="220"/>
      <c r="BI30" s="3"/>
      <c r="BJ30" s="3"/>
      <c r="BK30" s="3"/>
      <c r="BL30" s="3"/>
    </row>
    <row r="31" spans="1:64" ht="13.5" customHeight="1">
      <c r="A31" s="140"/>
      <c r="B31" s="33">
        <v>2</v>
      </c>
      <c r="C31" s="594">
        <v>5</v>
      </c>
      <c r="D31" s="594"/>
      <c r="E31" s="594"/>
      <c r="F31" s="595"/>
      <c r="G31" s="596" t="s">
        <v>82</v>
      </c>
      <c r="H31" s="597"/>
      <c r="I31" s="89">
        <f>IF(G32&gt;=70,1,0)</f>
        <v>1</v>
      </c>
      <c r="J31" s="89" t="str">
        <f>IF(G32="","",IF(G32=0,1,0))</f>
        <v/>
      </c>
      <c r="K31" s="600" t="s">
        <v>26</v>
      </c>
      <c r="L31" s="601"/>
      <c r="M31" s="623"/>
      <c r="N31" s="623"/>
      <c r="O31" s="498"/>
      <c r="P31" s="498"/>
      <c r="Q31" s="498"/>
      <c r="R31" s="498"/>
      <c r="S31" s="498"/>
      <c r="T31" s="498"/>
      <c r="U31" s="498"/>
      <c r="V31" s="590"/>
      <c r="W31" s="645"/>
      <c r="X31" s="499"/>
      <c r="Y31" s="499"/>
      <c r="Z31" s="499"/>
      <c r="AA31" s="499"/>
      <c r="AB31" s="499"/>
      <c r="AC31" s="499"/>
      <c r="AD31" s="499"/>
      <c r="AE31" s="499"/>
      <c r="AF31" s="500"/>
      <c r="AG31" s="497"/>
      <c r="AH31" s="498"/>
      <c r="AI31" s="130">
        <f>C31</f>
        <v>5</v>
      </c>
      <c r="AJ31" s="488">
        <f t="shared" ref="AJ31" si="3">SUM(W31:AF32)</f>
        <v>0</v>
      </c>
      <c r="AL31" s="9" t="s">
        <v>93</v>
      </c>
      <c r="AM31" s="49"/>
      <c r="AO31" s="223" t="s">
        <v>85</v>
      </c>
      <c r="AP31" s="223"/>
      <c r="AQ31" s="223"/>
      <c r="AR31" s="223"/>
      <c r="AS31" s="223" t="s">
        <v>86</v>
      </c>
      <c r="AT31" s="223"/>
      <c r="AU31" s="223"/>
      <c r="AV31" s="223"/>
      <c r="AW31" s="223" t="s">
        <v>87</v>
      </c>
      <c r="AX31" s="223"/>
      <c r="AY31" s="223"/>
      <c r="AZ31" s="223"/>
      <c r="BI31" s="3"/>
      <c r="BJ31" s="3"/>
      <c r="BK31" s="3"/>
      <c r="BL31" s="3"/>
    </row>
    <row r="32" spans="1:64" ht="13.5" customHeight="1" thickBot="1">
      <c r="A32" s="140"/>
      <c r="B32" s="32">
        <v>1</v>
      </c>
      <c r="C32" s="617"/>
      <c r="D32" s="618"/>
      <c r="E32" s="618"/>
      <c r="F32" s="619"/>
      <c r="G32" s="42" t="str">
        <f>IF(C32="","",DATEDIF(IF(OR(MID(C32,LEN(CLEAN(C32))-6,1)&lt;="2",MID(C32,LEN(CLEAN(C32))-6,1)="5",MID(C32,LEN(CLEAN(C32))-6,1)="6"),DATE(MID(C32,1,2),MID(C32,3,2),MID(C32,5,2)),CHOOSE(14-LEN(CLEAN(C32)), DATE(MID(C32,1,2)+100,MID(C32,3,2),MID(C32,5,2)), DATE(MID(C32,1,1)+100,MID(C32,2,2),MID(C32,4,2)),DATE(2000,MID(C32,1,2),MID(C32,3,2)),DATE(2000,MID(C32,1,1),MID(C32,2,2)))),$U$4,"y"))</f>
        <v/>
      </c>
      <c r="H32" s="52" t="str">
        <f>IF(C32="","",CHOOSE(14-LEN(CLEAN(C32)),CHOOSE(MID(C32,7,1),"남","여","남","여","남","여","남","여","남","여"),CHOOSE(MID(C32,6,1),"남","여","남","여","남","여","남","여","남","여"),CHOOSE(MID(C32,5,1),"남","여","남","여","남","여","남","여","남","여"),CHOOSE(MID(C32,4,1),"남","여","남","여","남","여","남","여","남","여"),CHOOSE(MID(C32,3,1),"남","여","남","여","남","여","남","여","남","여")))</f>
        <v/>
      </c>
      <c r="I32" s="98"/>
      <c r="J32" s="55"/>
      <c r="K32" s="598"/>
      <c r="L32" s="599"/>
      <c r="M32" s="629"/>
      <c r="N32" s="629"/>
      <c r="O32" s="505"/>
      <c r="P32" s="505"/>
      <c r="Q32" s="505"/>
      <c r="R32" s="505"/>
      <c r="S32" s="505"/>
      <c r="T32" s="505"/>
      <c r="U32" s="505"/>
      <c r="V32" s="643"/>
      <c r="W32" s="638"/>
      <c r="X32" s="502"/>
      <c r="Y32" s="502"/>
      <c r="Z32" s="502"/>
      <c r="AA32" s="501" t="s">
        <v>312</v>
      </c>
      <c r="AB32" s="501"/>
      <c r="AC32" s="502"/>
      <c r="AD32" s="502"/>
      <c r="AE32" s="502"/>
      <c r="AF32" s="503"/>
      <c r="AG32" s="504"/>
      <c r="AH32" s="505"/>
      <c r="AI32" s="130"/>
      <c r="AJ32" s="489"/>
      <c r="AL32" s="50">
        <f>LEN(C32)</f>
        <v>0</v>
      </c>
      <c r="AM32" s="51" t="b">
        <f>13=AL32</f>
        <v>0</v>
      </c>
      <c r="AO32" s="220" t="e">
        <f>IF(LEN(CLEAN(C32))=10,IF(AND(VALUE(MID(C32,4,1))&gt;=1,VALUE(MID(C32,4,1))&lt;=4),MOD(11-MOD(0*2+0*3+0*4+MID(C32,1,1)*5+MID(C32,2,1)*6+MID(C32,3,1)*7+MID(C32,4,1)*8+MID(C32,5,1)*9+MID(C32,6,1)*2+MID(C32,7,1)*3+MID(C32,8,1)*4+MID(C32,9,1)*5,11),10),IF(AND(VALUE(MID(C32,4,1))&gt;=5,VALUE(MID(C32,4,1))&lt;=8),MOD(11-MOD(0*2+0*3+0*4+MID(C32,1,1)*5+MID(C32,2,1)*6+MID(C32,3,1)*7+MID(C32,4,1)*8+MID(C32,5,1)*9+MID(C32,6,1)*2+MID(C32,7,1)*3+MID(C32,8,1)*4+MID(C32,9,1)*5,11),10),"오류")),IF(LEN(CLEAN(C32))=11,IF(AND(VALUE(MID(C32,5,1))&gt;=1,VALUE(MID(C32,5,1))&lt;=4),MOD(11-MOD(0*2+0*3+MID(C32,1,1)*4+MID(C32,2,1)*5+MID(C32,3,1)*6+MID(C32,4,1)*7+MID(C32,5,1)*8+MID(C32,6,1)*9+MID(C32,7,1)*2+MID(C32,8,1)*3+MID(C32,9,1)*4+MID(C32,10,1)*5,11),10),IF(AND(VALUE(MID(C32,5,1))&gt;=5,VALUE(MID(C32,5,1))&lt;=8),MOD(11-MOD(0*2+0*3+MID(C32,1,1)*4+MID(C32,2,1)*5+MID(C32,3,1)*6+MID(C32,4,1)*7+MID(C32,5,1)*8+MID(C32,6,1)*9+MID(C32,7,1)*2+MID(C32,8,1)*3+MID(C32,9,1)*4+MID(C32,10,1)*5,11),10),"오류")),IF(LEN(CLEAN(C32))=12,IF(AND(VALUE(MID(C32,6,1))&gt;=1,VALUE(MID(C32,6,1))&lt;=4),MOD(11-MOD(0*2+MID(C32,1,1)*3+MID(C32,2,1)*4+MID(C32,3,1)*5+MID(C32,4,1)*6+MID(C32,5,1)*7+MID(C32,6,1)*8+MID(C32,7,1)*9+MID(C32,8,1)*2+MID(C32,9,1)*3+MID(C32,10,1)*4+MID(C32,11,1)*5,11),10),IF(AND(VALUE(MID(C32,7,1))&gt;=5,VALUE(MID(C32,7,1))&lt;=8),MOD(11-MOD(0*2+MID(C32,1,1)*3+MID(C32,2,1)*4+MID(C32,3,1)*5+MID(C32,4,1)*6+MID(C32,5,1)*7+MID(C32,6,1)*8+MID(C32,7,1)*9+MID(C32,8,1)*2+MID(C32,9,1)*3+MID(C32,10,1)*4+MID(C32,11,1)*5,11),10),"오류")),IF(AND(VALUE(MID(C32,7,1))&gt;=1,VALUE(MID(C32,7,1))&lt;=4),MOD(11-MOD(MID(C32,1,1)*2+MID(C32,2,1)*3+MID(C32,3,1)*4+MID(C32,4,1)*5+MID(C32,5,1)*6+MID(C32,6,1)*7+MID(C32,7,1)*8+MID(C32,8,1)*9+MID(C32,9,1)*2+MID(C32,10,1)*3+MID(C32,11,1)*4+MID(C32,12,1)*5,11),10),IF(AND(VALUE(MID(C32,7,1))&gt;=5,VALUE(MID(C32,7,1))&lt;=8),IF(LEN(CLEAN(C32))=12,MOD(MOD(11-MOD(0*2+MID(C32,1,1)*3+MID(C32,2,1)*4+MID(C32,3,1)*5+MID(C32,4,1)*6+MID(C32,5,1)*7+MID(C32,6,1)*8+MID(C32,7,1)*9+MID(C32,8,1)*2+MID(C32,9,1)*3+MID(C32,10,1)*4+MID(C32,11,1)*5,11),10)+2,10),MOD(MOD(11-MOD(MID(C32,1,1)*2+MID(C32,2,1)*3+MID(C32,3,1)*4+MID(C32,4,1)*5+MID(C32,5,1)*6+MID(C32,6,1)*7+MID(C32,7,1)*8+MID(C32,8,1)*9+MID(C32,9,1)*2+MID(C32,10,1)*3+MID(C32,11,1)*4+MID(C32,12,1)*5,11),10)+2,10)))))))</f>
        <v>#VALUE!</v>
      </c>
      <c r="AP32" s="220"/>
      <c r="AQ32" s="220"/>
      <c r="AR32" s="220"/>
      <c r="AS32" s="220" t="e">
        <f>IF(INT(RIGHT(C32,1))=AO32,"OK","주민오류")</f>
        <v>#VALUE!</v>
      </c>
      <c r="AT32" s="220"/>
      <c r="AU32" s="220"/>
      <c r="AV32" s="220"/>
      <c r="AW32" s="220" t="e">
        <f>DATEDIF(IF(OR(MID(C32,LEN(CLEAN(C32))-6,1)&lt;="2",MID(C32,LEN(CLEAN(C32))-6,1)="5",MID(C32,LEN(CLEAN(C32))-6,1)="6"),DATE(MID(C32,1,2),MID(C32,3,2),MID(C32,5,2)),CHOOSE(14-LEN(CLEAN(C32)), DATE(MID(C32,1,2)+100,MID(C32,3,2),MID(C32,5,2)), DATE(MID(C32,1,1)+100,MID(C32,2,2),MID(C32,4,2)),DATE(2000,MID(C32,1,2),MID(C32,3,2)),DATE(2000,MID(C32,1,1),MID(C32,2,2)))),$U$4,"y")</f>
        <v>#VALUE!</v>
      </c>
      <c r="AX32" s="220"/>
      <c r="AY32" s="220"/>
      <c r="AZ32" s="220"/>
      <c r="BI32" s="3"/>
      <c r="BJ32" s="3"/>
      <c r="BK32" s="3"/>
      <c r="BL32" s="3"/>
    </row>
    <row r="33" spans="1:67" ht="13.5" customHeight="1">
      <c r="A33" s="84">
        <f>COUNTA(C21,C23,C25,C27,C29,C31,C33)</f>
        <v>7</v>
      </c>
      <c r="B33" s="33">
        <v>4</v>
      </c>
      <c r="C33" s="641">
        <v>6</v>
      </c>
      <c r="D33" s="641"/>
      <c r="E33" s="641"/>
      <c r="F33" s="642"/>
      <c r="G33" s="596" t="s">
        <v>296</v>
      </c>
      <c r="H33" s="597"/>
      <c r="I33" s="89"/>
      <c r="J33" s="89"/>
      <c r="K33" s="600"/>
      <c r="L33" s="601"/>
      <c r="M33" s="623"/>
      <c r="N33" s="623"/>
      <c r="O33" s="498"/>
      <c r="P33" s="498"/>
      <c r="Q33" s="498"/>
      <c r="R33" s="498"/>
      <c r="S33" s="498"/>
      <c r="T33" s="498"/>
      <c r="U33" s="498"/>
      <c r="V33" s="590"/>
      <c r="W33" s="731"/>
      <c r="X33" s="692"/>
      <c r="Y33" s="692"/>
      <c r="Z33" s="692"/>
      <c r="AA33" s="692"/>
      <c r="AB33" s="692"/>
      <c r="AC33" s="692"/>
      <c r="AD33" s="692"/>
      <c r="AE33" s="692"/>
      <c r="AF33" s="693"/>
      <c r="AG33" s="497"/>
      <c r="AH33" s="498"/>
      <c r="AI33" s="130">
        <f>C33</f>
        <v>6</v>
      </c>
      <c r="AJ33" s="488">
        <f t="shared" ref="AJ33" si="4">SUM(W33:AF34)</f>
        <v>0</v>
      </c>
      <c r="AL33" s="9" t="s">
        <v>93</v>
      </c>
      <c r="AM33" s="49"/>
      <c r="AO33" s="223" t="s">
        <v>85</v>
      </c>
      <c r="AP33" s="223"/>
      <c r="AQ33" s="223"/>
      <c r="AR33" s="223"/>
      <c r="AS33" s="223" t="s">
        <v>86</v>
      </c>
      <c r="AT33" s="223"/>
      <c r="AU33" s="223"/>
      <c r="AV33" s="223"/>
      <c r="AW33" s="223" t="s">
        <v>87</v>
      </c>
      <c r="AX33" s="223"/>
      <c r="AY33" s="223"/>
      <c r="AZ33" s="223"/>
      <c r="BI33" s="3"/>
      <c r="BJ33" s="3"/>
      <c r="BK33" s="3"/>
      <c r="BL33" s="3"/>
    </row>
    <row r="34" spans="1:67" ht="13.5" customHeight="1" thickBot="1">
      <c r="A34" s="85">
        <f>COUNTA(G21,G23,G25,G27,G29,G31,G33)</f>
        <v>7</v>
      </c>
      <c r="B34" s="34">
        <v>1</v>
      </c>
      <c r="C34" s="657"/>
      <c r="D34" s="657"/>
      <c r="E34" s="657"/>
      <c r="F34" s="658"/>
      <c r="G34" s="43" t="str">
        <f>IF(C34="","",DATEDIF(IF(OR(MID(C34,LEN(CLEAN(C34))-6,1)&lt;="2",MID(C34,LEN(CLEAN(C34))-6,1)="5",MID(C34,LEN(CLEAN(C34))-6,1)="6"),DATE(MID(C34,1,2),MID(C34,3,2),MID(C34,5,2)),CHOOSE(14-LEN(CLEAN(C34)), DATE(MID(C34,1,2)+100,MID(C34,3,2),MID(C34,5,2)), DATE(MID(C34,1,1)+100,MID(C34,2,2),MID(C34,4,2)),DATE(2000,MID(C34,1,2),MID(C34,3,2)),DATE(2000,MID(C34,1,1),MID(C34,2,2)))),$U$4,"y"))</f>
        <v/>
      </c>
      <c r="H34" s="53" t="str">
        <f>IF(C34="","",CHOOSE(14-LEN(CLEAN(C34)),CHOOSE(MID(C34,7,1),"남","여","남","여","남","여","남","여","남","여"),CHOOSE(MID(C34,6,1),"남","여","남","여","남","여","남","여","남","여"),CHOOSE(MID(C34,5,1),"남","여","남","여","남","여","남","여","남","여"),CHOOSE(MID(C34,4,1),"남","여","남","여","남","여","남","여","남","여"),CHOOSE(MID(C34,3,1),"남","여","남","여","남","여","남","여","남","여")))</f>
        <v/>
      </c>
      <c r="I34" s="99"/>
      <c r="J34" s="56"/>
      <c r="K34" s="659"/>
      <c r="L34" s="660"/>
      <c r="M34" s="661"/>
      <c r="N34" s="661"/>
      <c r="O34" s="653"/>
      <c r="P34" s="653"/>
      <c r="Q34" s="653"/>
      <c r="R34" s="653"/>
      <c r="S34" s="653"/>
      <c r="T34" s="653"/>
      <c r="U34" s="653"/>
      <c r="V34" s="654"/>
      <c r="W34" s="655"/>
      <c r="X34" s="656"/>
      <c r="Y34" s="656"/>
      <c r="Z34" s="656"/>
      <c r="AA34" s="501" t="s">
        <v>312</v>
      </c>
      <c r="AB34" s="501"/>
      <c r="AC34" s="656"/>
      <c r="AD34" s="656"/>
      <c r="AE34" s="656"/>
      <c r="AF34" s="695"/>
      <c r="AG34" s="694"/>
      <c r="AH34" s="653"/>
      <c r="AI34" s="130"/>
      <c r="AJ34" s="489"/>
      <c r="AL34" s="50">
        <f>LEN(C34)</f>
        <v>0</v>
      </c>
      <c r="AM34" s="51" t="b">
        <f>13=AL34</f>
        <v>0</v>
      </c>
      <c r="AO34" s="220" t="e">
        <f>IF(LEN(CLEAN(C34))=10,IF(AND(VALUE(MID(C34,4,1))&gt;=1,VALUE(MID(C34,4,1))&lt;=4),MOD(11-MOD(0*2+0*3+0*4+MID(C34,1,1)*5+MID(C34,2,1)*6+MID(C34,3,1)*7+MID(C34,4,1)*8+MID(C34,5,1)*9+MID(C34,6,1)*2+MID(C34,7,1)*3+MID(C34,8,1)*4+MID(C34,9,1)*5,11),10),IF(AND(VALUE(MID(C34,4,1))&gt;=5,VALUE(MID(C34,4,1))&lt;=8),MOD(11-MOD(0*2+0*3+0*4+MID(C34,1,1)*5+MID(C34,2,1)*6+MID(C34,3,1)*7+MID(C34,4,1)*8+MID(C34,5,1)*9+MID(C34,6,1)*2+MID(C34,7,1)*3+MID(C34,8,1)*4+MID(C34,9,1)*5,11),10),"오류")),IF(LEN(CLEAN(C34))=11,IF(AND(VALUE(MID(C34,5,1))&gt;=1,VALUE(MID(C34,5,1))&lt;=4),MOD(11-MOD(0*2+0*3+MID(C34,1,1)*4+MID(C34,2,1)*5+MID(C34,3,1)*6+MID(C34,4,1)*7+MID(C34,5,1)*8+MID(C34,6,1)*9+MID(C34,7,1)*2+MID(C34,8,1)*3+MID(C34,9,1)*4+MID(C34,10,1)*5,11),10),IF(AND(VALUE(MID(C34,5,1))&gt;=5,VALUE(MID(C34,5,1))&lt;=8),MOD(11-MOD(0*2+0*3+MID(C34,1,1)*4+MID(C34,2,1)*5+MID(C34,3,1)*6+MID(C34,4,1)*7+MID(C34,5,1)*8+MID(C34,6,1)*9+MID(C34,7,1)*2+MID(C34,8,1)*3+MID(C34,9,1)*4+MID(C34,10,1)*5,11),10),"오류")),IF(LEN(CLEAN(C34))=12,IF(AND(VALUE(MID(C34,6,1))&gt;=1,VALUE(MID(C34,6,1))&lt;=4),MOD(11-MOD(0*2+MID(C34,1,1)*3+MID(C34,2,1)*4+MID(C34,3,1)*5+MID(C34,4,1)*6+MID(C34,5,1)*7+MID(C34,6,1)*8+MID(C34,7,1)*9+MID(C34,8,1)*2+MID(C34,9,1)*3+MID(C34,10,1)*4+MID(C34,11,1)*5,11),10),IF(AND(VALUE(MID(C34,7,1))&gt;=5,VALUE(MID(C34,7,1))&lt;=8),MOD(11-MOD(0*2+MID(C34,1,1)*3+MID(C34,2,1)*4+MID(C34,3,1)*5+MID(C34,4,1)*6+MID(C34,5,1)*7+MID(C34,6,1)*8+MID(C34,7,1)*9+MID(C34,8,1)*2+MID(C34,9,1)*3+MID(C34,10,1)*4+MID(C34,11,1)*5,11),10),"오류")),IF(AND(VALUE(MID(C34,7,1))&gt;=1,VALUE(MID(C34,7,1))&lt;=4),MOD(11-MOD(MID(C34,1,1)*2+MID(C34,2,1)*3+MID(C34,3,1)*4+MID(C34,4,1)*5+MID(C34,5,1)*6+MID(C34,6,1)*7+MID(C34,7,1)*8+MID(C34,8,1)*9+MID(C34,9,1)*2+MID(C34,10,1)*3+MID(C34,11,1)*4+MID(C34,12,1)*5,11),10),IF(AND(VALUE(MID(C34,7,1))&gt;=5,VALUE(MID(C34,7,1))&lt;=8),IF(LEN(CLEAN(C34))=12,MOD(MOD(11-MOD(0*2+MID(C34,1,1)*3+MID(C34,2,1)*4+MID(C34,3,1)*5+MID(C34,4,1)*6+MID(C34,5,1)*7+MID(C34,6,1)*8+MID(C34,7,1)*9+MID(C34,8,1)*2+MID(C34,9,1)*3+MID(C34,10,1)*4+MID(C34,11,1)*5,11),10)+2,10),MOD(MOD(11-MOD(MID(C34,1,1)*2+MID(C34,2,1)*3+MID(C34,3,1)*4+MID(C34,4,1)*5+MID(C34,5,1)*6+MID(C34,6,1)*7+MID(C34,7,1)*8+MID(C34,8,1)*9+MID(C34,9,1)*2+MID(C34,10,1)*3+MID(C34,11,1)*4+MID(C34,12,1)*5,11),10)+2,10)))))))</f>
        <v>#VALUE!</v>
      </c>
      <c r="AP34" s="220"/>
      <c r="AQ34" s="220"/>
      <c r="AR34" s="220"/>
      <c r="AS34" s="220" t="e">
        <f>IF(INT(RIGHT(C34,1))=AO34,"OK","주민오류")</f>
        <v>#VALUE!</v>
      </c>
      <c r="AT34" s="220"/>
      <c r="AU34" s="220"/>
      <c r="AV34" s="220"/>
      <c r="AW34" s="220" t="e">
        <f>DATEDIF(IF(OR(MID(C34,LEN(CLEAN(C34))-6,1)&lt;="2",MID(C34,LEN(CLEAN(C34))-6,1)="5",MID(C34,LEN(CLEAN(C34))-6,1)="6"),DATE(MID(C34,1,2),MID(C34,3,2),MID(C34,5,2)),CHOOSE(14-LEN(CLEAN(C34)), DATE(MID(C34,1,2)+100,MID(C34,3,2),MID(C34,5,2)), DATE(MID(C34,1,1)+100,MID(C34,2,2),MID(C34,4,2)),DATE(2000,MID(C34,1,2),MID(C34,3,2)),DATE(2000,MID(C34,1,1),MID(C34,2,2)))),$U$4,"y")</f>
        <v>#VALUE!</v>
      </c>
      <c r="AX34" s="220"/>
      <c r="AY34" s="220"/>
      <c r="AZ34" s="220"/>
      <c r="BI34" s="3"/>
      <c r="BJ34" s="3"/>
      <c r="BK34" s="3"/>
      <c r="BL34" s="3"/>
    </row>
    <row r="35" spans="1:67" ht="14.25" customHeight="1">
      <c r="D35" s="711">
        <f>IF(T15&lt;=55000000,MIN(D37,4000000)*15%,MIN(D37,4000000)*12%)</f>
        <v>600000</v>
      </c>
      <c r="E35" s="712"/>
      <c r="F35" s="713"/>
      <c r="O35" s="636">
        <f>MIN(O19+O20,1000000)*12%</f>
        <v>60758.399999999994</v>
      </c>
      <c r="P35" s="637"/>
      <c r="Q35" s="734"/>
      <c r="R35" s="389"/>
      <c r="S35" s="585">
        <f>AC54</f>
        <v>-186617</v>
      </c>
      <c r="T35" s="586"/>
      <c r="BI35" s="3"/>
      <c r="BJ35" s="3"/>
      <c r="BK35" s="3"/>
      <c r="BL35" s="3"/>
    </row>
    <row r="36" spans="1:67" ht="21" customHeight="1">
      <c r="A36" s="283" t="s">
        <v>161</v>
      </c>
      <c r="B36" s="283"/>
      <c r="C36" s="283"/>
      <c r="D36" s="283" t="s">
        <v>320</v>
      </c>
      <c r="E36" s="283"/>
      <c r="F36" s="283"/>
      <c r="G36" s="649"/>
      <c r="H36" s="650"/>
      <c r="I36" s="651"/>
      <c r="J36" s="282" t="s">
        <v>323</v>
      </c>
      <c r="K36" s="283"/>
      <c r="L36" s="283"/>
      <c r="M36" s="283"/>
      <c r="N36" s="282" t="s">
        <v>322</v>
      </c>
      <c r="O36" s="283"/>
      <c r="P36" s="283"/>
      <c r="Q36" s="282" t="s">
        <v>321</v>
      </c>
      <c r="R36" s="283"/>
      <c r="S36" s="283"/>
      <c r="T36" s="283"/>
      <c r="U36" s="283"/>
      <c r="V36" s="283"/>
      <c r="W36" s="283"/>
      <c r="X36" s="283"/>
      <c r="Y36" s="283"/>
      <c r="Z36" s="283"/>
      <c r="AA36" s="283"/>
      <c r="AB36" s="283"/>
      <c r="AC36" s="282" t="s">
        <v>163</v>
      </c>
      <c r="AD36" s="283"/>
      <c r="AE36" s="283"/>
      <c r="AF36" s="282" t="s">
        <v>162</v>
      </c>
      <c r="AG36" s="283"/>
      <c r="AH36" s="283"/>
      <c r="BI36" s="3"/>
      <c r="BJ36" s="3"/>
      <c r="BK36" s="3"/>
      <c r="BL36" s="3"/>
    </row>
    <row r="37" spans="1:67" ht="12.75" customHeight="1">
      <c r="A37" s="652"/>
      <c r="B37" s="652"/>
      <c r="C37" s="652"/>
      <c r="D37" s="652"/>
      <c r="E37" s="652"/>
      <c r="F37" s="652"/>
      <c r="G37" s="652"/>
      <c r="H37" s="652"/>
      <c r="I37" s="652"/>
      <c r="J37" s="652"/>
      <c r="K37" s="652"/>
      <c r="L37" s="652"/>
      <c r="M37" s="652"/>
      <c r="N37" s="652"/>
      <c r="O37" s="652"/>
      <c r="P37" s="652"/>
      <c r="Q37" s="652"/>
      <c r="R37" s="652"/>
      <c r="S37" s="652"/>
      <c r="T37" s="652"/>
      <c r="U37" s="652"/>
      <c r="V37" s="652"/>
      <c r="W37" s="652"/>
      <c r="X37" s="652"/>
      <c r="Y37" s="652"/>
      <c r="Z37" s="652"/>
      <c r="AA37" s="652"/>
      <c r="AB37" s="652"/>
      <c r="AC37" s="652"/>
      <c r="AD37" s="652"/>
      <c r="AE37" s="652"/>
      <c r="AF37" s="652"/>
      <c r="AG37" s="652"/>
      <c r="AH37" s="652"/>
      <c r="BI37" s="3"/>
      <c r="BJ37" s="3"/>
      <c r="BK37" s="3"/>
      <c r="BL37" s="3"/>
    </row>
    <row r="38" spans="1:67">
      <c r="BI38" s="3"/>
      <c r="BJ38" s="3"/>
      <c r="BK38" s="3"/>
      <c r="BL38" s="3"/>
    </row>
    <row r="39" spans="1:67">
      <c r="BI39" s="3"/>
      <c r="BJ39" s="3"/>
      <c r="BK39" s="3"/>
      <c r="BL39" s="3"/>
    </row>
    <row r="40" spans="1:67">
      <c r="A40" s="3" t="s">
        <v>33</v>
      </c>
      <c r="AC40" s="728" t="s">
        <v>227</v>
      </c>
      <c r="AD40" s="729"/>
      <c r="AE40" s="730"/>
      <c r="AF40" s="710">
        <f>T15</f>
        <v>41470590</v>
      </c>
      <c r="AG40" s="267"/>
      <c r="BI40" s="3"/>
      <c r="BJ40" s="3"/>
      <c r="BK40" s="3"/>
      <c r="BL40" s="3"/>
    </row>
    <row r="41" spans="1:67">
      <c r="A41" s="3" t="s">
        <v>46</v>
      </c>
      <c r="Z41" s="3" t="s">
        <v>223</v>
      </c>
      <c r="AC41" s="728" t="s">
        <v>226</v>
      </c>
      <c r="AD41" s="729"/>
      <c r="AE41" s="730"/>
      <c r="AF41" s="708">
        <f>TRUNC(AF40*3%,0)</f>
        <v>1244117</v>
      </c>
      <c r="AG41" s="709"/>
      <c r="BI41" s="3"/>
      <c r="BJ41" s="3"/>
      <c r="BK41" s="3"/>
      <c r="BL41" s="3"/>
    </row>
    <row r="42" spans="1:67">
      <c r="A42" s="3" t="s">
        <v>34</v>
      </c>
      <c r="Z42" s="3" t="s">
        <v>285</v>
      </c>
      <c r="BI42" s="3"/>
      <c r="BJ42" s="3"/>
      <c r="BK42" s="3"/>
      <c r="BL42" s="3"/>
    </row>
    <row r="43" spans="1:67">
      <c r="A43" s="3" t="s">
        <v>35</v>
      </c>
      <c r="Z43" s="80" t="s">
        <v>224</v>
      </c>
      <c r="AA43" s="491" t="s">
        <v>274</v>
      </c>
      <c r="AB43" s="492"/>
      <c r="AC43" s="522">
        <f>S21+S22</f>
        <v>0</v>
      </c>
      <c r="AD43" s="523"/>
      <c r="AE43" s="524"/>
      <c r="AO43" s="3" t="s">
        <v>230</v>
      </c>
      <c r="BI43" s="3"/>
      <c r="BJ43" s="3"/>
      <c r="BK43" s="3"/>
      <c r="BL43" s="3"/>
    </row>
    <row r="44" spans="1:67">
      <c r="Z44" s="80" t="s">
        <v>225</v>
      </c>
      <c r="AA44" s="491" t="s">
        <v>275</v>
      </c>
      <c r="AB44" s="492"/>
      <c r="AC44" s="522">
        <f>SUM(S23:T26,S31:T32)</f>
        <v>0</v>
      </c>
      <c r="AD44" s="523"/>
      <c r="AE44" s="524"/>
      <c r="AO44" s="3" t="s">
        <v>229</v>
      </c>
      <c r="BI44" s="3"/>
      <c r="BJ44" s="3"/>
      <c r="BK44" s="3"/>
      <c r="BL44" s="3"/>
    </row>
    <row r="45" spans="1:67">
      <c r="B45" s="283" t="s">
        <v>47</v>
      </c>
      <c r="C45" s="283"/>
      <c r="D45" s="283"/>
      <c r="E45" s="283"/>
      <c r="F45" s="283"/>
      <c r="G45" s="283" t="s">
        <v>48</v>
      </c>
      <c r="H45" s="283"/>
      <c r="I45" s="283" t="s">
        <v>47</v>
      </c>
      <c r="J45" s="283"/>
      <c r="K45" s="283"/>
      <c r="L45" s="283"/>
      <c r="M45" s="283"/>
      <c r="N45" s="283" t="s">
        <v>48</v>
      </c>
      <c r="O45" s="283"/>
      <c r="P45" s="283" t="s">
        <v>47</v>
      </c>
      <c r="Q45" s="283"/>
      <c r="R45" s="283"/>
      <c r="S45" s="283"/>
      <c r="T45" s="283"/>
      <c r="U45" s="283" t="s">
        <v>48</v>
      </c>
      <c r="V45" s="283"/>
      <c r="Z45" s="80" t="s">
        <v>278</v>
      </c>
      <c r="AA45" s="491" t="s">
        <v>276</v>
      </c>
      <c r="AB45" s="492"/>
      <c r="AC45" s="522">
        <v>0</v>
      </c>
      <c r="AD45" s="523"/>
      <c r="AE45" s="524"/>
      <c r="BI45" s="3"/>
      <c r="BJ45" s="3"/>
      <c r="BK45" s="3"/>
      <c r="BL45" s="3"/>
    </row>
    <row r="46" spans="1:67" ht="19.5" customHeight="1">
      <c r="B46" s="282" t="s">
        <v>49</v>
      </c>
      <c r="C46" s="283"/>
      <c r="D46" s="283"/>
      <c r="E46" s="283"/>
      <c r="F46" s="283"/>
      <c r="G46" s="648" t="s">
        <v>52</v>
      </c>
      <c r="H46" s="283"/>
      <c r="I46" s="282" t="s">
        <v>55</v>
      </c>
      <c r="J46" s="283"/>
      <c r="K46" s="283"/>
      <c r="L46" s="283"/>
      <c r="M46" s="283"/>
      <c r="N46" s="648" t="s">
        <v>58</v>
      </c>
      <c r="O46" s="283"/>
      <c r="P46" s="282" t="s">
        <v>61</v>
      </c>
      <c r="Q46" s="283"/>
      <c r="R46" s="283"/>
      <c r="S46" s="283"/>
      <c r="T46" s="283"/>
      <c r="U46" s="648" t="s">
        <v>64</v>
      </c>
      <c r="V46" s="283"/>
      <c r="Z46" s="80" t="s">
        <v>279</v>
      </c>
      <c r="AA46" s="491" t="s">
        <v>277</v>
      </c>
      <c r="AB46" s="492"/>
      <c r="AC46" s="522">
        <v>0</v>
      </c>
      <c r="AD46" s="523"/>
      <c r="AE46" s="524"/>
      <c r="AM46" s="704">
        <v>0.15</v>
      </c>
      <c r="AN46" s="326"/>
      <c r="BI46" s="3"/>
      <c r="BJ46" s="3"/>
      <c r="BK46" s="3"/>
      <c r="BL46" s="3"/>
      <c r="BM46" s="3" t="s">
        <v>235</v>
      </c>
    </row>
    <row r="47" spans="1:67" ht="19.5" customHeight="1">
      <c r="B47" s="282" t="s">
        <v>50</v>
      </c>
      <c r="C47" s="283"/>
      <c r="D47" s="283"/>
      <c r="E47" s="283"/>
      <c r="F47" s="283"/>
      <c r="G47" s="648" t="s">
        <v>53</v>
      </c>
      <c r="H47" s="283"/>
      <c r="I47" s="282" t="s">
        <v>56</v>
      </c>
      <c r="J47" s="283"/>
      <c r="K47" s="283"/>
      <c r="L47" s="283"/>
      <c r="M47" s="283"/>
      <c r="N47" s="646" t="s">
        <v>59</v>
      </c>
      <c r="O47" s="647"/>
      <c r="P47" s="282" t="s">
        <v>62</v>
      </c>
      <c r="Q47" s="283"/>
      <c r="R47" s="283"/>
      <c r="S47" s="283"/>
      <c r="T47" s="283"/>
      <c r="U47" s="646" t="s">
        <v>65</v>
      </c>
      <c r="V47" s="283"/>
      <c r="Z47" s="80" t="s">
        <v>280</v>
      </c>
      <c r="AA47" s="491" t="s">
        <v>281</v>
      </c>
      <c r="AB47" s="492"/>
      <c r="AC47" s="522">
        <f>SUM(S27:T30,S33:T34)</f>
        <v>0</v>
      </c>
      <c r="AD47" s="523"/>
      <c r="AE47" s="524"/>
      <c r="AL47" s="3" t="s">
        <v>231</v>
      </c>
      <c r="AM47" s="705">
        <f>AF45*AM46</f>
        <v>0</v>
      </c>
      <c r="AN47" s="685"/>
      <c r="BI47" s="3"/>
      <c r="BJ47" s="3"/>
      <c r="BK47" s="3"/>
      <c r="BL47" s="3"/>
      <c r="BM47" s="77">
        <f>T15</f>
        <v>41470590</v>
      </c>
      <c r="BN47" s="3" t="s">
        <v>236</v>
      </c>
      <c r="BO47" s="3" t="s">
        <v>232</v>
      </c>
    </row>
    <row r="48" spans="1:67" ht="19.5" customHeight="1">
      <c r="B48" s="282" t="s">
        <v>51</v>
      </c>
      <c r="C48" s="283"/>
      <c r="D48" s="283"/>
      <c r="E48" s="283"/>
      <c r="F48" s="283"/>
      <c r="G48" s="646" t="s">
        <v>54</v>
      </c>
      <c r="H48" s="647"/>
      <c r="I48" s="282" t="s">
        <v>57</v>
      </c>
      <c r="J48" s="283"/>
      <c r="K48" s="283"/>
      <c r="L48" s="283"/>
      <c r="M48" s="283"/>
      <c r="N48" s="648" t="s">
        <v>60</v>
      </c>
      <c r="O48" s="283"/>
      <c r="P48" s="282" t="s">
        <v>63</v>
      </c>
      <c r="Q48" s="283"/>
      <c r="R48" s="283"/>
      <c r="S48" s="283"/>
      <c r="T48" s="283"/>
      <c r="U48" s="283">
        <v>8</v>
      </c>
      <c r="V48" s="283"/>
      <c r="AC48" s="690">
        <f>SUM(AC43:AE47)</f>
        <v>0</v>
      </c>
      <c r="AD48" s="332"/>
      <c r="AE48" s="332"/>
      <c r="AF48" s="696">
        <f>SUM(S19:T20)</f>
        <v>0</v>
      </c>
      <c r="AG48" s="697"/>
      <c r="AH48" s="697"/>
      <c r="AJ48" s="3" t="b">
        <f>AC48=AF48</f>
        <v>1</v>
      </c>
      <c r="BI48" s="106">
        <v>0</v>
      </c>
      <c r="BJ48" s="106">
        <v>5000000</v>
      </c>
      <c r="BK48" s="49">
        <v>0</v>
      </c>
      <c r="BL48" s="49">
        <v>0</v>
      </c>
      <c r="BM48" s="107">
        <v>0.7</v>
      </c>
      <c r="BN48" s="108">
        <f>BK48+($BM$47*70%)</f>
        <v>29029413</v>
      </c>
      <c r="BO48" s="108">
        <f t="shared" ref="BO48:BO52" si="5">$BM$47-BN48</f>
        <v>12441177</v>
      </c>
    </row>
    <row r="49" spans="1:67">
      <c r="Z49" s="283" t="s">
        <v>239</v>
      </c>
      <c r="AA49" s="283"/>
      <c r="AB49" s="283"/>
      <c r="AC49" s="283" t="s">
        <v>282</v>
      </c>
      <c r="AD49" s="283"/>
      <c r="AE49" s="283"/>
      <c r="BI49" s="106">
        <f>BJ48+1</f>
        <v>5000001</v>
      </c>
      <c r="BJ49" s="106">
        <v>15000000</v>
      </c>
      <c r="BK49" s="106">
        <v>3500000</v>
      </c>
      <c r="BL49" s="106">
        <f>BJ48</f>
        <v>5000000</v>
      </c>
      <c r="BM49" s="107">
        <v>0.4</v>
      </c>
      <c r="BN49" s="106">
        <f>BK49+(($BM$47-BL49)*BM49)</f>
        <v>18088236</v>
      </c>
      <c r="BO49" s="108">
        <f t="shared" si="5"/>
        <v>23382354</v>
      </c>
    </row>
    <row r="50" spans="1:67">
      <c r="B50" s="3" t="s">
        <v>66</v>
      </c>
      <c r="Z50" s="283" t="s">
        <v>283</v>
      </c>
      <c r="AA50" s="283"/>
      <c r="AB50" s="283"/>
      <c r="AC50" s="323">
        <f>IF(AC47&lt;AF41,SUM(AC43:AE46)-(AF41-AC47),0)</f>
        <v>-1244117</v>
      </c>
      <c r="AD50" s="323"/>
      <c r="AE50" s="323"/>
      <c r="BI50" s="106">
        <f>BJ49+1</f>
        <v>15000001</v>
      </c>
      <c r="BJ50" s="106">
        <v>45000000</v>
      </c>
      <c r="BK50" s="106">
        <v>7500000</v>
      </c>
      <c r="BL50" s="106">
        <f t="shared" ref="BL50:BL52" si="6">BJ49</f>
        <v>15000000</v>
      </c>
      <c r="BM50" s="107">
        <v>0.15</v>
      </c>
      <c r="BN50" s="106">
        <f t="shared" ref="BN50:BN52" si="7">BK50+(($BM$47-BL50)*BM50)</f>
        <v>11470588.5</v>
      </c>
      <c r="BO50" s="108">
        <f t="shared" si="5"/>
        <v>30000001.5</v>
      </c>
    </row>
    <row r="51" spans="1:67">
      <c r="B51" s="3" t="s">
        <v>67</v>
      </c>
      <c r="Z51" s="283" t="s">
        <v>284</v>
      </c>
      <c r="AA51" s="283"/>
      <c r="AB51" s="283"/>
      <c r="AC51" s="323">
        <f>IF(AC47&gt;=AF41,SUM(AC43:AE46)+MIN(AC47-AF41,7000000),0)</f>
        <v>0</v>
      </c>
      <c r="AD51" s="323"/>
      <c r="AE51" s="323"/>
      <c r="BI51" s="106">
        <f>BJ50+1</f>
        <v>45000001</v>
      </c>
      <c r="BJ51" s="106">
        <v>100000000</v>
      </c>
      <c r="BK51" s="106">
        <v>12000000</v>
      </c>
      <c r="BL51" s="106">
        <f t="shared" si="6"/>
        <v>45000000</v>
      </c>
      <c r="BM51" s="107">
        <v>0.05</v>
      </c>
      <c r="BN51" s="106">
        <f t="shared" si="7"/>
        <v>11823529.5</v>
      </c>
      <c r="BO51" s="108">
        <f t="shared" si="5"/>
        <v>29647060.5</v>
      </c>
    </row>
    <row r="52" spans="1:67">
      <c r="AB52" s="87" t="s">
        <v>328</v>
      </c>
      <c r="AC52" s="530">
        <f t="shared" ref="AC52" si="8">SUM(AC50:AE51)</f>
        <v>-1244117</v>
      </c>
      <c r="AD52" s="531"/>
      <c r="AE52" s="531"/>
      <c r="AF52" s="3" t="s">
        <v>329</v>
      </c>
      <c r="BI52" s="106">
        <f>BJ51+1</f>
        <v>100000001</v>
      </c>
      <c r="BJ52" s="106">
        <v>1E+17</v>
      </c>
      <c r="BK52" s="106">
        <v>14750000</v>
      </c>
      <c r="BL52" s="106">
        <f t="shared" si="6"/>
        <v>100000000</v>
      </c>
      <c r="BM52" s="107">
        <v>0.02</v>
      </c>
      <c r="BN52" s="106">
        <f t="shared" si="7"/>
        <v>13579411.800000001</v>
      </c>
      <c r="BO52" s="108">
        <f t="shared" si="5"/>
        <v>27891178.199999999</v>
      </c>
    </row>
    <row r="53" spans="1:67">
      <c r="A53" s="3" t="s">
        <v>68</v>
      </c>
      <c r="AC53" s="532">
        <v>0.15</v>
      </c>
      <c r="AD53" s="533"/>
      <c r="AE53" s="533"/>
    </row>
    <row r="54" spans="1:67" ht="10.5">
      <c r="B54" s="23" t="s">
        <v>69</v>
      </c>
      <c r="D54" s="667" t="str">
        <f>TEXT($U$4,"YYYY")-70&amp;".12.31."</f>
        <v>1950.12.31.</v>
      </c>
      <c r="E54" s="667"/>
      <c r="F54" s="3" t="s">
        <v>70</v>
      </c>
      <c r="AC54" s="324">
        <f>TRUNC(AC52*AC53,0)</f>
        <v>-186617</v>
      </c>
      <c r="AD54" s="324"/>
      <c r="AE54" s="324"/>
      <c r="AG54" s="306">
        <v>5779830</v>
      </c>
      <c r="AH54" s="307"/>
      <c r="AI54" s="308"/>
      <c r="AJ54" s="124"/>
    </row>
    <row r="55" spans="1:67" ht="10.5">
      <c r="B55" s="23" t="s">
        <v>71</v>
      </c>
      <c r="D55" s="667" t="str">
        <f>TEXT($U$4,"YYYY")-6&amp;".12.31."</f>
        <v>2014.12.31.</v>
      </c>
      <c r="E55" s="667"/>
      <c r="F55" s="3" t="s">
        <v>72</v>
      </c>
      <c r="AC55" s="324"/>
      <c r="AD55" s="324"/>
      <c r="AE55" s="324"/>
      <c r="AG55" s="306">
        <v>-1969500</v>
      </c>
      <c r="AH55" s="307"/>
      <c r="AI55" s="308"/>
    </row>
    <row r="56" spans="1:67" ht="10.5">
      <c r="AG56" s="306"/>
      <c r="AH56" s="307"/>
      <c r="AI56" s="308"/>
    </row>
    <row r="57" spans="1:67" ht="10.5">
      <c r="A57" s="3" t="s">
        <v>73</v>
      </c>
      <c r="AG57" s="306"/>
      <c r="AH57" s="307"/>
      <c r="AI57" s="308"/>
      <c r="AK57" s="3">
        <v>6</v>
      </c>
      <c r="AL57" s="91">
        <f>AJ58-AK57</f>
        <v>2014</v>
      </c>
    </row>
    <row r="58" spans="1:67" ht="10.5">
      <c r="A58" s="3" t="s">
        <v>74</v>
      </c>
      <c r="Z58" s="3" t="s">
        <v>265</v>
      </c>
      <c r="AG58" s="306"/>
      <c r="AH58" s="307"/>
      <c r="AI58" s="308"/>
      <c r="AJ58" s="134" t="str">
        <f>TEXT(U4,"YYYY")</f>
        <v>2020</v>
      </c>
      <c r="AK58" s="3">
        <v>20</v>
      </c>
      <c r="AL58" s="91">
        <f>AJ58-AK58</f>
        <v>2000</v>
      </c>
    </row>
    <row r="59" spans="1:67" ht="11.25" thickBot="1">
      <c r="Z59" s="3" t="s">
        <v>266</v>
      </c>
      <c r="AG59" s="306"/>
      <c r="AH59" s="307"/>
      <c r="AI59" s="308"/>
      <c r="AK59" s="3">
        <v>70</v>
      </c>
      <c r="AL59" s="91">
        <f>AJ58-AK59</f>
        <v>1950</v>
      </c>
    </row>
    <row r="60" spans="1:67" ht="27" customHeight="1" thickBot="1">
      <c r="B60" s="283" t="s">
        <v>47</v>
      </c>
      <c r="C60" s="283"/>
      <c r="D60" s="283" t="s">
        <v>76</v>
      </c>
      <c r="E60" s="283"/>
      <c r="F60" s="283"/>
      <c r="G60" s="283"/>
      <c r="H60" s="283"/>
      <c r="I60" s="282" t="s">
        <v>77</v>
      </c>
      <c r="J60" s="282"/>
      <c r="K60" s="282"/>
      <c r="L60" s="282"/>
      <c r="M60" s="282"/>
      <c r="N60" s="282"/>
      <c r="O60" s="282"/>
      <c r="P60" s="282"/>
      <c r="Q60" s="282"/>
      <c r="R60" s="283" t="s">
        <v>78</v>
      </c>
      <c r="S60" s="283"/>
      <c r="T60" s="283"/>
      <c r="U60" s="283"/>
      <c r="V60" s="283"/>
      <c r="Z60" s="3" t="s">
        <v>267</v>
      </c>
      <c r="AG60" s="670">
        <f>SUM(AG54:AI59)</f>
        <v>3810330</v>
      </c>
      <c r="AH60" s="671"/>
      <c r="AI60" s="672"/>
      <c r="AJ60" s="133">
        <v>1999</v>
      </c>
      <c r="AK60" s="3">
        <v>60</v>
      </c>
      <c r="AL60" s="91">
        <f>AJ58-AK60</f>
        <v>1960</v>
      </c>
      <c r="AX60" s="3" t="s">
        <v>369</v>
      </c>
    </row>
    <row r="61" spans="1:67" ht="10.5">
      <c r="B61" s="283" t="s">
        <v>75</v>
      </c>
      <c r="C61" s="283"/>
      <c r="D61" s="283">
        <v>1</v>
      </c>
      <c r="E61" s="283"/>
      <c r="F61" s="283"/>
      <c r="G61" s="283"/>
      <c r="H61" s="283"/>
      <c r="I61" s="283">
        <v>2</v>
      </c>
      <c r="J61" s="283"/>
      <c r="K61" s="283"/>
      <c r="L61" s="283"/>
      <c r="M61" s="283"/>
      <c r="N61" s="283"/>
      <c r="O61" s="283"/>
      <c r="P61" s="283"/>
      <c r="Q61" s="283"/>
      <c r="R61" s="283">
        <v>3</v>
      </c>
      <c r="S61" s="283"/>
      <c r="T61" s="283"/>
      <c r="U61" s="283"/>
      <c r="V61" s="283"/>
      <c r="AG61" s="259">
        <f>AG60-AJ70</f>
        <v>2566213</v>
      </c>
      <c r="AH61" s="260"/>
      <c r="AI61" s="260"/>
      <c r="AL61" s="113" t="str">
        <f>TEXT($U$4,"YYYY")&amp;"년 귀속 소득공제증명서류 : 기본(사용처별)내역"</f>
        <v>2020년 귀속 소득공제증명서류 : 기본(사용처별)내역</v>
      </c>
      <c r="AX61" s="3" t="s">
        <v>370</v>
      </c>
      <c r="BI61" s="3"/>
      <c r="BJ61" s="3"/>
      <c r="BM61" s="76"/>
      <c r="BN61" s="76"/>
    </row>
    <row r="62" spans="1:67" ht="10.5">
      <c r="X62" s="507" t="s">
        <v>373</v>
      </c>
      <c r="Y62" s="507"/>
      <c r="Z62" s="507"/>
      <c r="AL62" s="112" t="s">
        <v>362</v>
      </c>
      <c r="AX62" s="91" t="str">
        <f>AM66</f>
        <v>주황규</v>
      </c>
      <c r="BI62" s="3"/>
      <c r="BJ62" s="3"/>
      <c r="BM62" s="76"/>
      <c r="BN62" s="76"/>
    </row>
    <row r="63" spans="1:67" ht="10.5">
      <c r="A63" s="3" t="s">
        <v>79</v>
      </c>
      <c r="X63" s="327">
        <f>AF41</f>
        <v>1244117</v>
      </c>
      <c r="Y63" s="328"/>
      <c r="Z63" s="328"/>
      <c r="AA63" s="3" t="s">
        <v>374</v>
      </c>
      <c r="AJ63" s="136">
        <f>AJ58-AJ60</f>
        <v>21</v>
      </c>
      <c r="AL63" s="92" t="str">
        <f>"(조회기간 : "&amp;TEXT($U$4,"YYYY")&amp;"년 1월 ~ 12월)"</f>
        <v>(조회기간 : 2020년 1월 ~ 12월)</v>
      </c>
      <c r="AM63" s="92"/>
      <c r="AN63" s="92"/>
      <c r="AO63" s="92"/>
      <c r="AP63" s="92"/>
      <c r="AQ63" s="92"/>
      <c r="AR63" s="92"/>
      <c r="AS63" s="92"/>
      <c r="AX63" s="91" t="s">
        <v>310</v>
      </c>
      <c r="BI63" s="3"/>
      <c r="BJ63" s="3"/>
      <c r="BM63" s="76"/>
      <c r="BN63" s="76"/>
    </row>
    <row r="64" spans="1:67">
      <c r="X64" s="326"/>
      <c r="Y64" s="326"/>
      <c r="Z64" s="326"/>
      <c r="AG64" s="283" t="s">
        <v>365</v>
      </c>
      <c r="AH64" s="283"/>
      <c r="AI64" s="283"/>
      <c r="AL64" s="3" t="s">
        <v>298</v>
      </c>
      <c r="AX64" s="426" t="s">
        <v>311</v>
      </c>
      <c r="AY64" s="426"/>
      <c r="AZ64" s="426"/>
      <c r="BA64" s="426"/>
      <c r="BB64" s="426" t="s">
        <v>312</v>
      </c>
      <c r="BC64" s="426"/>
      <c r="BD64" s="426"/>
      <c r="BE64" s="426"/>
      <c r="BF64" s="426" t="s">
        <v>366</v>
      </c>
      <c r="BG64" s="426"/>
      <c r="BH64" s="426"/>
      <c r="BI64" s="426"/>
      <c r="BJ64" s="471" t="s">
        <v>367</v>
      </c>
      <c r="BK64" s="471"/>
      <c r="BL64" s="97" t="s">
        <v>313</v>
      </c>
      <c r="BM64" s="76"/>
      <c r="BN64" s="736" t="s">
        <v>368</v>
      </c>
      <c r="BO64" s="737"/>
    </row>
    <row r="65" spans="1:67" ht="12" thickBot="1">
      <c r="A65" s="3" t="s">
        <v>80</v>
      </c>
      <c r="AF65" s="190">
        <f>AF66-1</f>
        <v>2018</v>
      </c>
      <c r="AG65" s="272">
        <f>SUM(AW69,AW93,AW117)</f>
        <v>14075690</v>
      </c>
      <c r="AH65" s="273"/>
      <c r="AI65" s="273"/>
      <c r="AM65" s="114" t="s">
        <v>299</v>
      </c>
      <c r="AN65" s="331" t="s">
        <v>300</v>
      </c>
      <c r="AO65" s="332"/>
      <c r="AP65" s="332"/>
      <c r="AQ65" s="333"/>
      <c r="AW65" s="118" t="str">
        <f>AM66</f>
        <v>주황규</v>
      </c>
      <c r="AX65" s="427">
        <f>AM81</f>
        <v>3790700</v>
      </c>
      <c r="AY65" s="428"/>
      <c r="AZ65" s="428"/>
      <c r="BA65" s="428"/>
      <c r="BB65" s="427">
        <f>AM129</f>
        <v>1663940</v>
      </c>
      <c r="BC65" s="428"/>
      <c r="BD65" s="428"/>
      <c r="BE65" s="428"/>
      <c r="BF65" s="427">
        <f>AM105</f>
        <v>5956080</v>
      </c>
      <c r="BG65" s="428"/>
      <c r="BH65" s="428"/>
      <c r="BI65" s="428"/>
      <c r="BJ65" s="472">
        <f>AM82+AM106+AM130</f>
        <v>0</v>
      </c>
      <c r="BK65" s="472"/>
      <c r="BL65" s="95">
        <f>AM83+AM107+AM131</f>
        <v>0</v>
      </c>
      <c r="BM65" s="76"/>
      <c r="BN65" s="738">
        <f>SUM(AX65:BL65)</f>
        <v>11410720</v>
      </c>
      <c r="BO65" s="739"/>
    </row>
    <row r="66" spans="1:67" ht="17.25" customHeight="1" thickBot="1">
      <c r="A66" s="129" t="str">
        <f>AM66</f>
        <v>주황규</v>
      </c>
      <c r="B66" s="128"/>
      <c r="C66" s="116" t="s">
        <v>444</v>
      </c>
      <c r="O66" s="151"/>
      <c r="S66" s="688" t="s">
        <v>138</v>
      </c>
      <c r="T66" s="304"/>
      <c r="U66" s="305"/>
      <c r="V66" s="266">
        <v>0.03</v>
      </c>
      <c r="W66" s="267"/>
      <c r="X66" s="275" t="str">
        <f>A66&amp;" 외 신용카드등"</f>
        <v>주황규 외 신용카드등</v>
      </c>
      <c r="Y66" s="276"/>
      <c r="Z66" s="277"/>
      <c r="AF66" s="190">
        <f>AF67-1</f>
        <v>2019</v>
      </c>
      <c r="AG66" s="272">
        <f>SUM(AW74,AW98,AW122)</f>
        <v>11722062</v>
      </c>
      <c r="AH66" s="273"/>
      <c r="AI66" s="273"/>
      <c r="AM66" s="194" t="s">
        <v>431</v>
      </c>
      <c r="AN66" s="429" t="str">
        <f>MID(W9,1,6)&amp;"-"&amp;MID(W9,7,1)&amp;"******"</f>
        <v>730101-1******</v>
      </c>
      <c r="AO66" s="429"/>
      <c r="AP66" s="429"/>
      <c r="AQ66" s="430"/>
      <c r="BI66" s="3"/>
      <c r="BJ66" s="3"/>
      <c r="BM66" s="76"/>
      <c r="BN66" s="76"/>
    </row>
    <row r="67" spans="1:67" ht="12" thickBot="1">
      <c r="A67" s="3" t="s">
        <v>137</v>
      </c>
      <c r="G67" s="313" t="s">
        <v>107</v>
      </c>
      <c r="H67" s="313"/>
      <c r="I67" s="313"/>
      <c r="J67" s="310"/>
      <c r="K67" s="360">
        <f>AM67</f>
        <v>41470590</v>
      </c>
      <c r="L67" s="361"/>
      <c r="M67" s="361"/>
      <c r="N67" s="361"/>
      <c r="O67" s="361"/>
      <c r="P67" s="312" t="s">
        <v>139</v>
      </c>
      <c r="Q67" s="313"/>
      <c r="R67" s="313"/>
      <c r="S67" s="362">
        <f>TRUNC(K67*25%,0)</f>
        <v>10367647</v>
      </c>
      <c r="T67" s="362"/>
      <c r="U67" s="362"/>
      <c r="V67" s="268">
        <f>TRUNC(K67*3%,0)</f>
        <v>1244117</v>
      </c>
      <c r="W67" s="269"/>
      <c r="X67" s="363">
        <f>SUM(W23:AF34)</f>
        <v>0</v>
      </c>
      <c r="Y67" s="364"/>
      <c r="Z67" s="365"/>
      <c r="AF67" s="191" t="str">
        <f>AJ58</f>
        <v>2020</v>
      </c>
      <c r="AG67" s="272">
        <f>SUM(W19:AF20)</f>
        <v>11410720</v>
      </c>
      <c r="AH67" s="273"/>
      <c r="AI67" s="273"/>
      <c r="AL67" s="121" t="s">
        <v>371</v>
      </c>
      <c r="AM67" s="770">
        <v>41470590</v>
      </c>
      <c r="AN67" s="771"/>
      <c r="AO67" s="771"/>
      <c r="AP67" s="771"/>
      <c r="AQ67" s="771"/>
      <c r="AR67" s="772"/>
      <c r="AS67" s="116" t="s">
        <v>372</v>
      </c>
    </row>
    <row r="68" spans="1:67" ht="11.25" thickBot="1">
      <c r="A68" s="313" t="s">
        <v>47</v>
      </c>
      <c r="B68" s="313"/>
      <c r="C68" s="313"/>
      <c r="D68" s="313"/>
      <c r="E68" s="313"/>
      <c r="F68" s="313"/>
      <c r="G68" s="313" t="s">
        <v>104</v>
      </c>
      <c r="H68" s="313"/>
      <c r="I68" s="313"/>
      <c r="J68" s="313"/>
      <c r="K68" s="340" t="s">
        <v>105</v>
      </c>
      <c r="L68" s="340"/>
      <c r="M68" s="340"/>
      <c r="N68" s="340"/>
      <c r="O68" s="340"/>
      <c r="P68" s="313" t="s">
        <v>106</v>
      </c>
      <c r="Q68" s="313"/>
      <c r="R68" s="313"/>
      <c r="S68" s="313" t="s">
        <v>126</v>
      </c>
      <c r="T68" s="313"/>
      <c r="U68" s="313"/>
      <c r="V68" s="313" t="s">
        <v>127</v>
      </c>
      <c r="W68" s="313"/>
      <c r="X68" s="313"/>
      <c r="Y68" s="313" t="s">
        <v>128</v>
      </c>
      <c r="Z68" s="313"/>
      <c r="AA68" s="313"/>
      <c r="AB68" s="313" t="s">
        <v>129</v>
      </c>
      <c r="AC68" s="313"/>
      <c r="AD68" s="313"/>
      <c r="AL68" s="113" t="str">
        <f>"■ "&amp;TEXT($U$4,"YYYY")-2&amp;"년도 사용액계"</f>
        <v>■ 2018년도 사용액계</v>
      </c>
    </row>
    <row r="69" spans="1:67" ht="10.5" customHeight="1">
      <c r="A69" s="335" t="s">
        <v>103</v>
      </c>
      <c r="B69" s="335"/>
      <c r="C69" s="335"/>
      <c r="D69" s="335"/>
      <c r="E69" s="335"/>
      <c r="F69" s="335"/>
      <c r="G69" s="341">
        <f>W19+W20</f>
        <v>3790700</v>
      </c>
      <c r="H69" s="342"/>
      <c r="I69" s="342"/>
      <c r="J69" s="342"/>
      <c r="K69" s="345">
        <v>0.15</v>
      </c>
      <c r="L69" s="346"/>
      <c r="M69" s="366">
        <f>TRUNC(G69*K69,0)</f>
        <v>568605</v>
      </c>
      <c r="N69" s="366"/>
      <c r="O69" s="366"/>
      <c r="P69" s="367">
        <f>IF(SUM(G69:J73)&lt;S67,0,TRUNC(MAX(M75-L87,0),0))</f>
        <v>312922</v>
      </c>
      <c r="Q69" s="368"/>
      <c r="R69" s="369"/>
      <c r="S69" s="367">
        <f>TRUNC(MIN(K67*20%,3000000),0)</f>
        <v>3000000</v>
      </c>
      <c r="T69" s="368"/>
      <c r="U69" s="369"/>
      <c r="V69" s="367">
        <f>TRUNC(MIN(P69,S69),0)</f>
        <v>312922</v>
      </c>
      <c r="W69" s="368"/>
      <c r="X69" s="369"/>
      <c r="Y69" s="367">
        <f>TRUNC(SUM(U89:W92),0)</f>
        <v>0</v>
      </c>
      <c r="Z69" s="368"/>
      <c r="AA69" s="369"/>
      <c r="AB69" s="392">
        <f>TRUNC(SUM(V69:AA74),0)</f>
        <v>312922</v>
      </c>
      <c r="AC69" s="393"/>
      <c r="AD69" s="394"/>
      <c r="AG69" s="120"/>
      <c r="AH69" s="120"/>
      <c r="AI69" s="120"/>
      <c r="AJ69" s="113" t="str">
        <f>AL62</f>
        <v>[신용카드]</v>
      </c>
      <c r="AL69" s="115" t="s">
        <v>301</v>
      </c>
      <c r="AM69" s="758">
        <v>11878450</v>
      </c>
      <c r="AN69" s="759"/>
      <c r="AO69" s="759"/>
      <c r="AP69" s="759"/>
      <c r="AQ69" s="759"/>
      <c r="AR69" s="760"/>
      <c r="AS69" s="740" t="s">
        <v>423</v>
      </c>
      <c r="AT69" s="741"/>
      <c r="AU69" s="741"/>
      <c r="AV69" s="742"/>
      <c r="AW69" s="749">
        <f>SUM(AM69:AR71)</f>
        <v>11878450</v>
      </c>
      <c r="AX69" s="750"/>
      <c r="AY69" s="750"/>
      <c r="AZ69" s="751"/>
      <c r="BI69" s="3"/>
      <c r="BJ69" s="3"/>
      <c r="BM69" s="76"/>
      <c r="BN69" s="76"/>
    </row>
    <row r="70" spans="1:67" ht="10.5" customHeight="1">
      <c r="A70" s="335" t="s">
        <v>100</v>
      </c>
      <c r="B70" s="335"/>
      <c r="C70" s="335"/>
      <c r="D70" s="335"/>
      <c r="E70" s="335"/>
      <c r="F70" s="335"/>
      <c r="G70" s="341">
        <f>AA19</f>
        <v>1663940</v>
      </c>
      <c r="H70" s="342"/>
      <c r="I70" s="342"/>
      <c r="J70" s="342"/>
      <c r="K70" s="345">
        <v>0.3</v>
      </c>
      <c r="L70" s="346"/>
      <c r="M70" s="366">
        <f>TRUNC(G70*$K$70,0)</f>
        <v>499182</v>
      </c>
      <c r="N70" s="366"/>
      <c r="O70" s="366"/>
      <c r="P70" s="370"/>
      <c r="Q70" s="371"/>
      <c r="R70" s="372"/>
      <c r="S70" s="370"/>
      <c r="T70" s="371"/>
      <c r="U70" s="372"/>
      <c r="V70" s="370"/>
      <c r="W70" s="371"/>
      <c r="X70" s="372"/>
      <c r="Y70" s="370"/>
      <c r="Z70" s="371"/>
      <c r="AA70" s="372"/>
      <c r="AB70" s="395"/>
      <c r="AC70" s="396"/>
      <c r="AD70" s="397"/>
      <c r="AI70" s="148">
        <v>0.03</v>
      </c>
      <c r="AJ70" s="147">
        <f>V67</f>
        <v>1244117</v>
      </c>
      <c r="AL70" s="115" t="s">
        <v>304</v>
      </c>
      <c r="AM70" s="761">
        <v>0</v>
      </c>
      <c r="AN70" s="762"/>
      <c r="AO70" s="762"/>
      <c r="AP70" s="762"/>
      <c r="AQ70" s="762"/>
      <c r="AR70" s="763"/>
      <c r="AS70" s="743"/>
      <c r="AT70" s="744"/>
      <c r="AU70" s="744"/>
      <c r="AV70" s="745"/>
      <c r="AW70" s="752"/>
      <c r="AX70" s="753"/>
      <c r="AY70" s="753"/>
      <c r="AZ70" s="754"/>
      <c r="BJ70" s="3"/>
      <c r="BM70" s="76"/>
      <c r="BN70" s="76"/>
    </row>
    <row r="71" spans="1:67" ht="11.25" customHeight="1" thickBot="1">
      <c r="A71" s="335" t="s">
        <v>101</v>
      </c>
      <c r="B71" s="335"/>
      <c r="C71" s="335"/>
      <c r="D71" s="335"/>
      <c r="E71" s="335"/>
      <c r="F71" s="335"/>
      <c r="G71" s="341">
        <f>Y19+Y20</f>
        <v>5956080</v>
      </c>
      <c r="H71" s="342"/>
      <c r="I71" s="342"/>
      <c r="J71" s="342"/>
      <c r="K71" s="346"/>
      <c r="L71" s="346"/>
      <c r="M71" s="366">
        <f>TRUNC(G71*$K$70,0)</f>
        <v>1786824</v>
      </c>
      <c r="N71" s="366"/>
      <c r="O71" s="366"/>
      <c r="P71" s="370"/>
      <c r="Q71" s="371"/>
      <c r="R71" s="372"/>
      <c r="S71" s="370"/>
      <c r="T71" s="371"/>
      <c r="U71" s="372"/>
      <c r="V71" s="370"/>
      <c r="W71" s="371"/>
      <c r="X71" s="372"/>
      <c r="Y71" s="370"/>
      <c r="Z71" s="371"/>
      <c r="AA71" s="372"/>
      <c r="AB71" s="395"/>
      <c r="AC71" s="396"/>
      <c r="AD71" s="397"/>
      <c r="AL71" s="115" t="s">
        <v>303</v>
      </c>
      <c r="AM71" s="764">
        <v>0</v>
      </c>
      <c r="AN71" s="765"/>
      <c r="AO71" s="765"/>
      <c r="AP71" s="765"/>
      <c r="AQ71" s="765"/>
      <c r="AR71" s="766"/>
      <c r="AS71" s="746"/>
      <c r="AT71" s="747"/>
      <c r="AU71" s="747"/>
      <c r="AV71" s="748"/>
      <c r="AW71" s="755"/>
      <c r="AX71" s="756"/>
      <c r="AY71" s="756"/>
      <c r="AZ71" s="757"/>
      <c r="BJ71" s="3"/>
      <c r="BM71" s="76"/>
      <c r="BN71" s="76"/>
    </row>
    <row r="72" spans="1:67" ht="21" customHeight="1">
      <c r="A72" s="335" t="s">
        <v>102</v>
      </c>
      <c r="B72" s="335"/>
      <c r="C72" s="335"/>
      <c r="D72" s="335"/>
      <c r="E72" s="335"/>
      <c r="F72" s="335"/>
      <c r="G72" s="341">
        <f>AC19+AC20</f>
        <v>0</v>
      </c>
      <c r="H72" s="342"/>
      <c r="I72" s="342"/>
      <c r="J72" s="342"/>
      <c r="K72" s="346"/>
      <c r="L72" s="346"/>
      <c r="M72" s="366">
        <f>TRUNC(G72*$K$70,0)</f>
        <v>0</v>
      </c>
      <c r="N72" s="366"/>
      <c r="O72" s="366"/>
      <c r="P72" s="370"/>
      <c r="Q72" s="371"/>
      <c r="R72" s="372"/>
      <c r="S72" s="370"/>
      <c r="T72" s="371"/>
      <c r="U72" s="372"/>
      <c r="V72" s="370"/>
      <c r="W72" s="371"/>
      <c r="X72" s="372"/>
      <c r="Y72" s="370"/>
      <c r="Z72" s="371"/>
      <c r="AA72" s="372"/>
      <c r="AB72" s="395"/>
      <c r="AC72" s="396"/>
      <c r="AD72" s="397"/>
    </row>
    <row r="73" spans="1:67" ht="21" customHeight="1" thickBot="1">
      <c r="A73" s="339" t="s">
        <v>425</v>
      </c>
      <c r="B73" s="339"/>
      <c r="C73" s="339"/>
      <c r="D73" s="339"/>
      <c r="E73" s="339"/>
      <c r="F73" s="339"/>
      <c r="G73" s="343">
        <f>AE19+AE20</f>
        <v>0</v>
      </c>
      <c r="H73" s="344"/>
      <c r="I73" s="344"/>
      <c r="J73" s="344"/>
      <c r="K73" s="347"/>
      <c r="L73" s="347"/>
      <c r="M73" s="385">
        <f>TRUNC(G73*$K$70,0)</f>
        <v>0</v>
      </c>
      <c r="N73" s="385"/>
      <c r="O73" s="385"/>
      <c r="P73" s="373"/>
      <c r="Q73" s="374"/>
      <c r="R73" s="375"/>
      <c r="S73" s="373"/>
      <c r="T73" s="374"/>
      <c r="U73" s="375"/>
      <c r="V73" s="373"/>
      <c r="W73" s="374"/>
      <c r="X73" s="375"/>
      <c r="Y73" s="373"/>
      <c r="Z73" s="374"/>
      <c r="AA73" s="375"/>
      <c r="AB73" s="398"/>
      <c r="AC73" s="399"/>
      <c r="AD73" s="400"/>
      <c r="AL73" s="113" t="str">
        <f>"■ "&amp;TEXT($U$4,"YYYY")-1&amp;"년도 사용액계"</f>
        <v>■ 2019년도 사용액계</v>
      </c>
      <c r="BI73" s="3"/>
      <c r="BJ73" s="3"/>
      <c r="BM73" s="76"/>
      <c r="BN73" s="76"/>
    </row>
    <row r="74" spans="1:67" ht="20.25" customHeight="1">
      <c r="A74" s="336" t="str">
        <f>"ⓕ-2 추가공제율 사용액 증가분        "&amp;TEXT($U$4,"YYYY")&amp;"년 상반기"</f>
        <v>ⓕ-2 추가공제율 사용액 증가분        2020년 상반기</v>
      </c>
      <c r="B74" s="337"/>
      <c r="C74" s="337"/>
      <c r="D74" s="337"/>
      <c r="E74" s="337"/>
      <c r="F74" s="338"/>
      <c r="G74" s="382">
        <f>IF(L79&gt;=L80,0,MAX(L82-(L81*50%),0))</f>
        <v>0</v>
      </c>
      <c r="H74" s="383"/>
      <c r="I74" s="383"/>
      <c r="J74" s="384"/>
      <c r="K74" s="525">
        <v>0.2</v>
      </c>
      <c r="L74" s="526"/>
      <c r="M74" s="527">
        <f>TRUNC(IF(AF74=2,0,G74*K74),0)</f>
        <v>0</v>
      </c>
      <c r="N74" s="528"/>
      <c r="O74" s="529"/>
      <c r="P74" s="376" t="s">
        <v>108</v>
      </c>
      <c r="Q74" s="377"/>
      <c r="R74" s="378"/>
      <c r="S74" s="376" t="s">
        <v>109</v>
      </c>
      <c r="T74" s="377"/>
      <c r="U74" s="378"/>
      <c r="V74" s="376" t="s">
        <v>110</v>
      </c>
      <c r="W74" s="377"/>
      <c r="X74" s="378"/>
      <c r="Y74" s="376" t="s">
        <v>111</v>
      </c>
      <c r="Z74" s="377"/>
      <c r="AA74" s="378"/>
      <c r="AB74" s="376" t="s">
        <v>112</v>
      </c>
      <c r="AC74" s="377"/>
      <c r="AD74" s="378"/>
      <c r="AF74" s="119">
        <v>1</v>
      </c>
      <c r="AL74" s="115" t="s">
        <v>301</v>
      </c>
      <c r="AM74" s="484">
        <v>0</v>
      </c>
      <c r="AN74" s="484"/>
      <c r="AO74" s="484"/>
      <c r="AP74" s="484"/>
      <c r="AQ74" s="484"/>
      <c r="AR74" s="484"/>
      <c r="AS74" s="459" t="s">
        <v>423</v>
      </c>
      <c r="AT74" s="460"/>
      <c r="AU74" s="460"/>
      <c r="AV74" s="475"/>
      <c r="AW74" s="461">
        <v>7901430</v>
      </c>
      <c r="AX74" s="462"/>
      <c r="AY74" s="462"/>
      <c r="AZ74" s="463"/>
      <c r="BI74" s="3"/>
      <c r="BJ74" s="3"/>
      <c r="BM74" s="76"/>
      <c r="BN74" s="76"/>
    </row>
    <row r="75" spans="1:67" ht="20.25" customHeight="1">
      <c r="A75" s="335" t="s">
        <v>136</v>
      </c>
      <c r="B75" s="335"/>
      <c r="C75" s="335"/>
      <c r="D75" s="335"/>
      <c r="E75" s="335"/>
      <c r="F75" s="335"/>
      <c r="G75" s="327">
        <f>SUM(G69:J73)</f>
        <v>11410720</v>
      </c>
      <c r="H75" s="328"/>
      <c r="I75" s="328"/>
      <c r="J75" s="328"/>
      <c r="K75" s="386"/>
      <c r="L75" s="387"/>
      <c r="M75" s="327">
        <f>SUM(M69:O74)</f>
        <v>2854611</v>
      </c>
      <c r="N75" s="328"/>
      <c r="O75" s="328"/>
      <c r="P75" s="379"/>
      <c r="Q75" s="380"/>
      <c r="R75" s="381"/>
      <c r="S75" s="379"/>
      <c r="T75" s="380"/>
      <c r="U75" s="381"/>
      <c r="V75" s="379"/>
      <c r="W75" s="380"/>
      <c r="X75" s="381"/>
      <c r="Y75" s="379"/>
      <c r="Z75" s="380"/>
      <c r="AA75" s="381"/>
      <c r="AB75" s="379"/>
      <c r="AC75" s="380"/>
      <c r="AD75" s="381"/>
      <c r="AJ75" s="145"/>
      <c r="AL75" s="115" t="s">
        <v>304</v>
      </c>
      <c r="AM75" s="485">
        <v>0</v>
      </c>
      <c r="AN75" s="485"/>
      <c r="AO75" s="485"/>
      <c r="AP75" s="485"/>
      <c r="AQ75" s="485"/>
      <c r="AR75" s="485"/>
      <c r="AS75" s="459"/>
      <c r="AT75" s="460"/>
      <c r="AU75" s="460"/>
      <c r="AV75" s="475"/>
      <c r="AW75" s="464"/>
      <c r="AX75" s="465"/>
      <c r="AY75" s="465"/>
      <c r="AZ75" s="466"/>
      <c r="BI75" s="3"/>
      <c r="BJ75" s="3"/>
      <c r="BM75" s="76"/>
      <c r="BN75" s="76"/>
    </row>
    <row r="76" spans="1:67" ht="12" customHeight="1" thickBot="1">
      <c r="T76" s="151"/>
      <c r="Y76" s="3" t="s">
        <v>121</v>
      </c>
      <c r="AE76" s="280"/>
      <c r="AF76" s="281"/>
      <c r="AG76" s="281"/>
      <c r="AJ76" s="146"/>
      <c r="AL76" s="115" t="s">
        <v>303</v>
      </c>
      <c r="AM76" s="485">
        <v>0</v>
      </c>
      <c r="AN76" s="485"/>
      <c r="AO76" s="485"/>
      <c r="AP76" s="485"/>
      <c r="AQ76" s="485"/>
      <c r="AR76" s="485"/>
      <c r="AS76" s="459"/>
      <c r="AT76" s="460"/>
      <c r="AU76" s="460"/>
      <c r="AV76" s="475"/>
      <c r="AW76" s="467"/>
      <c r="AX76" s="468"/>
      <c r="AY76" s="468"/>
      <c r="AZ76" s="469"/>
      <c r="BI76" s="3"/>
      <c r="BJ76" s="3"/>
      <c r="BM76" s="76"/>
      <c r="BN76" s="76"/>
    </row>
    <row r="77" spans="1:67">
      <c r="A77" s="3" t="s">
        <v>421</v>
      </c>
      <c r="F77" s="145" t="str">
        <f>"["&amp;TEXT($U$4,"YYYY")&amp;"년 상반기]"</f>
        <v>[2020년 상반기]</v>
      </c>
      <c r="AE77" s="280"/>
      <c r="AF77" s="281"/>
      <c r="AG77" s="281"/>
    </row>
    <row r="78" spans="1:67" ht="11.25" thickBot="1">
      <c r="A78" s="334" t="s">
        <v>47</v>
      </c>
      <c r="B78" s="334"/>
      <c r="C78" s="334"/>
      <c r="D78" s="334"/>
      <c r="E78" s="334"/>
      <c r="F78" s="334"/>
      <c r="G78" s="334" t="s">
        <v>113</v>
      </c>
      <c r="H78" s="334"/>
      <c r="I78" s="334"/>
      <c r="J78" s="334"/>
      <c r="K78" s="334"/>
      <c r="L78" s="334" t="s">
        <v>115</v>
      </c>
      <c r="M78" s="334"/>
      <c r="N78" s="334"/>
      <c r="O78" s="334"/>
      <c r="P78" s="310" t="s">
        <v>120</v>
      </c>
      <c r="Q78" s="311"/>
      <c r="R78" s="311"/>
      <c r="S78" s="311"/>
      <c r="T78" s="311"/>
      <c r="U78" s="311"/>
      <c r="V78" s="311"/>
      <c r="W78" s="311"/>
      <c r="X78" s="311"/>
      <c r="Y78" s="311"/>
      <c r="Z78" s="311"/>
      <c r="AA78" s="311"/>
      <c r="AB78" s="311"/>
      <c r="AC78" s="311"/>
      <c r="AD78" s="312"/>
      <c r="AE78" s="280"/>
      <c r="AF78" s="281"/>
      <c r="AG78" s="281"/>
      <c r="AJ78" s="192" t="str">
        <f>"■ "&amp;TEXT($U$4,"YYYY")&amp;"년도 사용액계"</f>
        <v>■ 2020년도 사용액계</v>
      </c>
      <c r="AL78" s="96" t="s">
        <v>314</v>
      </c>
    </row>
    <row r="79" spans="1:67" ht="12">
      <c r="A79" s="510" t="s">
        <v>159</v>
      </c>
      <c r="B79" s="511"/>
      <c r="C79" s="511"/>
      <c r="D79" s="511"/>
      <c r="E79" s="511"/>
      <c r="F79" s="512"/>
      <c r="G79" s="110" t="s">
        <v>116</v>
      </c>
      <c r="H79" s="410" t="str">
        <f>TEXT($U$4,"YYYY")-2&amp;"년"</f>
        <v>2018년</v>
      </c>
      <c r="I79" s="410"/>
      <c r="J79" s="410"/>
      <c r="K79" s="411"/>
      <c r="L79" s="348">
        <f>IF(AF74=2,0,AW69+AW93+AW117)</f>
        <v>14075690</v>
      </c>
      <c r="M79" s="349"/>
      <c r="N79" s="349"/>
      <c r="O79" s="350"/>
      <c r="P79" s="401" t="str">
        <f>"1.  "&amp;TEXT($U$4,"YYYY")-2&amp;"년 본인의 신용카드 등 사용액 (①) ≥ "&amp;TEXT($U$4,"YYYY")-1&amp;"년 본인의 신용카드 등 사용액 (②) : 0"</f>
        <v>1.  2018년 본인의 신용카드 등 사용액 (①) ≥ 2019년 본인의 신용카드 등 사용액 (②) : 0</v>
      </c>
      <c r="Q79" s="402"/>
      <c r="R79" s="402"/>
      <c r="S79" s="402"/>
      <c r="T79" s="402"/>
      <c r="U79" s="402"/>
      <c r="V79" s="402"/>
      <c r="W79" s="402"/>
      <c r="X79" s="402"/>
      <c r="Y79" s="402"/>
      <c r="Z79" s="402"/>
      <c r="AA79" s="402"/>
      <c r="AB79" s="402"/>
      <c r="AC79" s="402"/>
      <c r="AD79" s="403"/>
      <c r="AE79" s="280"/>
      <c r="AF79" s="281"/>
      <c r="AG79" s="281"/>
      <c r="AJ79" s="135" t="str">
        <f>AM66</f>
        <v>주황규</v>
      </c>
    </row>
    <row r="80" spans="1:67" ht="21" customHeight="1" thickBot="1">
      <c r="A80" s="513"/>
      <c r="B80" s="514"/>
      <c r="C80" s="514"/>
      <c r="D80" s="514"/>
      <c r="E80" s="514"/>
      <c r="F80" s="515"/>
      <c r="G80" s="111" t="s">
        <v>117</v>
      </c>
      <c r="H80" s="390" t="str">
        <f>TEXT($U$4,"YYYY")-1&amp;"년"</f>
        <v>2019년</v>
      </c>
      <c r="I80" s="390"/>
      <c r="J80" s="390"/>
      <c r="K80" s="391"/>
      <c r="L80" s="351">
        <f>IF(AF74=2,0,AW74+AW98+AW122)</f>
        <v>11722062</v>
      </c>
      <c r="M80" s="352"/>
      <c r="N80" s="352"/>
      <c r="O80" s="353"/>
      <c r="P80" s="195"/>
      <c r="Q80" s="196"/>
      <c r="R80" s="196"/>
      <c r="S80" s="196"/>
      <c r="T80" s="196"/>
      <c r="U80" s="196"/>
      <c r="V80" s="196"/>
      <c r="W80" s="196"/>
      <c r="X80" s="196"/>
      <c r="Y80" s="196"/>
      <c r="Z80" s="196"/>
      <c r="AA80" s="196"/>
      <c r="AB80" s="196"/>
      <c r="AC80" s="196"/>
      <c r="AD80" s="197"/>
      <c r="AE80" s="280"/>
      <c r="AF80" s="281"/>
      <c r="AG80" s="281"/>
      <c r="AI80" s="118" t="str">
        <f>AL78</f>
        <v>[신용카드]</v>
      </c>
      <c r="AJ80" s="283" t="s">
        <v>306</v>
      </c>
      <c r="AK80" s="283"/>
      <c r="AL80" s="283"/>
      <c r="AM80" s="431" t="s">
        <v>308</v>
      </c>
      <c r="AN80" s="432"/>
      <c r="AO80" s="432"/>
      <c r="AP80" s="432"/>
      <c r="AQ80" s="432"/>
      <c r="AR80" s="433"/>
      <c r="AS80" s="773" t="s">
        <v>424</v>
      </c>
      <c r="AT80" s="774"/>
      <c r="AU80" s="774"/>
      <c r="AV80" s="774"/>
      <c r="AW80" s="774"/>
      <c r="AX80" s="774"/>
      <c r="AY80" s="774"/>
      <c r="AZ80" s="774"/>
    </row>
    <row r="81" spans="1:66" ht="11.25" customHeight="1" thickBot="1">
      <c r="A81" s="516" t="s">
        <v>426</v>
      </c>
      <c r="B81" s="517"/>
      <c r="C81" s="517"/>
      <c r="D81" s="517"/>
      <c r="E81" s="517"/>
      <c r="F81" s="518"/>
      <c r="G81" s="109" t="s">
        <v>118</v>
      </c>
      <c r="H81" s="388" t="str">
        <f>TEXT($U$4,"YYYY")-2&amp;"년"</f>
        <v>2018년</v>
      </c>
      <c r="I81" s="388"/>
      <c r="J81" s="388"/>
      <c r="K81" s="389"/>
      <c r="L81" s="354">
        <f>IF(AF74=2,0,AM70+AM71+AW93+AW117)</f>
        <v>2197240</v>
      </c>
      <c r="M81" s="355"/>
      <c r="N81" s="355"/>
      <c r="O81" s="356"/>
      <c r="P81" s="404" t="str">
        <f>"2.  "&amp;TEXT($U$4,"YYYY")-2&amp;"년 본인의 신용카드 등 사용액 (①) ＜ "&amp;TEXT($U$4,"YYYY")-1&amp;"년 본인의 신용카드 등 사용액 (②)"</f>
        <v>2.  2018년 본인의 신용카드 등 사용액 (①) ＜ 2019년 본인의 신용카드 등 사용액 (②)</v>
      </c>
      <c r="Q81" s="405"/>
      <c r="R81" s="405"/>
      <c r="S81" s="405"/>
      <c r="T81" s="405"/>
      <c r="U81" s="405"/>
      <c r="V81" s="405"/>
      <c r="W81" s="405"/>
      <c r="X81" s="405"/>
      <c r="Y81" s="405"/>
      <c r="Z81" s="405"/>
      <c r="AA81" s="405"/>
      <c r="AB81" s="405"/>
      <c r="AC81" s="405"/>
      <c r="AD81" s="406"/>
      <c r="AE81" s="280"/>
      <c r="AF81" s="281"/>
      <c r="AG81" s="281"/>
      <c r="AJ81" s="424" t="s">
        <v>309</v>
      </c>
      <c r="AK81" s="425" t="s">
        <v>301</v>
      </c>
      <c r="AL81" s="425"/>
      <c r="AM81" s="452">
        <v>3790700</v>
      </c>
      <c r="AN81" s="452"/>
      <c r="AO81" s="452"/>
      <c r="AP81" s="452"/>
      <c r="AQ81" s="452"/>
      <c r="AR81" s="452"/>
      <c r="AS81" s="478">
        <v>0</v>
      </c>
      <c r="AT81" s="479"/>
      <c r="AU81" s="479"/>
      <c r="AV81" s="479"/>
      <c r="AW81" s="479"/>
      <c r="AX81" s="479"/>
      <c r="AY81" s="479"/>
      <c r="AZ81" s="480"/>
    </row>
    <row r="82" spans="1:66" ht="11.25" thickBot="1">
      <c r="A82" s="519"/>
      <c r="B82" s="520"/>
      <c r="C82" s="520"/>
      <c r="D82" s="520"/>
      <c r="E82" s="520"/>
      <c r="F82" s="521"/>
      <c r="G82" s="111" t="s">
        <v>119</v>
      </c>
      <c r="H82" s="390" t="str">
        <f>TEXT($U$4,"YYYY")&amp;"년 상반기"</f>
        <v>2020년 상반기</v>
      </c>
      <c r="I82" s="390"/>
      <c r="J82" s="390"/>
      <c r="K82" s="391"/>
      <c r="L82" s="357">
        <f>IF(AF74=2,0,AS82+AS105+AS129)</f>
        <v>367090</v>
      </c>
      <c r="M82" s="358"/>
      <c r="N82" s="358"/>
      <c r="O82" s="359"/>
      <c r="P82" s="407" t="str">
        <f>"  : "&amp;TEXT($U$4,"YYYY")&amp;"년 상반기 추가공제율사용분(④) - ("&amp;TEXT($U$4,"YYYY")-2&amp;"년 추가공제율사용분(③x50%) 단, 음수면 0"</f>
        <v xml:space="preserve">  : 2020년 상반기 추가공제율사용분(④) - (2018년 추가공제율사용분(③x50%) 단, 음수면 0</v>
      </c>
      <c r="Q82" s="408"/>
      <c r="R82" s="408"/>
      <c r="S82" s="408"/>
      <c r="T82" s="408"/>
      <c r="U82" s="408"/>
      <c r="V82" s="408"/>
      <c r="W82" s="408"/>
      <c r="X82" s="408"/>
      <c r="Y82" s="408"/>
      <c r="Z82" s="408"/>
      <c r="AA82" s="408"/>
      <c r="AB82" s="408"/>
      <c r="AC82" s="408"/>
      <c r="AD82" s="409"/>
      <c r="AF82" s="673">
        <v>0.5</v>
      </c>
      <c r="AG82" s="673"/>
      <c r="AH82" s="673"/>
      <c r="AJ82" s="283"/>
      <c r="AK82" s="425" t="s">
        <v>302</v>
      </c>
      <c r="AL82" s="425"/>
      <c r="AM82" s="470">
        <v>0</v>
      </c>
      <c r="AN82" s="470"/>
      <c r="AO82" s="470"/>
      <c r="AP82" s="470"/>
      <c r="AQ82" s="470"/>
      <c r="AR82" s="506"/>
      <c r="AS82" s="446">
        <v>0</v>
      </c>
      <c r="AT82" s="447"/>
      <c r="AU82" s="447"/>
      <c r="AV82" s="447"/>
      <c r="AW82" s="447"/>
      <c r="AX82" s="447"/>
      <c r="AY82" s="447"/>
      <c r="AZ82" s="448"/>
    </row>
    <row r="83" spans="1:66" ht="11.25" thickBot="1">
      <c r="AF83" s="691">
        <f>L81*AF82</f>
        <v>1098620</v>
      </c>
      <c r="AG83" s="691"/>
      <c r="AH83" s="691"/>
      <c r="AJ83" s="329"/>
      <c r="AK83" s="418" t="s">
        <v>307</v>
      </c>
      <c r="AL83" s="418"/>
      <c r="AM83" s="436">
        <v>0</v>
      </c>
      <c r="AN83" s="436"/>
      <c r="AO83" s="436"/>
      <c r="AP83" s="436"/>
      <c r="AQ83" s="436"/>
      <c r="AR83" s="437"/>
      <c r="AS83" s="449"/>
      <c r="AT83" s="450"/>
      <c r="AU83" s="450"/>
      <c r="AV83" s="450"/>
      <c r="AW83" s="450"/>
      <c r="AX83" s="450"/>
      <c r="AY83" s="450"/>
      <c r="AZ83" s="451"/>
    </row>
    <row r="84" spans="1:66" ht="10.5" customHeight="1">
      <c r="AJ84" s="283" t="s">
        <v>305</v>
      </c>
      <c r="AK84" s="283"/>
      <c r="AL84" s="283"/>
      <c r="AM84" s="486">
        <f>SUM(AM81:AR83)</f>
        <v>3790700</v>
      </c>
      <c r="AN84" s="487"/>
      <c r="AO84" s="487"/>
      <c r="AP84" s="487"/>
      <c r="AQ84" s="487"/>
      <c r="AR84" s="487"/>
      <c r="AS84" s="476">
        <f>AS82</f>
        <v>0</v>
      </c>
      <c r="AT84" s="477"/>
      <c r="AU84" s="477"/>
      <c r="AV84" s="477"/>
      <c r="AW84" s="477"/>
      <c r="AX84" s="477"/>
      <c r="AY84" s="477"/>
      <c r="AZ84" s="477"/>
    </row>
    <row r="85" spans="1:66">
      <c r="G85" s="283" t="str">
        <f>TEXT($U$4,"YYYY")&amp;"년 직불카드등"</f>
        <v>2020년 직불카드등</v>
      </c>
      <c r="H85" s="283"/>
      <c r="I85" s="283"/>
      <c r="J85" s="283"/>
      <c r="K85" s="283"/>
      <c r="L85" s="689">
        <f>SUM(BB65:BL65)</f>
        <v>7620020</v>
      </c>
      <c r="M85" s="346"/>
      <c r="N85" s="346"/>
      <c r="O85" s="346"/>
      <c r="Q85" s="689">
        <f>SUM(Y21:AF22)</f>
        <v>7620020</v>
      </c>
      <c r="R85" s="346"/>
      <c r="S85" s="346"/>
      <c r="U85" s="283" t="b">
        <f>L85=Q85</f>
        <v>1</v>
      </c>
      <c r="V85" s="283"/>
      <c r="AJ85" s="93"/>
      <c r="AK85" s="93"/>
      <c r="AL85" s="93"/>
      <c r="AM85" s="93"/>
      <c r="AN85" s="93"/>
      <c r="AO85" s="93"/>
      <c r="AP85" s="93"/>
      <c r="AQ85" s="93"/>
      <c r="AR85" s="93"/>
      <c r="AS85" s="93"/>
      <c r="AT85" s="93"/>
      <c r="AU85" s="93"/>
      <c r="AV85" s="93"/>
      <c r="AW85" s="93"/>
      <c r="AX85" s="93"/>
      <c r="AY85" s="93"/>
      <c r="AZ85" s="93"/>
    </row>
    <row r="86" spans="1:66" ht="11.25">
      <c r="AJ86" s="122" t="str">
        <f>AW86</f>
        <v>[직불카드]</v>
      </c>
      <c r="AL86" s="113" t="str">
        <f>TEXT($U$4,"YYYY")&amp;"년 귀속 소득공제증명서류 : 기본(사용처별)내역"</f>
        <v>2020년 귀속 소득공제증명서류 : 기본(사용처별)내역</v>
      </c>
      <c r="AW86" s="117" t="s">
        <v>363</v>
      </c>
    </row>
    <row r="87" spans="1:66" ht="17.25" customHeight="1">
      <c r="A87" s="3" t="s">
        <v>122</v>
      </c>
      <c r="G87" s="310" t="s">
        <v>114</v>
      </c>
      <c r="H87" s="311"/>
      <c r="I87" s="311"/>
      <c r="J87" s="311"/>
      <c r="K87" s="312"/>
      <c r="L87" s="767">
        <f>IF(S67&lt;=G69,TRUNC(S67*15%,0),TRUNC(G69*15%+(S67-G69)*30%,0))</f>
        <v>2541689</v>
      </c>
      <c r="M87" s="768"/>
      <c r="N87" s="768"/>
      <c r="O87" s="769"/>
      <c r="Q87" s="3" t="s">
        <v>124</v>
      </c>
      <c r="AL87" s="92" t="str">
        <f>"(조회기간 : "&amp;TEXT($U$4,"YYYY")&amp;"년 1월 ~ 12월)"</f>
        <v>(조회기간 : 2020년 1월 ~ 12월)</v>
      </c>
      <c r="AM87" s="92"/>
      <c r="AN87" s="92"/>
      <c r="AO87" s="92"/>
      <c r="AP87" s="92"/>
      <c r="AQ87" s="92"/>
      <c r="AR87" s="92"/>
      <c r="AS87" s="92"/>
    </row>
    <row r="88" spans="1:66">
      <c r="L88" s="326"/>
      <c r="M88" s="326"/>
      <c r="N88" s="326"/>
      <c r="O88" s="326"/>
      <c r="Q88" s="310" t="s">
        <v>125</v>
      </c>
      <c r="R88" s="311"/>
      <c r="S88" s="311"/>
      <c r="T88" s="312"/>
      <c r="U88" s="310" t="s">
        <v>115</v>
      </c>
      <c r="V88" s="311"/>
      <c r="W88" s="312"/>
      <c r="X88" s="310" t="s">
        <v>130</v>
      </c>
      <c r="Y88" s="311"/>
      <c r="Z88" s="311"/>
      <c r="AA88" s="311"/>
      <c r="AB88" s="311"/>
      <c r="AC88" s="311"/>
      <c r="AD88" s="312"/>
      <c r="AL88" s="3" t="s">
        <v>298</v>
      </c>
    </row>
    <row r="89" spans="1:66" ht="9.75" customHeight="1">
      <c r="B89" s="57" t="s">
        <v>135</v>
      </c>
      <c r="C89" s="58"/>
      <c r="D89" s="58"/>
      <c r="E89" s="58"/>
      <c r="F89" s="58"/>
      <c r="G89" s="58"/>
      <c r="H89" s="58"/>
      <c r="I89" s="58"/>
      <c r="J89" s="58"/>
      <c r="K89" s="58"/>
      <c r="L89" s="58"/>
      <c r="M89" s="58"/>
      <c r="N89" s="59"/>
      <c r="Q89" s="291" t="s">
        <v>133</v>
      </c>
      <c r="R89" s="326"/>
      <c r="S89" s="326"/>
      <c r="T89" s="292"/>
      <c r="U89" s="367">
        <f>IF(AF74=2,0,MIN(IF(P69-S69&lt;0,0,P69-S69),M72,1000000))</f>
        <v>0</v>
      </c>
      <c r="V89" s="368"/>
      <c r="W89" s="369"/>
      <c r="X89" s="677" t="s">
        <v>131</v>
      </c>
      <c r="Y89" s="678"/>
      <c r="Z89" s="678"/>
      <c r="AA89" s="678"/>
      <c r="AB89" s="678"/>
      <c r="AC89" s="678"/>
      <c r="AD89" s="679"/>
      <c r="AF89" s="673">
        <v>0.5</v>
      </c>
      <c r="AG89" s="673"/>
      <c r="AH89" s="673"/>
      <c r="AL89" s="88" t="s">
        <v>299</v>
      </c>
      <c r="AM89" s="507" t="s">
        <v>300</v>
      </c>
      <c r="AN89" s="507"/>
      <c r="AO89" s="507"/>
    </row>
    <row r="90" spans="1:66">
      <c r="B90" s="60" t="s">
        <v>123</v>
      </c>
      <c r="C90" s="61"/>
      <c r="D90" s="61"/>
      <c r="E90" s="61"/>
      <c r="F90" s="61"/>
      <c r="G90" s="61"/>
      <c r="H90" s="61"/>
      <c r="I90" s="61"/>
      <c r="J90" s="61"/>
      <c r="K90" s="61"/>
      <c r="L90" s="61"/>
      <c r="M90" s="61"/>
      <c r="N90" s="62"/>
      <c r="Q90" s="293"/>
      <c r="R90" s="683"/>
      <c r="S90" s="683"/>
      <c r="T90" s="294"/>
      <c r="U90" s="674"/>
      <c r="V90" s="675"/>
      <c r="W90" s="676"/>
      <c r="X90" s="680"/>
      <c r="Y90" s="681"/>
      <c r="Z90" s="681"/>
      <c r="AA90" s="681"/>
      <c r="AB90" s="681"/>
      <c r="AC90" s="681"/>
      <c r="AD90" s="682"/>
      <c r="AF90" s="691" t="e">
        <f>#REF!*AF89</f>
        <v>#REF!</v>
      </c>
      <c r="AG90" s="691"/>
      <c r="AH90" s="691"/>
      <c r="AI90" s="3" t="b">
        <f>AM84=AS84</f>
        <v>0</v>
      </c>
      <c r="AL90" s="94" t="str">
        <f>AM66</f>
        <v>주황규</v>
      </c>
      <c r="AM90" s="508" t="str">
        <f>AN66</f>
        <v>730101-1******</v>
      </c>
      <c r="AN90" s="346"/>
      <c r="AO90" s="346"/>
    </row>
    <row r="91" spans="1:66">
      <c r="Q91" s="291" t="s">
        <v>134</v>
      </c>
      <c r="R91" s="326"/>
      <c r="S91" s="326"/>
      <c r="T91" s="292"/>
      <c r="U91" s="367">
        <f>IF(AF74=2,0,MIN(IF(P69-S69-U89&lt;0,0,P69-S69-U89),M73,1000000))</f>
        <v>0</v>
      </c>
      <c r="V91" s="368"/>
      <c r="W91" s="369"/>
      <c r="X91" s="677" t="s">
        <v>132</v>
      </c>
      <c r="Y91" s="678"/>
      <c r="Z91" s="678"/>
      <c r="AA91" s="678"/>
      <c r="AB91" s="678"/>
      <c r="AC91" s="678"/>
      <c r="AD91" s="679"/>
    </row>
    <row r="92" spans="1:66" ht="11.25" thickBot="1">
      <c r="A92" s="101" t="s">
        <v>327</v>
      </c>
      <c r="Q92" s="293"/>
      <c r="R92" s="683"/>
      <c r="S92" s="683"/>
      <c r="T92" s="294"/>
      <c r="U92" s="674"/>
      <c r="V92" s="675"/>
      <c r="W92" s="676"/>
      <c r="X92" s="680"/>
      <c r="Y92" s="681"/>
      <c r="Z92" s="681"/>
      <c r="AA92" s="681"/>
      <c r="AB92" s="681"/>
      <c r="AC92" s="681"/>
      <c r="AD92" s="682"/>
      <c r="AL92" s="113" t="str">
        <f>"■ "&amp;TEXT($U$4,"YYYY")-2&amp;"년도 사용액계"</f>
        <v>■ 2018년도 사용액계</v>
      </c>
      <c r="AP92" s="91" t="str">
        <f>AM66</f>
        <v>주황규</v>
      </c>
      <c r="BI92" s="3"/>
      <c r="BJ92" s="3"/>
      <c r="BM92" s="76"/>
      <c r="BN92" s="76"/>
    </row>
    <row r="93" spans="1:66" ht="10.5">
      <c r="A93" s="100" t="s">
        <v>325</v>
      </c>
      <c r="AJ93" s="116" t="str">
        <f>AW86</f>
        <v>[직불카드]</v>
      </c>
      <c r="AL93" s="115" t="s">
        <v>301</v>
      </c>
      <c r="AM93" s="481">
        <v>478700</v>
      </c>
      <c r="AN93" s="482"/>
      <c r="AO93" s="482"/>
      <c r="AP93" s="482"/>
      <c r="AQ93" s="482"/>
      <c r="AR93" s="483"/>
      <c r="AS93" s="459" t="s">
        <v>305</v>
      </c>
      <c r="AT93" s="460"/>
      <c r="AU93" s="460"/>
      <c r="AV93" s="460"/>
      <c r="AW93" s="435">
        <f>SUM(AM93:AR95)</f>
        <v>478700</v>
      </c>
      <c r="AX93" s="435"/>
      <c r="AY93" s="435"/>
      <c r="AZ93" s="435"/>
      <c r="BI93" s="3"/>
      <c r="BJ93" s="3"/>
      <c r="BM93" s="76"/>
      <c r="BN93" s="76"/>
    </row>
    <row r="94" spans="1:66" ht="10.5">
      <c r="A94" s="100" t="s">
        <v>326</v>
      </c>
      <c r="AL94" s="115" t="s">
        <v>304</v>
      </c>
      <c r="AM94" s="453">
        <v>0</v>
      </c>
      <c r="AN94" s="454"/>
      <c r="AO94" s="454"/>
      <c r="AP94" s="454"/>
      <c r="AQ94" s="454"/>
      <c r="AR94" s="455"/>
      <c r="AS94" s="459"/>
      <c r="AT94" s="460"/>
      <c r="AU94" s="460"/>
      <c r="AV94" s="460"/>
      <c r="AW94" s="435"/>
      <c r="AX94" s="435"/>
      <c r="AY94" s="435"/>
      <c r="AZ94" s="435"/>
      <c r="BI94" s="3"/>
      <c r="BJ94" s="3"/>
      <c r="BM94" s="76"/>
      <c r="BN94" s="76"/>
    </row>
    <row r="95" spans="1:66" ht="11.25" thickBot="1">
      <c r="A95" s="125"/>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L95" s="115" t="s">
        <v>303</v>
      </c>
      <c r="AM95" s="456">
        <v>0</v>
      </c>
      <c r="AN95" s="457"/>
      <c r="AO95" s="457"/>
      <c r="AP95" s="457"/>
      <c r="AQ95" s="457"/>
      <c r="AR95" s="458"/>
      <c r="AS95" s="459"/>
      <c r="AT95" s="460"/>
      <c r="AU95" s="460"/>
      <c r="AV95" s="460"/>
      <c r="AW95" s="435"/>
      <c r="AX95" s="435"/>
      <c r="AY95" s="435"/>
      <c r="AZ95" s="435"/>
      <c r="BI95" s="3"/>
      <c r="BJ95" s="3"/>
      <c r="BM95" s="76"/>
      <c r="BN95" s="76"/>
    </row>
    <row r="96" spans="1:66">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BI96" s="3"/>
      <c r="BJ96" s="3"/>
      <c r="BM96" s="76"/>
      <c r="BN96" s="76"/>
    </row>
    <row r="97" spans="1:66" ht="11.25" thickBot="1">
      <c r="A97" s="3" t="s">
        <v>385</v>
      </c>
      <c r="AL97" s="113" t="str">
        <f>"■ "&amp;TEXT($U$4,"YYYY")-1&amp;"년도 사용액계"</f>
        <v>■ 2019년도 사용액계</v>
      </c>
      <c r="BI97" s="3"/>
      <c r="BJ97" s="3"/>
      <c r="BM97" s="76"/>
      <c r="BN97" s="76"/>
    </row>
    <row r="98" spans="1:66" ht="10.5">
      <c r="A98" s="283" t="s">
        <v>384</v>
      </c>
      <c r="B98" s="283"/>
      <c r="C98" s="131"/>
      <c r="D98" s="325" t="s">
        <v>378</v>
      </c>
      <c r="E98" s="325"/>
      <c r="F98" s="325"/>
      <c r="G98" s="325" t="s">
        <v>379</v>
      </c>
      <c r="H98" s="325"/>
      <c r="I98" s="325"/>
      <c r="J98" s="325" t="s">
        <v>380</v>
      </c>
      <c r="K98" s="325"/>
      <c r="L98" s="325"/>
      <c r="M98" s="325"/>
      <c r="N98" s="325" t="s">
        <v>381</v>
      </c>
      <c r="O98" s="325"/>
      <c r="P98" s="325"/>
      <c r="Q98" s="325" t="s">
        <v>382</v>
      </c>
      <c r="R98" s="325"/>
      <c r="S98" s="325"/>
      <c r="T98" s="131"/>
      <c r="U98" s="325" t="s">
        <v>383</v>
      </c>
      <c r="V98" s="325"/>
      <c r="W98" s="325"/>
      <c r="X98" s="131"/>
      <c r="Y98" s="131"/>
      <c r="Z98" s="131"/>
      <c r="AA98" s="131"/>
      <c r="AB98" s="131"/>
      <c r="AC98" s="131"/>
      <c r="AL98" s="115" t="s">
        <v>301</v>
      </c>
      <c r="AM98" s="484"/>
      <c r="AN98" s="484"/>
      <c r="AO98" s="484"/>
      <c r="AP98" s="484"/>
      <c r="AQ98" s="484"/>
      <c r="AR98" s="484"/>
      <c r="AS98" s="459" t="s">
        <v>305</v>
      </c>
      <c r="AT98" s="460"/>
      <c r="AU98" s="460"/>
      <c r="AV98" s="475"/>
      <c r="AW98" s="461">
        <v>2522780</v>
      </c>
      <c r="AX98" s="462"/>
      <c r="AY98" s="462"/>
      <c r="AZ98" s="463"/>
      <c r="BI98" s="3"/>
      <c r="BJ98" s="3"/>
      <c r="BM98" s="76"/>
      <c r="BN98" s="76"/>
    </row>
    <row r="99" spans="1:66" ht="11.25">
      <c r="A99" s="262" t="str">
        <f>AM66</f>
        <v>주황규</v>
      </c>
      <c r="B99" s="262"/>
      <c r="C99" s="142"/>
      <c r="D99" s="261">
        <f>AX65</f>
        <v>3790700</v>
      </c>
      <c r="E99" s="261"/>
      <c r="F99" s="261"/>
      <c r="G99" s="261">
        <f>BB65</f>
        <v>1663940</v>
      </c>
      <c r="H99" s="261"/>
      <c r="I99" s="261"/>
      <c r="J99" s="261">
        <f>BF65</f>
        <v>5956080</v>
      </c>
      <c r="K99" s="261"/>
      <c r="L99" s="261"/>
      <c r="M99" s="261"/>
      <c r="N99" s="261">
        <f>BJ65</f>
        <v>0</v>
      </c>
      <c r="O99" s="261"/>
      <c r="P99" s="261"/>
      <c r="Q99" s="261">
        <f>BL65</f>
        <v>0</v>
      </c>
      <c r="R99" s="261"/>
      <c r="S99" s="261"/>
      <c r="T99" s="143"/>
      <c r="U99" s="261">
        <f>SUM(D99:S99)</f>
        <v>11410720</v>
      </c>
      <c r="V99" s="261"/>
      <c r="W99" s="261"/>
      <c r="X99" s="131"/>
      <c r="Y99" s="131"/>
      <c r="Z99" s="131"/>
      <c r="AA99" s="131"/>
      <c r="AB99" s="131"/>
      <c r="AC99" s="131"/>
      <c r="AL99" s="115" t="s">
        <v>304</v>
      </c>
      <c r="AM99" s="485"/>
      <c r="AN99" s="485"/>
      <c r="AO99" s="485"/>
      <c r="AP99" s="485"/>
      <c r="AQ99" s="485"/>
      <c r="AR99" s="485"/>
      <c r="AS99" s="459"/>
      <c r="AT99" s="460"/>
      <c r="AU99" s="460"/>
      <c r="AV99" s="475"/>
      <c r="AW99" s="464"/>
      <c r="AX99" s="465"/>
      <c r="AY99" s="465"/>
      <c r="AZ99" s="466"/>
      <c r="BI99" s="3"/>
      <c r="BJ99" s="3"/>
      <c r="BM99" s="76"/>
      <c r="BN99" s="76"/>
    </row>
    <row r="100" spans="1:66" ht="12" thickBot="1">
      <c r="A100" s="144"/>
      <c r="B100" s="142"/>
      <c r="C100" s="142"/>
      <c r="D100" s="142"/>
      <c r="E100" s="142"/>
      <c r="F100" s="142"/>
      <c r="G100" s="274"/>
      <c r="H100" s="274"/>
      <c r="I100" s="274"/>
      <c r="J100" s="142"/>
      <c r="K100" s="142"/>
      <c r="L100" s="142"/>
      <c r="M100" s="142"/>
      <c r="N100" s="142"/>
      <c r="O100" s="142"/>
      <c r="P100" s="142"/>
      <c r="Q100" s="142"/>
      <c r="R100" s="142"/>
      <c r="S100" s="142"/>
      <c r="T100" s="142"/>
      <c r="U100" s="142"/>
      <c r="V100" s="142"/>
      <c r="W100" s="142"/>
      <c r="X100" s="131"/>
      <c r="Y100" s="131"/>
      <c r="Z100" s="131"/>
      <c r="AA100" s="131"/>
      <c r="AB100" s="131"/>
      <c r="AC100" s="131"/>
      <c r="AL100" s="115" t="s">
        <v>303</v>
      </c>
      <c r="AM100" s="485"/>
      <c r="AN100" s="485"/>
      <c r="AO100" s="485"/>
      <c r="AP100" s="485"/>
      <c r="AQ100" s="485"/>
      <c r="AR100" s="485"/>
      <c r="AS100" s="459"/>
      <c r="AT100" s="460"/>
      <c r="AU100" s="460"/>
      <c r="AV100" s="475"/>
      <c r="AW100" s="467"/>
      <c r="AX100" s="468"/>
      <c r="AY100" s="468"/>
      <c r="AZ100" s="469"/>
      <c r="BI100" s="3"/>
      <c r="BJ100" s="3"/>
      <c r="BM100" s="76"/>
      <c r="BN100" s="76"/>
    </row>
    <row r="101" spans="1:66" ht="10.5">
      <c r="A101" s="262" t="str">
        <f>C23</f>
        <v>김국진</v>
      </c>
      <c r="B101" s="262"/>
      <c r="C101" s="142"/>
      <c r="D101" s="261">
        <f>SUM(W23:X24)</f>
        <v>0</v>
      </c>
      <c r="E101" s="261"/>
      <c r="F101" s="261"/>
      <c r="G101" s="261">
        <f>AA23</f>
        <v>0</v>
      </c>
      <c r="H101" s="261"/>
      <c r="I101" s="261"/>
      <c r="J101" s="261">
        <f>SUM(Y23:Z24)</f>
        <v>0</v>
      </c>
      <c r="K101" s="261"/>
      <c r="L101" s="261"/>
      <c r="M101" s="261"/>
      <c r="N101" s="261">
        <f>SUM(AC23:AD24)</f>
        <v>0</v>
      </c>
      <c r="O101" s="261"/>
      <c r="P101" s="261"/>
      <c r="Q101" s="261">
        <f>SUM(AE23:AF24)</f>
        <v>0</v>
      </c>
      <c r="R101" s="261"/>
      <c r="S101" s="261"/>
      <c r="T101" s="143"/>
      <c r="U101" s="261">
        <f>SUM(D101:S101)</f>
        <v>0</v>
      </c>
      <c r="V101" s="261"/>
      <c r="W101" s="261"/>
      <c r="X101" s="131"/>
      <c r="Y101" s="131"/>
      <c r="Z101" s="131"/>
      <c r="AA101" s="131"/>
      <c r="AB101" s="131"/>
      <c r="AC101" s="131"/>
      <c r="BI101" s="3"/>
      <c r="BJ101" s="3"/>
      <c r="BM101" s="76"/>
      <c r="BN101" s="76"/>
    </row>
    <row r="102" spans="1:66" ht="10.5">
      <c r="A102" s="144"/>
      <c r="B102" s="142"/>
      <c r="C102" s="142"/>
      <c r="D102" s="142"/>
      <c r="E102" s="142"/>
      <c r="F102" s="142"/>
      <c r="G102" s="274"/>
      <c r="H102" s="274"/>
      <c r="I102" s="274"/>
      <c r="J102" s="142"/>
      <c r="K102" s="142"/>
      <c r="L102" s="142"/>
      <c r="M102" s="142"/>
      <c r="N102" s="142"/>
      <c r="O102" s="142"/>
      <c r="P102" s="142"/>
      <c r="Q102" s="142"/>
      <c r="R102" s="142"/>
      <c r="S102" s="142"/>
      <c r="T102" s="142"/>
      <c r="U102" s="142"/>
      <c r="V102" s="142"/>
      <c r="W102" s="142"/>
      <c r="X102" s="131"/>
      <c r="Y102" s="131"/>
      <c r="Z102" s="131"/>
      <c r="AA102" s="131"/>
      <c r="AB102" s="131"/>
      <c r="AC102" s="131"/>
      <c r="AK102" s="192" t="str">
        <f>"■ "&amp;TEXT($U$4,"YYYY")&amp;"년도 사용액계"</f>
        <v>■ 2020년도 사용액계</v>
      </c>
      <c r="AL102" s="96" t="s">
        <v>315</v>
      </c>
      <c r="BI102" s="3"/>
      <c r="BJ102" s="3"/>
      <c r="BM102" s="76"/>
      <c r="BN102" s="76"/>
    </row>
    <row r="103" spans="1:66" ht="12">
      <c r="A103" s="262" t="str">
        <f>C25</f>
        <v>강수지</v>
      </c>
      <c r="B103" s="262"/>
      <c r="C103" s="142"/>
      <c r="D103" s="261">
        <f>SUM(W25:X26)</f>
        <v>0</v>
      </c>
      <c r="E103" s="261"/>
      <c r="F103" s="261"/>
      <c r="G103" s="261">
        <f>AA25</f>
        <v>0</v>
      </c>
      <c r="H103" s="261"/>
      <c r="I103" s="261"/>
      <c r="J103" s="261">
        <f>SUM(Y25:Z26)</f>
        <v>0</v>
      </c>
      <c r="K103" s="261"/>
      <c r="L103" s="261"/>
      <c r="M103" s="261"/>
      <c r="N103" s="261">
        <f>SUM(AC25:AD26)</f>
        <v>0</v>
      </c>
      <c r="O103" s="261"/>
      <c r="P103" s="261"/>
      <c r="Q103" s="261">
        <f>SUM(AE25:AF26)</f>
        <v>0</v>
      </c>
      <c r="R103" s="261"/>
      <c r="S103" s="261"/>
      <c r="T103" s="143"/>
      <c r="U103" s="261">
        <f>SUM(D103:S103)</f>
        <v>0</v>
      </c>
      <c r="V103" s="261"/>
      <c r="W103" s="261"/>
      <c r="X103" s="131"/>
      <c r="Y103" s="131"/>
      <c r="Z103" s="131"/>
      <c r="AA103" s="131"/>
      <c r="AB103" s="131"/>
      <c r="AC103" s="131"/>
      <c r="AJ103" s="135" t="str">
        <f>AL90</f>
        <v>주황규</v>
      </c>
      <c r="BI103" s="3"/>
      <c r="BJ103" s="3"/>
      <c r="BM103" s="76"/>
      <c r="BN103" s="76"/>
    </row>
    <row r="104" spans="1:66" ht="10.5">
      <c r="A104" s="144"/>
      <c r="B104" s="142"/>
      <c r="C104" s="142"/>
      <c r="D104" s="142"/>
      <c r="E104" s="142"/>
      <c r="F104" s="142"/>
      <c r="G104" s="274"/>
      <c r="H104" s="274"/>
      <c r="I104" s="274"/>
      <c r="J104" s="142"/>
      <c r="K104" s="142"/>
      <c r="L104" s="142"/>
      <c r="M104" s="142"/>
      <c r="N104" s="142"/>
      <c r="O104" s="142"/>
      <c r="P104" s="142"/>
      <c r="Q104" s="142"/>
      <c r="R104" s="142"/>
      <c r="S104" s="142"/>
      <c r="T104" s="142"/>
      <c r="U104" s="142"/>
      <c r="V104" s="142"/>
      <c r="W104" s="142"/>
      <c r="X104" s="131"/>
      <c r="Y104" s="131"/>
      <c r="Z104" s="131"/>
      <c r="AA104" s="131"/>
      <c r="AB104" s="131"/>
      <c r="AC104" s="131"/>
      <c r="AJ104" s="283" t="s">
        <v>306</v>
      </c>
      <c r="AK104" s="283"/>
      <c r="AL104" s="283"/>
      <c r="AM104" s="431" t="s">
        <v>308</v>
      </c>
      <c r="AN104" s="432"/>
      <c r="AO104" s="432"/>
      <c r="AP104" s="432"/>
      <c r="AQ104" s="432"/>
      <c r="AR104" s="433"/>
      <c r="AS104" s="434" t="s">
        <v>422</v>
      </c>
      <c r="AT104" s="434"/>
      <c r="AU104" s="434"/>
      <c r="AV104" s="434"/>
      <c r="AW104" s="434"/>
      <c r="AX104" s="434"/>
      <c r="AY104" s="434"/>
      <c r="AZ104" s="434"/>
      <c r="BI104" s="3"/>
      <c r="BJ104" s="3"/>
      <c r="BM104" s="76"/>
      <c r="BN104" s="76"/>
    </row>
    <row r="105" spans="1:66" ht="10.5" customHeight="1">
      <c r="A105" s="262">
        <f>C27</f>
        <v>3</v>
      </c>
      <c r="B105" s="262"/>
      <c r="C105" s="142"/>
      <c r="D105" s="261">
        <f>SUM(W27:X28)</f>
        <v>0</v>
      </c>
      <c r="E105" s="261"/>
      <c r="F105" s="261"/>
      <c r="G105" s="261">
        <f>AA27</f>
        <v>0</v>
      </c>
      <c r="H105" s="261"/>
      <c r="I105" s="261"/>
      <c r="J105" s="261">
        <f>SUM(Y27:Z28)</f>
        <v>0</v>
      </c>
      <c r="K105" s="261"/>
      <c r="L105" s="261"/>
      <c r="M105" s="261"/>
      <c r="N105" s="261">
        <f>SUM(AC27:AD28)</f>
        <v>0</v>
      </c>
      <c r="O105" s="261"/>
      <c r="P105" s="261"/>
      <c r="Q105" s="261">
        <f>SUM(AE27:AF28)</f>
        <v>0</v>
      </c>
      <c r="R105" s="261"/>
      <c r="S105" s="261"/>
      <c r="T105" s="142"/>
      <c r="U105" s="261">
        <f>SUM(D105:S105)</f>
        <v>0</v>
      </c>
      <c r="V105" s="261"/>
      <c r="W105" s="261"/>
      <c r="X105" s="131"/>
      <c r="Y105" s="131"/>
      <c r="Z105" s="131"/>
      <c r="AA105" s="131"/>
      <c r="AB105" s="131"/>
      <c r="AC105" s="131"/>
      <c r="AJ105" s="424" t="s">
        <v>309</v>
      </c>
      <c r="AK105" s="425" t="s">
        <v>301</v>
      </c>
      <c r="AL105" s="425"/>
      <c r="AM105" s="452">
        <v>5956080</v>
      </c>
      <c r="AN105" s="452"/>
      <c r="AO105" s="452"/>
      <c r="AP105" s="452"/>
      <c r="AQ105" s="452"/>
      <c r="AR105" s="452"/>
      <c r="AS105" s="437">
        <v>123000</v>
      </c>
      <c r="AT105" s="438"/>
      <c r="AU105" s="438"/>
      <c r="AV105" s="438"/>
      <c r="AW105" s="438"/>
      <c r="AX105" s="438"/>
      <c r="AY105" s="438"/>
      <c r="AZ105" s="439"/>
      <c r="BI105" s="3"/>
      <c r="BJ105" s="3"/>
      <c r="BM105" s="76"/>
      <c r="BN105" s="76"/>
    </row>
    <row r="106" spans="1:66" ht="10.5">
      <c r="A106" s="144"/>
      <c r="B106" s="142"/>
      <c r="C106" s="142"/>
      <c r="D106" s="142"/>
      <c r="E106" s="142"/>
      <c r="F106" s="142"/>
      <c r="G106" s="274"/>
      <c r="H106" s="274"/>
      <c r="I106" s="274"/>
      <c r="J106" s="142"/>
      <c r="K106" s="142"/>
      <c r="L106" s="142"/>
      <c r="M106" s="142"/>
      <c r="N106" s="142"/>
      <c r="O106" s="142"/>
      <c r="P106" s="142"/>
      <c r="Q106" s="142"/>
      <c r="R106" s="142"/>
      <c r="S106" s="142"/>
      <c r="T106" s="142"/>
      <c r="U106" s="142"/>
      <c r="V106" s="142"/>
      <c r="W106" s="142"/>
      <c r="X106" s="131"/>
      <c r="Y106" s="131"/>
      <c r="Z106" s="131"/>
      <c r="AA106" s="131"/>
      <c r="AB106" s="131"/>
      <c r="AC106" s="131"/>
      <c r="AJ106" s="283"/>
      <c r="AK106" s="425" t="s">
        <v>302</v>
      </c>
      <c r="AL106" s="425"/>
      <c r="AM106" s="470">
        <v>0</v>
      </c>
      <c r="AN106" s="470"/>
      <c r="AO106" s="470"/>
      <c r="AP106" s="470"/>
      <c r="AQ106" s="470"/>
      <c r="AR106" s="470"/>
      <c r="AS106" s="440"/>
      <c r="AT106" s="441"/>
      <c r="AU106" s="441"/>
      <c r="AV106" s="441"/>
      <c r="AW106" s="441"/>
      <c r="AX106" s="441"/>
      <c r="AY106" s="441"/>
      <c r="AZ106" s="442"/>
      <c r="BI106" s="3"/>
      <c r="BJ106" s="3"/>
      <c r="BM106" s="76"/>
      <c r="BN106" s="76"/>
    </row>
    <row r="107" spans="1:66" ht="10.5">
      <c r="A107" s="262">
        <f>C29</f>
        <v>4</v>
      </c>
      <c r="B107" s="262"/>
      <c r="C107" s="142"/>
      <c r="D107" s="261">
        <f>SUM(W29:X30)</f>
        <v>0</v>
      </c>
      <c r="E107" s="261"/>
      <c r="F107" s="261"/>
      <c r="G107" s="261">
        <f>AA29</f>
        <v>0</v>
      </c>
      <c r="H107" s="261"/>
      <c r="I107" s="261"/>
      <c r="J107" s="261">
        <f>SUM(Y29:Z30)</f>
        <v>0</v>
      </c>
      <c r="K107" s="261"/>
      <c r="L107" s="261"/>
      <c r="M107" s="261"/>
      <c r="N107" s="261">
        <f>SUM(AC29:AD30)</f>
        <v>0</v>
      </c>
      <c r="O107" s="261"/>
      <c r="P107" s="261"/>
      <c r="Q107" s="261">
        <f>SUM(AE29:AF30)</f>
        <v>0</v>
      </c>
      <c r="R107" s="261"/>
      <c r="S107" s="261"/>
      <c r="T107" s="142"/>
      <c r="U107" s="261">
        <f>SUM(D107:S107)</f>
        <v>0</v>
      </c>
      <c r="V107" s="261"/>
      <c r="W107" s="261"/>
      <c r="X107" s="131"/>
      <c r="Y107" s="131"/>
      <c r="Z107" s="131"/>
      <c r="AA107" s="131"/>
      <c r="AB107" s="131"/>
      <c r="AC107" s="131"/>
      <c r="AJ107" s="329"/>
      <c r="AK107" s="418" t="s">
        <v>307</v>
      </c>
      <c r="AL107" s="418"/>
      <c r="AM107" s="436">
        <v>0</v>
      </c>
      <c r="AN107" s="436"/>
      <c r="AO107" s="436"/>
      <c r="AP107" s="436"/>
      <c r="AQ107" s="436"/>
      <c r="AR107" s="436"/>
      <c r="AS107" s="443"/>
      <c r="AT107" s="444"/>
      <c r="AU107" s="444"/>
      <c r="AV107" s="444"/>
      <c r="AW107" s="444"/>
      <c r="AX107" s="444"/>
      <c r="AY107" s="444"/>
      <c r="AZ107" s="445"/>
    </row>
    <row r="108" spans="1:66" ht="10.5" customHeight="1">
      <c r="A108" s="144"/>
      <c r="B108" s="142"/>
      <c r="C108" s="142"/>
      <c r="D108" s="142"/>
      <c r="E108" s="142"/>
      <c r="F108" s="142"/>
      <c r="G108" s="274"/>
      <c r="H108" s="274"/>
      <c r="I108" s="274"/>
      <c r="J108" s="142"/>
      <c r="K108" s="142"/>
      <c r="L108" s="142"/>
      <c r="M108" s="142"/>
      <c r="N108" s="142"/>
      <c r="O108" s="142"/>
      <c r="P108" s="142"/>
      <c r="Q108" s="142"/>
      <c r="R108" s="142"/>
      <c r="S108" s="142"/>
      <c r="T108" s="142"/>
      <c r="U108" s="142"/>
      <c r="V108" s="142"/>
      <c r="W108" s="142"/>
      <c r="X108" s="131"/>
      <c r="Y108" s="131"/>
      <c r="Z108" s="131"/>
      <c r="AA108" s="131"/>
      <c r="AB108" s="131"/>
      <c r="AC108" s="131"/>
      <c r="AJ108" s="283" t="s">
        <v>305</v>
      </c>
      <c r="AK108" s="283"/>
      <c r="AL108" s="283"/>
      <c r="AM108" s="486">
        <f>SUM(AM105:AR107)</f>
        <v>5956080</v>
      </c>
      <c r="AN108" s="487"/>
      <c r="AO108" s="487"/>
      <c r="AP108" s="487"/>
      <c r="AQ108" s="487"/>
      <c r="AR108" s="487"/>
      <c r="AS108" s="486">
        <f>SUM(AS105:AZ107)</f>
        <v>123000</v>
      </c>
      <c r="AT108" s="487"/>
      <c r="AU108" s="487"/>
      <c r="AV108" s="487"/>
      <c r="AW108" s="487"/>
      <c r="AX108" s="487"/>
      <c r="AY108" s="487"/>
      <c r="AZ108" s="487"/>
    </row>
    <row r="109" spans="1:66" ht="10.5">
      <c r="A109" s="262">
        <f>C31</f>
        <v>5</v>
      </c>
      <c r="B109" s="262"/>
      <c r="C109" s="142"/>
      <c r="D109" s="261">
        <f>SUM(W31:X32)</f>
        <v>0</v>
      </c>
      <c r="E109" s="261"/>
      <c r="F109" s="261"/>
      <c r="G109" s="261">
        <f>AA31</f>
        <v>0</v>
      </c>
      <c r="H109" s="261"/>
      <c r="I109" s="261"/>
      <c r="J109" s="261">
        <f>SUM(Y31:Z32)</f>
        <v>0</v>
      </c>
      <c r="K109" s="261"/>
      <c r="L109" s="261"/>
      <c r="M109" s="261"/>
      <c r="N109" s="261">
        <f>SUM(AC31:AD32)</f>
        <v>0</v>
      </c>
      <c r="O109" s="261"/>
      <c r="P109" s="261"/>
      <c r="Q109" s="261">
        <f>SUM(AE31:AF32)</f>
        <v>0</v>
      </c>
      <c r="R109" s="261"/>
      <c r="S109" s="261"/>
      <c r="T109" s="142"/>
      <c r="U109" s="261">
        <f>SUM(D109:S109)</f>
        <v>0</v>
      </c>
      <c r="V109" s="261"/>
      <c r="W109" s="261"/>
      <c r="X109" s="131"/>
      <c r="Y109" s="131"/>
      <c r="Z109" s="131"/>
      <c r="AA109" s="131"/>
      <c r="AB109" s="131"/>
      <c r="AC109" s="131"/>
      <c r="AJ109" s="93"/>
      <c r="AK109" s="93"/>
      <c r="AL109" s="93"/>
      <c r="AM109" s="93"/>
      <c r="AN109" s="93"/>
      <c r="AO109" s="93"/>
      <c r="AP109" s="93"/>
      <c r="AQ109" s="93"/>
      <c r="AR109" s="93"/>
      <c r="AS109" s="93"/>
      <c r="AT109" s="93"/>
      <c r="AU109" s="93"/>
      <c r="AV109" s="93"/>
      <c r="AW109" s="93"/>
      <c r="AX109" s="93"/>
      <c r="AY109" s="93"/>
      <c r="AZ109" s="93"/>
    </row>
    <row r="110" spans="1:66" ht="11.25">
      <c r="A110" s="144"/>
      <c r="B110" s="142"/>
      <c r="C110" s="142"/>
      <c r="D110" s="142"/>
      <c r="E110" s="142"/>
      <c r="F110" s="142"/>
      <c r="G110" s="274"/>
      <c r="H110" s="274"/>
      <c r="I110" s="274"/>
      <c r="J110" s="142"/>
      <c r="K110" s="142"/>
      <c r="L110" s="142"/>
      <c r="M110" s="142"/>
      <c r="N110" s="142"/>
      <c r="O110" s="142"/>
      <c r="P110" s="142"/>
      <c r="Q110" s="142"/>
      <c r="R110" s="142"/>
      <c r="S110" s="142"/>
      <c r="T110" s="142"/>
      <c r="U110" s="142"/>
      <c r="V110" s="142"/>
      <c r="W110" s="142"/>
      <c r="X110" s="131"/>
      <c r="Y110" s="131"/>
      <c r="Z110" s="131"/>
      <c r="AA110" s="131"/>
      <c r="AB110" s="131"/>
      <c r="AC110" s="131"/>
      <c r="AI110" s="118" t="str">
        <f>AL102</f>
        <v>[직불카드]</v>
      </c>
      <c r="AJ110" s="193" t="str">
        <f>AW110</f>
        <v>[현금영수증]</v>
      </c>
      <c r="AL110" s="113" t="str">
        <f>TEXT($U$4,"YYYY")&amp;"년 귀속 소득공제증명서류 : 기본(사용처별)내역"</f>
        <v>2020년 귀속 소득공제증명서류 : 기본(사용처별)내역</v>
      </c>
      <c r="AW110" s="117" t="s">
        <v>364</v>
      </c>
    </row>
    <row r="111" spans="1:66" ht="10.5">
      <c r="A111" s="262">
        <f>C33</f>
        <v>6</v>
      </c>
      <c r="B111" s="262"/>
      <c r="C111" s="142"/>
      <c r="D111" s="261">
        <f>SUM(W33:X34)</f>
        <v>0</v>
      </c>
      <c r="E111" s="261"/>
      <c r="F111" s="261"/>
      <c r="G111" s="261">
        <f>AA33</f>
        <v>0</v>
      </c>
      <c r="H111" s="261"/>
      <c r="I111" s="261"/>
      <c r="J111" s="261">
        <f>SUM(Y33:Z34)</f>
        <v>0</v>
      </c>
      <c r="K111" s="261"/>
      <c r="L111" s="261"/>
      <c r="M111" s="261"/>
      <c r="N111" s="261">
        <f>SUM(AC33:AD34)</f>
        <v>0</v>
      </c>
      <c r="O111" s="261"/>
      <c r="P111" s="261"/>
      <c r="Q111" s="261">
        <f>SUM(AE33:AF34)</f>
        <v>0</v>
      </c>
      <c r="R111" s="261"/>
      <c r="S111" s="261"/>
      <c r="T111" s="142"/>
      <c r="U111" s="261">
        <f>SUM(D111:S111)</f>
        <v>0</v>
      </c>
      <c r="V111" s="261"/>
      <c r="W111" s="261"/>
      <c r="X111" s="131"/>
      <c r="Y111" s="131"/>
      <c r="Z111" s="131"/>
      <c r="AA111" s="131"/>
      <c r="AB111" s="131"/>
      <c r="AC111" s="131"/>
      <c r="AL111" s="92" t="str">
        <f>"(조회기간 : "&amp;TEXT($U$4,"YYYY")&amp;"년 1월 ~ 12월)"</f>
        <v>(조회기간 : 2020년 1월 ~ 12월)</v>
      </c>
      <c r="AM111" s="92"/>
      <c r="AN111" s="92"/>
      <c r="AO111" s="92"/>
      <c r="AP111" s="92"/>
      <c r="AQ111" s="92"/>
      <c r="AR111" s="92"/>
      <c r="AS111" s="92"/>
    </row>
    <row r="112" spans="1:66">
      <c r="B112" s="131"/>
      <c r="C112" s="131"/>
      <c r="D112" s="131"/>
      <c r="E112" s="131"/>
      <c r="F112" s="131"/>
      <c r="G112" s="302"/>
      <c r="H112" s="302"/>
      <c r="I112" s="302"/>
      <c r="J112" s="131"/>
      <c r="K112" s="131"/>
      <c r="L112" s="131"/>
      <c r="M112" s="131"/>
      <c r="N112" s="131"/>
      <c r="O112" s="131"/>
      <c r="P112" s="131"/>
      <c r="Q112" s="131"/>
      <c r="R112" s="131"/>
      <c r="S112" s="131"/>
      <c r="T112" s="131"/>
      <c r="U112" s="131"/>
      <c r="V112" s="131"/>
      <c r="W112" s="131"/>
      <c r="X112" s="131"/>
      <c r="Y112" s="131"/>
      <c r="Z112" s="131"/>
      <c r="AA112" s="131"/>
      <c r="AB112" s="131"/>
      <c r="AC112" s="131"/>
      <c r="AL112" s="3" t="s">
        <v>298</v>
      </c>
    </row>
    <row r="113" spans="1:66">
      <c r="B113" s="131"/>
      <c r="C113" s="131"/>
      <c r="D113" s="131"/>
      <c r="E113" s="131"/>
      <c r="F113" s="131"/>
      <c r="G113" s="131"/>
      <c r="H113" s="131"/>
      <c r="I113" s="131"/>
      <c r="J113" s="131"/>
      <c r="K113" s="131"/>
      <c r="L113" s="131"/>
      <c r="M113" s="131"/>
      <c r="N113" s="131"/>
      <c r="O113" s="131"/>
      <c r="P113" s="131"/>
      <c r="Q113" s="131"/>
      <c r="R113" s="131"/>
      <c r="S113" s="131"/>
      <c r="T113" s="131"/>
      <c r="U113" s="131"/>
      <c r="V113" s="131"/>
      <c r="W113" s="131"/>
      <c r="X113" s="131"/>
      <c r="Y113" s="131"/>
      <c r="Z113" s="131"/>
      <c r="AA113" s="131"/>
      <c r="AB113" s="131"/>
      <c r="AC113" s="131"/>
      <c r="AL113" s="88" t="s">
        <v>299</v>
      </c>
      <c r="AM113" s="507" t="s">
        <v>300</v>
      </c>
      <c r="AN113" s="507"/>
      <c r="AO113" s="507"/>
    </row>
    <row r="114" spans="1:66">
      <c r="B114" s="131"/>
      <c r="C114" s="131"/>
      <c r="D114" s="131"/>
      <c r="E114" s="131"/>
      <c r="F114" s="131"/>
      <c r="G114" s="131"/>
      <c r="H114" s="131"/>
      <c r="I114" s="131"/>
      <c r="J114" s="131"/>
      <c r="K114" s="131"/>
      <c r="L114" s="131"/>
      <c r="M114" s="131"/>
      <c r="N114" s="131"/>
      <c r="O114" s="131"/>
      <c r="P114" s="131"/>
      <c r="Q114" s="131"/>
      <c r="R114" s="131"/>
      <c r="S114" s="131"/>
      <c r="T114" s="131"/>
      <c r="U114" s="131"/>
      <c r="V114" s="131"/>
      <c r="W114" s="131"/>
      <c r="X114" s="131"/>
      <c r="Y114" s="131"/>
      <c r="Z114" s="131"/>
      <c r="AA114" s="131"/>
      <c r="AB114" s="131"/>
      <c r="AC114" s="131"/>
      <c r="AL114" s="94" t="str">
        <f>AL90</f>
        <v>주황규</v>
      </c>
      <c r="AM114" s="508" t="str">
        <f>AM90</f>
        <v>730101-1******</v>
      </c>
      <c r="AN114" s="346"/>
      <c r="AO114" s="346"/>
    </row>
    <row r="115" spans="1:66">
      <c r="A115" s="271" t="s">
        <v>399</v>
      </c>
      <c r="B115" s="271"/>
      <c r="C115" s="131"/>
      <c r="D115" s="270">
        <f>SUM(D99,D101,D103,D105,D107,D109,D111)</f>
        <v>3790700</v>
      </c>
      <c r="E115" s="270"/>
      <c r="F115" s="270"/>
      <c r="G115" s="270">
        <f>SUM(G111,G109,G107,G105,G103,G101,G99)</f>
        <v>1663940</v>
      </c>
      <c r="H115" s="270"/>
      <c r="I115" s="270"/>
      <c r="J115" s="270">
        <f>SUM(J111,J109,J107,J105,J103,J101,J99)</f>
        <v>5956080</v>
      </c>
      <c r="K115" s="270"/>
      <c r="L115" s="270"/>
      <c r="M115" s="270"/>
      <c r="N115" s="270">
        <f>SUM(N111,N109,N107,N105,N103,N101,N99)</f>
        <v>0</v>
      </c>
      <c r="O115" s="270"/>
      <c r="P115" s="270"/>
      <c r="Q115" s="270">
        <f>SUM(Q111,Q109,Q107,Q105,Q103,Q101,Q99)</f>
        <v>0</v>
      </c>
      <c r="R115" s="270"/>
      <c r="S115" s="270"/>
      <c r="T115" s="132"/>
      <c r="U115" s="270">
        <f>SUM(U111,U109,U107,U105,U103,U101,U99)</f>
        <v>11410720</v>
      </c>
      <c r="V115" s="270"/>
      <c r="W115" s="270"/>
      <c r="X115" s="131"/>
      <c r="Y115" s="131"/>
      <c r="Z115" s="131"/>
      <c r="AA115" s="131"/>
      <c r="AB115" s="131"/>
      <c r="AC115" s="131"/>
    </row>
    <row r="116" spans="1:66" ht="11.25" thickBot="1">
      <c r="B116" s="131"/>
      <c r="C116" s="131"/>
      <c r="D116" s="131"/>
      <c r="E116" s="131"/>
      <c r="F116" s="131"/>
      <c r="G116" s="131"/>
      <c r="H116" s="131"/>
      <c r="I116" s="131"/>
      <c r="J116" s="131"/>
      <c r="K116" s="131"/>
      <c r="L116" s="131"/>
      <c r="M116" s="131"/>
      <c r="N116" s="131"/>
      <c r="O116" s="131"/>
      <c r="P116" s="131"/>
      <c r="Q116" s="131"/>
      <c r="R116" s="131"/>
      <c r="S116" s="131"/>
      <c r="T116" s="131"/>
      <c r="U116" s="131"/>
      <c r="V116" s="131"/>
      <c r="W116" s="131"/>
      <c r="X116" s="131"/>
      <c r="Y116" s="131"/>
      <c r="Z116" s="131"/>
      <c r="AA116" s="131"/>
      <c r="AB116" s="131"/>
      <c r="AC116" s="131"/>
      <c r="AL116" s="113" t="str">
        <f>"■ "&amp;TEXT($U$4,"YYYY")-2&amp;"년도 사용액계"</f>
        <v>■ 2018년도 사용액계</v>
      </c>
      <c r="AP116" s="91" t="str">
        <f>AL114</f>
        <v>주황규</v>
      </c>
    </row>
    <row r="117" spans="1:66" ht="11.25">
      <c r="B117" s="131"/>
      <c r="C117" s="131"/>
      <c r="D117" s="131"/>
      <c r="E117" s="131"/>
      <c r="F117" s="131"/>
      <c r="G117" s="131"/>
      <c r="H117" s="131"/>
      <c r="I117" s="131"/>
      <c r="J117" s="131"/>
      <c r="K117" s="131"/>
      <c r="L117" s="131"/>
      <c r="M117" s="131"/>
      <c r="N117" s="131"/>
      <c r="O117" s="131"/>
      <c r="P117" s="131"/>
      <c r="Q117" s="131"/>
      <c r="R117" s="131"/>
      <c r="S117" s="131"/>
      <c r="T117" s="131"/>
      <c r="U117" s="131"/>
      <c r="V117" s="131"/>
      <c r="W117" s="131"/>
      <c r="X117" s="131"/>
      <c r="Y117" s="131"/>
      <c r="Z117" s="131"/>
      <c r="AA117" s="131"/>
      <c r="AB117" s="131"/>
      <c r="AC117" s="131"/>
      <c r="AJ117" s="123" t="str">
        <f>AW110</f>
        <v>[현금영수증]</v>
      </c>
      <c r="AL117" s="115" t="s">
        <v>301</v>
      </c>
      <c r="AM117" s="481">
        <v>1718540</v>
      </c>
      <c r="AN117" s="482"/>
      <c r="AO117" s="482"/>
      <c r="AP117" s="482"/>
      <c r="AQ117" s="482"/>
      <c r="AR117" s="483"/>
      <c r="AS117" s="459" t="s">
        <v>305</v>
      </c>
      <c r="AT117" s="460"/>
      <c r="AU117" s="460"/>
      <c r="AV117" s="460"/>
      <c r="AW117" s="435">
        <f>SUM(AM117:AR119)</f>
        <v>1718540</v>
      </c>
      <c r="AX117" s="435"/>
      <c r="AY117" s="435"/>
      <c r="AZ117" s="435"/>
    </row>
    <row r="118" spans="1:66" ht="10.5">
      <c r="AJ118" s="91" t="str">
        <f>AL114</f>
        <v>주황규</v>
      </c>
      <c r="AL118" s="115" t="s">
        <v>304</v>
      </c>
      <c r="AM118" s="453">
        <v>0</v>
      </c>
      <c r="AN118" s="454"/>
      <c r="AO118" s="454"/>
      <c r="AP118" s="454"/>
      <c r="AQ118" s="454"/>
      <c r="AR118" s="455"/>
      <c r="AS118" s="459"/>
      <c r="AT118" s="460"/>
      <c r="AU118" s="460"/>
      <c r="AV118" s="460"/>
      <c r="AW118" s="435"/>
      <c r="AX118" s="435"/>
      <c r="AY118" s="435"/>
      <c r="AZ118" s="435"/>
    </row>
    <row r="119" spans="1:66" ht="11.25" thickBot="1">
      <c r="A119" s="125"/>
      <c r="B119" s="125"/>
      <c r="C119" s="125"/>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L119" s="115" t="s">
        <v>303</v>
      </c>
      <c r="AM119" s="456">
        <v>0</v>
      </c>
      <c r="AN119" s="457"/>
      <c r="AO119" s="457"/>
      <c r="AP119" s="457"/>
      <c r="AQ119" s="457"/>
      <c r="AR119" s="458"/>
      <c r="AS119" s="459"/>
      <c r="AT119" s="460"/>
      <c r="AU119" s="460"/>
      <c r="AV119" s="460"/>
      <c r="AW119" s="435"/>
      <c r="AX119" s="435"/>
      <c r="AY119" s="435"/>
      <c r="AZ119" s="435"/>
    </row>
    <row r="120" spans="1:66">
      <c r="B120" s="331" t="s">
        <v>357</v>
      </c>
      <c r="C120" s="332"/>
      <c r="D120" s="332"/>
      <c r="E120" s="332"/>
      <c r="F120" s="333"/>
      <c r="G120" s="263"/>
      <c r="H120" s="263"/>
      <c r="I120" s="263"/>
      <c r="R120" s="3" t="s">
        <v>428</v>
      </c>
      <c r="AI120" s="3" t="b">
        <f>AM108=AS108</f>
        <v>0</v>
      </c>
    </row>
    <row r="121" spans="1:66" ht="12" thickBot="1">
      <c r="B121" s="127" t="s">
        <v>375</v>
      </c>
      <c r="G121" s="328" t="s">
        <v>232</v>
      </c>
      <c r="H121" s="328"/>
      <c r="I121" s="328"/>
      <c r="J121" s="327">
        <f>$Z$15</f>
        <v>30000001</v>
      </c>
      <c r="K121" s="328"/>
      <c r="L121" s="328"/>
      <c r="M121" s="328"/>
      <c r="R121" s="23" t="s">
        <v>343</v>
      </c>
      <c r="AL121" s="113" t="str">
        <f>"■ "&amp;TEXT($U$4,"YYYY")-1&amp;"년도 사용액계"</f>
        <v>■ 2019년도 사용액계</v>
      </c>
    </row>
    <row r="122" spans="1:66" ht="10.5">
      <c r="B122" s="330" t="s">
        <v>331</v>
      </c>
      <c r="C122" s="330"/>
      <c r="D122" s="330"/>
      <c r="E122" s="330"/>
      <c r="F122" s="330"/>
      <c r="G122" s="330"/>
      <c r="H122" s="330"/>
      <c r="I122" s="330"/>
      <c r="J122" s="330" t="s">
        <v>337</v>
      </c>
      <c r="K122" s="330"/>
      <c r="L122" s="330"/>
      <c r="M122" s="330"/>
      <c r="N122" s="330" t="s">
        <v>338</v>
      </c>
      <c r="O122" s="330"/>
      <c r="P122" s="330"/>
      <c r="R122" s="330" t="s">
        <v>339</v>
      </c>
      <c r="S122" s="330"/>
      <c r="T122" s="330" t="s">
        <v>340</v>
      </c>
      <c r="U122" s="330"/>
      <c r="AL122" s="115" t="s">
        <v>301</v>
      </c>
      <c r="AM122" s="484"/>
      <c r="AN122" s="484"/>
      <c r="AO122" s="484"/>
      <c r="AP122" s="484"/>
      <c r="AQ122" s="484"/>
      <c r="AR122" s="484"/>
      <c r="AS122" s="459" t="s">
        <v>423</v>
      </c>
      <c r="AT122" s="460"/>
      <c r="AU122" s="460"/>
      <c r="AV122" s="475"/>
      <c r="AW122" s="461">
        <v>1297852</v>
      </c>
      <c r="AX122" s="462"/>
      <c r="AY122" s="462"/>
      <c r="AZ122" s="463"/>
      <c r="BI122" s="3"/>
      <c r="BJ122" s="3"/>
      <c r="BM122" s="76"/>
      <c r="BN122" s="76"/>
    </row>
    <row r="123" spans="1:66" ht="11.25">
      <c r="B123" s="283" t="s">
        <v>332</v>
      </c>
      <c r="C123" s="283"/>
      <c r="D123" s="283"/>
      <c r="E123" s="283" t="s">
        <v>333</v>
      </c>
      <c r="F123" s="283"/>
      <c r="G123" s="283"/>
      <c r="H123" s="283"/>
      <c r="I123" s="283"/>
      <c r="J123" s="263">
        <v>0</v>
      </c>
      <c r="K123" s="263"/>
      <c r="L123" s="263"/>
      <c r="M123" s="263"/>
      <c r="N123" s="264">
        <f>MIN(J121,IF(J123&lt;=100000,0,J123-100000))</f>
        <v>0</v>
      </c>
      <c r="O123" s="264"/>
      <c r="P123" s="264"/>
      <c r="R123" s="265">
        <v>20</v>
      </c>
      <c r="S123" s="265"/>
      <c r="T123" s="283" t="s">
        <v>342</v>
      </c>
      <c r="U123" s="283"/>
      <c r="W123" s="303">
        <f>N123*$R$133</f>
        <v>0</v>
      </c>
      <c r="X123" s="304"/>
      <c r="Y123" s="305"/>
      <c r="AL123" s="115" t="s">
        <v>304</v>
      </c>
      <c r="AM123" s="485"/>
      <c r="AN123" s="485"/>
      <c r="AO123" s="485"/>
      <c r="AP123" s="485"/>
      <c r="AQ123" s="485"/>
      <c r="AR123" s="485"/>
      <c r="AS123" s="459"/>
      <c r="AT123" s="460"/>
      <c r="AU123" s="460"/>
      <c r="AV123" s="475"/>
      <c r="AW123" s="464"/>
      <c r="AX123" s="465"/>
      <c r="AY123" s="465"/>
      <c r="AZ123" s="466"/>
      <c r="BI123" s="3"/>
      <c r="BJ123" s="3"/>
      <c r="BM123" s="76"/>
      <c r="BN123" s="76"/>
    </row>
    <row r="124" spans="1:66" ht="12" thickBot="1">
      <c r="B124" s="329"/>
      <c r="C124" s="329"/>
      <c r="D124" s="329"/>
      <c r="E124" s="283" t="s">
        <v>334</v>
      </c>
      <c r="F124" s="283"/>
      <c r="G124" s="283"/>
      <c r="H124" s="283"/>
      <c r="I124" s="283"/>
      <c r="J124" s="263">
        <v>0</v>
      </c>
      <c r="K124" s="263"/>
      <c r="L124" s="263"/>
      <c r="M124" s="263"/>
      <c r="N124" s="264">
        <f>IF(J124="",0,MIN(J124,J121-N123))</f>
        <v>0</v>
      </c>
      <c r="O124" s="264"/>
      <c r="P124" s="264"/>
      <c r="R124" s="265">
        <v>10</v>
      </c>
      <c r="S124" s="265"/>
      <c r="T124" s="283" t="s">
        <v>341</v>
      </c>
      <c r="U124" s="283"/>
      <c r="W124" s="303">
        <f>N124*$R$133</f>
        <v>0</v>
      </c>
      <c r="X124" s="304"/>
      <c r="Y124" s="305"/>
      <c r="AL124" s="115" t="s">
        <v>303</v>
      </c>
      <c r="AM124" s="485"/>
      <c r="AN124" s="485"/>
      <c r="AO124" s="485"/>
      <c r="AP124" s="485"/>
      <c r="AQ124" s="485"/>
      <c r="AR124" s="485"/>
      <c r="AS124" s="459"/>
      <c r="AT124" s="460"/>
      <c r="AU124" s="460"/>
      <c r="AV124" s="475"/>
      <c r="AW124" s="467"/>
      <c r="AX124" s="468"/>
      <c r="AY124" s="468"/>
      <c r="AZ124" s="469"/>
      <c r="BI124" s="3"/>
      <c r="BJ124" s="3"/>
      <c r="BM124" s="76"/>
      <c r="BN124" s="76"/>
    </row>
    <row r="125" spans="1:66" ht="13.5" customHeight="1">
      <c r="B125" s="102"/>
      <c r="C125" s="103"/>
      <c r="D125" s="284">
        <f>(J121-N123-N124)*30%</f>
        <v>9000000.2999999989</v>
      </c>
      <c r="E125" s="284"/>
      <c r="F125" s="276" t="s">
        <v>361</v>
      </c>
      <c r="G125" s="276"/>
      <c r="H125" s="276"/>
      <c r="I125" s="277"/>
      <c r="J125" s="263">
        <v>0</v>
      </c>
      <c r="K125" s="263"/>
      <c r="L125" s="263"/>
      <c r="M125" s="263"/>
      <c r="N125" s="264">
        <f>IF(J125="",0,IF(J125&lt;=30000000,MIN(J125,(J121-N123-N124)*15%),MIN(J125,(30000000*15%)+(J125-30000000)*30%)))</f>
        <v>0</v>
      </c>
      <c r="O125" s="264"/>
      <c r="P125" s="264"/>
      <c r="R125" s="265">
        <v>42</v>
      </c>
      <c r="S125" s="265"/>
      <c r="T125" s="283" t="s">
        <v>342</v>
      </c>
      <c r="U125" s="283"/>
      <c r="W125" s="303">
        <f>N125*$R$133</f>
        <v>0</v>
      </c>
      <c r="X125" s="304"/>
      <c r="Y125" s="305"/>
      <c r="BI125" s="3"/>
      <c r="BJ125" s="3"/>
      <c r="BM125" s="76"/>
      <c r="BN125" s="76"/>
    </row>
    <row r="126" spans="1:66" ht="13.5" customHeight="1">
      <c r="B126" s="282" t="s">
        <v>335</v>
      </c>
      <c r="C126" s="283"/>
      <c r="D126" s="284">
        <f>(J121-N123-N124-N125)*10%</f>
        <v>3000000.1</v>
      </c>
      <c r="E126" s="284"/>
      <c r="F126" s="283" t="s">
        <v>336</v>
      </c>
      <c r="G126" s="283"/>
      <c r="H126" s="283"/>
      <c r="I126" s="283"/>
      <c r="J126" s="263">
        <v>1200000</v>
      </c>
      <c r="K126" s="263"/>
      <c r="L126" s="263"/>
      <c r="M126" s="263"/>
      <c r="N126" s="285">
        <f>TRUNC(IF(J126&lt;=0,0,MIN(J126+J127+G120,D126+MIN(D127,J127+G120))),0)</f>
        <v>1200000</v>
      </c>
      <c r="O126" s="286"/>
      <c r="P126" s="287"/>
      <c r="R126" s="265">
        <v>41</v>
      </c>
      <c r="S126" s="265"/>
      <c r="T126" s="291" t="s">
        <v>341</v>
      </c>
      <c r="U126" s="292"/>
      <c r="W126" s="295">
        <f>N126*$R$133</f>
        <v>0</v>
      </c>
      <c r="X126" s="296"/>
      <c r="Y126" s="297"/>
      <c r="AK126" s="192" t="str">
        <f>"■ "&amp;TEXT($U$4,"YYYY")&amp;"년도 사용액계"</f>
        <v>■ 2020년도 사용액계</v>
      </c>
      <c r="AL126" s="96" t="s">
        <v>316</v>
      </c>
      <c r="BI126" s="3"/>
      <c r="BJ126" s="3"/>
      <c r="BM126" s="76"/>
      <c r="BN126" s="76"/>
    </row>
    <row r="127" spans="1:66" ht="13.5" customHeight="1">
      <c r="B127" s="283"/>
      <c r="C127" s="283"/>
      <c r="D127" s="284">
        <f>(J121-N123-N124-N125)*20%</f>
        <v>6000000.2000000002</v>
      </c>
      <c r="E127" s="284"/>
      <c r="F127" s="275" t="s">
        <v>359</v>
      </c>
      <c r="G127" s="276"/>
      <c r="H127" s="276"/>
      <c r="I127" s="277"/>
      <c r="J127" s="263">
        <v>0</v>
      </c>
      <c r="K127" s="263"/>
      <c r="L127" s="263"/>
      <c r="M127" s="263"/>
      <c r="N127" s="288"/>
      <c r="O127" s="289"/>
      <c r="P127" s="290"/>
      <c r="R127" s="265">
        <v>40</v>
      </c>
      <c r="S127" s="265"/>
      <c r="T127" s="293"/>
      <c r="U127" s="294"/>
      <c r="W127" s="298"/>
      <c r="X127" s="299"/>
      <c r="Y127" s="300"/>
      <c r="AJ127" s="78" t="str">
        <f>AL114</f>
        <v>주황규</v>
      </c>
      <c r="BI127" s="3"/>
      <c r="BJ127" s="3"/>
      <c r="BM127" s="76"/>
      <c r="BN127" s="76"/>
    </row>
    <row r="128" spans="1:66" ht="13.5" customHeight="1" thickBot="1">
      <c r="B128" s="322" t="s">
        <v>358</v>
      </c>
      <c r="C128" s="322"/>
      <c r="D128" s="322"/>
      <c r="E128" s="322"/>
      <c r="F128" s="322"/>
      <c r="G128" s="322"/>
      <c r="H128" s="322"/>
      <c r="I128" s="322"/>
      <c r="J128" s="323"/>
      <c r="K128" s="323"/>
      <c r="L128" s="323"/>
      <c r="M128" s="323"/>
      <c r="N128" s="324">
        <f>IF(J126&lt;=0,MIN(J127+G120,(J121-N123-N124-N125)*30%),0)</f>
        <v>0</v>
      </c>
      <c r="O128" s="324"/>
      <c r="P128" s="324"/>
      <c r="R128" s="301"/>
      <c r="S128" s="301"/>
      <c r="T128" s="301"/>
      <c r="U128" s="301"/>
      <c r="W128" s="303">
        <f>N128*$R$133</f>
        <v>0</v>
      </c>
      <c r="X128" s="304"/>
      <c r="Y128" s="305"/>
      <c r="AJ128" s="283" t="s">
        <v>306</v>
      </c>
      <c r="AK128" s="283"/>
      <c r="AL128" s="283"/>
      <c r="AM128" s="431" t="s">
        <v>308</v>
      </c>
      <c r="AN128" s="432"/>
      <c r="AO128" s="432"/>
      <c r="AP128" s="432"/>
      <c r="AQ128" s="432"/>
      <c r="AR128" s="433"/>
      <c r="AS128" s="434" t="s">
        <v>422</v>
      </c>
      <c r="AT128" s="434"/>
      <c r="AU128" s="434"/>
      <c r="AV128" s="434"/>
      <c r="AW128" s="434"/>
      <c r="AX128" s="434"/>
      <c r="AY128" s="434"/>
      <c r="AZ128" s="434"/>
      <c r="BA128" s="3" t="str">
        <f>AL114</f>
        <v>주황규</v>
      </c>
      <c r="BI128" s="3"/>
      <c r="BJ128" s="3"/>
      <c r="BM128" s="76"/>
      <c r="BN128" s="76"/>
    </row>
    <row r="129" spans="1:66" ht="13.5" customHeight="1">
      <c r="J129" s="326" t="s">
        <v>376</v>
      </c>
      <c r="K129" s="326"/>
      <c r="L129" s="326"/>
      <c r="M129" s="292"/>
      <c r="N129" s="327">
        <f>SUM(N123:P128)</f>
        <v>1200000</v>
      </c>
      <c r="O129" s="328"/>
      <c r="P129" s="328"/>
      <c r="R129" s="105">
        <v>0.15</v>
      </c>
      <c r="S129" s="419">
        <f>IF(N129&lt;=30000000,TRUNC(N129*R129,0),30000000*R129)</f>
        <v>180000</v>
      </c>
      <c r="T129" s="420"/>
      <c r="U129" s="420"/>
      <c r="W129" s="421">
        <f>SUM(S129,L133)</f>
        <v>180000</v>
      </c>
      <c r="X129" s="422"/>
      <c r="Y129" s="423"/>
      <c r="AJ129" s="424" t="s">
        <v>309</v>
      </c>
      <c r="AK129" s="425" t="s">
        <v>301</v>
      </c>
      <c r="AL129" s="425"/>
      <c r="AM129" s="452">
        <v>1663940</v>
      </c>
      <c r="AN129" s="452"/>
      <c r="AO129" s="452"/>
      <c r="AP129" s="452"/>
      <c r="AQ129" s="452"/>
      <c r="AR129" s="452"/>
      <c r="AS129" s="440">
        <v>244090</v>
      </c>
      <c r="AT129" s="441"/>
      <c r="AU129" s="441"/>
      <c r="AV129" s="441"/>
      <c r="AW129" s="441"/>
      <c r="AX129" s="441"/>
      <c r="AY129" s="441"/>
      <c r="AZ129" s="442"/>
      <c r="BA129" s="3" t="str">
        <f>AJ117</f>
        <v>[현금영수증]</v>
      </c>
      <c r="BI129" s="3"/>
      <c r="BJ129" s="3"/>
      <c r="BM129" s="76"/>
      <c r="BN129" s="76"/>
    </row>
    <row r="130" spans="1:66" ht="13.5" customHeight="1" thickBot="1">
      <c r="B130" s="3" t="s">
        <v>344</v>
      </c>
      <c r="R130" s="104">
        <v>0.25</v>
      </c>
      <c r="S130" s="413">
        <f>IF(N129&gt;30000000,(N129-30000000)*R130,0)</f>
        <v>0</v>
      </c>
      <c r="T130" s="414"/>
      <c r="U130" s="414"/>
      <c r="W130" s="415">
        <f>S130</f>
        <v>0</v>
      </c>
      <c r="X130" s="416"/>
      <c r="Y130" s="417"/>
      <c r="AJ130" s="283"/>
      <c r="AK130" s="425" t="s">
        <v>302</v>
      </c>
      <c r="AL130" s="425"/>
      <c r="AM130" s="470">
        <v>0</v>
      </c>
      <c r="AN130" s="470"/>
      <c r="AO130" s="470"/>
      <c r="AP130" s="470"/>
      <c r="AQ130" s="470"/>
      <c r="AR130" s="470"/>
      <c r="AS130" s="440"/>
      <c r="AT130" s="441"/>
      <c r="AU130" s="441"/>
      <c r="AV130" s="441"/>
      <c r="AW130" s="441"/>
      <c r="AX130" s="441"/>
      <c r="AY130" s="441"/>
      <c r="AZ130" s="442"/>
      <c r="BI130" s="3"/>
      <c r="BJ130" s="3"/>
      <c r="BM130" s="76"/>
      <c r="BN130" s="76"/>
    </row>
    <row r="131" spans="1:66" ht="13.5" customHeight="1" thickTop="1">
      <c r="B131" s="310" t="s">
        <v>345</v>
      </c>
      <c r="C131" s="311"/>
      <c r="D131" s="311"/>
      <c r="E131" s="312"/>
      <c r="F131" s="313" t="s">
        <v>349</v>
      </c>
      <c r="G131" s="313"/>
      <c r="H131" s="313"/>
      <c r="I131" s="313"/>
      <c r="J131" s="313" t="s">
        <v>350</v>
      </c>
      <c r="K131" s="313"/>
      <c r="L131" s="313" t="s">
        <v>353</v>
      </c>
      <c r="M131" s="313"/>
      <c r="N131" s="313"/>
      <c r="O131" s="313"/>
      <c r="W131" s="314">
        <f>SUM(W129:Y130)</f>
        <v>180000</v>
      </c>
      <c r="X131" s="315"/>
      <c r="Y131" s="316"/>
      <c r="AJ131" s="329"/>
      <c r="AK131" s="418" t="s">
        <v>307</v>
      </c>
      <c r="AL131" s="418"/>
      <c r="AM131" s="436">
        <v>0</v>
      </c>
      <c r="AN131" s="436"/>
      <c r="AO131" s="436"/>
      <c r="AP131" s="436"/>
      <c r="AQ131" s="436"/>
      <c r="AR131" s="436"/>
      <c r="AS131" s="443"/>
      <c r="AT131" s="444"/>
      <c r="AU131" s="444"/>
      <c r="AV131" s="444"/>
      <c r="AW131" s="444"/>
      <c r="AX131" s="444"/>
      <c r="AY131" s="444"/>
      <c r="AZ131" s="445"/>
      <c r="BI131" s="3"/>
      <c r="BJ131" s="3"/>
      <c r="BM131" s="76"/>
      <c r="BN131" s="76"/>
    </row>
    <row r="132" spans="1:66" ht="13.5" customHeight="1">
      <c r="B132" s="275" t="s">
        <v>346</v>
      </c>
      <c r="C132" s="276"/>
      <c r="D132" s="276"/>
      <c r="E132" s="277"/>
      <c r="F132" s="317">
        <f>J123</f>
        <v>0</v>
      </c>
      <c r="G132" s="318"/>
      <c r="H132" s="318"/>
      <c r="I132" s="318"/>
      <c r="J132" s="279"/>
      <c r="K132" s="279"/>
      <c r="L132" s="319"/>
      <c r="M132" s="320"/>
      <c r="N132" s="320"/>
      <c r="O132" s="321"/>
      <c r="R132" s="3" t="s">
        <v>360</v>
      </c>
      <c r="AJ132" s="283" t="s">
        <v>305</v>
      </c>
      <c r="AK132" s="283"/>
      <c r="AL132" s="283"/>
      <c r="AM132" s="486">
        <f>SUM(AM129:AR131)</f>
        <v>1663940</v>
      </c>
      <c r="AN132" s="487"/>
      <c r="AO132" s="487"/>
      <c r="AP132" s="487"/>
      <c r="AQ132" s="487"/>
      <c r="AR132" s="487"/>
      <c r="AS132" s="486">
        <f>SUM(AS129:AZ131)</f>
        <v>244090</v>
      </c>
      <c r="AT132" s="487"/>
      <c r="AU132" s="487"/>
      <c r="AV132" s="487"/>
      <c r="AW132" s="487"/>
      <c r="AX132" s="487"/>
      <c r="AY132" s="487"/>
      <c r="AZ132" s="487"/>
      <c r="BI132" s="3"/>
      <c r="BJ132" s="3"/>
      <c r="BM132" s="76"/>
      <c r="BN132" s="76"/>
    </row>
    <row r="133" spans="1:66" ht="13.5" customHeight="1">
      <c r="B133" s="275" t="s">
        <v>347</v>
      </c>
      <c r="C133" s="276"/>
      <c r="D133" s="276"/>
      <c r="E133" s="277"/>
      <c r="F133" s="278">
        <f>IF(F132&gt;=100000,100000,F132)</f>
        <v>0</v>
      </c>
      <c r="G133" s="279"/>
      <c r="H133" s="279"/>
      <c r="I133" s="279"/>
      <c r="J133" s="279" t="s">
        <v>351</v>
      </c>
      <c r="K133" s="279"/>
      <c r="L133" s="412">
        <f>TRUNC(F133*100/110,0)</f>
        <v>0</v>
      </c>
      <c r="M133" s="412"/>
      <c r="N133" s="412"/>
      <c r="O133" s="412"/>
      <c r="BI133" s="3"/>
      <c r="BJ133" s="3"/>
      <c r="BM133" s="76"/>
      <c r="BN133" s="76"/>
    </row>
    <row r="134" spans="1:66" ht="13.5" customHeight="1">
      <c r="B134" s="275" t="s">
        <v>348</v>
      </c>
      <c r="C134" s="276"/>
      <c r="D134" s="276"/>
      <c r="E134" s="277"/>
      <c r="F134" s="278">
        <f>F132-F133</f>
        <v>0</v>
      </c>
      <c r="G134" s="279"/>
      <c r="H134" s="279"/>
      <c r="I134" s="279"/>
      <c r="J134" s="279" t="s">
        <v>352</v>
      </c>
      <c r="K134" s="279"/>
      <c r="L134" s="264">
        <f>TRUNC(F134*15%,0)</f>
        <v>0</v>
      </c>
      <c r="M134" s="264"/>
      <c r="N134" s="264"/>
      <c r="O134" s="264"/>
      <c r="S134" s="309">
        <v>43619</v>
      </c>
      <c r="T134" s="309"/>
      <c r="U134" s="309"/>
      <c r="BI134" s="3"/>
      <c r="BJ134" s="3"/>
      <c r="BM134" s="76"/>
      <c r="BN134" s="76"/>
    </row>
    <row r="135" spans="1:66" ht="13.5" customHeight="1">
      <c r="B135" s="3" t="s">
        <v>354</v>
      </c>
      <c r="BI135" s="3"/>
      <c r="BM135" s="76"/>
      <c r="BN135" s="76"/>
    </row>
    <row r="136" spans="1:66" ht="17.25" customHeight="1">
      <c r="S136" s="668">
        <v>0.15</v>
      </c>
      <c r="T136" s="668"/>
      <c r="U136" s="668"/>
      <c r="BI136" s="3"/>
      <c r="BJ136" s="3"/>
      <c r="BM136" s="76"/>
      <c r="BN136" s="76"/>
    </row>
    <row r="137" spans="1:66" ht="16.5" customHeight="1">
      <c r="B137" s="3" t="s">
        <v>355</v>
      </c>
    </row>
    <row r="138" spans="1:66" ht="16.5" customHeight="1">
      <c r="B138" s="3" t="s">
        <v>356</v>
      </c>
      <c r="S138" s="669">
        <f>TRUNC(S134/S136,0)</f>
        <v>290793</v>
      </c>
      <c r="T138" s="669"/>
      <c r="U138" s="669"/>
    </row>
    <row r="139" spans="1:66" ht="16.5" customHeight="1"/>
    <row r="140" spans="1:66" ht="17.25" customHeight="1"/>
    <row r="141" spans="1:66" ht="16.5" customHeight="1">
      <c r="A141" s="125"/>
      <c r="B141" s="125"/>
      <c r="C141" s="125"/>
      <c r="D141" s="125"/>
      <c r="E141" s="125"/>
      <c r="F141" s="125"/>
      <c r="G141" s="125"/>
      <c r="H141" s="125"/>
      <c r="I141" s="125"/>
      <c r="J141" s="125"/>
      <c r="K141" s="125"/>
      <c r="L141" s="125"/>
      <c r="M141" s="125"/>
      <c r="N141" s="125"/>
      <c r="O141" s="125"/>
      <c r="P141" s="125"/>
      <c r="Q141" s="125"/>
      <c r="R141" s="125"/>
      <c r="S141" s="125"/>
      <c r="T141" s="125"/>
      <c r="U141" s="125"/>
      <c r="V141" s="125"/>
      <c r="W141" s="125"/>
      <c r="X141" s="125"/>
      <c r="Y141" s="125"/>
      <c r="Z141" s="125"/>
      <c r="AA141" s="125"/>
      <c r="AB141" s="125"/>
      <c r="AC141" s="125"/>
      <c r="AD141" s="125"/>
    </row>
    <row r="142" spans="1:66" ht="16.5" customHeight="1"/>
    <row r="143" spans="1:66" ht="17.25" customHeight="1"/>
    <row r="144" spans="1:66" ht="16.5" customHeight="1"/>
    <row r="145" spans="23:39" ht="16.5" customHeight="1"/>
    <row r="146" spans="23:39" ht="17.25" customHeight="1"/>
    <row r="147" spans="23:39" ht="17.25" customHeight="1"/>
    <row r="148" spans="23:39" ht="16.5" customHeight="1"/>
    <row r="149" spans="23:39" ht="16.5" customHeight="1"/>
    <row r="150" spans="23:39" ht="16.5" customHeight="1">
      <c r="W150" s="66" t="s">
        <v>140</v>
      </c>
    </row>
    <row r="152" spans="23:39" ht="16.5">
      <c r="W152" s="67" t="s">
        <v>141</v>
      </c>
    </row>
    <row r="154" spans="23:39" ht="13.5">
      <c r="W154" s="68" t="s">
        <v>142</v>
      </c>
    </row>
    <row r="155" spans="23:39" ht="13.5">
      <c r="W155" s="68" t="s">
        <v>143</v>
      </c>
    </row>
    <row r="156" spans="23:39" ht="13.5">
      <c r="W156" s="68" t="s">
        <v>144</v>
      </c>
    </row>
    <row r="157" spans="23:39" ht="13.5">
      <c r="W157" s="68" t="s">
        <v>145</v>
      </c>
    </row>
    <row r="159" spans="23:39" ht="11.25">
      <c r="AM159" s="78" t="s">
        <v>238</v>
      </c>
    </row>
    <row r="160" spans="23:39" ht="13.5">
      <c r="W160" s="662" t="s">
        <v>260</v>
      </c>
      <c r="X160" s="662"/>
      <c r="Y160" s="662"/>
      <c r="Z160" s="662"/>
      <c r="AA160" s="662" t="s">
        <v>261</v>
      </c>
      <c r="AB160" s="662"/>
      <c r="AC160" s="662"/>
      <c r="AD160" s="199" t="s">
        <v>262</v>
      </c>
      <c r="AE160" s="176"/>
      <c r="AF160" s="176"/>
      <c r="AG160" s="662" t="s">
        <v>263</v>
      </c>
      <c r="AH160" s="662"/>
      <c r="AI160" s="662"/>
    </row>
    <row r="161" spans="1:56" ht="84">
      <c r="W161" s="663" t="s">
        <v>146</v>
      </c>
      <c r="X161" s="663"/>
      <c r="Y161" s="663"/>
      <c r="Z161" s="663"/>
      <c r="AA161" s="663" t="s">
        <v>150</v>
      </c>
      <c r="AB161" s="663"/>
      <c r="AC161" s="663"/>
      <c r="AD161" s="177" t="s">
        <v>154</v>
      </c>
      <c r="AE161" s="161"/>
      <c r="AF161" s="161"/>
      <c r="AG161" s="322" t="s">
        <v>155</v>
      </c>
      <c r="AH161" s="322"/>
      <c r="AI161" s="322"/>
      <c r="AM161" s="701" t="s">
        <v>239</v>
      </c>
      <c r="AN161" s="702"/>
      <c r="AO161" s="702"/>
      <c r="AP161" s="702"/>
      <c r="AQ161" s="702"/>
      <c r="AR161" s="702"/>
      <c r="AS161" s="702"/>
      <c r="AT161" s="703"/>
      <c r="AU161" s="701" t="s">
        <v>248</v>
      </c>
      <c r="AV161" s="702"/>
      <c r="AW161" s="702"/>
      <c r="AX161" s="702"/>
      <c r="AY161" s="703"/>
      <c r="AZ161" s="172" t="s">
        <v>255</v>
      </c>
      <c r="BA161" s="173"/>
      <c r="BB161" s="173"/>
      <c r="BC161" s="173"/>
      <c r="BD161" s="174"/>
    </row>
    <row r="162" spans="1:56" ht="13.5">
      <c r="W162" s="664" t="s">
        <v>147</v>
      </c>
      <c r="X162" s="665"/>
      <c r="Y162" s="665"/>
      <c r="Z162" s="666"/>
      <c r="AA162" s="687" t="s">
        <v>151</v>
      </c>
      <c r="AB162" s="663"/>
      <c r="AC162" s="663"/>
      <c r="AD162" s="161"/>
      <c r="AE162" s="161"/>
      <c r="AF162" s="161"/>
      <c r="AG162" s="322"/>
      <c r="AH162" s="322"/>
      <c r="AI162" s="322"/>
      <c r="AM162" s="490" t="s">
        <v>240</v>
      </c>
      <c r="AN162" s="491"/>
      <c r="AO162" s="491"/>
      <c r="AP162" s="491"/>
      <c r="AQ162" s="491"/>
      <c r="AR162" s="491"/>
      <c r="AS162" s="491"/>
      <c r="AT162" s="492"/>
      <c r="AU162" s="490" t="s">
        <v>249</v>
      </c>
      <c r="AV162" s="491"/>
      <c r="AW162" s="491"/>
      <c r="AX162" s="491"/>
      <c r="AY162" s="492"/>
      <c r="AZ162" s="175" t="s">
        <v>256</v>
      </c>
      <c r="BA162" s="159"/>
      <c r="BB162" s="159"/>
      <c r="BC162" s="159"/>
      <c r="BD162" s="160"/>
    </row>
    <row r="163" spans="1:56" ht="13.5">
      <c r="W163" s="663" t="s">
        <v>148</v>
      </c>
      <c r="X163" s="663"/>
      <c r="Y163" s="663"/>
      <c r="Z163" s="663"/>
      <c r="AA163" s="663" t="s">
        <v>150</v>
      </c>
      <c r="AB163" s="663"/>
      <c r="AC163" s="663"/>
      <c r="AD163" s="161"/>
      <c r="AE163" s="161"/>
      <c r="AF163" s="161"/>
      <c r="AG163" s="322"/>
      <c r="AH163" s="322"/>
      <c r="AI163" s="322"/>
      <c r="AM163" s="490" t="s">
        <v>244</v>
      </c>
      <c r="AN163" s="491"/>
      <c r="AO163" s="491"/>
      <c r="AP163" s="491"/>
      <c r="AQ163" s="491"/>
      <c r="AR163" s="491"/>
      <c r="AS163" s="491"/>
      <c r="AT163" s="492"/>
      <c r="AU163" s="490" t="s">
        <v>250</v>
      </c>
      <c r="AV163" s="491"/>
      <c r="AW163" s="491"/>
      <c r="AX163" s="491"/>
      <c r="AY163" s="492"/>
      <c r="AZ163" s="175" t="s">
        <v>257</v>
      </c>
      <c r="BA163" s="159"/>
      <c r="BB163" s="159"/>
      <c r="BC163" s="159"/>
      <c r="BD163" s="160"/>
    </row>
    <row r="164" spans="1:56" ht="13.5">
      <c r="W164" s="663" t="s">
        <v>149</v>
      </c>
      <c r="X164" s="663"/>
      <c r="Y164" s="663"/>
      <c r="Z164" s="663"/>
      <c r="AA164" s="200" t="s">
        <v>156</v>
      </c>
      <c r="AB164" s="178"/>
      <c r="AC164" s="178"/>
      <c r="AD164" s="178"/>
      <c r="AE164" s="178"/>
      <c r="AM164" s="509" t="s">
        <v>241</v>
      </c>
      <c r="AN164" s="509"/>
      <c r="AO164" s="509"/>
      <c r="AP164" s="509"/>
      <c r="AQ164" s="509"/>
      <c r="AR164" s="277" t="s">
        <v>245</v>
      </c>
      <c r="AS164" s="283"/>
      <c r="AT164" s="283"/>
      <c r="AU164" s="490" t="s">
        <v>254</v>
      </c>
      <c r="AV164" s="491"/>
      <c r="AW164" s="491"/>
      <c r="AX164" s="491"/>
      <c r="AY164" s="492"/>
      <c r="AZ164" s="201" t="s">
        <v>256</v>
      </c>
      <c r="BA164" s="171"/>
      <c r="BB164" s="171"/>
      <c r="BC164" s="171"/>
      <c r="BD164" s="155"/>
    </row>
    <row r="165" spans="1:56">
      <c r="AM165" s="63" t="s">
        <v>242</v>
      </c>
      <c r="AN165" s="64"/>
      <c r="AO165" s="64"/>
      <c r="AP165" s="64"/>
      <c r="AQ165" s="65"/>
      <c r="AR165" s="275" t="s">
        <v>246</v>
      </c>
      <c r="AS165" s="276"/>
      <c r="AT165" s="277"/>
      <c r="AU165" s="490" t="s">
        <v>252</v>
      </c>
      <c r="AV165" s="491"/>
      <c r="AW165" s="491"/>
      <c r="AX165" s="491"/>
      <c r="AY165" s="492"/>
      <c r="AZ165" s="167"/>
      <c r="BA165" s="170"/>
      <c r="BB165" s="170"/>
      <c r="BC165" s="170"/>
      <c r="BD165" s="157"/>
    </row>
    <row r="166" spans="1:56">
      <c r="W166" s="3" t="s">
        <v>157</v>
      </c>
      <c r="AM166" s="490" t="s">
        <v>243</v>
      </c>
      <c r="AN166" s="491"/>
      <c r="AO166" s="491"/>
      <c r="AP166" s="491"/>
      <c r="AQ166" s="491"/>
      <c r="AR166" s="491"/>
      <c r="AS166" s="491"/>
      <c r="AT166" s="492"/>
      <c r="AU166" s="490" t="s">
        <v>253</v>
      </c>
      <c r="AV166" s="491"/>
      <c r="AW166" s="491"/>
      <c r="AX166" s="491"/>
      <c r="AY166" s="492"/>
      <c r="AZ166" s="175" t="s">
        <v>256</v>
      </c>
      <c r="BA166" s="159"/>
      <c r="BB166" s="159"/>
      <c r="BC166" s="159"/>
      <c r="BD166" s="160"/>
    </row>
    <row r="167" spans="1:56" ht="42" customHeight="1">
      <c r="W167" s="3" t="s">
        <v>158</v>
      </c>
      <c r="AM167" s="490" t="s">
        <v>247</v>
      </c>
      <c r="AN167" s="491"/>
      <c r="AO167" s="491"/>
      <c r="AP167" s="491"/>
      <c r="AQ167" s="491"/>
      <c r="AR167" s="491"/>
      <c r="AS167" s="491"/>
      <c r="AT167" s="492"/>
      <c r="AU167" s="490" t="s">
        <v>251</v>
      </c>
      <c r="AV167" s="491"/>
      <c r="AW167" s="491"/>
      <c r="AX167" s="491"/>
      <c r="AY167" s="492"/>
      <c r="AZ167" s="175" t="s">
        <v>257</v>
      </c>
      <c r="BA167" s="159"/>
      <c r="BB167" s="159"/>
      <c r="BC167" s="159"/>
      <c r="BD167" s="160"/>
    </row>
    <row r="168" spans="1:56" ht="13.5" customHeight="1">
      <c r="AM168" s="3" t="s">
        <v>258</v>
      </c>
    </row>
    <row r="169" spans="1:56">
      <c r="AM169" s="3" t="s">
        <v>259</v>
      </c>
    </row>
    <row r="170" spans="1:56" ht="16.5">
      <c r="W170" s="67" t="s">
        <v>171</v>
      </c>
    </row>
    <row r="172" spans="1:56">
      <c r="W172" s="701" t="s">
        <v>47</v>
      </c>
      <c r="X172" s="702"/>
      <c r="Y172" s="702"/>
      <c r="Z172" s="702"/>
      <c r="AA172" s="702"/>
      <c r="AB172" s="702"/>
      <c r="AC172" s="702"/>
      <c r="AD172" s="703"/>
      <c r="AE172" s="198" t="s">
        <v>186</v>
      </c>
      <c r="AF172" s="174"/>
      <c r="AG172" s="701" t="s">
        <v>187</v>
      </c>
      <c r="AH172" s="703"/>
    </row>
    <row r="173" spans="1:56">
      <c r="W173" s="275" t="s">
        <v>172</v>
      </c>
      <c r="X173" s="276"/>
      <c r="Y173" s="276"/>
      <c r="Z173" s="276"/>
      <c r="AA173" s="276"/>
      <c r="AB173" s="276"/>
      <c r="AC173" s="276"/>
      <c r="AD173" s="277"/>
      <c r="AE173" s="158" t="s">
        <v>188</v>
      </c>
      <c r="AF173" s="160"/>
      <c r="AG173" s="275" t="s">
        <v>189</v>
      </c>
      <c r="AH173" s="277"/>
    </row>
    <row r="174" spans="1:56">
      <c r="W174" s="283" t="s">
        <v>173</v>
      </c>
      <c r="X174" s="283"/>
      <c r="Y174" s="275" t="s">
        <v>176</v>
      </c>
      <c r="Z174" s="276"/>
      <c r="AA174" s="276"/>
      <c r="AB174" s="276"/>
      <c r="AC174" s="276"/>
      <c r="AD174" s="277"/>
      <c r="AE174" s="158" t="s">
        <v>188</v>
      </c>
      <c r="AF174" s="160"/>
      <c r="AG174" s="275" t="s">
        <v>189</v>
      </c>
      <c r="AH174" s="277"/>
    </row>
    <row r="175" spans="1:56">
      <c r="W175" s="283"/>
      <c r="X175" s="283"/>
      <c r="Y175" s="275" t="s">
        <v>177</v>
      </c>
      <c r="Z175" s="276"/>
      <c r="AA175" s="276"/>
      <c r="AB175" s="276"/>
      <c r="AC175" s="276"/>
      <c r="AD175" s="277"/>
      <c r="AE175" s="158" t="s">
        <v>188</v>
      </c>
      <c r="AF175" s="160"/>
      <c r="AG175" s="275" t="s">
        <v>189</v>
      </c>
      <c r="AH175" s="277"/>
    </row>
    <row r="176" spans="1:56">
      <c r="A176" s="3" t="s">
        <v>407</v>
      </c>
      <c r="W176" s="283" t="s">
        <v>174</v>
      </c>
      <c r="X176" s="283"/>
      <c r="Y176" s="684" t="s">
        <v>178</v>
      </c>
      <c r="Z176" s="686"/>
      <c r="AA176" s="686"/>
      <c r="AB176" s="686"/>
      <c r="AC176" s="686"/>
      <c r="AD176" s="685"/>
      <c r="AE176" s="158" t="s">
        <v>188</v>
      </c>
      <c r="AF176" s="160"/>
      <c r="AG176" s="706" t="s">
        <v>190</v>
      </c>
      <c r="AH176" s="707"/>
    </row>
    <row r="177" spans="1:34">
      <c r="A177" s="3" t="s">
        <v>408</v>
      </c>
      <c r="W177" s="283"/>
      <c r="X177" s="283"/>
      <c r="Y177" s="684" t="s">
        <v>179</v>
      </c>
      <c r="Z177" s="686"/>
      <c r="AA177" s="686"/>
      <c r="AB177" s="686"/>
      <c r="AC177" s="686"/>
      <c r="AD177" s="685"/>
      <c r="AE177" s="158" t="s">
        <v>189</v>
      </c>
      <c r="AF177" s="160"/>
      <c r="AG177" s="706" t="s">
        <v>188</v>
      </c>
      <c r="AH177" s="707"/>
    </row>
    <row r="178" spans="1:34">
      <c r="A178" s="3" t="s">
        <v>409</v>
      </c>
      <c r="W178" s="291" t="s">
        <v>175</v>
      </c>
      <c r="X178" s="292"/>
      <c r="Y178" s="58" t="s">
        <v>180</v>
      </c>
      <c r="Z178" s="58"/>
      <c r="AA178" s="58"/>
      <c r="AB178" s="58"/>
      <c r="AC178" s="58"/>
      <c r="AD178" s="59"/>
      <c r="AE178" s="154" t="s">
        <v>188</v>
      </c>
      <c r="AF178" s="155"/>
      <c r="AG178" s="291" t="s">
        <v>189</v>
      </c>
      <c r="AH178" s="292"/>
    </row>
    <row r="179" spans="1:34">
      <c r="W179" s="510"/>
      <c r="X179" s="512"/>
      <c r="Y179" s="61" t="s">
        <v>181</v>
      </c>
      <c r="Z179" s="61"/>
      <c r="AA179" s="61"/>
      <c r="AB179" s="61"/>
      <c r="AC179" s="61"/>
      <c r="AD179" s="62"/>
      <c r="AE179" s="156"/>
      <c r="AF179" s="157"/>
      <c r="AG179" s="293"/>
      <c r="AH179" s="294"/>
    </row>
    <row r="180" spans="1:34">
      <c r="A180" s="3" t="s">
        <v>410</v>
      </c>
      <c r="W180" s="510"/>
      <c r="X180" s="512"/>
      <c r="Y180" s="631" t="s">
        <v>182</v>
      </c>
      <c r="Z180" s="292"/>
      <c r="AA180" s="631" t="s">
        <v>183</v>
      </c>
      <c r="AB180" s="292"/>
      <c r="AC180" s="684" t="s">
        <v>184</v>
      </c>
      <c r="AD180" s="685"/>
      <c r="AE180" s="158" t="s">
        <v>188</v>
      </c>
      <c r="AF180" s="160"/>
      <c r="AG180" s="706" t="s">
        <v>188</v>
      </c>
      <c r="AH180" s="707"/>
    </row>
    <row r="181" spans="1:34">
      <c r="A181" s="3" t="s">
        <v>411</v>
      </c>
      <c r="W181" s="510"/>
      <c r="X181" s="512"/>
      <c r="Y181" s="510"/>
      <c r="Z181" s="512"/>
      <c r="AA181" s="293"/>
      <c r="AB181" s="294"/>
      <c r="AC181" s="684" t="s">
        <v>191</v>
      </c>
      <c r="AD181" s="685"/>
      <c r="AE181" s="158" t="s">
        <v>189</v>
      </c>
      <c r="AF181" s="160"/>
      <c r="AG181" s="706" t="s">
        <v>188</v>
      </c>
      <c r="AH181" s="707"/>
    </row>
    <row r="182" spans="1:34">
      <c r="A182" s="3" t="s">
        <v>412</v>
      </c>
      <c r="W182" s="293"/>
      <c r="X182" s="294"/>
      <c r="Y182" s="293"/>
      <c r="Z182" s="294"/>
      <c r="AA182" s="684" t="s">
        <v>185</v>
      </c>
      <c r="AB182" s="686"/>
      <c r="AC182" s="686"/>
      <c r="AD182" s="685"/>
      <c r="AE182" s="158" t="s">
        <v>188</v>
      </c>
      <c r="AF182" s="160"/>
      <c r="AG182" s="706" t="s">
        <v>188</v>
      </c>
      <c r="AH182" s="707"/>
    </row>
    <row r="183" spans="1:34">
      <c r="A183" s="3" t="s">
        <v>413</v>
      </c>
    </row>
    <row r="184" spans="1:34">
      <c r="A184" s="3" t="s">
        <v>414</v>
      </c>
    </row>
    <row r="186" spans="1:34">
      <c r="A186" s="3" t="s">
        <v>415</v>
      </c>
    </row>
    <row r="187" spans="1:34" ht="16.5">
      <c r="A187" s="3" t="s">
        <v>416</v>
      </c>
      <c r="W187" s="67" t="s">
        <v>192</v>
      </c>
    </row>
    <row r="189" spans="1:34">
      <c r="A189" s="3" t="s">
        <v>417</v>
      </c>
      <c r="W189" s="701" t="s">
        <v>193</v>
      </c>
      <c r="X189" s="702"/>
      <c r="Y189" s="702"/>
      <c r="Z189" s="702"/>
      <c r="AA189" s="702"/>
      <c r="AB189" s="703"/>
      <c r="AC189" s="179" t="s">
        <v>200</v>
      </c>
      <c r="AD189" s="180"/>
      <c r="AE189" s="180"/>
      <c r="AF189" s="180"/>
      <c r="AG189" s="180"/>
      <c r="AH189" s="181"/>
    </row>
    <row r="190" spans="1:34">
      <c r="A190" s="3" t="s">
        <v>418</v>
      </c>
      <c r="W190" s="701" t="s">
        <v>194</v>
      </c>
      <c r="X190" s="703"/>
      <c r="Y190" s="701" t="s">
        <v>197</v>
      </c>
      <c r="Z190" s="702"/>
      <c r="AA190" s="702"/>
      <c r="AB190" s="703"/>
      <c r="AC190" s="182"/>
      <c r="AD190" s="183"/>
      <c r="AE190" s="183"/>
      <c r="AF190" s="183"/>
      <c r="AG190" s="183"/>
      <c r="AH190" s="184"/>
    </row>
    <row r="191" spans="1:34" ht="204.75">
      <c r="W191" s="291" t="s">
        <v>195</v>
      </c>
      <c r="X191" s="292"/>
      <c r="Y191" s="275" t="s">
        <v>195</v>
      </c>
      <c r="Z191" s="276"/>
      <c r="AA191" s="276"/>
      <c r="AB191" s="277"/>
      <c r="AC191" s="185" t="s">
        <v>201</v>
      </c>
      <c r="AD191" s="162"/>
      <c r="AE191" s="162"/>
      <c r="AF191" s="162"/>
      <c r="AG191" s="162"/>
      <c r="AH191" s="163"/>
    </row>
    <row r="192" spans="1:34">
      <c r="W192" s="293"/>
      <c r="X192" s="294"/>
      <c r="Y192" s="275" t="s">
        <v>198</v>
      </c>
      <c r="Z192" s="276"/>
      <c r="AA192" s="276"/>
      <c r="AB192" s="277"/>
      <c r="AC192" s="164"/>
      <c r="AD192" s="165"/>
      <c r="AE192" s="165"/>
      <c r="AF192" s="165"/>
      <c r="AG192" s="165"/>
      <c r="AH192" s="166"/>
    </row>
    <row r="193" spans="23:36">
      <c r="W193" s="57" t="s">
        <v>146</v>
      </c>
      <c r="X193" s="59"/>
      <c r="Y193" s="275" t="s">
        <v>195</v>
      </c>
      <c r="Z193" s="276"/>
      <c r="AA193" s="276"/>
      <c r="AB193" s="277"/>
      <c r="AC193" s="164"/>
      <c r="AD193" s="165"/>
      <c r="AE193" s="165"/>
      <c r="AF193" s="165"/>
      <c r="AG193" s="165"/>
      <c r="AH193" s="166"/>
    </row>
    <row r="194" spans="23:36">
      <c r="W194" s="60" t="s">
        <v>196</v>
      </c>
      <c r="X194" s="62"/>
      <c r="Y194" s="275" t="s">
        <v>199</v>
      </c>
      <c r="Z194" s="276"/>
      <c r="AA194" s="276"/>
      <c r="AB194" s="277"/>
      <c r="AC194" s="167"/>
      <c r="AD194" s="168"/>
      <c r="AE194" s="168"/>
      <c r="AF194" s="168"/>
      <c r="AG194" s="168"/>
      <c r="AH194" s="169"/>
    </row>
    <row r="196" spans="23:36" ht="16.5">
      <c r="W196" s="67" t="s">
        <v>202</v>
      </c>
    </row>
    <row r="198" spans="23:36" ht="9.75" customHeight="1">
      <c r="W198" s="701" t="s">
        <v>214</v>
      </c>
      <c r="X198" s="702"/>
      <c r="Y198" s="703"/>
      <c r="Z198" s="701" t="s">
        <v>153</v>
      </c>
      <c r="AA198" s="703"/>
      <c r="AB198" s="701" t="s">
        <v>152</v>
      </c>
      <c r="AC198" s="703"/>
      <c r="AD198" s="172" t="s">
        <v>215</v>
      </c>
      <c r="AE198" s="174"/>
      <c r="AF198" s="701" t="s">
        <v>216</v>
      </c>
      <c r="AG198" s="703"/>
      <c r="AH198" s="198" t="s">
        <v>207</v>
      </c>
      <c r="AI198" s="173"/>
      <c r="AJ198" s="174"/>
    </row>
    <row r="199" spans="23:36">
      <c r="W199" s="275" t="s">
        <v>203</v>
      </c>
      <c r="X199" s="276"/>
      <c r="Y199" s="277"/>
      <c r="Z199" s="275" t="s">
        <v>189</v>
      </c>
      <c r="AA199" s="277"/>
      <c r="AB199" s="275" t="s">
        <v>188</v>
      </c>
      <c r="AC199" s="277"/>
      <c r="AD199" s="158" t="s">
        <v>188</v>
      </c>
      <c r="AE199" s="160"/>
      <c r="AF199" s="275" t="s">
        <v>208</v>
      </c>
      <c r="AG199" s="277"/>
      <c r="AH199" s="158" t="s">
        <v>189</v>
      </c>
      <c r="AI199" s="159"/>
      <c r="AJ199" s="160"/>
    </row>
    <row r="200" spans="23:36">
      <c r="W200" s="275" t="s">
        <v>204</v>
      </c>
      <c r="X200" s="276"/>
      <c r="Y200" s="277"/>
      <c r="Z200" s="275" t="s">
        <v>189</v>
      </c>
      <c r="AA200" s="277"/>
      <c r="AB200" s="275" t="s">
        <v>188</v>
      </c>
      <c r="AC200" s="277"/>
      <c r="AD200" s="158" t="s">
        <v>188</v>
      </c>
      <c r="AE200" s="160"/>
      <c r="AF200" s="275" t="s">
        <v>209</v>
      </c>
      <c r="AG200" s="277"/>
      <c r="AH200" s="158" t="s">
        <v>189</v>
      </c>
      <c r="AI200" s="159"/>
      <c r="AJ200" s="160"/>
    </row>
    <row r="201" spans="23:36">
      <c r="W201" s="275" t="s">
        <v>205</v>
      </c>
      <c r="X201" s="276"/>
      <c r="Y201" s="277"/>
      <c r="Z201" s="275" t="s">
        <v>189</v>
      </c>
      <c r="AA201" s="277"/>
      <c r="AB201" s="275" t="s">
        <v>188</v>
      </c>
      <c r="AC201" s="277"/>
      <c r="AD201" s="158" t="s">
        <v>188</v>
      </c>
      <c r="AE201" s="160"/>
      <c r="AF201" s="275" t="s">
        <v>210</v>
      </c>
      <c r="AG201" s="277"/>
      <c r="AH201" s="158" t="s">
        <v>189</v>
      </c>
      <c r="AI201" s="159"/>
      <c r="AJ201" s="160"/>
    </row>
    <row r="202" spans="23:36">
      <c r="W202" s="275" t="s">
        <v>146</v>
      </c>
      <c r="X202" s="276"/>
      <c r="Y202" s="277"/>
      <c r="Z202" s="275" t="s">
        <v>188</v>
      </c>
      <c r="AA202" s="277"/>
      <c r="AB202" s="714" t="s">
        <v>189</v>
      </c>
      <c r="AC202" s="715"/>
      <c r="AD202" s="158" t="s">
        <v>188</v>
      </c>
      <c r="AE202" s="160"/>
      <c r="AF202" s="275" t="s">
        <v>211</v>
      </c>
      <c r="AG202" s="277"/>
      <c r="AH202" s="158" t="s">
        <v>189</v>
      </c>
      <c r="AI202" s="159"/>
      <c r="AJ202" s="160"/>
    </row>
    <row r="203" spans="23:36">
      <c r="W203" s="275" t="s">
        <v>204</v>
      </c>
      <c r="X203" s="276"/>
      <c r="Y203" s="277"/>
      <c r="Z203" s="275" t="s">
        <v>188</v>
      </c>
      <c r="AA203" s="277"/>
      <c r="AB203" s="275" t="s">
        <v>188</v>
      </c>
      <c r="AC203" s="277"/>
      <c r="AD203" s="158" t="s">
        <v>188</v>
      </c>
      <c r="AE203" s="160"/>
      <c r="AF203" s="275" t="s">
        <v>212</v>
      </c>
      <c r="AG203" s="277"/>
      <c r="AH203" s="158" t="s">
        <v>188</v>
      </c>
      <c r="AI203" s="159"/>
      <c r="AJ203" s="160"/>
    </row>
    <row r="204" spans="23:36">
      <c r="W204" s="275" t="s">
        <v>206</v>
      </c>
      <c r="X204" s="276"/>
      <c r="Y204" s="277"/>
      <c r="Z204" s="275" t="s">
        <v>189</v>
      </c>
      <c r="AA204" s="277"/>
      <c r="AB204" s="275" t="s">
        <v>189</v>
      </c>
      <c r="AC204" s="277"/>
      <c r="AD204" s="158" t="s">
        <v>188</v>
      </c>
      <c r="AE204" s="160"/>
      <c r="AF204" s="275" t="s">
        <v>213</v>
      </c>
      <c r="AG204" s="277"/>
      <c r="AH204" s="158" t="s">
        <v>189</v>
      </c>
      <c r="AI204" s="159"/>
      <c r="AJ204" s="160"/>
    </row>
    <row r="207" spans="23:36" ht="16.5">
      <c r="W207" s="67" t="s">
        <v>217</v>
      </c>
    </row>
    <row r="209" spans="23:35">
      <c r="W209" s="701" t="s">
        <v>214</v>
      </c>
      <c r="X209" s="702"/>
      <c r="Y209" s="703"/>
      <c r="Z209" s="701" t="s">
        <v>153</v>
      </c>
      <c r="AA209" s="703"/>
      <c r="AB209" s="701" t="s">
        <v>152</v>
      </c>
      <c r="AC209" s="703"/>
      <c r="AD209" s="198" t="s">
        <v>215</v>
      </c>
      <c r="AE209" s="174"/>
      <c r="AF209" s="701" t="s">
        <v>216</v>
      </c>
      <c r="AG209" s="703"/>
      <c r="AH209" s="198" t="s">
        <v>207</v>
      </c>
      <c r="AI209" s="173"/>
    </row>
    <row r="210" spans="23:35">
      <c r="W210" s="275" t="s">
        <v>203</v>
      </c>
      <c r="X210" s="276"/>
      <c r="Y210" s="277"/>
      <c r="Z210" s="275" t="s">
        <v>189</v>
      </c>
      <c r="AA210" s="277"/>
      <c r="AB210" s="275" t="s">
        <v>188</v>
      </c>
      <c r="AC210" s="277"/>
      <c r="AD210" s="158" t="s">
        <v>188</v>
      </c>
      <c r="AE210" s="160"/>
      <c r="AF210" s="275" t="s">
        <v>208</v>
      </c>
      <c r="AG210" s="277"/>
      <c r="AH210" s="158" t="s">
        <v>188</v>
      </c>
      <c r="AI210" s="159"/>
    </row>
    <row r="211" spans="23:35">
      <c r="W211" s="275" t="s">
        <v>204</v>
      </c>
      <c r="X211" s="276"/>
      <c r="Y211" s="277"/>
      <c r="Z211" s="275" t="s">
        <v>189</v>
      </c>
      <c r="AA211" s="277"/>
      <c r="AB211" s="275" t="s">
        <v>188</v>
      </c>
      <c r="AC211" s="277"/>
      <c r="AD211" s="158" t="s">
        <v>188</v>
      </c>
      <c r="AE211" s="160"/>
      <c r="AF211" s="275" t="s">
        <v>209</v>
      </c>
      <c r="AG211" s="277"/>
      <c r="AH211" s="158" t="s">
        <v>188</v>
      </c>
      <c r="AI211" s="159"/>
    </row>
    <row r="212" spans="23:35">
      <c r="W212" s="275" t="s">
        <v>205</v>
      </c>
      <c r="X212" s="276"/>
      <c r="Y212" s="277"/>
      <c r="Z212" s="275" t="s">
        <v>189</v>
      </c>
      <c r="AA212" s="277"/>
      <c r="AB212" s="275" t="s">
        <v>188</v>
      </c>
      <c r="AC212" s="277"/>
      <c r="AD212" s="158" t="s">
        <v>188</v>
      </c>
      <c r="AE212" s="160"/>
      <c r="AF212" s="275" t="s">
        <v>210</v>
      </c>
      <c r="AG212" s="277"/>
      <c r="AH212" s="158" t="s">
        <v>188</v>
      </c>
      <c r="AI212" s="159"/>
    </row>
    <row r="213" spans="23:35">
      <c r="W213" s="275" t="s">
        <v>146</v>
      </c>
      <c r="X213" s="276"/>
      <c r="Y213" s="277"/>
      <c r="Z213" s="275" t="s">
        <v>188</v>
      </c>
      <c r="AA213" s="277"/>
      <c r="AB213" s="716" t="s">
        <v>189</v>
      </c>
      <c r="AC213" s="717"/>
      <c r="AD213" s="158" t="s">
        <v>188</v>
      </c>
      <c r="AE213" s="160"/>
      <c r="AF213" s="275" t="s">
        <v>211</v>
      </c>
      <c r="AG213" s="277"/>
      <c r="AH213" s="158" t="s">
        <v>188</v>
      </c>
      <c r="AI213" s="159"/>
    </row>
    <row r="214" spans="23:35">
      <c r="W214" s="275" t="s">
        <v>204</v>
      </c>
      <c r="X214" s="276"/>
      <c r="Y214" s="277"/>
      <c r="Z214" s="275" t="s">
        <v>188</v>
      </c>
      <c r="AA214" s="277"/>
      <c r="AB214" s="275" t="s">
        <v>188</v>
      </c>
      <c r="AC214" s="277"/>
      <c r="AD214" s="158" t="s">
        <v>188</v>
      </c>
      <c r="AE214" s="160"/>
      <c r="AF214" s="649" t="s">
        <v>218</v>
      </c>
      <c r="AG214" s="277"/>
      <c r="AH214" s="158" t="s">
        <v>189</v>
      </c>
      <c r="AI214" s="159"/>
    </row>
    <row r="215" spans="23:35">
      <c r="W215" s="275" t="s">
        <v>206</v>
      </c>
      <c r="X215" s="276"/>
      <c r="Y215" s="277"/>
      <c r="Z215" s="275" t="s">
        <v>189</v>
      </c>
      <c r="AA215" s="277"/>
      <c r="AB215" s="275" t="s">
        <v>189</v>
      </c>
      <c r="AC215" s="277"/>
      <c r="AD215" s="158" t="s">
        <v>188</v>
      </c>
      <c r="AE215" s="160"/>
      <c r="AF215" s="275" t="s">
        <v>213</v>
      </c>
      <c r="AG215" s="277"/>
      <c r="AH215" s="158" t="s">
        <v>188</v>
      </c>
      <c r="AI215" s="159"/>
    </row>
  </sheetData>
  <mergeCells count="894">
    <mergeCell ref="BN64:BO64"/>
    <mergeCell ref="BN65:BO65"/>
    <mergeCell ref="X62:Z62"/>
    <mergeCell ref="X63:Z63"/>
    <mergeCell ref="L88:O88"/>
    <mergeCell ref="AM76:AR76"/>
    <mergeCell ref="AM75:AR75"/>
    <mergeCell ref="AM74:AR74"/>
    <mergeCell ref="AS74:AV76"/>
    <mergeCell ref="AW74:AZ76"/>
    <mergeCell ref="AS69:AV71"/>
    <mergeCell ref="AW69:AZ71"/>
    <mergeCell ref="AM69:AR69"/>
    <mergeCell ref="AM70:AR70"/>
    <mergeCell ref="AM71:AR71"/>
    <mergeCell ref="L87:O87"/>
    <mergeCell ref="AM67:AR67"/>
    <mergeCell ref="AG64:AI64"/>
    <mergeCell ref="AG67:AI67"/>
    <mergeCell ref="L85:O85"/>
    <mergeCell ref="Y68:AA68"/>
    <mergeCell ref="AB68:AD68"/>
    <mergeCell ref="AS80:AZ80"/>
    <mergeCell ref="AX64:BA64"/>
    <mergeCell ref="AB210:AC210"/>
    <mergeCell ref="AF210:AG210"/>
    <mergeCell ref="W211:Y211"/>
    <mergeCell ref="Z211:AA211"/>
    <mergeCell ref="AB211:AC211"/>
    <mergeCell ref="AF211:AG211"/>
    <mergeCell ref="W209:Y209"/>
    <mergeCell ref="Z209:AA209"/>
    <mergeCell ref="AB209:AC209"/>
    <mergeCell ref="AF209:AG209"/>
    <mergeCell ref="W210:Y210"/>
    <mergeCell ref="Z210:AA210"/>
    <mergeCell ref="R15:S15"/>
    <mergeCell ref="T15:V15"/>
    <mergeCell ref="W15:Y15"/>
    <mergeCell ref="Z15:AB15"/>
    <mergeCell ref="S16:T16"/>
    <mergeCell ref="W16:X16"/>
    <mergeCell ref="AC16:AD16"/>
    <mergeCell ref="AC44:AE44"/>
    <mergeCell ref="AC43:AE43"/>
    <mergeCell ref="AC41:AE41"/>
    <mergeCell ref="AC40:AE40"/>
    <mergeCell ref="W33:X33"/>
    <mergeCell ref="Y16:AB16"/>
    <mergeCell ref="Q35:R35"/>
    <mergeCell ref="Q33:R33"/>
    <mergeCell ref="Q32:R32"/>
    <mergeCell ref="Q30:R30"/>
    <mergeCell ref="Y24:Z24"/>
    <mergeCell ref="W25:X25"/>
    <mergeCell ref="Y25:Z25"/>
    <mergeCell ref="AE21:AF21"/>
    <mergeCell ref="S33:T33"/>
    <mergeCell ref="U33:V33"/>
    <mergeCell ref="S32:T32"/>
    <mergeCell ref="Z203:AA203"/>
    <mergeCell ref="AB203:AC203"/>
    <mergeCell ref="AF203:AG203"/>
    <mergeCell ref="Z204:AA204"/>
    <mergeCell ref="AB204:AC204"/>
    <mergeCell ref="AF204:AG204"/>
    <mergeCell ref="W215:Y215"/>
    <mergeCell ref="Z215:AA215"/>
    <mergeCell ref="AB215:AC215"/>
    <mergeCell ref="AF215:AG215"/>
    <mergeCell ref="W212:Y212"/>
    <mergeCell ref="Z212:AA212"/>
    <mergeCell ref="AB212:AC212"/>
    <mergeCell ref="AF212:AG212"/>
    <mergeCell ref="W213:Y213"/>
    <mergeCell ref="Z213:AA213"/>
    <mergeCell ref="AB213:AC213"/>
    <mergeCell ref="AF213:AG213"/>
    <mergeCell ref="W214:Y214"/>
    <mergeCell ref="Z214:AA214"/>
    <mergeCell ref="AB214:AC214"/>
    <mergeCell ref="W203:Y203"/>
    <mergeCell ref="W204:Y204"/>
    <mergeCell ref="AF214:AG214"/>
    <mergeCell ref="W201:Y201"/>
    <mergeCell ref="W202:Y202"/>
    <mergeCell ref="AB202:AC202"/>
    <mergeCell ref="AF202:AG202"/>
    <mergeCell ref="Z200:AA200"/>
    <mergeCell ref="AB200:AC200"/>
    <mergeCell ref="AF200:AG200"/>
    <mergeCell ref="Z201:AA201"/>
    <mergeCell ref="AB201:AC201"/>
    <mergeCell ref="AF201:AG201"/>
    <mergeCell ref="Z202:AA202"/>
    <mergeCell ref="D35:F35"/>
    <mergeCell ref="G87:K87"/>
    <mergeCell ref="AG174:AH174"/>
    <mergeCell ref="AG160:AI160"/>
    <mergeCell ref="Y193:AB193"/>
    <mergeCell ref="Y194:AB194"/>
    <mergeCell ref="W198:Y198"/>
    <mergeCell ref="W199:Y199"/>
    <mergeCell ref="W200:Y200"/>
    <mergeCell ref="AF198:AG198"/>
    <mergeCell ref="Z199:AA199"/>
    <mergeCell ref="AB199:AC199"/>
    <mergeCell ref="AF199:AG199"/>
    <mergeCell ref="Z198:AA198"/>
    <mergeCell ref="AB198:AC198"/>
    <mergeCell ref="W191:X192"/>
    <mergeCell ref="W190:X190"/>
    <mergeCell ref="Y190:AB190"/>
    <mergeCell ref="W189:AB189"/>
    <mergeCell ref="Y191:AB191"/>
    <mergeCell ref="Y192:AB192"/>
    <mergeCell ref="AG176:AH176"/>
    <mergeCell ref="AG177:AH177"/>
    <mergeCell ref="AG180:AH180"/>
    <mergeCell ref="AG27:AH27"/>
    <mergeCell ref="AA26:AB26"/>
    <mergeCell ref="AC26:AD26"/>
    <mergeCell ref="AW33:AZ33"/>
    <mergeCell ref="AG181:AH181"/>
    <mergeCell ref="AG182:AH182"/>
    <mergeCell ref="AG178:AH179"/>
    <mergeCell ref="W172:AD172"/>
    <mergeCell ref="AG172:AH172"/>
    <mergeCell ref="AG173:AH173"/>
    <mergeCell ref="Y33:Z33"/>
    <mergeCell ref="AC31:AD31"/>
    <mergeCell ref="AE31:AF31"/>
    <mergeCell ref="AG31:AH31"/>
    <mergeCell ref="AA34:AB34"/>
    <mergeCell ref="AA31:AB31"/>
    <mergeCell ref="AC45:AE45"/>
    <mergeCell ref="AF41:AG41"/>
    <mergeCell ref="AF40:AG40"/>
    <mergeCell ref="AF36:AH36"/>
    <mergeCell ref="AF37:AH37"/>
    <mergeCell ref="W176:X177"/>
    <mergeCell ref="W178:X182"/>
    <mergeCell ref="Y180:Z182"/>
    <mergeCell ref="AO25:AR25"/>
    <mergeCell ref="AS25:AV25"/>
    <mergeCell ref="AS33:AV33"/>
    <mergeCell ref="AM161:AT161"/>
    <mergeCell ref="AU161:AY161"/>
    <mergeCell ref="AU162:AY162"/>
    <mergeCell ref="AJ29:AJ30"/>
    <mergeCell ref="AM46:AN46"/>
    <mergeCell ref="AM47:AN47"/>
    <mergeCell ref="AM122:AR122"/>
    <mergeCell ref="AM123:AR123"/>
    <mergeCell ref="AM124:AR124"/>
    <mergeCell ref="AS122:AV124"/>
    <mergeCell ref="AO34:AR34"/>
    <mergeCell ref="AO26:AR26"/>
    <mergeCell ref="AW30:AZ30"/>
    <mergeCell ref="AO31:AR31"/>
    <mergeCell ref="AS31:AV31"/>
    <mergeCell ref="AS34:AV34"/>
    <mergeCell ref="AW34:AZ34"/>
    <mergeCell ref="AO33:AR33"/>
    <mergeCell ref="AK105:AL105"/>
    <mergeCell ref="AM105:AR105"/>
    <mergeCell ref="AK106:AL106"/>
    <mergeCell ref="AM17:AN17"/>
    <mergeCell ref="AM18:AN18"/>
    <mergeCell ref="AM19:AN19"/>
    <mergeCell ref="AF83:AH83"/>
    <mergeCell ref="AF90:AH90"/>
    <mergeCell ref="AA33:AB33"/>
    <mergeCell ref="AC33:AD33"/>
    <mergeCell ref="AE33:AF33"/>
    <mergeCell ref="AG33:AH33"/>
    <mergeCell ref="AG34:AH34"/>
    <mergeCell ref="AC34:AD34"/>
    <mergeCell ref="AE34:AF34"/>
    <mergeCell ref="AC36:AE36"/>
    <mergeCell ref="AF48:AH48"/>
    <mergeCell ref="AC19:AD19"/>
    <mergeCell ref="W17:AF17"/>
    <mergeCell ref="AA21:AB21"/>
    <mergeCell ref="AC21:AD21"/>
    <mergeCell ref="W23:X23"/>
    <mergeCell ref="Y23:Z23"/>
    <mergeCell ref="W24:X24"/>
    <mergeCell ref="AA22:AB22"/>
    <mergeCell ref="W21:X21"/>
    <mergeCell ref="Y21:Z21"/>
    <mergeCell ref="Q37:S37"/>
    <mergeCell ref="T37:V37"/>
    <mergeCell ref="W37:Y37"/>
    <mergeCell ref="Z37:AB37"/>
    <mergeCell ref="AC37:AE37"/>
    <mergeCell ref="AA160:AC160"/>
    <mergeCell ref="AA161:AC161"/>
    <mergeCell ref="AA162:AC162"/>
    <mergeCell ref="S66:U66"/>
    <mergeCell ref="Q85:S85"/>
    <mergeCell ref="U85:V85"/>
    <mergeCell ref="X88:AD88"/>
    <mergeCell ref="X89:AD90"/>
    <mergeCell ref="Q89:T90"/>
    <mergeCell ref="AC48:AE48"/>
    <mergeCell ref="T125:U125"/>
    <mergeCell ref="W125:Y125"/>
    <mergeCell ref="R123:S123"/>
    <mergeCell ref="T123:U123"/>
    <mergeCell ref="W123:Y123"/>
    <mergeCell ref="AE76:AG76"/>
    <mergeCell ref="AE77:AG77"/>
    <mergeCell ref="AE78:AG78"/>
    <mergeCell ref="AG161:AI163"/>
    <mergeCell ref="AA180:AB181"/>
    <mergeCell ref="AC180:AD180"/>
    <mergeCell ref="AC181:AD181"/>
    <mergeCell ref="AA182:AD182"/>
    <mergeCell ref="Y177:AD177"/>
    <mergeCell ref="Y174:AD174"/>
    <mergeCell ref="Y175:AD175"/>
    <mergeCell ref="Y176:AD176"/>
    <mergeCell ref="W173:AD173"/>
    <mergeCell ref="AA163:AC163"/>
    <mergeCell ref="AG175:AH175"/>
    <mergeCell ref="Z50:AB50"/>
    <mergeCell ref="Z51:AB51"/>
    <mergeCell ref="X66:Z66"/>
    <mergeCell ref="S136:U136"/>
    <mergeCell ref="S138:U138"/>
    <mergeCell ref="W174:X175"/>
    <mergeCell ref="AG57:AI57"/>
    <mergeCell ref="AG58:AI58"/>
    <mergeCell ref="AG59:AI59"/>
    <mergeCell ref="AG60:AI60"/>
    <mergeCell ref="AF82:AH82"/>
    <mergeCell ref="AF89:AH89"/>
    <mergeCell ref="U89:W90"/>
    <mergeCell ref="U91:W92"/>
    <mergeCell ref="X91:AD92"/>
    <mergeCell ref="Q88:T88"/>
    <mergeCell ref="U88:W88"/>
    <mergeCell ref="Q91:T92"/>
    <mergeCell ref="R127:S127"/>
    <mergeCell ref="U107:W107"/>
    <mergeCell ref="R125:S125"/>
    <mergeCell ref="R122:S122"/>
    <mergeCell ref="C34:F34"/>
    <mergeCell ref="K34:L34"/>
    <mergeCell ref="M34:N34"/>
    <mergeCell ref="W160:Z160"/>
    <mergeCell ref="W161:Z161"/>
    <mergeCell ref="W162:Z162"/>
    <mergeCell ref="W163:Z163"/>
    <mergeCell ref="W164:Z164"/>
    <mergeCell ref="J36:M36"/>
    <mergeCell ref="J37:M37"/>
    <mergeCell ref="N36:P36"/>
    <mergeCell ref="N37:P37"/>
    <mergeCell ref="Q36:S36"/>
    <mergeCell ref="T36:V36"/>
    <mergeCell ref="W36:Y36"/>
    <mergeCell ref="Z36:AB36"/>
    <mergeCell ref="O34:P34"/>
    <mergeCell ref="Q34:R34"/>
    <mergeCell ref="D54:E54"/>
    <mergeCell ref="D55:E55"/>
    <mergeCell ref="B60:C60"/>
    <mergeCell ref="B61:C61"/>
    <mergeCell ref="U46:V46"/>
    <mergeCell ref="I48:M48"/>
    <mergeCell ref="N48:O48"/>
    <mergeCell ref="P48:T48"/>
    <mergeCell ref="U48:V48"/>
    <mergeCell ref="D60:H60"/>
    <mergeCell ref="D61:H61"/>
    <mergeCell ref="I60:Q60"/>
    <mergeCell ref="B47:F47"/>
    <mergeCell ref="G47:H47"/>
    <mergeCell ref="I47:M47"/>
    <mergeCell ref="G37:I37"/>
    <mergeCell ref="M28:N28"/>
    <mergeCell ref="O28:P28"/>
    <mergeCell ref="A36:C36"/>
    <mergeCell ref="A37:C37"/>
    <mergeCell ref="D36:F36"/>
    <mergeCell ref="D37:F37"/>
    <mergeCell ref="I45:M45"/>
    <mergeCell ref="Y32:Z32"/>
    <mergeCell ref="C31:F31"/>
    <mergeCell ref="G31:H31"/>
    <mergeCell ref="K31:L31"/>
    <mergeCell ref="M31:N31"/>
    <mergeCell ref="O31:P31"/>
    <mergeCell ref="Q31:R31"/>
    <mergeCell ref="S31:T31"/>
    <mergeCell ref="U31:V31"/>
    <mergeCell ref="W31:X31"/>
    <mergeCell ref="U30:V30"/>
    <mergeCell ref="G45:H45"/>
    <mergeCell ref="S34:T34"/>
    <mergeCell ref="U34:V34"/>
    <mergeCell ref="W34:X34"/>
    <mergeCell ref="Y34:Z34"/>
    <mergeCell ref="K30:L30"/>
    <mergeCell ref="G33:H33"/>
    <mergeCell ref="K33:L33"/>
    <mergeCell ref="M33:N33"/>
    <mergeCell ref="O33:P33"/>
    <mergeCell ref="U32:V32"/>
    <mergeCell ref="S30:T30"/>
    <mergeCell ref="K32:L32"/>
    <mergeCell ref="M32:N32"/>
    <mergeCell ref="O32:P32"/>
    <mergeCell ref="M30:N30"/>
    <mergeCell ref="O30:P30"/>
    <mergeCell ref="U22:V22"/>
    <mergeCell ref="W22:X22"/>
    <mergeCell ref="W28:X28"/>
    <mergeCell ref="W27:X27"/>
    <mergeCell ref="W29:X29"/>
    <mergeCell ref="Y27:Z27"/>
    <mergeCell ref="N45:O45"/>
    <mergeCell ref="G48:H48"/>
    <mergeCell ref="B46:F46"/>
    <mergeCell ref="G46:H46"/>
    <mergeCell ref="I46:M46"/>
    <mergeCell ref="N46:O46"/>
    <mergeCell ref="P46:T46"/>
    <mergeCell ref="U47:V47"/>
    <mergeCell ref="B48:F48"/>
    <mergeCell ref="N47:O47"/>
    <mergeCell ref="P47:T47"/>
    <mergeCell ref="G36:I36"/>
    <mergeCell ref="O27:P27"/>
    <mergeCell ref="Q27:R27"/>
    <mergeCell ref="S27:T27"/>
    <mergeCell ref="U27:V27"/>
    <mergeCell ref="M26:N26"/>
    <mergeCell ref="O26:P26"/>
    <mergeCell ref="AC29:AD29"/>
    <mergeCell ref="W30:X30"/>
    <mergeCell ref="Y30:Z30"/>
    <mergeCell ref="AA30:AB30"/>
    <mergeCell ref="AC30:AD30"/>
    <mergeCell ref="Y29:Z29"/>
    <mergeCell ref="AA29:AB29"/>
    <mergeCell ref="Q24:R24"/>
    <mergeCell ref="S24:T24"/>
    <mergeCell ref="U24:V24"/>
    <mergeCell ref="Q26:R26"/>
    <mergeCell ref="S26:T26"/>
    <mergeCell ref="U26:V26"/>
    <mergeCell ref="S28:T28"/>
    <mergeCell ref="U28:V28"/>
    <mergeCell ref="AA28:AB28"/>
    <mergeCell ref="AC28:AD28"/>
    <mergeCell ref="O35:P35"/>
    <mergeCell ref="AE32:AF32"/>
    <mergeCell ref="AG32:AH32"/>
    <mergeCell ref="W32:X32"/>
    <mergeCell ref="AE28:AF28"/>
    <mergeCell ref="AG28:AH28"/>
    <mergeCell ref="AE30:AF30"/>
    <mergeCell ref="C22:D22"/>
    <mergeCell ref="AA32:AB32"/>
    <mergeCell ref="AC32:AD32"/>
    <mergeCell ref="AG30:AH30"/>
    <mergeCell ref="C30:F30"/>
    <mergeCell ref="C33:F33"/>
    <mergeCell ref="C26:F26"/>
    <mergeCell ref="C27:F27"/>
    <mergeCell ref="C28:F28"/>
    <mergeCell ref="Y31:Z31"/>
    <mergeCell ref="C32:F32"/>
    <mergeCell ref="S23:T23"/>
    <mergeCell ref="U23:V23"/>
    <mergeCell ref="W26:X26"/>
    <mergeCell ref="AE26:AF26"/>
    <mergeCell ref="AG26:AH26"/>
    <mergeCell ref="K22:L22"/>
    <mergeCell ref="C29:F29"/>
    <mergeCell ref="G29:H29"/>
    <mergeCell ref="K29:L29"/>
    <mergeCell ref="M29:N29"/>
    <mergeCell ref="O29:P29"/>
    <mergeCell ref="Q29:R29"/>
    <mergeCell ref="S29:T29"/>
    <mergeCell ref="U29:V29"/>
    <mergeCell ref="C17:F17"/>
    <mergeCell ref="M17:R17"/>
    <mergeCell ref="S17:T18"/>
    <mergeCell ref="U17:V18"/>
    <mergeCell ref="G17:H17"/>
    <mergeCell ref="K17:L18"/>
    <mergeCell ref="C25:F25"/>
    <mergeCell ref="G25:H25"/>
    <mergeCell ref="M27:N27"/>
    <mergeCell ref="C18:F18"/>
    <mergeCell ref="K24:L24"/>
    <mergeCell ref="K20:L20"/>
    <mergeCell ref="K19:L19"/>
    <mergeCell ref="K21:L21"/>
    <mergeCell ref="G19:H19"/>
    <mergeCell ref="G21:H21"/>
    <mergeCell ref="AE14:AH14"/>
    <mergeCell ref="M25:N25"/>
    <mergeCell ref="O18:P18"/>
    <mergeCell ref="Q18:R18"/>
    <mergeCell ref="M19:N19"/>
    <mergeCell ref="O19:P19"/>
    <mergeCell ref="Q19:R19"/>
    <mergeCell ref="S19:T19"/>
    <mergeCell ref="U19:V19"/>
    <mergeCell ref="O21:P21"/>
    <mergeCell ref="Q21:R21"/>
    <mergeCell ref="O25:P25"/>
    <mergeCell ref="Q25:R25"/>
    <mergeCell ref="S25:T25"/>
    <mergeCell ref="U25:V25"/>
    <mergeCell ref="M24:N24"/>
    <mergeCell ref="O24:P24"/>
    <mergeCell ref="M18:N18"/>
    <mergeCell ref="AG22:AH22"/>
    <mergeCell ref="Y22:Z22"/>
    <mergeCell ref="S20:T20"/>
    <mergeCell ref="Y19:Z19"/>
    <mergeCell ref="AA19:AB19"/>
    <mergeCell ref="S22:T22"/>
    <mergeCell ref="A15:E15"/>
    <mergeCell ref="F12:J12"/>
    <mergeCell ref="M12:Q12"/>
    <mergeCell ref="K12:L12"/>
    <mergeCell ref="K25:L25"/>
    <mergeCell ref="K26:L26"/>
    <mergeCell ref="K27:L27"/>
    <mergeCell ref="M21:N21"/>
    <mergeCell ref="C24:F24"/>
    <mergeCell ref="B19:F19"/>
    <mergeCell ref="M23:N23"/>
    <mergeCell ref="O23:P23"/>
    <mergeCell ref="A14:E14"/>
    <mergeCell ref="B16:L16"/>
    <mergeCell ref="G27:H27"/>
    <mergeCell ref="E20:F20"/>
    <mergeCell ref="S35:T35"/>
    <mergeCell ref="A13:E13"/>
    <mergeCell ref="A9:E9"/>
    <mergeCell ref="A10:E10"/>
    <mergeCell ref="A11:E11"/>
    <mergeCell ref="A12:E12"/>
    <mergeCell ref="R9:V9"/>
    <mergeCell ref="R12:U12"/>
    <mergeCell ref="F9:Q9"/>
    <mergeCell ref="Q23:R23"/>
    <mergeCell ref="M22:N22"/>
    <mergeCell ref="O22:P22"/>
    <mergeCell ref="Q22:R22"/>
    <mergeCell ref="U21:V21"/>
    <mergeCell ref="C21:F21"/>
    <mergeCell ref="C23:F23"/>
    <mergeCell ref="G23:H23"/>
    <mergeCell ref="K28:L28"/>
    <mergeCell ref="K23:L23"/>
    <mergeCell ref="R14:S14"/>
    <mergeCell ref="T14:V14"/>
    <mergeCell ref="F10:I10"/>
    <mergeCell ref="J10:L10"/>
    <mergeCell ref="M10:Q10"/>
    <mergeCell ref="U4:X4"/>
    <mergeCell ref="W9:AE9"/>
    <mergeCell ref="AE6:AH6"/>
    <mergeCell ref="W10:AH10"/>
    <mergeCell ref="W12:AA12"/>
    <mergeCell ref="R8:T8"/>
    <mergeCell ref="U8:W8"/>
    <mergeCell ref="X8:Z8"/>
    <mergeCell ref="AA8:AC8"/>
    <mergeCell ref="R10:V10"/>
    <mergeCell ref="R11:V11"/>
    <mergeCell ref="AB11:AC11"/>
    <mergeCell ref="AD11:AF11"/>
    <mergeCell ref="AE12:AH12"/>
    <mergeCell ref="AB12:AC12"/>
    <mergeCell ref="AJ23:AJ24"/>
    <mergeCell ref="AJ25:AJ26"/>
    <mergeCell ref="AJ27:AJ28"/>
    <mergeCell ref="AC22:AD22"/>
    <mergeCell ref="AE29:AF29"/>
    <mergeCell ref="S21:T21"/>
    <mergeCell ref="AG29:AH29"/>
    <mergeCell ref="R13:V13"/>
    <mergeCell ref="AB13:AF13"/>
    <mergeCell ref="W18:X18"/>
    <mergeCell ref="U20:V20"/>
    <mergeCell ref="W20:X20"/>
    <mergeCell ref="Y20:Z20"/>
    <mergeCell ref="AA20:AB20"/>
    <mergeCell ref="AC20:AD20"/>
    <mergeCell ref="AE20:AF20"/>
    <mergeCell ref="AE18:AF18"/>
    <mergeCell ref="AF16:AH16"/>
    <mergeCell ref="W14:Y14"/>
    <mergeCell ref="Z14:AB14"/>
    <mergeCell ref="AG19:AH19"/>
    <mergeCell ref="AC23:AD23"/>
    <mergeCell ref="Q28:R28"/>
    <mergeCell ref="AC14:AD14"/>
    <mergeCell ref="AE22:AF22"/>
    <mergeCell ref="AG21:AH21"/>
    <mergeCell ref="AT8:AW8"/>
    <mergeCell ref="AX8:BA8"/>
    <mergeCell ref="BB8:BE8"/>
    <mergeCell ref="BF8:BI8"/>
    <mergeCell ref="BJ8:BN8"/>
    <mergeCell ref="BO8:BR8"/>
    <mergeCell ref="AL9:AS9"/>
    <mergeCell ref="AT9:AW9"/>
    <mergeCell ref="AX9:BA9"/>
    <mergeCell ref="BB9:BE9"/>
    <mergeCell ref="BF9:BI9"/>
    <mergeCell ref="BJ9:BN9"/>
    <mergeCell ref="BO9:BR9"/>
    <mergeCell ref="AE19:AF19"/>
    <mergeCell ref="AR17:AT17"/>
    <mergeCell ref="AR18:AT18"/>
    <mergeCell ref="AR19:AT19"/>
    <mergeCell ref="AM20:AN20"/>
    <mergeCell ref="AR20:AT20"/>
    <mergeCell ref="AG17:AH17"/>
    <mergeCell ref="AJ21:AJ22"/>
    <mergeCell ref="AL8:AS8"/>
    <mergeCell ref="AC15:AD15"/>
    <mergeCell ref="AE15:AH15"/>
    <mergeCell ref="Y18:Z18"/>
    <mergeCell ref="AA18:AB18"/>
    <mergeCell ref="W19:X19"/>
    <mergeCell ref="M20:N20"/>
    <mergeCell ref="O20:P20"/>
    <mergeCell ref="Q20:R20"/>
    <mergeCell ref="AS30:AV30"/>
    <mergeCell ref="AS26:AV26"/>
    <mergeCell ref="AO27:AR27"/>
    <mergeCell ref="AS27:AV27"/>
    <mergeCell ref="AO28:AR28"/>
    <mergeCell ref="Y26:Z26"/>
    <mergeCell ref="Y28:Z28"/>
    <mergeCell ref="AA27:AB27"/>
    <mergeCell ref="AC27:AD27"/>
    <mergeCell ref="AE27:AF27"/>
    <mergeCell ref="AO30:AR30"/>
    <mergeCell ref="AS28:AV28"/>
    <mergeCell ref="AA23:AB23"/>
    <mergeCell ref="AO29:AR29"/>
    <mergeCell ref="AS29:AV29"/>
    <mergeCell ref="AC18:AD18"/>
    <mergeCell ref="A79:F80"/>
    <mergeCell ref="A81:F82"/>
    <mergeCell ref="AC54:AE55"/>
    <mergeCell ref="AA43:AB43"/>
    <mergeCell ref="AA44:AB44"/>
    <mergeCell ref="AA45:AB45"/>
    <mergeCell ref="AA46:AB46"/>
    <mergeCell ref="AC46:AE46"/>
    <mergeCell ref="AA47:AB47"/>
    <mergeCell ref="AC47:AE47"/>
    <mergeCell ref="P45:T45"/>
    <mergeCell ref="U45:V45"/>
    <mergeCell ref="Z49:AB49"/>
    <mergeCell ref="AC49:AE49"/>
    <mergeCell ref="I61:Q61"/>
    <mergeCell ref="R60:V60"/>
    <mergeCell ref="R61:V61"/>
    <mergeCell ref="K74:L74"/>
    <mergeCell ref="M74:O74"/>
    <mergeCell ref="AC51:AE51"/>
    <mergeCell ref="AC52:AE52"/>
    <mergeCell ref="AC53:AE53"/>
    <mergeCell ref="B45:F45"/>
    <mergeCell ref="AC50:AE50"/>
    <mergeCell ref="AS129:AZ131"/>
    <mergeCell ref="AJ84:AL84"/>
    <mergeCell ref="AJ105:AJ107"/>
    <mergeCell ref="AM164:AQ164"/>
    <mergeCell ref="AR164:AT164"/>
    <mergeCell ref="AM162:AT162"/>
    <mergeCell ref="AM163:AT163"/>
    <mergeCell ref="AW122:AZ124"/>
    <mergeCell ref="AJ108:AL108"/>
    <mergeCell ref="AM108:AR108"/>
    <mergeCell ref="AS108:AZ108"/>
    <mergeCell ref="AM113:AO113"/>
    <mergeCell ref="AM114:AO114"/>
    <mergeCell ref="AM117:AR117"/>
    <mergeCell ref="AU163:AY163"/>
    <mergeCell ref="AJ80:AL80"/>
    <mergeCell ref="AK82:AL82"/>
    <mergeCell ref="AM82:AR82"/>
    <mergeCell ref="AK83:AL83"/>
    <mergeCell ref="AM83:AR83"/>
    <mergeCell ref="AJ132:AL132"/>
    <mergeCell ref="AM89:AO89"/>
    <mergeCell ref="AM90:AO90"/>
    <mergeCell ref="AJ81:AJ83"/>
    <mergeCell ref="AK81:AL81"/>
    <mergeCell ref="AK131:AL131"/>
    <mergeCell ref="AM131:AR131"/>
    <mergeCell ref="AE23:AF23"/>
    <mergeCell ref="AG23:AH23"/>
    <mergeCell ref="AA25:AB25"/>
    <mergeCell ref="AC25:AD25"/>
    <mergeCell ref="AE25:AF25"/>
    <mergeCell ref="AG25:AH25"/>
    <mergeCell ref="AA24:AB24"/>
    <mergeCell ref="AC24:AD24"/>
    <mergeCell ref="AE24:AF24"/>
    <mergeCell ref="AG24:AH24"/>
    <mergeCell ref="AR165:AT165"/>
    <mergeCell ref="AM166:AT166"/>
    <mergeCell ref="AM167:AT167"/>
    <mergeCell ref="AG20:AH20"/>
    <mergeCell ref="AU165:AY165"/>
    <mergeCell ref="AU166:AY166"/>
    <mergeCell ref="AU167:AY167"/>
    <mergeCell ref="AM132:AR132"/>
    <mergeCell ref="AS132:AZ132"/>
    <mergeCell ref="AJ128:AL128"/>
    <mergeCell ref="AW25:AZ25"/>
    <mergeCell ref="AW31:AZ31"/>
    <mergeCell ref="AO32:AR32"/>
    <mergeCell ref="AS32:AV32"/>
    <mergeCell ref="AW32:AZ32"/>
    <mergeCell ref="AW26:AZ26"/>
    <mergeCell ref="AW27:AZ27"/>
    <mergeCell ref="AW28:AZ28"/>
    <mergeCell ref="AW29:AZ29"/>
    <mergeCell ref="AO24:AR24"/>
    <mergeCell ref="AM129:AR129"/>
    <mergeCell ref="AK130:AL130"/>
    <mergeCell ref="AM130:AR130"/>
    <mergeCell ref="AU164:AY164"/>
    <mergeCell ref="BJ64:BK64"/>
    <mergeCell ref="BJ65:BK65"/>
    <mergeCell ref="AG18:AH18"/>
    <mergeCell ref="AS98:AV100"/>
    <mergeCell ref="AS84:AZ84"/>
    <mergeCell ref="AM80:AR80"/>
    <mergeCell ref="AS81:AZ81"/>
    <mergeCell ref="AM93:AR93"/>
    <mergeCell ref="AM94:AR94"/>
    <mergeCell ref="AM95:AR95"/>
    <mergeCell ref="AM98:AR98"/>
    <mergeCell ref="AM99:AR99"/>
    <mergeCell ref="AM100:AR100"/>
    <mergeCell ref="AS93:AV95"/>
    <mergeCell ref="AM84:AR84"/>
    <mergeCell ref="AS24:AV24"/>
    <mergeCell ref="AO23:AR23"/>
    <mergeCell ref="AS23:AV23"/>
    <mergeCell ref="AW23:AZ23"/>
    <mergeCell ref="BF64:BI64"/>
    <mergeCell ref="BF65:BI65"/>
    <mergeCell ref="AJ31:AJ32"/>
    <mergeCell ref="AJ33:AJ34"/>
    <mergeCell ref="AW24:AZ24"/>
    <mergeCell ref="BB64:BE64"/>
    <mergeCell ref="BB65:BE65"/>
    <mergeCell ref="AN65:AQ65"/>
    <mergeCell ref="AN66:AQ66"/>
    <mergeCell ref="AM128:AR128"/>
    <mergeCell ref="AS128:AZ128"/>
    <mergeCell ref="AW93:AZ95"/>
    <mergeCell ref="AM107:AR107"/>
    <mergeCell ref="AS105:AZ107"/>
    <mergeCell ref="AS82:AZ83"/>
    <mergeCell ref="AX65:BA65"/>
    <mergeCell ref="AM81:AR81"/>
    <mergeCell ref="AM118:AR118"/>
    <mergeCell ref="AM119:AR119"/>
    <mergeCell ref="AS117:AV119"/>
    <mergeCell ref="AW117:AZ119"/>
    <mergeCell ref="AW98:AZ100"/>
    <mergeCell ref="AM106:AR106"/>
    <mergeCell ref="AM104:AR104"/>
    <mergeCell ref="AS104:AZ104"/>
    <mergeCell ref="L133:O133"/>
    <mergeCell ref="S130:U130"/>
    <mergeCell ref="W130:Y130"/>
    <mergeCell ref="G109:I109"/>
    <mergeCell ref="J109:M109"/>
    <mergeCell ref="AJ104:AL104"/>
    <mergeCell ref="AK107:AL107"/>
    <mergeCell ref="Q101:S101"/>
    <mergeCell ref="Q103:S103"/>
    <mergeCell ref="U103:W103"/>
    <mergeCell ref="U101:W101"/>
    <mergeCell ref="J107:M107"/>
    <mergeCell ref="J103:M103"/>
    <mergeCell ref="N103:P103"/>
    <mergeCell ref="J105:M105"/>
    <mergeCell ref="S129:U129"/>
    <mergeCell ref="W129:Y129"/>
    <mergeCell ref="T124:U124"/>
    <mergeCell ref="W124:Y124"/>
    <mergeCell ref="Q109:S109"/>
    <mergeCell ref="U109:W109"/>
    <mergeCell ref="AJ129:AJ131"/>
    <mergeCell ref="AK129:AL129"/>
    <mergeCell ref="G110:I110"/>
    <mergeCell ref="K69:L69"/>
    <mergeCell ref="P68:R68"/>
    <mergeCell ref="M69:O69"/>
    <mergeCell ref="M73:O73"/>
    <mergeCell ref="K75:L75"/>
    <mergeCell ref="H81:K81"/>
    <mergeCell ref="H82:K82"/>
    <mergeCell ref="AB69:AD73"/>
    <mergeCell ref="P79:AD79"/>
    <mergeCell ref="P81:AD81"/>
    <mergeCell ref="P82:AD82"/>
    <mergeCell ref="AB74:AD75"/>
    <mergeCell ref="H80:K80"/>
    <mergeCell ref="H79:K79"/>
    <mergeCell ref="G67:J67"/>
    <mergeCell ref="K67:O67"/>
    <mergeCell ref="S68:U68"/>
    <mergeCell ref="S67:U67"/>
    <mergeCell ref="V68:X68"/>
    <mergeCell ref="X64:Z64"/>
    <mergeCell ref="X67:Z67"/>
    <mergeCell ref="P67:R67"/>
    <mergeCell ref="M75:O75"/>
    <mergeCell ref="M70:O70"/>
    <mergeCell ref="M71:O71"/>
    <mergeCell ref="M72:O72"/>
    <mergeCell ref="P69:R73"/>
    <mergeCell ref="S69:U73"/>
    <mergeCell ref="V69:X73"/>
    <mergeCell ref="Y69:AA73"/>
    <mergeCell ref="P74:R75"/>
    <mergeCell ref="S74:U75"/>
    <mergeCell ref="V74:X75"/>
    <mergeCell ref="Y74:AA75"/>
    <mergeCell ref="G75:J75"/>
    <mergeCell ref="G74:J74"/>
    <mergeCell ref="G68:J68"/>
    <mergeCell ref="G69:J69"/>
    <mergeCell ref="T122:U122"/>
    <mergeCell ref="A78:F78"/>
    <mergeCell ref="G78:K78"/>
    <mergeCell ref="L78:O78"/>
    <mergeCell ref="A75:F75"/>
    <mergeCell ref="A74:F74"/>
    <mergeCell ref="A73:F73"/>
    <mergeCell ref="A68:F68"/>
    <mergeCell ref="K68:O68"/>
    <mergeCell ref="G70:J70"/>
    <mergeCell ref="G71:J71"/>
    <mergeCell ref="G72:J72"/>
    <mergeCell ref="G73:J73"/>
    <mergeCell ref="K70:L73"/>
    <mergeCell ref="A72:F72"/>
    <mergeCell ref="A69:F69"/>
    <mergeCell ref="A70:F70"/>
    <mergeCell ref="A71:F71"/>
    <mergeCell ref="L79:O79"/>
    <mergeCell ref="L80:O80"/>
    <mergeCell ref="L81:O81"/>
    <mergeCell ref="L82:O82"/>
    <mergeCell ref="P78:AD78"/>
    <mergeCell ref="U98:W98"/>
    <mergeCell ref="N99:P99"/>
    <mergeCell ref="Q99:S99"/>
    <mergeCell ref="U99:W99"/>
    <mergeCell ref="B120:F120"/>
    <mergeCell ref="G120:I120"/>
    <mergeCell ref="G121:I121"/>
    <mergeCell ref="J121:M121"/>
    <mergeCell ref="Q107:S107"/>
    <mergeCell ref="A105:B105"/>
    <mergeCell ref="D105:F105"/>
    <mergeCell ref="N101:P101"/>
    <mergeCell ref="G104:I104"/>
    <mergeCell ref="G98:I98"/>
    <mergeCell ref="G99:I99"/>
    <mergeCell ref="J99:M99"/>
    <mergeCell ref="G100:I100"/>
    <mergeCell ref="A103:B103"/>
    <mergeCell ref="D103:F103"/>
    <mergeCell ref="G103:I103"/>
    <mergeCell ref="J101:M101"/>
    <mergeCell ref="D101:F101"/>
    <mergeCell ref="G101:I101"/>
    <mergeCell ref="G102:I102"/>
    <mergeCell ref="D98:F98"/>
    <mergeCell ref="J98:M98"/>
    <mergeCell ref="D99:F99"/>
    <mergeCell ref="N98:P98"/>
    <mergeCell ref="Q98:S98"/>
    <mergeCell ref="J129:M129"/>
    <mergeCell ref="N129:P129"/>
    <mergeCell ref="N109:P109"/>
    <mergeCell ref="N107:P107"/>
    <mergeCell ref="J127:M127"/>
    <mergeCell ref="J123:M123"/>
    <mergeCell ref="D125:E125"/>
    <mergeCell ref="F125:I125"/>
    <mergeCell ref="J125:M125"/>
    <mergeCell ref="N125:P125"/>
    <mergeCell ref="N123:P123"/>
    <mergeCell ref="E124:I124"/>
    <mergeCell ref="B123:D124"/>
    <mergeCell ref="E123:I123"/>
    <mergeCell ref="F127:I127"/>
    <mergeCell ref="G108:I108"/>
    <mergeCell ref="B122:I122"/>
    <mergeCell ref="J122:M122"/>
    <mergeCell ref="N122:P122"/>
    <mergeCell ref="A98:B98"/>
    <mergeCell ref="A99:B99"/>
    <mergeCell ref="A101:B101"/>
    <mergeCell ref="W128:Y128"/>
    <mergeCell ref="G85:K85"/>
    <mergeCell ref="AG54:AI54"/>
    <mergeCell ref="AG55:AI55"/>
    <mergeCell ref="AG56:AI56"/>
    <mergeCell ref="B134:E134"/>
    <mergeCell ref="F134:I134"/>
    <mergeCell ref="J134:K134"/>
    <mergeCell ref="L134:O134"/>
    <mergeCell ref="S134:U134"/>
    <mergeCell ref="B131:E131"/>
    <mergeCell ref="F131:I131"/>
    <mergeCell ref="J131:K131"/>
    <mergeCell ref="L131:O131"/>
    <mergeCell ref="W131:Y131"/>
    <mergeCell ref="B132:E132"/>
    <mergeCell ref="F132:I132"/>
    <mergeCell ref="J132:K132"/>
    <mergeCell ref="L132:O132"/>
    <mergeCell ref="B128:I128"/>
    <mergeCell ref="J128:M128"/>
    <mergeCell ref="N128:P128"/>
    <mergeCell ref="D107:F107"/>
    <mergeCell ref="G107:I107"/>
    <mergeCell ref="B133:E133"/>
    <mergeCell ref="F133:I133"/>
    <mergeCell ref="J133:K133"/>
    <mergeCell ref="AE80:AG80"/>
    <mergeCell ref="AE79:AG79"/>
    <mergeCell ref="AE81:AG81"/>
    <mergeCell ref="G105:I105"/>
    <mergeCell ref="N105:P105"/>
    <mergeCell ref="Q105:S105"/>
    <mergeCell ref="U105:W105"/>
    <mergeCell ref="A107:B107"/>
    <mergeCell ref="B126:C127"/>
    <mergeCell ref="D126:E126"/>
    <mergeCell ref="F126:I126"/>
    <mergeCell ref="J126:M126"/>
    <mergeCell ref="N126:P127"/>
    <mergeCell ref="R126:S126"/>
    <mergeCell ref="T126:U127"/>
    <mergeCell ref="W126:Y127"/>
    <mergeCell ref="D127:E127"/>
    <mergeCell ref="A111:B111"/>
    <mergeCell ref="R128:S128"/>
    <mergeCell ref="T128:U128"/>
    <mergeCell ref="G112:I112"/>
    <mergeCell ref="AG61:AI61"/>
    <mergeCell ref="U111:W111"/>
    <mergeCell ref="A109:B109"/>
    <mergeCell ref="D109:F109"/>
    <mergeCell ref="J124:M124"/>
    <mergeCell ref="N124:P124"/>
    <mergeCell ref="R124:S124"/>
    <mergeCell ref="V66:W66"/>
    <mergeCell ref="V67:W67"/>
    <mergeCell ref="D115:F115"/>
    <mergeCell ref="G115:I115"/>
    <mergeCell ref="J115:M115"/>
    <mergeCell ref="N115:P115"/>
    <mergeCell ref="Q115:S115"/>
    <mergeCell ref="U115:W115"/>
    <mergeCell ref="A115:B115"/>
    <mergeCell ref="D111:F111"/>
    <mergeCell ref="G111:I111"/>
    <mergeCell ref="J111:M111"/>
    <mergeCell ref="N111:P111"/>
    <mergeCell ref="Q111:S111"/>
    <mergeCell ref="AG65:AI65"/>
    <mergeCell ref="AG66:AI66"/>
    <mergeCell ref="G106:I106"/>
  </mergeCells>
  <phoneticPr fontId="1" type="noConversion"/>
  <conditionalFormatting sqref="BB9:BE9 AW24:AZ24 AW26:AZ26 AW28:AZ28 AW30:AZ30 AW32:AZ32 AW34:AZ34">
    <cfRule type="cellIs" dxfId="17" priority="50" operator="greaterThan">
      <formula>69</formula>
    </cfRule>
  </conditionalFormatting>
  <conditionalFormatting sqref="BF9:BI9">
    <cfRule type="containsText" dxfId="16" priority="49" operator="containsText" text="여">
      <formula>NOT(ISERROR(SEARCH("여",BF9)))</formula>
    </cfRule>
  </conditionalFormatting>
  <conditionalFormatting sqref="F22">
    <cfRule type="cellIs" dxfId="15" priority="42" operator="equal">
      <formula>"여"</formula>
    </cfRule>
  </conditionalFormatting>
  <conditionalFormatting sqref="E22">
    <cfRule type="cellIs" dxfId="14" priority="8" operator="greaterThan">
      <formula>69</formula>
    </cfRule>
    <cfRule type="cellIs" dxfId="13" priority="28" operator="greaterThan">
      <formula>69</formula>
    </cfRule>
    <cfRule type="cellIs" dxfId="12" priority="41" operator="greaterThan">
      <formula>69</formula>
    </cfRule>
  </conditionalFormatting>
  <conditionalFormatting sqref="G26 G28 G30 G32 G34 G24">
    <cfRule type="cellIs" dxfId="11" priority="39" operator="greaterThan">
      <formula>69</formula>
    </cfRule>
    <cfRule type="cellIs" dxfId="10" priority="40" operator="equal">
      <formula>0</formula>
    </cfRule>
  </conditionalFormatting>
  <conditionalFormatting sqref="Z15:AB15">
    <cfRule type="cellIs" dxfId="9" priority="27" operator="greaterThan">
      <formula>29999999</formula>
    </cfRule>
  </conditionalFormatting>
  <conditionalFormatting sqref="T15:V15">
    <cfRule type="cellIs" dxfId="8" priority="26" operator="lessThan">
      <formula>14080001</formula>
    </cfRule>
  </conditionalFormatting>
  <conditionalFormatting sqref="AE14:AH14">
    <cfRule type="cellIs" dxfId="7" priority="22" operator="lessThan">
      <formula>25000001</formula>
    </cfRule>
    <cfRule type="cellIs" dxfId="6" priority="25" operator="greaterThan">
      <formula>25000000</formula>
    </cfRule>
  </conditionalFormatting>
  <conditionalFormatting sqref="Z14:AB14">
    <cfRule type="cellIs" dxfId="5" priority="21" operator="lessThan">
      <formula>1500001</formula>
    </cfRule>
    <cfRule type="cellIs" dxfId="4" priority="24" operator="greaterThan">
      <formula>1500000</formula>
    </cfRule>
  </conditionalFormatting>
  <conditionalFormatting sqref="G26 G28 G30 G32 G34 G24">
    <cfRule type="cellIs" dxfId="3" priority="18" operator="lessThan">
      <formula>21</formula>
    </cfRule>
  </conditionalFormatting>
  <conditionalFormatting sqref="U85:V85 AI90 AI120 AI150">
    <cfRule type="cellIs" dxfId="2" priority="12" operator="equal">
      <formula>TRUE</formula>
    </cfRule>
  </conditionalFormatting>
  <conditionalFormatting sqref="G26 G28 G30 G32 G34 G24">
    <cfRule type="cellIs" dxfId="1" priority="7" operator="between">
      <formula>21</formula>
      <formula>59</formula>
    </cfRule>
  </conditionalFormatting>
  <conditionalFormatting sqref="K67:O67">
    <cfRule type="cellIs" dxfId="0" priority="1" operator="equal">
      <formula>0</formula>
    </cfRule>
  </conditionalFormatting>
  <printOptions horizontalCentered="1" verticalCentered="1"/>
  <pageMargins left="0.31496062992125984" right="0.31496062992125984" top="0.19685039370078741" bottom="0.11811023622047245" header="0" footer="0"/>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 r:id="rId4" name="Group Box 102">
              <controlPr defaultSize="0" autoFill="0" autoPict="0">
                <anchor moveWithCells="1">
                  <from>
                    <xdr:col>30</xdr:col>
                    <xdr:colOff>238125</xdr:colOff>
                    <xdr:row>71</xdr:row>
                    <xdr:rowOff>38100</xdr:rowOff>
                  </from>
                  <to>
                    <xdr:col>35</xdr:col>
                    <xdr:colOff>485775</xdr:colOff>
                    <xdr:row>72</xdr:row>
                    <xdr:rowOff>200025</xdr:rowOff>
                  </to>
                </anchor>
              </controlPr>
            </control>
          </mc:Choice>
        </mc:AlternateContent>
        <mc:AlternateContent xmlns:mc="http://schemas.openxmlformats.org/markup-compatibility/2006">
          <mc:Choice Requires="x14">
            <control shapeId="1127" r:id="rId5" name="Option Button 103">
              <controlPr defaultSize="0" autoFill="0" autoLine="0" autoPict="0">
                <anchor moveWithCells="1">
                  <from>
                    <xdr:col>31</xdr:col>
                    <xdr:colOff>95250</xdr:colOff>
                    <xdr:row>71</xdr:row>
                    <xdr:rowOff>190500</xdr:rowOff>
                  </from>
                  <to>
                    <xdr:col>33</xdr:col>
                    <xdr:colOff>104775</xdr:colOff>
                    <xdr:row>72</xdr:row>
                    <xdr:rowOff>133350</xdr:rowOff>
                  </to>
                </anchor>
              </controlPr>
            </control>
          </mc:Choice>
        </mc:AlternateContent>
        <mc:AlternateContent xmlns:mc="http://schemas.openxmlformats.org/markup-compatibility/2006">
          <mc:Choice Requires="x14">
            <control shapeId="1128" r:id="rId6" name="Option Button 104">
              <controlPr defaultSize="0" autoFill="0" autoLine="0" autoPict="0">
                <anchor moveWithCells="1">
                  <from>
                    <xdr:col>33</xdr:col>
                    <xdr:colOff>285750</xdr:colOff>
                    <xdr:row>71</xdr:row>
                    <xdr:rowOff>180975</xdr:rowOff>
                  </from>
                  <to>
                    <xdr:col>35</xdr:col>
                    <xdr:colOff>257175</xdr:colOff>
                    <xdr:row>72</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5</vt:i4>
      </vt:variant>
      <vt:variant>
        <vt:lpstr>이름 지정된 범위</vt:lpstr>
      </vt:variant>
      <vt:variant>
        <vt:i4>3</vt:i4>
      </vt:variant>
    </vt:vector>
  </HeadingPairs>
  <TitlesOfParts>
    <vt:vector size="8" baseType="lpstr">
      <vt:lpstr>근로자신청서(근로자본인 작성)</vt:lpstr>
      <vt:lpstr>근무기간만 공제</vt:lpstr>
      <vt:lpstr>기본공제</vt:lpstr>
      <vt:lpstr>부양가족 인적공제</vt:lpstr>
      <vt:lpstr>신청서(제외)</vt:lpstr>
      <vt:lpstr>'근로자신청서(근로자본인 작성)'!Print_Area</vt:lpstr>
      <vt:lpstr>'신청서(제외)'!Print_Area</vt:lpstr>
      <vt:lpstr>근로소득공제</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Microsoft</cp:lastModifiedBy>
  <cp:lastPrinted>2021-03-03T08:29:30Z</cp:lastPrinted>
  <dcterms:created xsi:type="dcterms:W3CDTF">2016-01-06T08:58:38Z</dcterms:created>
  <dcterms:modified xsi:type="dcterms:W3CDTF">2021-03-03T08:30:04Z</dcterms:modified>
</cp:coreProperties>
</file>