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000 유튜브\05 엑셀심위회\"/>
    </mc:Choice>
  </mc:AlternateContent>
  <xr:revisionPtr revIDLastSave="0" documentId="13_ncr:1_{E6F10DE4-6D1F-4AFE-BE93-E85A40951BE7}" xr6:coauthVersionLast="45" xr6:coauthVersionMax="45" xr10:uidLastSave="{00000000-0000-0000-0000-000000000000}"/>
  <bookViews>
    <workbookView xWindow="810" yWindow="-120" windowWidth="28110" windowHeight="16440" tabRatio="778" xr2:uid="{00000000-000D-0000-FFFF-FFFF00000000}"/>
  </bookViews>
  <sheets>
    <sheet name="요청사항" sheetId="56" r:id="rId1"/>
    <sheet name="원본" sheetId="20" r:id="rId2"/>
    <sheet name="김병만(샘플)" sheetId="1" r:id="rId3"/>
    <sheet name="근무시간 집계표" sheetId="3" r:id="rId4"/>
    <sheet name="공여사들_가공" sheetId="51" r:id="rId5"/>
    <sheet name="공여사들_피벗" sheetId="54" r:id="rId6"/>
    <sheet name="기준정보" sheetId="52" r:id="rId7"/>
  </sheets>
  <definedNames>
    <definedName name="_xlnm._FilterDatabase" localSheetId="4" hidden="1">공여사들_가공!$A$1:$V$1184</definedName>
  </definedNames>
  <calcPr calcId="181029" iterate="1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51" l="1"/>
  <c r="L1184" i="51" l="1"/>
  <c r="L1183" i="51"/>
  <c r="L1182" i="51"/>
  <c r="L1181" i="51"/>
  <c r="L1180" i="51"/>
  <c r="L1179" i="51"/>
  <c r="L1178" i="51"/>
  <c r="L1177" i="51"/>
  <c r="L1176" i="51"/>
  <c r="L1175" i="51"/>
  <c r="L1174" i="51"/>
  <c r="L1173" i="51"/>
  <c r="L1172" i="51"/>
  <c r="L1171" i="51"/>
  <c r="L1170" i="51"/>
  <c r="L1169" i="51"/>
  <c r="L1168" i="51"/>
  <c r="L1167" i="51"/>
  <c r="L1166" i="51"/>
  <c r="L1165" i="51"/>
  <c r="L1164" i="51"/>
  <c r="L1163" i="51"/>
  <c r="L1162" i="51"/>
  <c r="L1161" i="51"/>
  <c r="L1160" i="51"/>
  <c r="L1159" i="51"/>
  <c r="L1158" i="51"/>
  <c r="L1157" i="51"/>
  <c r="L1156" i="51"/>
  <c r="L1155" i="51"/>
  <c r="L1154" i="51"/>
  <c r="L1153" i="51"/>
  <c r="L1152" i="51"/>
  <c r="L1151" i="51"/>
  <c r="L1150" i="51"/>
  <c r="L1149" i="51"/>
  <c r="L1148" i="51"/>
  <c r="L1147" i="51"/>
  <c r="L1146" i="51"/>
  <c r="L1145" i="51"/>
  <c r="L1144" i="51"/>
  <c r="L1143" i="51"/>
  <c r="L1142" i="51"/>
  <c r="L1141" i="51"/>
  <c r="L1140" i="51"/>
  <c r="L1139" i="51"/>
  <c r="L1138" i="51"/>
  <c r="L1137" i="51"/>
  <c r="L1136" i="51"/>
  <c r="L1135" i="51"/>
  <c r="L1134" i="51"/>
  <c r="L1133" i="51"/>
  <c r="L1132" i="51"/>
  <c r="L1131" i="51"/>
  <c r="L1130" i="51"/>
  <c r="L1129" i="51"/>
  <c r="L1128" i="51"/>
  <c r="L1127" i="51"/>
  <c r="L1126" i="51"/>
  <c r="L1125" i="51"/>
  <c r="L1124" i="51"/>
  <c r="L1123" i="51"/>
  <c r="L1122" i="51"/>
  <c r="L1121" i="51"/>
  <c r="L1120" i="51"/>
  <c r="L1119" i="51"/>
  <c r="L1118" i="51"/>
  <c r="L1117" i="51"/>
  <c r="L1116" i="51"/>
  <c r="L1115" i="51"/>
  <c r="L1114" i="51"/>
  <c r="L1113" i="51"/>
  <c r="L1112" i="51"/>
  <c r="L1111" i="51"/>
  <c r="L1110" i="51"/>
  <c r="L1109" i="51"/>
  <c r="L1108" i="51"/>
  <c r="L1107" i="51"/>
  <c r="L1106" i="51"/>
  <c r="L1105" i="51"/>
  <c r="L1104" i="51"/>
  <c r="L1103" i="51"/>
  <c r="L1102" i="51"/>
  <c r="L1101" i="51"/>
  <c r="L1100" i="51"/>
  <c r="L1099" i="51"/>
  <c r="L1098" i="51"/>
  <c r="L1097" i="51"/>
  <c r="L1096" i="51"/>
  <c r="L1095" i="51"/>
  <c r="L1094" i="51"/>
  <c r="L1093" i="51"/>
  <c r="L1092" i="51"/>
  <c r="L1091" i="51"/>
  <c r="L1090" i="51"/>
  <c r="L1089" i="51"/>
  <c r="L1088" i="51"/>
  <c r="L1087" i="51"/>
  <c r="L1086" i="51"/>
  <c r="L1085" i="51"/>
  <c r="L1084" i="51"/>
  <c r="L1083" i="51"/>
  <c r="L1082" i="51"/>
  <c r="L1081" i="51"/>
  <c r="L1080" i="51"/>
  <c r="L1079" i="51"/>
  <c r="L1078" i="51"/>
  <c r="L1077" i="51"/>
  <c r="L1076" i="51"/>
  <c r="L1075" i="51"/>
  <c r="L1074" i="51"/>
  <c r="L1073" i="51"/>
  <c r="L1072" i="51"/>
  <c r="L1071" i="51"/>
  <c r="L1070" i="51"/>
  <c r="L1069" i="51"/>
  <c r="L1068" i="51"/>
  <c r="L1067" i="51"/>
  <c r="L1066" i="51"/>
  <c r="L1065" i="51"/>
  <c r="L1064" i="51"/>
  <c r="L1063" i="51"/>
  <c r="L1062" i="51"/>
  <c r="L1061" i="51"/>
  <c r="L1060" i="51"/>
  <c r="L1059" i="51"/>
  <c r="L1058" i="51"/>
  <c r="L1057" i="51"/>
  <c r="L1056" i="51"/>
  <c r="L1055" i="51"/>
  <c r="L1054" i="51"/>
  <c r="L1053" i="51"/>
  <c r="L1052" i="51"/>
  <c r="L1051" i="51"/>
  <c r="L1050" i="51"/>
  <c r="L1049" i="51"/>
  <c r="L1048" i="51"/>
  <c r="L1047" i="51"/>
  <c r="L1046" i="51"/>
  <c r="L1045" i="51"/>
  <c r="L1044" i="51"/>
  <c r="L1043" i="51"/>
  <c r="L1042" i="51"/>
  <c r="L1041" i="51"/>
  <c r="L1040" i="51"/>
  <c r="L1039" i="51"/>
  <c r="L1038" i="51"/>
  <c r="L1037" i="51"/>
  <c r="L1036" i="51"/>
  <c r="L1035" i="51"/>
  <c r="L1034" i="51"/>
  <c r="L1033" i="51"/>
  <c r="L1032" i="51"/>
  <c r="L1031" i="51"/>
  <c r="L1030" i="51"/>
  <c r="L1029" i="51"/>
  <c r="L1028" i="51"/>
  <c r="L1027" i="51"/>
  <c r="L1026" i="51"/>
  <c r="L1025" i="51"/>
  <c r="L1024" i="51"/>
  <c r="L1023" i="51"/>
  <c r="L1022" i="51"/>
  <c r="L1021" i="51"/>
  <c r="L1020" i="51"/>
  <c r="L1019" i="51"/>
  <c r="L1018" i="51"/>
  <c r="L1017" i="51"/>
  <c r="L1016" i="51"/>
  <c r="L1015" i="51"/>
  <c r="L1014" i="51"/>
  <c r="L1013" i="51"/>
  <c r="L1012" i="51"/>
  <c r="L1011" i="51"/>
  <c r="L1010" i="51"/>
  <c r="L1009" i="51"/>
  <c r="L1008" i="51"/>
  <c r="L1007" i="51"/>
  <c r="L1006" i="51"/>
  <c r="L1005" i="51"/>
  <c r="L1004" i="51"/>
  <c r="L1003" i="51"/>
  <c r="L1002" i="51"/>
  <c r="L1001" i="51"/>
  <c r="L1000" i="51"/>
  <c r="L999" i="51"/>
  <c r="L998" i="51"/>
  <c r="L997" i="51"/>
  <c r="L996" i="51"/>
  <c r="L995" i="51"/>
  <c r="L994" i="51"/>
  <c r="L993" i="51"/>
  <c r="L992" i="51"/>
  <c r="L991" i="51"/>
  <c r="L990" i="51"/>
  <c r="L989" i="51"/>
  <c r="L988" i="51"/>
  <c r="L987" i="51"/>
  <c r="L986" i="51"/>
  <c r="L985" i="51"/>
  <c r="L984" i="51"/>
  <c r="L983" i="51"/>
  <c r="L982" i="51"/>
  <c r="L981" i="51"/>
  <c r="L980" i="51"/>
  <c r="L979" i="51"/>
  <c r="L978" i="51"/>
  <c r="L977" i="51"/>
  <c r="L976" i="51"/>
  <c r="L975" i="51"/>
  <c r="L974" i="51"/>
  <c r="L973" i="51"/>
  <c r="L972" i="51"/>
  <c r="L971" i="51"/>
  <c r="L970" i="51"/>
  <c r="L969" i="51"/>
  <c r="L968" i="51"/>
  <c r="L967" i="51"/>
  <c r="L966" i="51"/>
  <c r="L965" i="51"/>
  <c r="L964" i="51"/>
  <c r="L963" i="51"/>
  <c r="L962" i="51"/>
  <c r="L961" i="51"/>
  <c r="L960" i="51"/>
  <c r="L959" i="51"/>
  <c r="L958" i="51"/>
  <c r="L957" i="51"/>
  <c r="L956" i="51"/>
  <c r="L955" i="51"/>
  <c r="L954" i="51"/>
  <c r="L953" i="51"/>
  <c r="L952" i="51"/>
  <c r="L951" i="51"/>
  <c r="L950" i="51"/>
  <c r="L949" i="51"/>
  <c r="L948" i="51"/>
  <c r="L947" i="51"/>
  <c r="L946" i="51"/>
  <c r="L945" i="51"/>
  <c r="L944" i="51"/>
  <c r="L943" i="51"/>
  <c r="L942" i="51"/>
  <c r="L941" i="51"/>
  <c r="L940" i="51"/>
  <c r="L939" i="51"/>
  <c r="L938" i="51"/>
  <c r="L937" i="51"/>
  <c r="L936" i="51"/>
  <c r="L935" i="51"/>
  <c r="L934" i="51"/>
  <c r="L933" i="51"/>
  <c r="L932" i="51"/>
  <c r="L931" i="51"/>
  <c r="L930" i="51"/>
  <c r="L929" i="51"/>
  <c r="L928" i="51"/>
  <c r="L927" i="51"/>
  <c r="L926" i="51"/>
  <c r="L925" i="51"/>
  <c r="L924" i="51"/>
  <c r="L923" i="51"/>
  <c r="L922" i="51"/>
  <c r="L921" i="51"/>
  <c r="L920" i="51"/>
  <c r="L919" i="51"/>
  <c r="L918" i="51"/>
  <c r="L917" i="51"/>
  <c r="L916" i="51"/>
  <c r="L915" i="51"/>
  <c r="L914" i="51"/>
  <c r="L913" i="51"/>
  <c r="L912" i="51"/>
  <c r="L911" i="51"/>
  <c r="L910" i="51"/>
  <c r="L909" i="51"/>
  <c r="L908" i="51"/>
  <c r="L907" i="51"/>
  <c r="L906" i="51"/>
  <c r="L905" i="51"/>
  <c r="L904" i="51"/>
  <c r="L903" i="51"/>
  <c r="L902" i="51"/>
  <c r="L901" i="51"/>
  <c r="L900" i="51"/>
  <c r="L899" i="51"/>
  <c r="L898" i="51"/>
  <c r="L897" i="51"/>
  <c r="L896" i="51"/>
  <c r="L895" i="51"/>
  <c r="L894" i="51"/>
  <c r="L893" i="51"/>
  <c r="L892" i="51"/>
  <c r="L891" i="51"/>
  <c r="L890" i="51"/>
  <c r="L889" i="51"/>
  <c r="L888" i="51"/>
  <c r="L887" i="51"/>
  <c r="L886" i="51"/>
  <c r="L885" i="51"/>
  <c r="L884" i="51"/>
  <c r="L883" i="51"/>
  <c r="L882" i="51"/>
  <c r="L881" i="51"/>
  <c r="L880" i="51"/>
  <c r="L879" i="51"/>
  <c r="L878" i="51"/>
  <c r="L877" i="51"/>
  <c r="L876" i="51"/>
  <c r="L875" i="51"/>
  <c r="L874" i="51"/>
  <c r="L873" i="51"/>
  <c r="L872" i="51"/>
  <c r="L871" i="51"/>
  <c r="L870" i="51"/>
  <c r="L869" i="51"/>
  <c r="L868" i="51"/>
  <c r="L867" i="51"/>
  <c r="L866" i="51"/>
  <c r="L865" i="51"/>
  <c r="L864" i="51"/>
  <c r="L863" i="51"/>
  <c r="L862" i="51"/>
  <c r="L861" i="51"/>
  <c r="L860" i="51"/>
  <c r="L859" i="51"/>
  <c r="L858" i="51"/>
  <c r="L857" i="51"/>
  <c r="L856" i="51"/>
  <c r="L855" i="51"/>
  <c r="L854" i="51"/>
  <c r="L853" i="51"/>
  <c r="L852" i="51"/>
  <c r="L851" i="51"/>
  <c r="L850" i="51"/>
  <c r="L849" i="51"/>
  <c r="L848" i="51"/>
  <c r="L847" i="51"/>
  <c r="L846" i="51"/>
  <c r="L845" i="51"/>
  <c r="L844" i="51"/>
  <c r="L843" i="51"/>
  <c r="L842" i="51"/>
  <c r="L841" i="51"/>
  <c r="L840" i="51"/>
  <c r="L839" i="51"/>
  <c r="L838" i="51"/>
  <c r="L837" i="51"/>
  <c r="L836" i="51"/>
  <c r="L835" i="51"/>
  <c r="L834" i="51"/>
  <c r="L833" i="51"/>
  <c r="L832" i="51"/>
  <c r="L831" i="51"/>
  <c r="L830" i="51"/>
  <c r="L829" i="51"/>
  <c r="L828" i="51"/>
  <c r="L827" i="51"/>
  <c r="L826" i="51"/>
  <c r="L825" i="51"/>
  <c r="L824" i="51"/>
  <c r="L823" i="51"/>
  <c r="L822" i="51"/>
  <c r="L821" i="51"/>
  <c r="L820" i="51"/>
  <c r="L819" i="51"/>
  <c r="L818" i="51"/>
  <c r="L817" i="51"/>
  <c r="L816" i="51"/>
  <c r="L815" i="51"/>
  <c r="L814" i="51"/>
  <c r="L813" i="51"/>
  <c r="L812" i="51"/>
  <c r="L811" i="51"/>
  <c r="L810" i="51"/>
  <c r="L809" i="51"/>
  <c r="L808" i="51"/>
  <c r="L807" i="51"/>
  <c r="L806" i="51"/>
  <c r="L805" i="51"/>
  <c r="L804" i="51"/>
  <c r="L803" i="51"/>
  <c r="L802" i="51"/>
  <c r="L801" i="51"/>
  <c r="L800" i="51"/>
  <c r="L799" i="51"/>
  <c r="L798" i="51"/>
  <c r="L797" i="51"/>
  <c r="L796" i="51"/>
  <c r="L795" i="51"/>
  <c r="L794" i="51"/>
  <c r="L793" i="51"/>
  <c r="L792" i="51"/>
  <c r="L791" i="51"/>
  <c r="L790" i="51"/>
  <c r="L789" i="51"/>
  <c r="L788" i="51"/>
  <c r="L787" i="51"/>
  <c r="L786" i="51"/>
  <c r="L785" i="51"/>
  <c r="L784" i="51"/>
  <c r="L783" i="51"/>
  <c r="L782" i="51"/>
  <c r="L781" i="51"/>
  <c r="L780" i="51"/>
  <c r="L779" i="51"/>
  <c r="L778" i="51"/>
  <c r="L777" i="51"/>
  <c r="L776" i="51"/>
  <c r="L775" i="51"/>
  <c r="L774" i="51"/>
  <c r="L773" i="51"/>
  <c r="L772" i="51"/>
  <c r="L771" i="51"/>
  <c r="L770" i="51"/>
  <c r="L769" i="51"/>
  <c r="L768" i="51"/>
  <c r="L767" i="51"/>
  <c r="L766" i="51"/>
  <c r="L765" i="51"/>
  <c r="L764" i="51"/>
  <c r="L763" i="51"/>
  <c r="L762" i="51"/>
  <c r="L761" i="51"/>
  <c r="L760" i="51"/>
  <c r="L759" i="51"/>
  <c r="L758" i="51"/>
  <c r="L757" i="51"/>
  <c r="L756" i="51"/>
  <c r="L755" i="51"/>
  <c r="L754" i="51"/>
  <c r="L753" i="51"/>
  <c r="L752" i="51"/>
  <c r="L751" i="51"/>
  <c r="L750" i="51"/>
  <c r="L749" i="51"/>
  <c r="L748" i="51"/>
  <c r="L747" i="51"/>
  <c r="L746" i="51"/>
  <c r="L745" i="51"/>
  <c r="L744" i="51"/>
  <c r="L743" i="51"/>
  <c r="L742" i="51"/>
  <c r="L741" i="51"/>
  <c r="L740" i="51"/>
  <c r="L739" i="51"/>
  <c r="L738" i="51"/>
  <c r="L737" i="51"/>
  <c r="L736" i="51"/>
  <c r="L735" i="51"/>
  <c r="L734" i="51"/>
  <c r="L733" i="51"/>
  <c r="L732" i="51"/>
  <c r="L731" i="51"/>
  <c r="L730" i="51"/>
  <c r="L729" i="51"/>
  <c r="L728" i="51"/>
  <c r="L727" i="51"/>
  <c r="L726" i="51"/>
  <c r="L725" i="51"/>
  <c r="L724" i="51"/>
  <c r="L723" i="51"/>
  <c r="L722" i="51"/>
  <c r="L721" i="51"/>
  <c r="L720" i="51"/>
  <c r="L719" i="51"/>
  <c r="L718" i="51"/>
  <c r="L717" i="51"/>
  <c r="L716" i="51"/>
  <c r="L715" i="51"/>
  <c r="L714" i="51"/>
  <c r="L713" i="51"/>
  <c r="L712" i="51"/>
  <c r="L711" i="51"/>
  <c r="L710" i="51"/>
  <c r="L709" i="51"/>
  <c r="L708" i="51"/>
  <c r="L707" i="51"/>
  <c r="L706" i="51"/>
  <c r="L705" i="51"/>
  <c r="L704" i="51"/>
  <c r="L703" i="51"/>
  <c r="L702" i="51"/>
  <c r="L701" i="51"/>
  <c r="L700" i="51"/>
  <c r="L699" i="51"/>
  <c r="L698" i="51"/>
  <c r="L697" i="51"/>
  <c r="L696" i="51"/>
  <c r="L695" i="51"/>
  <c r="L694" i="51"/>
  <c r="L693" i="51"/>
  <c r="L692" i="51"/>
  <c r="L691" i="51"/>
  <c r="L690" i="51"/>
  <c r="L689" i="51"/>
  <c r="L688" i="51"/>
  <c r="L687" i="51"/>
  <c r="L686" i="51"/>
  <c r="L685" i="51"/>
  <c r="L684" i="51"/>
  <c r="L683" i="51"/>
  <c r="L682" i="51"/>
  <c r="L681" i="51"/>
  <c r="L680" i="51"/>
  <c r="L679" i="51"/>
  <c r="L678" i="51"/>
  <c r="L677" i="51"/>
  <c r="L676" i="51"/>
  <c r="L675" i="51"/>
  <c r="L674" i="51"/>
  <c r="L673" i="51"/>
  <c r="L672" i="51"/>
  <c r="L671" i="51"/>
  <c r="L670" i="51"/>
  <c r="L669" i="51"/>
  <c r="L668" i="51"/>
  <c r="L667" i="51"/>
  <c r="L666" i="51"/>
  <c r="L665" i="51"/>
  <c r="L664" i="51"/>
  <c r="L663" i="51"/>
  <c r="L662" i="51"/>
  <c r="L661" i="51"/>
  <c r="L660" i="51"/>
  <c r="L659" i="51"/>
  <c r="L658" i="51"/>
  <c r="L657" i="51"/>
  <c r="L656" i="51"/>
  <c r="L655" i="51"/>
  <c r="L654" i="51"/>
  <c r="L653" i="51"/>
  <c r="L652" i="51"/>
  <c r="L651" i="51"/>
  <c r="L650" i="51"/>
  <c r="L649" i="51"/>
  <c r="L648" i="51"/>
  <c r="L647" i="51"/>
  <c r="L646" i="51"/>
  <c r="L645" i="51"/>
  <c r="L644" i="51"/>
  <c r="L643" i="51"/>
  <c r="L642" i="51"/>
  <c r="L641" i="51"/>
  <c r="L640" i="51"/>
  <c r="L639" i="51"/>
  <c r="L638" i="51"/>
  <c r="L637" i="51"/>
  <c r="L636" i="51"/>
  <c r="L635" i="51"/>
  <c r="L634" i="51"/>
  <c r="L633" i="51"/>
  <c r="L632" i="51"/>
  <c r="L631" i="51"/>
  <c r="L630" i="51"/>
  <c r="L629" i="51"/>
  <c r="L628" i="51"/>
  <c r="L627" i="51"/>
  <c r="L626" i="51"/>
  <c r="L625" i="51"/>
  <c r="L624" i="51"/>
  <c r="L623" i="51"/>
  <c r="L622" i="51"/>
  <c r="L621" i="51"/>
  <c r="L620" i="51"/>
  <c r="L619" i="51"/>
  <c r="L618" i="51"/>
  <c r="L617" i="51"/>
  <c r="L616" i="51"/>
  <c r="L615" i="51"/>
  <c r="L614" i="51"/>
  <c r="L613" i="51"/>
  <c r="L612" i="51"/>
  <c r="L611" i="51"/>
  <c r="L610" i="51"/>
  <c r="L609" i="51"/>
  <c r="L608" i="51"/>
  <c r="L607" i="51"/>
  <c r="L606" i="51"/>
  <c r="L605" i="51"/>
  <c r="L604" i="51"/>
  <c r="L603" i="51"/>
  <c r="L602" i="51"/>
  <c r="L601" i="51"/>
  <c r="L600" i="51"/>
  <c r="L599" i="51"/>
  <c r="L598" i="51"/>
  <c r="L597" i="51"/>
  <c r="L596" i="51"/>
  <c r="L595" i="51"/>
  <c r="L594" i="51"/>
  <c r="L593" i="51"/>
  <c r="L592" i="51"/>
  <c r="L591" i="51"/>
  <c r="L590" i="51"/>
  <c r="L589" i="51"/>
  <c r="L588" i="51"/>
  <c r="L587" i="51"/>
  <c r="L586" i="51"/>
  <c r="L585" i="51"/>
  <c r="L584" i="51"/>
  <c r="L583" i="51"/>
  <c r="L582" i="51"/>
  <c r="L581" i="51"/>
  <c r="L580" i="51"/>
  <c r="L579" i="51"/>
  <c r="L578" i="51"/>
  <c r="L577" i="51"/>
  <c r="L576" i="51"/>
  <c r="L575" i="51"/>
  <c r="L574" i="51"/>
  <c r="L573" i="51"/>
  <c r="L572" i="51"/>
  <c r="L571" i="51"/>
  <c r="L570" i="51"/>
  <c r="L569" i="51"/>
  <c r="L568" i="51"/>
  <c r="L567" i="51"/>
  <c r="L566" i="51"/>
  <c r="L565" i="51"/>
  <c r="L564" i="51"/>
  <c r="L563" i="51"/>
  <c r="L562" i="51"/>
  <c r="L561" i="51"/>
  <c r="L560" i="51"/>
  <c r="L559" i="51"/>
  <c r="L558" i="51"/>
  <c r="L557" i="51"/>
  <c r="L556" i="51"/>
  <c r="L555" i="51"/>
  <c r="L554" i="51"/>
  <c r="L553" i="51"/>
  <c r="L552" i="51"/>
  <c r="L551" i="51"/>
  <c r="L550" i="51"/>
  <c r="L549" i="51"/>
  <c r="L548" i="51"/>
  <c r="L547" i="51"/>
  <c r="L546" i="51"/>
  <c r="L545" i="51"/>
  <c r="L544" i="51"/>
  <c r="L543" i="51"/>
  <c r="L542" i="51"/>
  <c r="L541" i="51"/>
  <c r="L540" i="51"/>
  <c r="L539" i="51"/>
  <c r="L538" i="51"/>
  <c r="L537" i="51"/>
  <c r="L536" i="51"/>
  <c r="L535" i="51"/>
  <c r="L534" i="51"/>
  <c r="L533" i="51"/>
  <c r="L532" i="51"/>
  <c r="L531" i="51"/>
  <c r="L530" i="51"/>
  <c r="L529" i="51"/>
  <c r="L528" i="51"/>
  <c r="L527" i="51"/>
  <c r="L526" i="51"/>
  <c r="L525" i="51"/>
  <c r="L524" i="51"/>
  <c r="L523" i="51"/>
  <c r="L522" i="51"/>
  <c r="L521" i="51"/>
  <c r="L520" i="51"/>
  <c r="L519" i="51"/>
  <c r="L518" i="51"/>
  <c r="L517" i="51"/>
  <c r="L516" i="51"/>
  <c r="L515" i="51"/>
  <c r="L514" i="51"/>
  <c r="L513" i="51"/>
  <c r="L512" i="51"/>
  <c r="L511" i="51"/>
  <c r="L510" i="51"/>
  <c r="L509" i="51"/>
  <c r="L508" i="51"/>
  <c r="L507" i="51"/>
  <c r="L506" i="51"/>
  <c r="L505" i="51"/>
  <c r="L504" i="51"/>
  <c r="L503" i="51"/>
  <c r="L502" i="51"/>
  <c r="L501" i="51"/>
  <c r="L500" i="51"/>
  <c r="L499" i="51"/>
  <c r="L498" i="51"/>
  <c r="L497" i="51"/>
  <c r="L496" i="51"/>
  <c r="L495" i="51"/>
  <c r="L494" i="51"/>
  <c r="L493" i="51"/>
  <c r="L492" i="51"/>
  <c r="L491" i="51"/>
  <c r="L490" i="51"/>
  <c r="L489" i="51"/>
  <c r="L488" i="51"/>
  <c r="L487" i="51"/>
  <c r="L486" i="51"/>
  <c r="L485" i="51"/>
  <c r="L484" i="51"/>
  <c r="L483" i="51"/>
  <c r="L482" i="51"/>
  <c r="L481" i="51"/>
  <c r="L480" i="51"/>
  <c r="L479" i="51"/>
  <c r="L478" i="51"/>
  <c r="L477" i="51"/>
  <c r="L476" i="51"/>
  <c r="L475" i="51"/>
  <c r="L474" i="51"/>
  <c r="L473" i="51"/>
  <c r="L472" i="51"/>
  <c r="L471" i="51"/>
  <c r="L470" i="51"/>
  <c r="L469" i="51"/>
  <c r="L468" i="51"/>
  <c r="L467" i="51"/>
  <c r="L466" i="51"/>
  <c r="L465" i="51"/>
  <c r="L464" i="51"/>
  <c r="L463" i="51"/>
  <c r="L462" i="51"/>
  <c r="L461" i="51"/>
  <c r="L460" i="51"/>
  <c r="L459" i="51"/>
  <c r="L458" i="51"/>
  <c r="L457" i="51"/>
  <c r="L456" i="51"/>
  <c r="L455" i="51"/>
  <c r="L454" i="51"/>
  <c r="L453" i="51"/>
  <c r="L452" i="51"/>
  <c r="L451" i="51"/>
  <c r="L450" i="51"/>
  <c r="L449" i="51"/>
  <c r="L448" i="51"/>
  <c r="L447" i="51"/>
  <c r="L446" i="51"/>
  <c r="L445" i="51"/>
  <c r="L444" i="51"/>
  <c r="L443" i="51"/>
  <c r="L442" i="51"/>
  <c r="L441" i="51"/>
  <c r="L440" i="51"/>
  <c r="L439" i="51"/>
  <c r="L438" i="51"/>
  <c r="L437" i="51"/>
  <c r="L436" i="51"/>
  <c r="L435" i="51"/>
  <c r="L434" i="51"/>
  <c r="L433" i="51"/>
  <c r="L432" i="51"/>
  <c r="L431" i="51"/>
  <c r="L430" i="51"/>
  <c r="L429" i="51"/>
  <c r="L428" i="51"/>
  <c r="L427" i="51"/>
  <c r="L426" i="51"/>
  <c r="L425" i="51"/>
  <c r="L424" i="51"/>
  <c r="L423" i="51"/>
  <c r="L422" i="51"/>
  <c r="L421" i="51"/>
  <c r="L420" i="51"/>
  <c r="L419" i="51"/>
  <c r="L418" i="51"/>
  <c r="L417" i="51"/>
  <c r="L416" i="51"/>
  <c r="L415" i="51"/>
  <c r="L414" i="51"/>
  <c r="L413" i="51"/>
  <c r="L412" i="51"/>
  <c r="L411" i="51"/>
  <c r="L410" i="51"/>
  <c r="L409" i="51"/>
  <c r="L408" i="51"/>
  <c r="L407" i="51"/>
  <c r="L406" i="51"/>
  <c r="L405" i="51"/>
  <c r="L404" i="51"/>
  <c r="L403" i="51"/>
  <c r="L402" i="51"/>
  <c r="L401" i="51"/>
  <c r="L400" i="51"/>
  <c r="L399" i="51"/>
  <c r="L398" i="51"/>
  <c r="L397" i="51"/>
  <c r="L396" i="51"/>
  <c r="L395" i="51"/>
  <c r="L394" i="51"/>
  <c r="L393" i="51"/>
  <c r="L392" i="51"/>
  <c r="L391" i="51"/>
  <c r="L390" i="51"/>
  <c r="L389" i="51"/>
  <c r="L388" i="51"/>
  <c r="L387" i="51"/>
  <c r="L386" i="51"/>
  <c r="L385" i="51"/>
  <c r="L384" i="51"/>
  <c r="L383" i="51"/>
  <c r="L382" i="51"/>
  <c r="L381" i="51"/>
  <c r="L380" i="51"/>
  <c r="L379" i="51"/>
  <c r="L378" i="51"/>
  <c r="L377" i="51"/>
  <c r="L376" i="51"/>
  <c r="L375" i="51"/>
  <c r="L374" i="51"/>
  <c r="L373" i="51"/>
  <c r="L372" i="51"/>
  <c r="L371" i="51"/>
  <c r="L370" i="51"/>
  <c r="L369" i="51"/>
  <c r="L368" i="51"/>
  <c r="L367" i="51"/>
  <c r="L366" i="51"/>
  <c r="L365" i="51"/>
  <c r="L364" i="51"/>
  <c r="L363" i="51"/>
  <c r="L362" i="51"/>
  <c r="L361" i="51"/>
  <c r="L360" i="51"/>
  <c r="L359" i="51"/>
  <c r="L358" i="51"/>
  <c r="L357" i="51"/>
  <c r="L356" i="51"/>
  <c r="L355" i="51"/>
  <c r="L354" i="51"/>
  <c r="L353" i="51"/>
  <c r="L352" i="51"/>
  <c r="L351" i="51"/>
  <c r="L350" i="51"/>
  <c r="L349" i="51"/>
  <c r="L348" i="51"/>
  <c r="L347" i="51"/>
  <c r="L346" i="51"/>
  <c r="L345" i="51"/>
  <c r="L344" i="51"/>
  <c r="L343" i="51"/>
  <c r="L342" i="51"/>
  <c r="L341" i="51"/>
  <c r="L340" i="51"/>
  <c r="L339" i="51"/>
  <c r="L338" i="51"/>
  <c r="L337" i="51"/>
  <c r="L336" i="51"/>
  <c r="L335" i="51"/>
  <c r="L334" i="51"/>
  <c r="L333" i="51"/>
  <c r="L332" i="51"/>
  <c r="L331" i="51"/>
  <c r="L330" i="51"/>
  <c r="L329" i="51"/>
  <c r="L328" i="51"/>
  <c r="L327" i="51"/>
  <c r="L326" i="51"/>
  <c r="L325" i="51"/>
  <c r="L324" i="51"/>
  <c r="L323" i="51"/>
  <c r="L322" i="51"/>
  <c r="L321" i="51"/>
  <c r="L320" i="51"/>
  <c r="L319" i="51"/>
  <c r="L318" i="51"/>
  <c r="L317" i="51"/>
  <c r="L316" i="51"/>
  <c r="L315" i="51"/>
  <c r="L314" i="51"/>
  <c r="L313" i="51"/>
  <c r="L312" i="51"/>
  <c r="L311" i="51"/>
  <c r="L310" i="51"/>
  <c r="L309" i="51"/>
  <c r="L308" i="51"/>
  <c r="L307" i="51"/>
  <c r="L306" i="51"/>
  <c r="L305" i="51"/>
  <c r="L304" i="51"/>
  <c r="L303" i="51"/>
  <c r="L302" i="51"/>
  <c r="L301" i="51"/>
  <c r="L300" i="51"/>
  <c r="L299" i="51"/>
  <c r="L298" i="51"/>
  <c r="L297" i="51"/>
  <c r="L296" i="51"/>
  <c r="L295" i="51"/>
  <c r="L294" i="51"/>
  <c r="L293" i="51"/>
  <c r="L292" i="51"/>
  <c r="L291" i="51"/>
  <c r="L290" i="51"/>
  <c r="L289" i="51"/>
  <c r="L288" i="51"/>
  <c r="L287" i="51"/>
  <c r="L286" i="51"/>
  <c r="L285" i="51"/>
  <c r="L284" i="51"/>
  <c r="L283" i="51"/>
  <c r="L282" i="51"/>
  <c r="L281" i="51"/>
  <c r="L280" i="51"/>
  <c r="L279" i="51"/>
  <c r="L278" i="51"/>
  <c r="L277" i="51"/>
  <c r="L276" i="51"/>
  <c r="L275" i="51"/>
  <c r="L274" i="51"/>
  <c r="L273" i="51"/>
  <c r="L272" i="51"/>
  <c r="L271" i="51"/>
  <c r="L270" i="51"/>
  <c r="L269" i="51"/>
  <c r="L268" i="51"/>
  <c r="L267" i="51"/>
  <c r="L266" i="51"/>
  <c r="L265" i="51"/>
  <c r="L264" i="51"/>
  <c r="L263" i="51"/>
  <c r="L262" i="51"/>
  <c r="L261" i="51"/>
  <c r="L260" i="51"/>
  <c r="L259" i="51"/>
  <c r="L258" i="51"/>
  <c r="L257" i="51"/>
  <c r="L256" i="51"/>
  <c r="L255" i="51"/>
  <c r="L254" i="51"/>
  <c r="L253" i="51"/>
  <c r="L252" i="51"/>
  <c r="L251" i="51"/>
  <c r="L250" i="51"/>
  <c r="L249" i="51"/>
  <c r="L248" i="51"/>
  <c r="L247" i="51"/>
  <c r="L246" i="51"/>
  <c r="L245" i="51"/>
  <c r="L244" i="51"/>
  <c r="L243" i="51"/>
  <c r="L242" i="51"/>
  <c r="L241" i="51"/>
  <c r="L240" i="51"/>
  <c r="L239" i="51"/>
  <c r="L238" i="51"/>
  <c r="L237" i="51"/>
  <c r="L236" i="51"/>
  <c r="L235" i="51"/>
  <c r="L234" i="51"/>
  <c r="L233" i="51"/>
  <c r="L232" i="51"/>
  <c r="L231" i="51"/>
  <c r="L230" i="51"/>
  <c r="L229" i="51"/>
  <c r="L228" i="51"/>
  <c r="L227" i="51"/>
  <c r="L226" i="51"/>
  <c r="L225" i="51"/>
  <c r="L224" i="51"/>
  <c r="L223" i="51"/>
  <c r="L222" i="51"/>
  <c r="L221" i="51"/>
  <c r="L220" i="51"/>
  <c r="L219" i="51"/>
  <c r="L218" i="51"/>
  <c r="L217" i="51"/>
  <c r="L216" i="51"/>
  <c r="L215" i="51"/>
  <c r="L214" i="51"/>
  <c r="L213" i="51"/>
  <c r="L212" i="51"/>
  <c r="L211" i="51"/>
  <c r="L210" i="51"/>
  <c r="L209" i="51"/>
  <c r="L208" i="51"/>
  <c r="L207" i="51"/>
  <c r="L206" i="51"/>
  <c r="L205" i="51"/>
  <c r="L204" i="51"/>
  <c r="L203" i="51"/>
  <c r="L202" i="51"/>
  <c r="L201" i="51"/>
  <c r="L200" i="51"/>
  <c r="L199" i="51"/>
  <c r="L198" i="51"/>
  <c r="L197" i="51"/>
  <c r="L196" i="51"/>
  <c r="L195" i="51"/>
  <c r="L194" i="51"/>
  <c r="L193" i="51"/>
  <c r="L192" i="51"/>
  <c r="L191" i="51"/>
  <c r="L190" i="51"/>
  <c r="L189" i="51"/>
  <c r="L188" i="51"/>
  <c r="L187" i="51"/>
  <c r="L186" i="51"/>
  <c r="L185" i="51"/>
  <c r="L184" i="51"/>
  <c r="L183" i="51"/>
  <c r="L182" i="51"/>
  <c r="L181" i="51"/>
  <c r="L180" i="51"/>
  <c r="L179" i="51"/>
  <c r="L178" i="51"/>
  <c r="L177" i="51"/>
  <c r="L176" i="51"/>
  <c r="L175" i="51"/>
  <c r="L174" i="51"/>
  <c r="L173" i="51"/>
  <c r="L172" i="51"/>
  <c r="L171" i="51"/>
  <c r="L170" i="51"/>
  <c r="L169" i="51"/>
  <c r="L168" i="51"/>
  <c r="L167" i="51"/>
  <c r="L166" i="51"/>
  <c r="L165" i="51"/>
  <c r="L164" i="51"/>
  <c r="L163" i="51"/>
  <c r="L162" i="51"/>
  <c r="L161" i="51"/>
  <c r="L160" i="51"/>
  <c r="L159" i="51"/>
  <c r="L158" i="51"/>
  <c r="L157" i="51"/>
  <c r="L156" i="51"/>
  <c r="L155" i="51"/>
  <c r="L154" i="51"/>
  <c r="L153" i="51"/>
  <c r="L152" i="51"/>
  <c r="L151" i="51"/>
  <c r="L150" i="51"/>
  <c r="L149" i="51"/>
  <c r="L148" i="51"/>
  <c r="L147" i="51"/>
  <c r="L146" i="51"/>
  <c r="L145" i="51"/>
  <c r="L144" i="51"/>
  <c r="L143" i="51"/>
  <c r="L142" i="51"/>
  <c r="L141" i="51"/>
  <c r="L140" i="51"/>
  <c r="L139" i="51"/>
  <c r="L138" i="51"/>
  <c r="L137" i="51"/>
  <c r="L136" i="51"/>
  <c r="L135" i="51"/>
  <c r="L134" i="51"/>
  <c r="L133" i="51"/>
  <c r="L132" i="51"/>
  <c r="L131" i="51"/>
  <c r="L130" i="51"/>
  <c r="L129" i="51"/>
  <c r="L128" i="51"/>
  <c r="L127" i="51"/>
  <c r="L126" i="51"/>
  <c r="L125" i="51"/>
  <c r="L124" i="51"/>
  <c r="L123" i="51"/>
  <c r="L122" i="51"/>
  <c r="L121" i="51"/>
  <c r="L120" i="51"/>
  <c r="L119" i="51"/>
  <c r="L118" i="51"/>
  <c r="L117" i="51"/>
  <c r="L116" i="51"/>
  <c r="L115" i="51"/>
  <c r="L114" i="51"/>
  <c r="L113" i="51"/>
  <c r="L112" i="51"/>
  <c r="L111" i="51"/>
  <c r="L110" i="51"/>
  <c r="L109" i="51"/>
  <c r="L108" i="51"/>
  <c r="L107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L90" i="51"/>
  <c r="L89" i="51"/>
  <c r="L88" i="51"/>
  <c r="L87" i="51"/>
  <c r="L86" i="51"/>
  <c r="L85" i="51"/>
  <c r="L84" i="51"/>
  <c r="L83" i="51"/>
  <c r="L82" i="51"/>
  <c r="L81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L64" i="51"/>
  <c r="L63" i="51"/>
  <c r="L62" i="51"/>
  <c r="L61" i="51"/>
  <c r="L60" i="51"/>
  <c r="L59" i="51"/>
  <c r="L58" i="51"/>
  <c r="L57" i="51"/>
  <c r="L56" i="51"/>
  <c r="L55" i="51"/>
  <c r="L54" i="51"/>
  <c r="L53" i="51"/>
  <c r="L52" i="51"/>
  <c r="L51" i="51"/>
  <c r="L50" i="51"/>
  <c r="L49" i="51"/>
  <c r="L48" i="51"/>
  <c r="L47" i="51"/>
  <c r="L46" i="51"/>
  <c r="L45" i="51"/>
  <c r="L44" i="51"/>
  <c r="L43" i="51"/>
  <c r="L42" i="51"/>
  <c r="L41" i="51"/>
  <c r="L40" i="51"/>
  <c r="L39" i="51"/>
  <c r="L38" i="51"/>
  <c r="L37" i="51"/>
  <c r="L36" i="51"/>
  <c r="L35" i="51"/>
  <c r="L34" i="51"/>
  <c r="L33" i="51"/>
  <c r="L32" i="51"/>
  <c r="L31" i="51"/>
  <c r="L30" i="51"/>
  <c r="L29" i="51"/>
  <c r="L28" i="51"/>
  <c r="L27" i="51"/>
  <c r="L26" i="51"/>
  <c r="L25" i="51"/>
  <c r="L24" i="51"/>
  <c r="L23" i="51"/>
  <c r="L22" i="51"/>
  <c r="L21" i="51"/>
  <c r="L20" i="51"/>
  <c r="L19" i="51"/>
  <c r="L18" i="51"/>
  <c r="L17" i="51"/>
  <c r="L16" i="51"/>
  <c r="L15" i="51"/>
  <c r="L14" i="51"/>
  <c r="L13" i="51"/>
  <c r="L12" i="51"/>
  <c r="L11" i="51"/>
  <c r="L10" i="51"/>
  <c r="L9" i="51"/>
  <c r="L8" i="51"/>
  <c r="L7" i="51"/>
  <c r="L6" i="51"/>
  <c r="L5" i="51"/>
  <c r="L4" i="51"/>
  <c r="L3" i="51"/>
  <c r="L2" i="51"/>
  <c r="L80" i="51"/>
  <c r="M3" i="51" l="1"/>
  <c r="M4" i="51"/>
  <c r="M5" i="51"/>
  <c r="M6" i="51"/>
  <c r="M7" i="51"/>
  <c r="M8" i="51"/>
  <c r="M9" i="51"/>
  <c r="M10" i="51"/>
  <c r="M11" i="51"/>
  <c r="M12" i="51"/>
  <c r="M13" i="51"/>
  <c r="M14" i="51"/>
  <c r="M15" i="51"/>
  <c r="M16" i="51"/>
  <c r="M17" i="51"/>
  <c r="M18" i="51"/>
  <c r="M19" i="51"/>
  <c r="M20" i="51"/>
  <c r="M21" i="51"/>
  <c r="M22" i="51"/>
  <c r="M23" i="51"/>
  <c r="M24" i="51"/>
  <c r="M25" i="51"/>
  <c r="M26" i="51"/>
  <c r="M27" i="51"/>
  <c r="M28" i="51"/>
  <c r="M29" i="51"/>
  <c r="M30" i="51"/>
  <c r="M31" i="51"/>
  <c r="M32" i="51"/>
  <c r="M33" i="51"/>
  <c r="M34" i="51"/>
  <c r="M35" i="51"/>
  <c r="M36" i="51"/>
  <c r="M37" i="51"/>
  <c r="M38" i="51"/>
  <c r="M39" i="51"/>
  <c r="M40" i="51"/>
  <c r="M41" i="51"/>
  <c r="M42" i="51"/>
  <c r="M43" i="51"/>
  <c r="M44" i="51"/>
  <c r="M45" i="51"/>
  <c r="M46" i="51"/>
  <c r="M47" i="51"/>
  <c r="M48" i="51"/>
  <c r="M49" i="51"/>
  <c r="M50" i="51"/>
  <c r="M51" i="51"/>
  <c r="M52" i="51"/>
  <c r="M53" i="51"/>
  <c r="M54" i="51"/>
  <c r="M55" i="51"/>
  <c r="M56" i="51"/>
  <c r="M57" i="51"/>
  <c r="M58" i="51"/>
  <c r="M59" i="51"/>
  <c r="M60" i="51"/>
  <c r="M61" i="51"/>
  <c r="M62" i="51"/>
  <c r="M63" i="51"/>
  <c r="M64" i="51"/>
  <c r="M65" i="51"/>
  <c r="M66" i="51"/>
  <c r="M67" i="51"/>
  <c r="M68" i="51"/>
  <c r="M69" i="51"/>
  <c r="M70" i="51"/>
  <c r="M71" i="51"/>
  <c r="M72" i="51"/>
  <c r="M73" i="51"/>
  <c r="M74" i="51"/>
  <c r="M75" i="51"/>
  <c r="M76" i="51"/>
  <c r="M77" i="51"/>
  <c r="M78" i="51"/>
  <c r="M79" i="51"/>
  <c r="M80" i="51"/>
  <c r="M81" i="51"/>
  <c r="M82" i="51"/>
  <c r="M83" i="51"/>
  <c r="M84" i="51"/>
  <c r="M85" i="51"/>
  <c r="M86" i="51"/>
  <c r="M87" i="51"/>
  <c r="M88" i="51"/>
  <c r="M89" i="51"/>
  <c r="M90" i="51"/>
  <c r="M91" i="51"/>
  <c r="M92" i="51"/>
  <c r="M93" i="51"/>
  <c r="M94" i="51"/>
  <c r="M95" i="51"/>
  <c r="M96" i="51"/>
  <c r="M97" i="51"/>
  <c r="M98" i="51"/>
  <c r="M99" i="51"/>
  <c r="M100" i="51"/>
  <c r="M101" i="51"/>
  <c r="M102" i="51"/>
  <c r="M103" i="51"/>
  <c r="M104" i="51"/>
  <c r="M105" i="51"/>
  <c r="M106" i="51"/>
  <c r="M107" i="51"/>
  <c r="M108" i="51"/>
  <c r="M109" i="51"/>
  <c r="M110" i="51"/>
  <c r="M111" i="51"/>
  <c r="M112" i="51"/>
  <c r="M113" i="51"/>
  <c r="M114" i="51"/>
  <c r="M115" i="51"/>
  <c r="M116" i="51"/>
  <c r="M117" i="51"/>
  <c r="M118" i="51"/>
  <c r="M119" i="51"/>
  <c r="M120" i="51"/>
  <c r="M121" i="51"/>
  <c r="M122" i="51"/>
  <c r="M123" i="51"/>
  <c r="M124" i="51"/>
  <c r="M125" i="51"/>
  <c r="M126" i="51"/>
  <c r="M127" i="51"/>
  <c r="M128" i="51"/>
  <c r="M129" i="51"/>
  <c r="M130" i="51"/>
  <c r="M131" i="51"/>
  <c r="M132" i="51"/>
  <c r="M133" i="51"/>
  <c r="M134" i="51"/>
  <c r="M135" i="51"/>
  <c r="M136" i="51"/>
  <c r="M137" i="51"/>
  <c r="M138" i="51"/>
  <c r="M139" i="51"/>
  <c r="M140" i="51"/>
  <c r="M141" i="51"/>
  <c r="M142" i="51"/>
  <c r="M143" i="51"/>
  <c r="M144" i="51"/>
  <c r="M145" i="51"/>
  <c r="M146" i="51"/>
  <c r="N146" i="51" s="1"/>
  <c r="O146" i="51" s="1"/>
  <c r="M147" i="51"/>
  <c r="M148" i="51"/>
  <c r="M149" i="51"/>
  <c r="M150" i="51"/>
  <c r="M151" i="51"/>
  <c r="M152" i="51"/>
  <c r="M153" i="51"/>
  <c r="M154" i="51"/>
  <c r="M155" i="51"/>
  <c r="M156" i="51"/>
  <c r="M157" i="51"/>
  <c r="M158" i="51"/>
  <c r="M159" i="51"/>
  <c r="M160" i="51"/>
  <c r="M161" i="51"/>
  <c r="M162" i="51"/>
  <c r="M163" i="51"/>
  <c r="M164" i="51"/>
  <c r="M165" i="51"/>
  <c r="M166" i="51"/>
  <c r="M167" i="51"/>
  <c r="M168" i="51"/>
  <c r="M169" i="51"/>
  <c r="M170" i="51"/>
  <c r="M171" i="51"/>
  <c r="M172" i="51"/>
  <c r="M173" i="51"/>
  <c r="M174" i="51"/>
  <c r="M175" i="51"/>
  <c r="M176" i="51"/>
  <c r="M177" i="51"/>
  <c r="M178" i="51"/>
  <c r="M179" i="51"/>
  <c r="M180" i="51"/>
  <c r="M181" i="51"/>
  <c r="M182" i="51"/>
  <c r="M183" i="51"/>
  <c r="M184" i="51"/>
  <c r="M185" i="51"/>
  <c r="M186" i="51"/>
  <c r="M187" i="51"/>
  <c r="M188" i="51"/>
  <c r="M189" i="51"/>
  <c r="M190" i="51"/>
  <c r="M191" i="51"/>
  <c r="M192" i="51"/>
  <c r="M193" i="51"/>
  <c r="M194" i="51"/>
  <c r="M195" i="51"/>
  <c r="M196" i="51"/>
  <c r="M197" i="51"/>
  <c r="M198" i="51"/>
  <c r="M199" i="51"/>
  <c r="M200" i="51"/>
  <c r="M201" i="51"/>
  <c r="M202" i="51"/>
  <c r="M203" i="51"/>
  <c r="M204" i="51"/>
  <c r="M205" i="51"/>
  <c r="M206" i="51"/>
  <c r="M207" i="51"/>
  <c r="M208" i="51"/>
  <c r="M209" i="51"/>
  <c r="M210" i="51"/>
  <c r="M211" i="51"/>
  <c r="M212" i="51"/>
  <c r="M213" i="51"/>
  <c r="M214" i="51"/>
  <c r="M215" i="51"/>
  <c r="M216" i="51"/>
  <c r="M217" i="51"/>
  <c r="M218" i="51"/>
  <c r="M219" i="51"/>
  <c r="M220" i="51"/>
  <c r="M221" i="51"/>
  <c r="M222" i="51"/>
  <c r="M223" i="51"/>
  <c r="M224" i="51"/>
  <c r="M225" i="51"/>
  <c r="M226" i="51"/>
  <c r="M227" i="51"/>
  <c r="M228" i="51"/>
  <c r="M229" i="51"/>
  <c r="M230" i="51"/>
  <c r="M231" i="51"/>
  <c r="M232" i="51"/>
  <c r="M233" i="51"/>
  <c r="M234" i="51"/>
  <c r="M235" i="51"/>
  <c r="M236" i="51"/>
  <c r="M237" i="51"/>
  <c r="M238" i="51"/>
  <c r="M239" i="51"/>
  <c r="M240" i="51"/>
  <c r="M241" i="51"/>
  <c r="M242" i="51"/>
  <c r="M243" i="51"/>
  <c r="M244" i="51"/>
  <c r="M245" i="51"/>
  <c r="M246" i="51"/>
  <c r="M247" i="51"/>
  <c r="M248" i="51"/>
  <c r="M249" i="51"/>
  <c r="M250" i="51"/>
  <c r="M251" i="51"/>
  <c r="M252" i="51"/>
  <c r="M253" i="51"/>
  <c r="M254" i="51"/>
  <c r="M255" i="51"/>
  <c r="M256" i="51"/>
  <c r="M257" i="51"/>
  <c r="M258" i="51"/>
  <c r="M259" i="51"/>
  <c r="M260" i="51"/>
  <c r="M261" i="51"/>
  <c r="M262" i="51"/>
  <c r="M263" i="51"/>
  <c r="M264" i="51"/>
  <c r="M265" i="51"/>
  <c r="M266" i="51"/>
  <c r="M267" i="51"/>
  <c r="M268" i="51"/>
  <c r="M269" i="51"/>
  <c r="M270" i="51"/>
  <c r="M271" i="51"/>
  <c r="M272" i="51"/>
  <c r="M273" i="51"/>
  <c r="M274" i="51"/>
  <c r="M275" i="51"/>
  <c r="M276" i="51"/>
  <c r="M277" i="51"/>
  <c r="M278" i="51"/>
  <c r="M279" i="51"/>
  <c r="M280" i="51"/>
  <c r="M281" i="51"/>
  <c r="M282" i="51"/>
  <c r="M283" i="51"/>
  <c r="M284" i="51"/>
  <c r="M285" i="51"/>
  <c r="M286" i="51"/>
  <c r="M287" i="51"/>
  <c r="M288" i="51"/>
  <c r="M289" i="51"/>
  <c r="M290" i="51"/>
  <c r="M291" i="51"/>
  <c r="M292" i="51"/>
  <c r="M293" i="51"/>
  <c r="M294" i="51"/>
  <c r="M295" i="51"/>
  <c r="M296" i="51"/>
  <c r="M297" i="51"/>
  <c r="M298" i="51"/>
  <c r="M299" i="51"/>
  <c r="M300" i="51"/>
  <c r="M301" i="51"/>
  <c r="M302" i="51"/>
  <c r="M303" i="51"/>
  <c r="M304" i="51"/>
  <c r="M305" i="51"/>
  <c r="M306" i="51"/>
  <c r="M307" i="51"/>
  <c r="M308" i="51"/>
  <c r="M309" i="51"/>
  <c r="M310" i="51"/>
  <c r="M311" i="51"/>
  <c r="M312" i="51"/>
  <c r="M313" i="51"/>
  <c r="M314" i="51"/>
  <c r="M315" i="51"/>
  <c r="M316" i="51"/>
  <c r="M317" i="51"/>
  <c r="M318" i="51"/>
  <c r="M319" i="51"/>
  <c r="M320" i="51"/>
  <c r="M321" i="51"/>
  <c r="M322" i="51"/>
  <c r="M323" i="51"/>
  <c r="M324" i="51"/>
  <c r="M325" i="51"/>
  <c r="M326" i="51"/>
  <c r="M327" i="51"/>
  <c r="M328" i="51"/>
  <c r="M329" i="51"/>
  <c r="M330" i="51"/>
  <c r="M331" i="51"/>
  <c r="M332" i="51"/>
  <c r="M333" i="51"/>
  <c r="M334" i="51"/>
  <c r="M335" i="51"/>
  <c r="M336" i="51"/>
  <c r="M337" i="51"/>
  <c r="M338" i="51"/>
  <c r="M339" i="51"/>
  <c r="M340" i="51"/>
  <c r="M341" i="51"/>
  <c r="M342" i="51"/>
  <c r="M343" i="51"/>
  <c r="M344" i="51"/>
  <c r="M345" i="51"/>
  <c r="M346" i="51"/>
  <c r="M347" i="51"/>
  <c r="M348" i="51"/>
  <c r="M349" i="51"/>
  <c r="M350" i="51"/>
  <c r="M351" i="51"/>
  <c r="M352" i="51"/>
  <c r="M353" i="51"/>
  <c r="M354" i="51"/>
  <c r="M355" i="51"/>
  <c r="M356" i="51"/>
  <c r="M357" i="51"/>
  <c r="M358" i="51"/>
  <c r="N358" i="51" s="1"/>
  <c r="O358" i="51" s="1"/>
  <c r="M359" i="51"/>
  <c r="M360" i="51"/>
  <c r="M361" i="51"/>
  <c r="M362" i="51"/>
  <c r="M363" i="51"/>
  <c r="M364" i="51"/>
  <c r="M365" i="51"/>
  <c r="M366" i="51"/>
  <c r="M367" i="51"/>
  <c r="M368" i="51"/>
  <c r="M369" i="51"/>
  <c r="M370" i="51"/>
  <c r="M371" i="51"/>
  <c r="M372" i="51"/>
  <c r="M373" i="51"/>
  <c r="M374" i="51"/>
  <c r="M375" i="51"/>
  <c r="M376" i="51"/>
  <c r="M377" i="51"/>
  <c r="M378" i="51"/>
  <c r="M379" i="51"/>
  <c r="M380" i="51"/>
  <c r="M381" i="51"/>
  <c r="M382" i="51"/>
  <c r="M383" i="51"/>
  <c r="M384" i="51"/>
  <c r="M385" i="51"/>
  <c r="M386" i="51"/>
  <c r="M387" i="51"/>
  <c r="M388" i="51"/>
  <c r="M389" i="51"/>
  <c r="M390" i="51"/>
  <c r="M391" i="51"/>
  <c r="M392" i="51"/>
  <c r="M393" i="51"/>
  <c r="M394" i="51"/>
  <c r="M395" i="51"/>
  <c r="M396" i="51"/>
  <c r="M397" i="51"/>
  <c r="M398" i="51"/>
  <c r="M399" i="51"/>
  <c r="M400" i="51"/>
  <c r="M401" i="51"/>
  <c r="M402" i="51"/>
  <c r="M403" i="51"/>
  <c r="M404" i="51"/>
  <c r="M405" i="51"/>
  <c r="M406" i="51"/>
  <c r="M407" i="51"/>
  <c r="M408" i="51"/>
  <c r="M409" i="51"/>
  <c r="M410" i="51"/>
  <c r="M411" i="51"/>
  <c r="M412" i="51"/>
  <c r="M413" i="51"/>
  <c r="M414" i="51"/>
  <c r="M415" i="51"/>
  <c r="M416" i="51"/>
  <c r="M417" i="51"/>
  <c r="M418" i="51"/>
  <c r="M419" i="51"/>
  <c r="M420" i="51"/>
  <c r="M421" i="51"/>
  <c r="M422" i="51"/>
  <c r="M423" i="51"/>
  <c r="M424" i="51"/>
  <c r="M425" i="51"/>
  <c r="M426" i="51"/>
  <c r="M427" i="51"/>
  <c r="M428" i="51"/>
  <c r="M429" i="51"/>
  <c r="M430" i="51"/>
  <c r="M431" i="51"/>
  <c r="M432" i="51"/>
  <c r="M433" i="51"/>
  <c r="M434" i="51"/>
  <c r="M435" i="51"/>
  <c r="M436" i="51"/>
  <c r="M437" i="51"/>
  <c r="M438" i="51"/>
  <c r="M439" i="51"/>
  <c r="M440" i="51"/>
  <c r="M441" i="51"/>
  <c r="M442" i="51"/>
  <c r="M443" i="51"/>
  <c r="M444" i="51"/>
  <c r="M445" i="51"/>
  <c r="M446" i="51"/>
  <c r="M447" i="51"/>
  <c r="M448" i="51"/>
  <c r="M449" i="51"/>
  <c r="M450" i="51"/>
  <c r="M451" i="51"/>
  <c r="M452" i="51"/>
  <c r="M453" i="51"/>
  <c r="M454" i="51"/>
  <c r="M455" i="51"/>
  <c r="M456" i="51"/>
  <c r="M457" i="51"/>
  <c r="M458" i="51"/>
  <c r="M459" i="51"/>
  <c r="M460" i="51"/>
  <c r="M461" i="51"/>
  <c r="M462" i="51"/>
  <c r="M463" i="51"/>
  <c r="M464" i="51"/>
  <c r="M465" i="51"/>
  <c r="M466" i="51"/>
  <c r="M467" i="51"/>
  <c r="M468" i="51"/>
  <c r="M469" i="51"/>
  <c r="M470" i="51"/>
  <c r="M471" i="51"/>
  <c r="M472" i="51"/>
  <c r="M473" i="51"/>
  <c r="M474" i="51"/>
  <c r="M475" i="51"/>
  <c r="M476" i="51"/>
  <c r="M477" i="51"/>
  <c r="M478" i="51"/>
  <c r="M479" i="51"/>
  <c r="M480" i="51"/>
  <c r="M481" i="51"/>
  <c r="M482" i="51"/>
  <c r="M483" i="51"/>
  <c r="M484" i="51"/>
  <c r="M485" i="51"/>
  <c r="M486" i="51"/>
  <c r="M487" i="51"/>
  <c r="M488" i="51"/>
  <c r="M489" i="51"/>
  <c r="M490" i="51"/>
  <c r="M491" i="51"/>
  <c r="M492" i="51"/>
  <c r="M493" i="51"/>
  <c r="M494" i="51"/>
  <c r="M495" i="51"/>
  <c r="M496" i="51"/>
  <c r="M497" i="51"/>
  <c r="M498" i="51"/>
  <c r="M499" i="51"/>
  <c r="M500" i="51"/>
  <c r="M501" i="51"/>
  <c r="M502" i="51"/>
  <c r="M503" i="51"/>
  <c r="M504" i="51"/>
  <c r="M505" i="51"/>
  <c r="M506" i="51"/>
  <c r="M507" i="51"/>
  <c r="M508" i="51"/>
  <c r="M509" i="51"/>
  <c r="M510" i="51"/>
  <c r="M511" i="51"/>
  <c r="M512" i="51"/>
  <c r="M513" i="51"/>
  <c r="M514" i="51"/>
  <c r="M515" i="51"/>
  <c r="M516" i="51"/>
  <c r="M517" i="51"/>
  <c r="M518" i="51"/>
  <c r="M519" i="51"/>
  <c r="M520" i="51"/>
  <c r="M521" i="51"/>
  <c r="M522" i="51"/>
  <c r="M523" i="51"/>
  <c r="M524" i="51"/>
  <c r="M525" i="51"/>
  <c r="M526" i="51"/>
  <c r="M527" i="51"/>
  <c r="M528" i="51"/>
  <c r="M529" i="51"/>
  <c r="M530" i="51"/>
  <c r="M531" i="51"/>
  <c r="M532" i="51"/>
  <c r="M533" i="51"/>
  <c r="M534" i="51"/>
  <c r="M535" i="51"/>
  <c r="M536" i="51"/>
  <c r="M537" i="51"/>
  <c r="M538" i="51"/>
  <c r="M539" i="51"/>
  <c r="M540" i="51"/>
  <c r="M541" i="51"/>
  <c r="M542" i="51"/>
  <c r="M543" i="51"/>
  <c r="M544" i="51"/>
  <c r="M545" i="51"/>
  <c r="M546" i="51"/>
  <c r="M547" i="51"/>
  <c r="M548" i="51"/>
  <c r="M549" i="51"/>
  <c r="M550" i="51"/>
  <c r="M551" i="51"/>
  <c r="M552" i="51"/>
  <c r="M553" i="51"/>
  <c r="M554" i="51"/>
  <c r="M555" i="51"/>
  <c r="M556" i="51"/>
  <c r="M557" i="51"/>
  <c r="M558" i="51"/>
  <c r="M559" i="51"/>
  <c r="M560" i="51"/>
  <c r="M561" i="51"/>
  <c r="M562" i="51"/>
  <c r="M563" i="51"/>
  <c r="M564" i="51"/>
  <c r="M565" i="51"/>
  <c r="M566" i="51"/>
  <c r="M567" i="51"/>
  <c r="M568" i="51"/>
  <c r="M569" i="51"/>
  <c r="M570" i="51"/>
  <c r="M571" i="51"/>
  <c r="M572" i="51"/>
  <c r="M573" i="51"/>
  <c r="M574" i="51"/>
  <c r="M575" i="51"/>
  <c r="M576" i="51"/>
  <c r="M577" i="51"/>
  <c r="M578" i="51"/>
  <c r="M579" i="51"/>
  <c r="M580" i="51"/>
  <c r="M581" i="51"/>
  <c r="M582" i="51"/>
  <c r="M583" i="51"/>
  <c r="M584" i="51"/>
  <c r="M585" i="51"/>
  <c r="M586" i="51"/>
  <c r="M587" i="51"/>
  <c r="M588" i="51"/>
  <c r="M589" i="51"/>
  <c r="M590" i="51"/>
  <c r="M591" i="51"/>
  <c r="M592" i="51"/>
  <c r="M593" i="51"/>
  <c r="M594" i="51"/>
  <c r="M595" i="51"/>
  <c r="M596" i="51"/>
  <c r="M597" i="51"/>
  <c r="M598" i="51"/>
  <c r="M599" i="51"/>
  <c r="M600" i="51"/>
  <c r="M601" i="51"/>
  <c r="M602" i="51"/>
  <c r="M603" i="51"/>
  <c r="M604" i="51"/>
  <c r="M605" i="51"/>
  <c r="M606" i="51"/>
  <c r="M607" i="51"/>
  <c r="M608" i="51"/>
  <c r="M609" i="51"/>
  <c r="M610" i="51"/>
  <c r="M611" i="51"/>
  <c r="M612" i="51"/>
  <c r="M613" i="51"/>
  <c r="M614" i="51"/>
  <c r="M615" i="51"/>
  <c r="M616" i="51"/>
  <c r="M617" i="51"/>
  <c r="M618" i="51"/>
  <c r="M619" i="51"/>
  <c r="M620" i="51"/>
  <c r="M621" i="51"/>
  <c r="M622" i="51"/>
  <c r="M623" i="51"/>
  <c r="M624" i="51"/>
  <c r="M625" i="51"/>
  <c r="M626" i="51"/>
  <c r="M627" i="51"/>
  <c r="M628" i="51"/>
  <c r="M629" i="51"/>
  <c r="M630" i="51"/>
  <c r="M631" i="51"/>
  <c r="M632" i="51"/>
  <c r="M633" i="51"/>
  <c r="M634" i="51"/>
  <c r="M635" i="51"/>
  <c r="M636" i="51"/>
  <c r="M637" i="51"/>
  <c r="M638" i="51"/>
  <c r="M639" i="51"/>
  <c r="M640" i="51"/>
  <c r="M641" i="51"/>
  <c r="M642" i="51"/>
  <c r="M643" i="51"/>
  <c r="M644" i="51"/>
  <c r="M645" i="51"/>
  <c r="M646" i="51"/>
  <c r="M647" i="51"/>
  <c r="M648" i="51"/>
  <c r="M649" i="51"/>
  <c r="M650" i="51"/>
  <c r="M651" i="51"/>
  <c r="M652" i="51"/>
  <c r="M653" i="51"/>
  <c r="M654" i="51"/>
  <c r="M655" i="51"/>
  <c r="M656" i="51"/>
  <c r="M657" i="51"/>
  <c r="M658" i="51"/>
  <c r="M659" i="51"/>
  <c r="M660" i="51"/>
  <c r="M661" i="51"/>
  <c r="M662" i="51"/>
  <c r="M663" i="51"/>
  <c r="M664" i="51"/>
  <c r="M665" i="51"/>
  <c r="M666" i="51"/>
  <c r="M667" i="51"/>
  <c r="M668" i="51"/>
  <c r="M669" i="51"/>
  <c r="M670" i="51"/>
  <c r="M671" i="51"/>
  <c r="M672" i="51"/>
  <c r="M673" i="51"/>
  <c r="M674" i="51"/>
  <c r="M675" i="51"/>
  <c r="M676" i="51"/>
  <c r="M677" i="51"/>
  <c r="M678" i="51"/>
  <c r="M679" i="51"/>
  <c r="M680" i="51"/>
  <c r="M681" i="51"/>
  <c r="M682" i="51"/>
  <c r="M683" i="51"/>
  <c r="M684" i="51"/>
  <c r="M685" i="51"/>
  <c r="M686" i="51"/>
  <c r="M687" i="51"/>
  <c r="M688" i="51"/>
  <c r="M689" i="51"/>
  <c r="M690" i="51"/>
  <c r="M691" i="51"/>
  <c r="M692" i="51"/>
  <c r="M693" i="51"/>
  <c r="M694" i="51"/>
  <c r="M695" i="51"/>
  <c r="M696" i="51"/>
  <c r="M697" i="51"/>
  <c r="M698" i="51"/>
  <c r="M699" i="51"/>
  <c r="M700" i="51"/>
  <c r="M701" i="51"/>
  <c r="M702" i="51"/>
  <c r="M703" i="51"/>
  <c r="M704" i="51"/>
  <c r="M705" i="51"/>
  <c r="M706" i="51"/>
  <c r="M707" i="51"/>
  <c r="M708" i="51"/>
  <c r="M709" i="51"/>
  <c r="M710" i="51"/>
  <c r="M711" i="51"/>
  <c r="M712" i="51"/>
  <c r="M713" i="51"/>
  <c r="M714" i="51"/>
  <c r="M715" i="51"/>
  <c r="M716" i="51"/>
  <c r="M717" i="51"/>
  <c r="M718" i="51"/>
  <c r="M719" i="51"/>
  <c r="M720" i="51"/>
  <c r="M721" i="51"/>
  <c r="M722" i="51"/>
  <c r="M723" i="51"/>
  <c r="M724" i="51"/>
  <c r="M725" i="51"/>
  <c r="M726" i="51"/>
  <c r="M727" i="51"/>
  <c r="M728" i="51"/>
  <c r="M729" i="51"/>
  <c r="M730" i="51"/>
  <c r="M731" i="51"/>
  <c r="M732" i="51"/>
  <c r="M733" i="51"/>
  <c r="M734" i="51"/>
  <c r="M735" i="51"/>
  <c r="M736" i="51"/>
  <c r="M737" i="51"/>
  <c r="M738" i="51"/>
  <c r="M739" i="51"/>
  <c r="M740" i="51"/>
  <c r="M741" i="51"/>
  <c r="M742" i="51"/>
  <c r="M743" i="51"/>
  <c r="M744" i="51"/>
  <c r="M745" i="51"/>
  <c r="M746" i="51"/>
  <c r="M747" i="51"/>
  <c r="M748" i="51"/>
  <c r="M749" i="51"/>
  <c r="M750" i="51"/>
  <c r="M751" i="51"/>
  <c r="M752" i="51"/>
  <c r="M753" i="51"/>
  <c r="M754" i="51"/>
  <c r="M755" i="51"/>
  <c r="M756" i="51"/>
  <c r="M757" i="51"/>
  <c r="M758" i="51"/>
  <c r="M759" i="51"/>
  <c r="M760" i="51"/>
  <c r="M761" i="51"/>
  <c r="M762" i="51"/>
  <c r="M763" i="51"/>
  <c r="M764" i="51"/>
  <c r="M765" i="51"/>
  <c r="M766" i="51"/>
  <c r="M767" i="51"/>
  <c r="M768" i="51"/>
  <c r="M769" i="51"/>
  <c r="M770" i="51"/>
  <c r="M771" i="51"/>
  <c r="M772" i="51"/>
  <c r="M773" i="51"/>
  <c r="M774" i="51"/>
  <c r="M775" i="51"/>
  <c r="M776" i="51"/>
  <c r="M777" i="51"/>
  <c r="M778" i="51"/>
  <c r="M779" i="51"/>
  <c r="M780" i="51"/>
  <c r="M781" i="51"/>
  <c r="M782" i="51"/>
  <c r="M783" i="51"/>
  <c r="M784" i="51"/>
  <c r="M785" i="51"/>
  <c r="M786" i="51"/>
  <c r="M787" i="51"/>
  <c r="M788" i="51"/>
  <c r="M789" i="51"/>
  <c r="M790" i="51"/>
  <c r="M791" i="51"/>
  <c r="M792" i="51"/>
  <c r="M793" i="51"/>
  <c r="M794" i="51"/>
  <c r="M795" i="51"/>
  <c r="M796" i="51"/>
  <c r="M797" i="51"/>
  <c r="M798" i="51"/>
  <c r="M799" i="51"/>
  <c r="M800" i="51"/>
  <c r="M801" i="51"/>
  <c r="M802" i="51"/>
  <c r="M803" i="51"/>
  <c r="M804" i="51"/>
  <c r="M805" i="51"/>
  <c r="M806" i="51"/>
  <c r="M807" i="51"/>
  <c r="M808" i="51"/>
  <c r="M809" i="51"/>
  <c r="M810" i="51"/>
  <c r="M811" i="51"/>
  <c r="M812" i="51"/>
  <c r="M813" i="51"/>
  <c r="M814" i="51"/>
  <c r="M815" i="51"/>
  <c r="M816" i="51"/>
  <c r="M817" i="51"/>
  <c r="M818" i="51"/>
  <c r="M819" i="51"/>
  <c r="M820" i="51"/>
  <c r="M821" i="51"/>
  <c r="M822" i="51"/>
  <c r="M823" i="51"/>
  <c r="M824" i="51"/>
  <c r="M825" i="51"/>
  <c r="M826" i="51"/>
  <c r="M827" i="51"/>
  <c r="M828" i="51"/>
  <c r="M829" i="51"/>
  <c r="M830" i="51"/>
  <c r="M831" i="51"/>
  <c r="M832" i="51"/>
  <c r="M833" i="51"/>
  <c r="M834" i="51"/>
  <c r="M835" i="51"/>
  <c r="M836" i="51"/>
  <c r="M837" i="51"/>
  <c r="M838" i="51"/>
  <c r="M839" i="51"/>
  <c r="M840" i="51"/>
  <c r="M841" i="51"/>
  <c r="M842" i="51"/>
  <c r="M843" i="51"/>
  <c r="M844" i="51"/>
  <c r="M845" i="51"/>
  <c r="M846" i="51"/>
  <c r="M847" i="51"/>
  <c r="M848" i="51"/>
  <c r="M849" i="51"/>
  <c r="M850" i="51"/>
  <c r="M851" i="51"/>
  <c r="M852" i="51"/>
  <c r="M853" i="51"/>
  <c r="M854" i="51"/>
  <c r="M855" i="51"/>
  <c r="M856" i="51"/>
  <c r="M857" i="51"/>
  <c r="M858" i="51"/>
  <c r="M859" i="51"/>
  <c r="M860" i="51"/>
  <c r="M861" i="51"/>
  <c r="M862" i="51"/>
  <c r="M863" i="51"/>
  <c r="M864" i="51"/>
  <c r="M865" i="51"/>
  <c r="M866" i="51"/>
  <c r="M867" i="51"/>
  <c r="M868" i="51"/>
  <c r="M869" i="51"/>
  <c r="M870" i="51"/>
  <c r="M871" i="51"/>
  <c r="M872" i="51"/>
  <c r="M873" i="51"/>
  <c r="M874" i="51"/>
  <c r="M875" i="51"/>
  <c r="M876" i="51"/>
  <c r="M877" i="51"/>
  <c r="M878" i="51"/>
  <c r="M879" i="51"/>
  <c r="M880" i="51"/>
  <c r="M881" i="51"/>
  <c r="M882" i="51"/>
  <c r="M883" i="51"/>
  <c r="M884" i="51"/>
  <c r="M885" i="51"/>
  <c r="M886" i="51"/>
  <c r="M887" i="51"/>
  <c r="M888" i="51"/>
  <c r="M889" i="51"/>
  <c r="M890" i="51"/>
  <c r="M891" i="51"/>
  <c r="M892" i="51"/>
  <c r="M893" i="51"/>
  <c r="M894" i="51"/>
  <c r="M895" i="51"/>
  <c r="M896" i="51"/>
  <c r="M897" i="51"/>
  <c r="M898" i="51"/>
  <c r="M899" i="51"/>
  <c r="M900" i="51"/>
  <c r="M901" i="51"/>
  <c r="M902" i="51"/>
  <c r="M903" i="51"/>
  <c r="M904" i="51"/>
  <c r="M905" i="51"/>
  <c r="M906" i="51"/>
  <c r="M907" i="51"/>
  <c r="M908" i="51"/>
  <c r="M909" i="51"/>
  <c r="M910" i="51"/>
  <c r="M911" i="51"/>
  <c r="M912" i="51"/>
  <c r="M913" i="51"/>
  <c r="M914" i="51"/>
  <c r="M915" i="51"/>
  <c r="M916" i="51"/>
  <c r="M917" i="51"/>
  <c r="M918" i="51"/>
  <c r="M919" i="51"/>
  <c r="M920" i="51"/>
  <c r="M921" i="51"/>
  <c r="M922" i="51"/>
  <c r="M923" i="51"/>
  <c r="M924" i="51"/>
  <c r="M925" i="51"/>
  <c r="M926" i="51"/>
  <c r="M927" i="51"/>
  <c r="M928" i="51"/>
  <c r="M929" i="51"/>
  <c r="M930" i="51"/>
  <c r="M931" i="51"/>
  <c r="M932" i="51"/>
  <c r="M933" i="51"/>
  <c r="M934" i="51"/>
  <c r="M935" i="51"/>
  <c r="M936" i="51"/>
  <c r="M937" i="51"/>
  <c r="M938" i="51"/>
  <c r="M939" i="51"/>
  <c r="M940" i="51"/>
  <c r="M941" i="51"/>
  <c r="M942" i="51"/>
  <c r="M943" i="51"/>
  <c r="M944" i="51"/>
  <c r="M945" i="51"/>
  <c r="M946" i="51"/>
  <c r="M947" i="51"/>
  <c r="M948" i="51"/>
  <c r="M949" i="51"/>
  <c r="M950" i="51"/>
  <c r="M951" i="51"/>
  <c r="M952" i="51"/>
  <c r="M953" i="51"/>
  <c r="M954" i="51"/>
  <c r="M955" i="51"/>
  <c r="M956" i="51"/>
  <c r="M957" i="51"/>
  <c r="M958" i="51"/>
  <c r="M959" i="51"/>
  <c r="M960" i="51"/>
  <c r="M961" i="51"/>
  <c r="M962" i="51"/>
  <c r="M963" i="51"/>
  <c r="M964" i="51"/>
  <c r="M965" i="51"/>
  <c r="M966" i="51"/>
  <c r="M967" i="51"/>
  <c r="M968" i="51"/>
  <c r="M969" i="51"/>
  <c r="M970" i="51"/>
  <c r="M971" i="51"/>
  <c r="M972" i="51"/>
  <c r="M973" i="51"/>
  <c r="M974" i="51"/>
  <c r="M975" i="51"/>
  <c r="M976" i="51"/>
  <c r="M977" i="51"/>
  <c r="M978" i="51"/>
  <c r="M979" i="51"/>
  <c r="M980" i="51"/>
  <c r="M981" i="51"/>
  <c r="M982" i="51"/>
  <c r="M983" i="51"/>
  <c r="M984" i="51"/>
  <c r="M985" i="51"/>
  <c r="M986" i="51"/>
  <c r="M987" i="51"/>
  <c r="M988" i="51"/>
  <c r="M989" i="51"/>
  <c r="M990" i="51"/>
  <c r="M991" i="51"/>
  <c r="M992" i="51"/>
  <c r="M993" i="51"/>
  <c r="M994" i="51"/>
  <c r="M995" i="51"/>
  <c r="M996" i="51"/>
  <c r="M997" i="51"/>
  <c r="M998" i="51"/>
  <c r="M999" i="51"/>
  <c r="M1000" i="51"/>
  <c r="M1001" i="51"/>
  <c r="M1002" i="51"/>
  <c r="M1003" i="51"/>
  <c r="M1004" i="51"/>
  <c r="M1005" i="51"/>
  <c r="M1006" i="51"/>
  <c r="M1007" i="51"/>
  <c r="M1008" i="51"/>
  <c r="M1009" i="51"/>
  <c r="M1010" i="51"/>
  <c r="M1011" i="51"/>
  <c r="M1012" i="51"/>
  <c r="M1013" i="51"/>
  <c r="M1014" i="51"/>
  <c r="M1015" i="51"/>
  <c r="M1016" i="51"/>
  <c r="M1017" i="51"/>
  <c r="M1018" i="51"/>
  <c r="M1019" i="51"/>
  <c r="M1020" i="51"/>
  <c r="M1021" i="51"/>
  <c r="M1022" i="51"/>
  <c r="M1023" i="51"/>
  <c r="M1024" i="51"/>
  <c r="M1025" i="51"/>
  <c r="M1026" i="51"/>
  <c r="M1027" i="51"/>
  <c r="M1028" i="51"/>
  <c r="M1029" i="51"/>
  <c r="M1030" i="51"/>
  <c r="M1031" i="51"/>
  <c r="M1032" i="51"/>
  <c r="M1033" i="51"/>
  <c r="M1034" i="51"/>
  <c r="M1035" i="51"/>
  <c r="M1036" i="51"/>
  <c r="M1037" i="51"/>
  <c r="M1038" i="51"/>
  <c r="M1039" i="51"/>
  <c r="M1040" i="51"/>
  <c r="M1041" i="51"/>
  <c r="M1042" i="51"/>
  <c r="M1043" i="51"/>
  <c r="M1044" i="51"/>
  <c r="M1045" i="51"/>
  <c r="M1046" i="51"/>
  <c r="M1047" i="51"/>
  <c r="M1048" i="51"/>
  <c r="M1049" i="51"/>
  <c r="M1050" i="51"/>
  <c r="M1051" i="51"/>
  <c r="M1052" i="51"/>
  <c r="M1053" i="51"/>
  <c r="M1054" i="51"/>
  <c r="M1055" i="51"/>
  <c r="M1056" i="51"/>
  <c r="M1057" i="51"/>
  <c r="M1058" i="51"/>
  <c r="M1059" i="51"/>
  <c r="M1060" i="51"/>
  <c r="M1061" i="51"/>
  <c r="M1062" i="51"/>
  <c r="M1063" i="51"/>
  <c r="M1064" i="51"/>
  <c r="M1065" i="51"/>
  <c r="M1066" i="51"/>
  <c r="M1067" i="51"/>
  <c r="M1068" i="51"/>
  <c r="M1069" i="51"/>
  <c r="M1070" i="51"/>
  <c r="M1071" i="51"/>
  <c r="M1072" i="51"/>
  <c r="M1073" i="51"/>
  <c r="M1074" i="51"/>
  <c r="M1075" i="51"/>
  <c r="M1076" i="51"/>
  <c r="M1077" i="51"/>
  <c r="M1078" i="51"/>
  <c r="M1079" i="51"/>
  <c r="M1080" i="51"/>
  <c r="M1081" i="51"/>
  <c r="M1082" i="51"/>
  <c r="M1083" i="51"/>
  <c r="M1084" i="51"/>
  <c r="M1085" i="51"/>
  <c r="M1086" i="51"/>
  <c r="M1087" i="51"/>
  <c r="M1088" i="51"/>
  <c r="M1089" i="51"/>
  <c r="M1090" i="51"/>
  <c r="M1091" i="51"/>
  <c r="M1092" i="51"/>
  <c r="M1093" i="51"/>
  <c r="M1094" i="51"/>
  <c r="M1095" i="51"/>
  <c r="M1096" i="51"/>
  <c r="M1097" i="51"/>
  <c r="M1098" i="51"/>
  <c r="M1099" i="51"/>
  <c r="M1100" i="51"/>
  <c r="M1101" i="51"/>
  <c r="M1102" i="51"/>
  <c r="M1103" i="51"/>
  <c r="M1104" i="51"/>
  <c r="M1105" i="51"/>
  <c r="M1106" i="51"/>
  <c r="M1107" i="51"/>
  <c r="M1108" i="51"/>
  <c r="M1109" i="51"/>
  <c r="M1110" i="51"/>
  <c r="M1111" i="51"/>
  <c r="M1112" i="51"/>
  <c r="M1113" i="51"/>
  <c r="M1114" i="51"/>
  <c r="M1115" i="51"/>
  <c r="M1116" i="51"/>
  <c r="M1117" i="51"/>
  <c r="M1118" i="51"/>
  <c r="M1119" i="51"/>
  <c r="M1120" i="51"/>
  <c r="M1121" i="51"/>
  <c r="M1122" i="51"/>
  <c r="M1123" i="51"/>
  <c r="M1124" i="51"/>
  <c r="M1125" i="51"/>
  <c r="M1126" i="51"/>
  <c r="M1127" i="51"/>
  <c r="M1128" i="51"/>
  <c r="M1129" i="51"/>
  <c r="M1130" i="51"/>
  <c r="M1131" i="51"/>
  <c r="M1132" i="51"/>
  <c r="M1133" i="51"/>
  <c r="M1134" i="51"/>
  <c r="M1135" i="51"/>
  <c r="M1136" i="51"/>
  <c r="M1137" i="51"/>
  <c r="M1138" i="51"/>
  <c r="M1139" i="51"/>
  <c r="M1140" i="51"/>
  <c r="M1141" i="51"/>
  <c r="M1142" i="51"/>
  <c r="M1143" i="51"/>
  <c r="M1144" i="51"/>
  <c r="M1145" i="51"/>
  <c r="M1146" i="51"/>
  <c r="M1147" i="51"/>
  <c r="M1148" i="51"/>
  <c r="M1149" i="51"/>
  <c r="M1150" i="51"/>
  <c r="M1151" i="51"/>
  <c r="M1152" i="51"/>
  <c r="M1153" i="51"/>
  <c r="M1154" i="51"/>
  <c r="M1155" i="51"/>
  <c r="M1156" i="51"/>
  <c r="M1157" i="51"/>
  <c r="M1158" i="51"/>
  <c r="M1159" i="51"/>
  <c r="M1160" i="51"/>
  <c r="M1161" i="51"/>
  <c r="M1162" i="51"/>
  <c r="M1163" i="51"/>
  <c r="M1164" i="51"/>
  <c r="M1165" i="51"/>
  <c r="M1166" i="51"/>
  <c r="M1167" i="51"/>
  <c r="M1168" i="51"/>
  <c r="M1169" i="51"/>
  <c r="M1170" i="51"/>
  <c r="M1171" i="51"/>
  <c r="M1172" i="51"/>
  <c r="M1173" i="51"/>
  <c r="M1174" i="51"/>
  <c r="M1175" i="51"/>
  <c r="M1176" i="51"/>
  <c r="M1177" i="51"/>
  <c r="M1178" i="51"/>
  <c r="M1179" i="51"/>
  <c r="M1180" i="51"/>
  <c r="M1181" i="51"/>
  <c r="M1182" i="51"/>
  <c r="M1183" i="51"/>
  <c r="M1184" i="51"/>
  <c r="M2" i="51"/>
  <c r="N250" i="51" l="1"/>
  <c r="O250" i="51" s="1"/>
  <c r="N3" i="51"/>
  <c r="O3" i="51" s="1"/>
  <c r="N9" i="51"/>
  <c r="O9" i="51" s="1"/>
  <c r="N15" i="51"/>
  <c r="O15" i="51" s="1"/>
  <c r="N21" i="51"/>
  <c r="O21" i="51" s="1"/>
  <c r="N27" i="51"/>
  <c r="O27" i="51" s="1"/>
  <c r="N33" i="51"/>
  <c r="O33" i="51" s="1"/>
  <c r="N39" i="51"/>
  <c r="O39" i="51" s="1"/>
  <c r="N45" i="51"/>
  <c r="O45" i="51" s="1"/>
  <c r="N51" i="51"/>
  <c r="O51" i="51" s="1"/>
  <c r="N57" i="51"/>
  <c r="O57" i="51" s="1"/>
  <c r="N63" i="51"/>
  <c r="O63" i="51" s="1"/>
  <c r="N69" i="51"/>
  <c r="O69" i="51" s="1"/>
  <c r="N75" i="51"/>
  <c r="O75" i="51" s="1"/>
  <c r="N81" i="51"/>
  <c r="O81" i="51" s="1"/>
  <c r="N87" i="51"/>
  <c r="O87" i="51" s="1"/>
  <c r="N93" i="51"/>
  <c r="O93" i="51" s="1"/>
  <c r="N99" i="51"/>
  <c r="O99" i="51" s="1"/>
  <c r="N105" i="51"/>
  <c r="O105" i="51" s="1"/>
  <c r="N111" i="51"/>
  <c r="O111" i="51" s="1"/>
  <c r="N117" i="51"/>
  <c r="O117" i="51" s="1"/>
  <c r="N123" i="51"/>
  <c r="O123" i="51" s="1"/>
  <c r="N7" i="51"/>
  <c r="O7" i="51" s="1"/>
  <c r="N13" i="51"/>
  <c r="O13" i="51" s="1"/>
  <c r="N19" i="51"/>
  <c r="O19" i="51" s="1"/>
  <c r="N25" i="51"/>
  <c r="O25" i="51" s="1"/>
  <c r="N31" i="51"/>
  <c r="O31" i="51" s="1"/>
  <c r="N37" i="51"/>
  <c r="O37" i="51" s="1"/>
  <c r="N43" i="51"/>
  <c r="O43" i="51" s="1"/>
  <c r="N49" i="51"/>
  <c r="O49" i="51" s="1"/>
  <c r="N55" i="51"/>
  <c r="O55" i="51" s="1"/>
  <c r="N61" i="51"/>
  <c r="O61" i="51" s="1"/>
  <c r="N67" i="51"/>
  <c r="O67" i="51" s="1"/>
  <c r="N73" i="51"/>
  <c r="O73" i="51" s="1"/>
  <c r="N79" i="51"/>
  <c r="O79" i="51" s="1"/>
  <c r="N85" i="51"/>
  <c r="O85" i="51" s="1"/>
  <c r="N91" i="51"/>
  <c r="O91" i="51" s="1"/>
  <c r="N97" i="51"/>
  <c r="O97" i="51" s="1"/>
  <c r="N103" i="51"/>
  <c r="O103" i="51" s="1"/>
  <c r="N109" i="51"/>
  <c r="O109" i="51" s="1"/>
  <c r="N115" i="51"/>
  <c r="O115" i="51" s="1"/>
  <c r="N129" i="51"/>
  <c r="O129" i="51" s="1"/>
  <c r="N135" i="51"/>
  <c r="O135" i="51" s="1"/>
  <c r="N141" i="51"/>
  <c r="O141" i="51" s="1"/>
  <c r="N147" i="51"/>
  <c r="O147" i="51" s="1"/>
  <c r="N153" i="51"/>
  <c r="O153" i="51" s="1"/>
  <c r="N159" i="51"/>
  <c r="O159" i="51" s="1"/>
  <c r="P159" i="51" s="1"/>
  <c r="U159" i="51" s="1"/>
  <c r="V159" i="51" s="1"/>
  <c r="N165" i="51"/>
  <c r="O165" i="51" s="1"/>
  <c r="N171" i="51"/>
  <c r="O171" i="51" s="1"/>
  <c r="N177" i="51"/>
  <c r="O177" i="51" s="1"/>
  <c r="N183" i="51"/>
  <c r="O183" i="51" s="1"/>
  <c r="N189" i="51"/>
  <c r="O189" i="51" s="1"/>
  <c r="N195" i="51"/>
  <c r="O195" i="51" s="1"/>
  <c r="N201" i="51"/>
  <c r="O201" i="51" s="1"/>
  <c r="N207" i="51"/>
  <c r="O207" i="51" s="1"/>
  <c r="N213" i="51"/>
  <c r="O213" i="51" s="1"/>
  <c r="N219" i="51"/>
  <c r="O219" i="51" s="1"/>
  <c r="N225" i="51"/>
  <c r="O225" i="51" s="1"/>
  <c r="N231" i="51"/>
  <c r="O231" i="51" s="1"/>
  <c r="N237" i="51"/>
  <c r="O237" i="51" s="1"/>
  <c r="N243" i="51"/>
  <c r="O243" i="51" s="1"/>
  <c r="N249" i="51"/>
  <c r="O249" i="51" s="1"/>
  <c r="N255" i="51"/>
  <c r="O255" i="51" s="1"/>
  <c r="N261" i="51"/>
  <c r="O261" i="51" s="1"/>
  <c r="N267" i="51"/>
  <c r="O267" i="51" s="1"/>
  <c r="N273" i="51"/>
  <c r="O273" i="51" s="1"/>
  <c r="N279" i="51"/>
  <c r="O279" i="51" s="1"/>
  <c r="N285" i="51"/>
  <c r="O285" i="51" s="1"/>
  <c r="N291" i="51"/>
  <c r="O291" i="51" s="1"/>
  <c r="N297" i="51"/>
  <c r="O297" i="51" s="1"/>
  <c r="N303" i="51"/>
  <c r="O303" i="51" s="1"/>
  <c r="N309" i="51"/>
  <c r="O309" i="51" s="1"/>
  <c r="N315" i="51"/>
  <c r="O315" i="51" s="1"/>
  <c r="N321" i="51"/>
  <c r="O321" i="51" s="1"/>
  <c r="N327" i="51"/>
  <c r="O327" i="51" s="1"/>
  <c r="N333" i="51"/>
  <c r="O333" i="51" s="1"/>
  <c r="N339" i="51"/>
  <c r="O339" i="51" s="1"/>
  <c r="N345" i="51"/>
  <c r="O345" i="51" s="1"/>
  <c r="N351" i="51"/>
  <c r="O351" i="51" s="1"/>
  <c r="N357" i="51"/>
  <c r="O357" i="51" s="1"/>
  <c r="N363" i="51"/>
  <c r="O363" i="51" s="1"/>
  <c r="N369" i="51"/>
  <c r="O369" i="51" s="1"/>
  <c r="N375" i="51"/>
  <c r="O375" i="51" s="1"/>
  <c r="P375" i="51" s="1"/>
  <c r="U375" i="51" s="1"/>
  <c r="V375" i="51" s="1"/>
  <c r="N381" i="51"/>
  <c r="O381" i="51" s="1"/>
  <c r="N387" i="51"/>
  <c r="O387" i="51" s="1"/>
  <c r="N393" i="51"/>
  <c r="O393" i="51" s="1"/>
  <c r="N399" i="51"/>
  <c r="O399" i="51" s="1"/>
  <c r="N405" i="51"/>
  <c r="O405" i="51" s="1"/>
  <c r="N411" i="51"/>
  <c r="O411" i="51" s="1"/>
  <c r="N417" i="51"/>
  <c r="O417" i="51" s="1"/>
  <c r="N423" i="51"/>
  <c r="O423" i="51" s="1"/>
  <c r="N429" i="51"/>
  <c r="O429" i="51" s="1"/>
  <c r="N435" i="51"/>
  <c r="O435" i="51" s="1"/>
  <c r="N441" i="51"/>
  <c r="O441" i="51" s="1"/>
  <c r="N447" i="51"/>
  <c r="O447" i="51" s="1"/>
  <c r="N453" i="51"/>
  <c r="O453" i="51" s="1"/>
  <c r="N459" i="51"/>
  <c r="O459" i="51" s="1"/>
  <c r="N465" i="51"/>
  <c r="O465" i="51" s="1"/>
  <c r="N471" i="51"/>
  <c r="O471" i="51" s="1"/>
  <c r="N477" i="51"/>
  <c r="O477" i="51" s="1"/>
  <c r="N483" i="51"/>
  <c r="O483" i="51" s="1"/>
  <c r="P483" i="51" s="1"/>
  <c r="U483" i="51" s="1"/>
  <c r="V483" i="51" s="1"/>
  <c r="N489" i="51"/>
  <c r="O489" i="51" s="1"/>
  <c r="N495" i="51"/>
  <c r="O495" i="51" s="1"/>
  <c r="N501" i="51"/>
  <c r="O501" i="51" s="1"/>
  <c r="N507" i="51"/>
  <c r="O507" i="51" s="1"/>
  <c r="N513" i="51"/>
  <c r="O513" i="51" s="1"/>
  <c r="N519" i="51"/>
  <c r="O519" i="51" s="1"/>
  <c r="N525" i="51"/>
  <c r="O525" i="51" s="1"/>
  <c r="N531" i="51"/>
  <c r="O531" i="51" s="1"/>
  <c r="N537" i="51"/>
  <c r="O537" i="51" s="1"/>
  <c r="N543" i="51"/>
  <c r="O543" i="51" s="1"/>
  <c r="N549" i="51"/>
  <c r="O549" i="51" s="1"/>
  <c r="N555" i="51"/>
  <c r="O555" i="51" s="1"/>
  <c r="P555" i="51" s="1"/>
  <c r="U555" i="51" s="1"/>
  <c r="V555" i="51" s="1"/>
  <c r="N561" i="51"/>
  <c r="O561" i="51" s="1"/>
  <c r="N567" i="51"/>
  <c r="O567" i="51" s="1"/>
  <c r="N573" i="51"/>
  <c r="O573" i="51" s="1"/>
  <c r="N579" i="51"/>
  <c r="O579" i="51" s="1"/>
  <c r="N585" i="51"/>
  <c r="O585" i="51" s="1"/>
  <c r="N591" i="51"/>
  <c r="O591" i="51" s="1"/>
  <c r="N597" i="51"/>
  <c r="O597" i="51" s="1"/>
  <c r="N603" i="51"/>
  <c r="O603" i="51" s="1"/>
  <c r="N609" i="51"/>
  <c r="O609" i="51" s="1"/>
  <c r="N615" i="51"/>
  <c r="O615" i="51" s="1"/>
  <c r="N621" i="51"/>
  <c r="O621" i="51" s="1"/>
  <c r="N627" i="51"/>
  <c r="O627" i="51" s="1"/>
  <c r="P627" i="51" s="1"/>
  <c r="U627" i="51" s="1"/>
  <c r="V627" i="51" s="1"/>
  <c r="N633" i="51"/>
  <c r="O633" i="51" s="1"/>
  <c r="N639" i="51"/>
  <c r="O639" i="51" s="1"/>
  <c r="N645" i="51"/>
  <c r="O645" i="51" s="1"/>
  <c r="N651" i="51"/>
  <c r="O651" i="51" s="1"/>
  <c r="N5" i="51"/>
  <c r="O5" i="51" s="1"/>
  <c r="N11" i="51"/>
  <c r="O11" i="51" s="1"/>
  <c r="N17" i="51"/>
  <c r="O17" i="51" s="1"/>
  <c r="N23" i="51"/>
  <c r="O23" i="51" s="1"/>
  <c r="N29" i="51"/>
  <c r="O29" i="51" s="1"/>
  <c r="N35" i="51"/>
  <c r="O35" i="51" s="1"/>
  <c r="N41" i="51"/>
  <c r="O41" i="51" s="1"/>
  <c r="N47" i="51"/>
  <c r="O47" i="51" s="1"/>
  <c r="N53" i="51"/>
  <c r="O53" i="51" s="1"/>
  <c r="N59" i="51"/>
  <c r="O59" i="51" s="1"/>
  <c r="N65" i="51"/>
  <c r="O65" i="51" s="1"/>
  <c r="N71" i="51"/>
  <c r="O71" i="51" s="1"/>
  <c r="N77" i="51"/>
  <c r="O77" i="51" s="1"/>
  <c r="N83" i="51"/>
  <c r="O83" i="51" s="1"/>
  <c r="N89" i="51"/>
  <c r="O89" i="51" s="1"/>
  <c r="N95" i="51"/>
  <c r="O95" i="51" s="1"/>
  <c r="N101" i="51"/>
  <c r="O101" i="51" s="1"/>
  <c r="N107" i="51"/>
  <c r="O107" i="51" s="1"/>
  <c r="N113" i="51"/>
  <c r="O113" i="51" s="1"/>
  <c r="N119" i="51"/>
  <c r="O119" i="51" s="1"/>
  <c r="N125" i="51"/>
  <c r="O125" i="51" s="1"/>
  <c r="N131" i="51"/>
  <c r="O131" i="51" s="1"/>
  <c r="N137" i="51"/>
  <c r="O137" i="51" s="1"/>
  <c r="N143" i="51"/>
  <c r="O143" i="51" s="1"/>
  <c r="N149" i="51"/>
  <c r="O149" i="51" s="1"/>
  <c r="N155" i="51"/>
  <c r="O155" i="51" s="1"/>
  <c r="N161" i="51"/>
  <c r="O161" i="51" s="1"/>
  <c r="N167" i="51"/>
  <c r="O167" i="51" s="1"/>
  <c r="N173" i="51"/>
  <c r="O173" i="51" s="1"/>
  <c r="N179" i="51"/>
  <c r="O179" i="51" s="1"/>
  <c r="N185" i="51"/>
  <c r="O185" i="51" s="1"/>
  <c r="N191" i="51"/>
  <c r="O191" i="51" s="1"/>
  <c r="N197" i="51"/>
  <c r="O197" i="51" s="1"/>
  <c r="N203" i="51"/>
  <c r="O203" i="51" s="1"/>
  <c r="N209" i="51"/>
  <c r="O209" i="51" s="1"/>
  <c r="N215" i="51"/>
  <c r="O215" i="51" s="1"/>
  <c r="N221" i="51"/>
  <c r="O221" i="51" s="1"/>
  <c r="N227" i="51"/>
  <c r="O227" i="51" s="1"/>
  <c r="N233" i="51"/>
  <c r="O233" i="51" s="1"/>
  <c r="N239" i="51"/>
  <c r="O239" i="51" s="1"/>
  <c r="N245" i="51"/>
  <c r="O245" i="51" s="1"/>
  <c r="N251" i="51"/>
  <c r="O251" i="51" s="1"/>
  <c r="N257" i="51"/>
  <c r="O257" i="51" s="1"/>
  <c r="N263" i="51"/>
  <c r="O263" i="51" s="1"/>
  <c r="N269" i="51"/>
  <c r="O269" i="51" s="1"/>
  <c r="N275" i="51"/>
  <c r="O275" i="51" s="1"/>
  <c r="N281" i="51"/>
  <c r="O281" i="51" s="1"/>
  <c r="N287" i="51"/>
  <c r="O287" i="51" s="1"/>
  <c r="N293" i="51"/>
  <c r="O293" i="51" s="1"/>
  <c r="N299" i="51"/>
  <c r="O299" i="51" s="1"/>
  <c r="N305" i="51"/>
  <c r="O305" i="51" s="1"/>
  <c r="N311" i="51"/>
  <c r="O311" i="51" s="1"/>
  <c r="N317" i="51"/>
  <c r="O317" i="51" s="1"/>
  <c r="N323" i="51"/>
  <c r="O323" i="51" s="1"/>
  <c r="N329" i="51"/>
  <c r="O329" i="51" s="1"/>
  <c r="N335" i="51"/>
  <c r="O335" i="51" s="1"/>
  <c r="N341" i="51"/>
  <c r="O341" i="51" s="1"/>
  <c r="N347" i="51"/>
  <c r="O347" i="51" s="1"/>
  <c r="N353" i="51"/>
  <c r="O353" i="51" s="1"/>
  <c r="N359" i="51"/>
  <c r="O359" i="51" s="1"/>
  <c r="N365" i="51"/>
  <c r="O365" i="51" s="1"/>
  <c r="N371" i="51"/>
  <c r="O371" i="51" s="1"/>
  <c r="N377" i="51"/>
  <c r="O377" i="51" s="1"/>
  <c r="N383" i="51"/>
  <c r="O383" i="51" s="1"/>
  <c r="N389" i="51"/>
  <c r="O389" i="51" s="1"/>
  <c r="N395" i="51"/>
  <c r="O395" i="51" s="1"/>
  <c r="N401" i="51"/>
  <c r="O401" i="51" s="1"/>
  <c r="N4" i="51"/>
  <c r="O4" i="51" s="1"/>
  <c r="P4" i="51" s="1"/>
  <c r="U4" i="51" s="1"/>
  <c r="V4" i="51" s="1"/>
  <c r="N10" i="51"/>
  <c r="O10" i="51" s="1"/>
  <c r="N16" i="51"/>
  <c r="O16" i="51" s="1"/>
  <c r="N22" i="51"/>
  <c r="O22" i="51" s="1"/>
  <c r="N28" i="51"/>
  <c r="O28" i="51" s="1"/>
  <c r="N34" i="51"/>
  <c r="O34" i="51" s="1"/>
  <c r="N40" i="51"/>
  <c r="O40" i="51" s="1"/>
  <c r="N46" i="51"/>
  <c r="O46" i="51" s="1"/>
  <c r="N52" i="51"/>
  <c r="O52" i="51" s="1"/>
  <c r="N58" i="51"/>
  <c r="O58" i="51" s="1"/>
  <c r="N64" i="51"/>
  <c r="O64" i="51" s="1"/>
  <c r="N70" i="51"/>
  <c r="O70" i="51" s="1"/>
  <c r="N76" i="51"/>
  <c r="O76" i="51" s="1"/>
  <c r="N82" i="51"/>
  <c r="O82" i="51" s="1"/>
  <c r="N88" i="51"/>
  <c r="O88" i="51" s="1"/>
  <c r="N94" i="51"/>
  <c r="O94" i="51" s="1"/>
  <c r="N100" i="51"/>
  <c r="O100" i="51" s="1"/>
  <c r="N1086" i="51"/>
  <c r="O1086" i="51" s="1"/>
  <c r="N2" i="51"/>
  <c r="O2" i="51" s="1"/>
  <c r="P2" i="51" s="1"/>
  <c r="U2" i="51" s="1"/>
  <c r="V2" i="51" s="1"/>
  <c r="N1076" i="51"/>
  <c r="O1076" i="51" s="1"/>
  <c r="N1022" i="51"/>
  <c r="O1022" i="51" s="1"/>
  <c r="N968" i="51"/>
  <c r="O968" i="51" s="1"/>
  <c r="N914" i="51"/>
  <c r="O914" i="51" s="1"/>
  <c r="N860" i="51"/>
  <c r="O860" i="51" s="1"/>
  <c r="N806" i="51"/>
  <c r="O806" i="51" s="1"/>
  <c r="N752" i="51"/>
  <c r="O752" i="51" s="1"/>
  <c r="N698" i="51"/>
  <c r="O698" i="51" s="1"/>
  <c r="N644" i="51"/>
  <c r="O644" i="51" s="1"/>
  <c r="N590" i="51"/>
  <c r="O590" i="51" s="1"/>
  <c r="N536" i="51"/>
  <c r="O536" i="51" s="1"/>
  <c r="N482" i="51"/>
  <c r="O482" i="51" s="1"/>
  <c r="N428" i="51"/>
  <c r="O428" i="51" s="1"/>
  <c r="N74" i="51"/>
  <c r="O74" i="51" s="1"/>
  <c r="N121" i="51"/>
  <c r="O121" i="51" s="1"/>
  <c r="P103" i="51"/>
  <c r="U103" i="51" s="1"/>
  <c r="V103" i="51" s="1"/>
  <c r="N657" i="51"/>
  <c r="O657" i="51" s="1"/>
  <c r="N663" i="51"/>
  <c r="O663" i="51" s="1"/>
  <c r="N669" i="51"/>
  <c r="O669" i="51" s="1"/>
  <c r="N675" i="51"/>
  <c r="O675" i="51" s="1"/>
  <c r="N681" i="51"/>
  <c r="O681" i="51" s="1"/>
  <c r="N687" i="51"/>
  <c r="O687" i="51" s="1"/>
  <c r="N693" i="51"/>
  <c r="O693" i="51" s="1"/>
  <c r="N699" i="51"/>
  <c r="O699" i="51" s="1"/>
  <c r="N705" i="51"/>
  <c r="O705" i="51" s="1"/>
  <c r="N711" i="51"/>
  <c r="O711" i="51" s="1"/>
  <c r="N717" i="51"/>
  <c r="O717" i="51" s="1"/>
  <c r="N723" i="51"/>
  <c r="O723" i="51" s="1"/>
  <c r="N729" i="51"/>
  <c r="O729" i="51" s="1"/>
  <c r="N735" i="51"/>
  <c r="O735" i="51" s="1"/>
  <c r="N741" i="51"/>
  <c r="O741" i="51" s="1"/>
  <c r="N747" i="51"/>
  <c r="O747" i="51" s="1"/>
  <c r="N753" i="51"/>
  <c r="O753" i="51" s="1"/>
  <c r="N759" i="51"/>
  <c r="O759" i="51" s="1"/>
  <c r="N765" i="51"/>
  <c r="O765" i="51" s="1"/>
  <c r="N771" i="51"/>
  <c r="O771" i="51" s="1"/>
  <c r="N777" i="51"/>
  <c r="O777" i="51" s="1"/>
  <c r="N783" i="51"/>
  <c r="O783" i="51" s="1"/>
  <c r="N789" i="51"/>
  <c r="O789" i="51" s="1"/>
  <c r="N795" i="51"/>
  <c r="O795" i="51" s="1"/>
  <c r="N801" i="51"/>
  <c r="O801" i="51" s="1"/>
  <c r="N807" i="51"/>
  <c r="O807" i="51" s="1"/>
  <c r="N813" i="51"/>
  <c r="O813" i="51" s="1"/>
  <c r="N819" i="51"/>
  <c r="O819" i="51" s="1"/>
  <c r="N825" i="51"/>
  <c r="O825" i="51" s="1"/>
  <c r="N831" i="51"/>
  <c r="O831" i="51" s="1"/>
  <c r="N837" i="51"/>
  <c r="O837" i="51" s="1"/>
  <c r="N843" i="51"/>
  <c r="O843" i="51" s="1"/>
  <c r="N849" i="51"/>
  <c r="O849" i="51" s="1"/>
  <c r="N855" i="51"/>
  <c r="O855" i="51" s="1"/>
  <c r="N861" i="51"/>
  <c r="O861" i="51" s="1"/>
  <c r="N867" i="51"/>
  <c r="O867" i="51" s="1"/>
  <c r="N873" i="51"/>
  <c r="O873" i="51" s="1"/>
  <c r="N879" i="51"/>
  <c r="O879" i="51" s="1"/>
  <c r="N885" i="51"/>
  <c r="O885" i="51" s="1"/>
  <c r="N891" i="51"/>
  <c r="O891" i="51" s="1"/>
  <c r="N897" i="51"/>
  <c r="O897" i="51" s="1"/>
  <c r="N903" i="51"/>
  <c r="O903" i="51" s="1"/>
  <c r="N909" i="51"/>
  <c r="O909" i="51" s="1"/>
  <c r="N915" i="51"/>
  <c r="O915" i="51" s="1"/>
  <c r="N921" i="51"/>
  <c r="O921" i="51" s="1"/>
  <c r="N927" i="51"/>
  <c r="O927" i="51" s="1"/>
  <c r="N933" i="51"/>
  <c r="O933" i="51" s="1"/>
  <c r="N939" i="51"/>
  <c r="O939" i="51" s="1"/>
  <c r="N945" i="51"/>
  <c r="O945" i="51" s="1"/>
  <c r="N951" i="51"/>
  <c r="O951" i="51" s="1"/>
  <c r="N957" i="51"/>
  <c r="O957" i="51" s="1"/>
  <c r="N963" i="51"/>
  <c r="O963" i="51" s="1"/>
  <c r="N969" i="51"/>
  <c r="O969" i="51" s="1"/>
  <c r="N975" i="51"/>
  <c r="O975" i="51" s="1"/>
  <c r="N981" i="51"/>
  <c r="O981" i="51" s="1"/>
  <c r="N987" i="51"/>
  <c r="O987" i="51" s="1"/>
  <c r="N993" i="51"/>
  <c r="O993" i="51" s="1"/>
  <c r="N999" i="51"/>
  <c r="O999" i="51" s="1"/>
  <c r="N1005" i="51"/>
  <c r="O1005" i="51" s="1"/>
  <c r="N1011" i="51"/>
  <c r="O1011" i="51" s="1"/>
  <c r="N1017" i="51"/>
  <c r="O1017" i="51" s="1"/>
  <c r="N1023" i="51"/>
  <c r="O1023" i="51" s="1"/>
  <c r="N1029" i="51"/>
  <c r="O1029" i="51" s="1"/>
  <c r="N1035" i="51"/>
  <c r="O1035" i="51" s="1"/>
  <c r="N106" i="51"/>
  <c r="O106" i="51" s="1"/>
  <c r="N112" i="51"/>
  <c r="O112" i="51" s="1"/>
  <c r="N118" i="51"/>
  <c r="O118" i="51" s="1"/>
  <c r="N124" i="51"/>
  <c r="O124" i="51" s="1"/>
  <c r="N130" i="51"/>
  <c r="O130" i="51" s="1"/>
  <c r="N136" i="51"/>
  <c r="O136" i="51" s="1"/>
  <c r="N142" i="51"/>
  <c r="O142" i="51" s="1"/>
  <c r="N148" i="51"/>
  <c r="O148" i="51" s="1"/>
  <c r="N154" i="51"/>
  <c r="O154" i="51" s="1"/>
  <c r="N160" i="51"/>
  <c r="O160" i="51" s="1"/>
  <c r="N166" i="51"/>
  <c r="O166" i="51" s="1"/>
  <c r="N172" i="51"/>
  <c r="O172" i="51" s="1"/>
  <c r="N178" i="51"/>
  <c r="O178" i="51" s="1"/>
  <c r="N184" i="51"/>
  <c r="O184" i="51" s="1"/>
  <c r="N190" i="51"/>
  <c r="O190" i="51" s="1"/>
  <c r="N196" i="51"/>
  <c r="O196" i="51" s="1"/>
  <c r="N202" i="51"/>
  <c r="O202" i="51" s="1"/>
  <c r="N208" i="51"/>
  <c r="O208" i="51" s="1"/>
  <c r="N214" i="51"/>
  <c r="O214" i="51" s="1"/>
  <c r="N232" i="51"/>
  <c r="O232" i="51" s="1"/>
  <c r="N268" i="51"/>
  <c r="O268" i="51" s="1"/>
  <c r="N286" i="51"/>
  <c r="O286" i="51" s="1"/>
  <c r="N304" i="51"/>
  <c r="O304" i="51" s="1"/>
  <c r="N322" i="51"/>
  <c r="O322" i="51" s="1"/>
  <c r="N340" i="51"/>
  <c r="O340" i="51" s="1"/>
  <c r="N376" i="51"/>
  <c r="O376" i="51" s="1"/>
  <c r="N394" i="51"/>
  <c r="O394" i="51" s="1"/>
  <c r="N127" i="51"/>
  <c r="O127" i="51" s="1"/>
  <c r="N133" i="51"/>
  <c r="O133" i="51" s="1"/>
  <c r="N139" i="51"/>
  <c r="O139" i="51" s="1"/>
  <c r="N145" i="51"/>
  <c r="O145" i="51" s="1"/>
  <c r="N151" i="51"/>
  <c r="O151" i="51" s="1"/>
  <c r="N157" i="51"/>
  <c r="O157" i="51" s="1"/>
  <c r="N163" i="51"/>
  <c r="O163" i="51" s="1"/>
  <c r="N169" i="51"/>
  <c r="O169" i="51" s="1"/>
  <c r="N14" i="51"/>
  <c r="O14" i="51" s="1"/>
  <c r="N26" i="51"/>
  <c r="O26" i="51" s="1"/>
  <c r="N38" i="51"/>
  <c r="O38" i="51" s="1"/>
  <c r="N50" i="51"/>
  <c r="O50" i="51" s="1"/>
  <c r="N62" i="51"/>
  <c r="O62" i="51" s="1"/>
  <c r="N86" i="51"/>
  <c r="O86" i="51" s="1"/>
  <c r="N98" i="51"/>
  <c r="O98" i="51" s="1"/>
  <c r="N110" i="51"/>
  <c r="O110" i="51" s="1"/>
  <c r="N122" i="51"/>
  <c r="O122" i="51" s="1"/>
  <c r="N134" i="51"/>
  <c r="O134" i="51" s="1"/>
  <c r="N1041" i="51"/>
  <c r="O1041" i="51" s="1"/>
  <c r="N1047" i="51"/>
  <c r="O1047" i="51" s="1"/>
  <c r="N1053" i="51"/>
  <c r="O1053" i="51" s="1"/>
  <c r="N1059" i="51"/>
  <c r="O1059" i="51" s="1"/>
  <c r="N1065" i="51"/>
  <c r="O1065" i="51" s="1"/>
  <c r="N1071" i="51"/>
  <c r="O1071" i="51" s="1"/>
  <c r="N1077" i="51"/>
  <c r="O1077" i="51" s="1"/>
  <c r="N1083" i="51"/>
  <c r="O1083" i="51" s="1"/>
  <c r="N1089" i="51"/>
  <c r="O1089" i="51" s="1"/>
  <c r="N1095" i="51"/>
  <c r="O1095" i="51" s="1"/>
  <c r="N1101" i="51"/>
  <c r="O1101" i="51" s="1"/>
  <c r="N1107" i="51"/>
  <c r="O1107" i="51" s="1"/>
  <c r="N1113" i="51"/>
  <c r="O1113" i="51" s="1"/>
  <c r="N1119" i="51"/>
  <c r="O1119" i="51" s="1"/>
  <c r="N1125" i="51"/>
  <c r="O1125" i="51" s="1"/>
  <c r="N1131" i="51"/>
  <c r="O1131" i="51" s="1"/>
  <c r="N1137" i="51"/>
  <c r="O1137" i="51" s="1"/>
  <c r="N1143" i="51"/>
  <c r="O1143" i="51" s="1"/>
  <c r="N1149" i="51"/>
  <c r="O1149" i="51" s="1"/>
  <c r="N1155" i="51"/>
  <c r="O1155" i="51" s="1"/>
  <c r="N1161" i="51"/>
  <c r="O1161" i="51" s="1"/>
  <c r="N1167" i="51"/>
  <c r="O1167" i="51" s="1"/>
  <c r="N1173" i="51"/>
  <c r="O1173" i="51" s="1"/>
  <c r="N1179" i="51"/>
  <c r="O1179" i="51" s="1"/>
  <c r="N8" i="51"/>
  <c r="O8" i="51" s="1"/>
  <c r="N20" i="51"/>
  <c r="O20" i="51" s="1"/>
  <c r="N32" i="51"/>
  <c r="O32" i="51" s="1"/>
  <c r="N44" i="51"/>
  <c r="O44" i="51" s="1"/>
  <c r="N56" i="51"/>
  <c r="O56" i="51" s="1"/>
  <c r="P56" i="51" s="1"/>
  <c r="U56" i="51" s="1"/>
  <c r="V56" i="51" s="1"/>
  <c r="N68" i="51"/>
  <c r="O68" i="51" s="1"/>
  <c r="N80" i="51"/>
  <c r="O80" i="51" s="1"/>
  <c r="N92" i="51"/>
  <c r="O92" i="51" s="1"/>
  <c r="N104" i="51"/>
  <c r="O104" i="51" s="1"/>
  <c r="N116" i="51"/>
  <c r="O116" i="51" s="1"/>
  <c r="N128" i="51"/>
  <c r="O128" i="51" s="1"/>
  <c r="N140" i="51"/>
  <c r="O140" i="51" s="1"/>
  <c r="N152" i="51"/>
  <c r="O152" i="51" s="1"/>
  <c r="N158" i="51"/>
  <c r="O158" i="51" s="1"/>
  <c r="N164" i="51"/>
  <c r="O164" i="51" s="1"/>
  <c r="N170" i="51"/>
  <c r="O170" i="51" s="1"/>
  <c r="N176" i="51"/>
  <c r="O176" i="51" s="1"/>
  <c r="N182" i="51"/>
  <c r="O182" i="51" s="1"/>
  <c r="N188" i="51"/>
  <c r="O188" i="51" s="1"/>
  <c r="N194" i="51"/>
  <c r="O194" i="51" s="1"/>
  <c r="N200" i="51"/>
  <c r="O200" i="51" s="1"/>
  <c r="N206" i="51"/>
  <c r="O206" i="51" s="1"/>
  <c r="N212" i="51"/>
  <c r="O212" i="51" s="1"/>
  <c r="N224" i="51"/>
  <c r="O224" i="51" s="1"/>
  <c r="N230" i="51"/>
  <c r="O230" i="51" s="1"/>
  <c r="N242" i="51"/>
  <c r="O242" i="51" s="1"/>
  <c r="N248" i="51"/>
  <c r="O248" i="51" s="1"/>
  <c r="N260" i="51"/>
  <c r="O260" i="51" s="1"/>
  <c r="N266" i="51"/>
  <c r="O266" i="51" s="1"/>
  <c r="N278" i="51"/>
  <c r="O278" i="51" s="1"/>
  <c r="N284" i="51"/>
  <c r="O284" i="51" s="1"/>
  <c r="N296" i="51"/>
  <c r="O296" i="51" s="1"/>
  <c r="N302" i="51"/>
  <c r="O302" i="51" s="1"/>
  <c r="N314" i="51"/>
  <c r="O314" i="51" s="1"/>
  <c r="N320" i="51"/>
  <c r="O320" i="51" s="1"/>
  <c r="N332" i="51"/>
  <c r="O332" i="51" s="1"/>
  <c r="N338" i="51"/>
  <c r="O338" i="51" s="1"/>
  <c r="P338" i="51" s="1"/>
  <c r="U338" i="51" s="1"/>
  <c r="V338" i="51" s="1"/>
  <c r="N350" i="51"/>
  <c r="O350" i="51" s="1"/>
  <c r="N356" i="51"/>
  <c r="O356" i="51" s="1"/>
  <c r="N368" i="51"/>
  <c r="O368" i="51" s="1"/>
  <c r="N374" i="51"/>
  <c r="O374" i="51" s="1"/>
  <c r="N386" i="51"/>
  <c r="O386" i="51" s="1"/>
  <c r="N392" i="51"/>
  <c r="O392" i="51" s="1"/>
  <c r="N404" i="51"/>
  <c r="O404" i="51" s="1"/>
  <c r="N410" i="51"/>
  <c r="O410" i="51" s="1"/>
  <c r="N446" i="51"/>
  <c r="O446" i="51" s="1"/>
  <c r="N464" i="51"/>
  <c r="O464" i="51" s="1"/>
  <c r="N500" i="51"/>
  <c r="O500" i="51" s="1"/>
  <c r="N518" i="51"/>
  <c r="O518" i="51" s="1"/>
  <c r="N554" i="51"/>
  <c r="O554" i="51" s="1"/>
  <c r="N572" i="51"/>
  <c r="O572" i="51" s="1"/>
  <c r="N608" i="51"/>
  <c r="O608" i="51" s="1"/>
  <c r="N626" i="51"/>
  <c r="O626" i="51" s="1"/>
  <c r="N662" i="51"/>
  <c r="O662" i="51" s="1"/>
  <c r="N680" i="51"/>
  <c r="O680" i="51" s="1"/>
  <c r="N716" i="51"/>
  <c r="O716" i="51" s="1"/>
  <c r="N734" i="51"/>
  <c r="O734" i="51" s="1"/>
  <c r="N770" i="51"/>
  <c r="O770" i="51" s="1"/>
  <c r="N788" i="51"/>
  <c r="O788" i="51" s="1"/>
  <c r="N824" i="51"/>
  <c r="O824" i="51" s="1"/>
  <c r="N842" i="51"/>
  <c r="O842" i="51" s="1"/>
  <c r="N878" i="51"/>
  <c r="O878" i="51" s="1"/>
  <c r="N896" i="51"/>
  <c r="O896" i="51" s="1"/>
  <c r="N932" i="51"/>
  <c r="O932" i="51" s="1"/>
  <c r="N950" i="51"/>
  <c r="O950" i="51" s="1"/>
  <c r="P950" i="51" s="1"/>
  <c r="U950" i="51" s="1"/>
  <c r="V950" i="51" s="1"/>
  <c r="N986" i="51"/>
  <c r="O986" i="51" s="1"/>
  <c r="N1004" i="51"/>
  <c r="O1004" i="51" s="1"/>
  <c r="N1040" i="51"/>
  <c r="O1040" i="51" s="1"/>
  <c r="N1058" i="51"/>
  <c r="O1058" i="51" s="1"/>
  <c r="N220" i="51"/>
  <c r="O220" i="51" s="1"/>
  <c r="N226" i="51"/>
  <c r="O226" i="51" s="1"/>
  <c r="N238" i="51"/>
  <c r="O238" i="51" s="1"/>
  <c r="N244" i="51"/>
  <c r="O244" i="51" s="1"/>
  <c r="P244" i="51" s="1"/>
  <c r="U244" i="51" s="1"/>
  <c r="V244" i="51" s="1"/>
  <c r="N256" i="51"/>
  <c r="O256" i="51" s="1"/>
  <c r="N262" i="51"/>
  <c r="O262" i="51" s="1"/>
  <c r="N274" i="51"/>
  <c r="O274" i="51" s="1"/>
  <c r="N280" i="51"/>
  <c r="O280" i="51" s="1"/>
  <c r="N292" i="51"/>
  <c r="O292" i="51" s="1"/>
  <c r="N298" i="51"/>
  <c r="O298" i="51" s="1"/>
  <c r="P298" i="51" s="1"/>
  <c r="U298" i="51" s="1"/>
  <c r="V298" i="51" s="1"/>
  <c r="N310" i="51"/>
  <c r="O310" i="51" s="1"/>
  <c r="N316" i="51"/>
  <c r="O316" i="51" s="1"/>
  <c r="N328" i="51"/>
  <c r="O328" i="51" s="1"/>
  <c r="N334" i="51"/>
  <c r="O334" i="51" s="1"/>
  <c r="P334" i="51" s="1"/>
  <c r="U334" i="51" s="1"/>
  <c r="V334" i="51" s="1"/>
  <c r="N346" i="51"/>
  <c r="O346" i="51" s="1"/>
  <c r="N352" i="51"/>
  <c r="O352" i="51" s="1"/>
  <c r="P352" i="51" s="1"/>
  <c r="U352" i="51" s="1"/>
  <c r="V352" i="51" s="1"/>
  <c r="N364" i="51"/>
  <c r="O364" i="51" s="1"/>
  <c r="N370" i="51"/>
  <c r="O370" i="51" s="1"/>
  <c r="N382" i="51"/>
  <c r="O382" i="51" s="1"/>
  <c r="N388" i="51"/>
  <c r="O388" i="51" s="1"/>
  <c r="N400" i="51"/>
  <c r="O400" i="51" s="1"/>
  <c r="N406" i="51"/>
  <c r="O406" i="51" s="1"/>
  <c r="P406" i="51" s="1"/>
  <c r="U406" i="51" s="1"/>
  <c r="V406" i="51" s="1"/>
  <c r="N412" i="51"/>
  <c r="O412" i="51" s="1"/>
  <c r="N418" i="51"/>
  <c r="O418" i="51" s="1"/>
  <c r="N424" i="51"/>
  <c r="O424" i="51" s="1"/>
  <c r="N430" i="51"/>
  <c r="O430" i="51" s="1"/>
  <c r="N436" i="51"/>
  <c r="O436" i="51" s="1"/>
  <c r="N1126" i="51"/>
  <c r="O1126" i="51" s="1"/>
  <c r="P1126" i="51" s="1"/>
  <c r="U1126" i="51" s="1"/>
  <c r="V1126" i="51" s="1"/>
  <c r="N1180" i="51"/>
  <c r="O1180" i="51" s="1"/>
  <c r="N407" i="51"/>
  <c r="O407" i="51" s="1"/>
  <c r="N413" i="51"/>
  <c r="O413" i="51" s="1"/>
  <c r="N419" i="51"/>
  <c r="O419" i="51" s="1"/>
  <c r="N425" i="51"/>
  <c r="O425" i="51" s="1"/>
  <c r="N431" i="51"/>
  <c r="O431" i="51" s="1"/>
  <c r="N437" i="51"/>
  <c r="O437" i="51" s="1"/>
  <c r="N443" i="51"/>
  <c r="O443" i="51" s="1"/>
  <c r="N449" i="51"/>
  <c r="O449" i="51" s="1"/>
  <c r="N455" i="51"/>
  <c r="O455" i="51" s="1"/>
  <c r="N461" i="51"/>
  <c r="O461" i="51" s="1"/>
  <c r="N467" i="51"/>
  <c r="O467" i="51" s="1"/>
  <c r="N473" i="51"/>
  <c r="O473" i="51" s="1"/>
  <c r="N479" i="51"/>
  <c r="O479" i="51" s="1"/>
  <c r="N485" i="51"/>
  <c r="O485" i="51" s="1"/>
  <c r="N491" i="51"/>
  <c r="O491" i="51" s="1"/>
  <c r="N497" i="51"/>
  <c r="O497" i="51" s="1"/>
  <c r="N503" i="51"/>
  <c r="O503" i="51" s="1"/>
  <c r="N509" i="51"/>
  <c r="O509" i="51" s="1"/>
  <c r="N515" i="51"/>
  <c r="O515" i="51" s="1"/>
  <c r="N521" i="51"/>
  <c r="O521" i="51" s="1"/>
  <c r="N527" i="51"/>
  <c r="O527" i="51" s="1"/>
  <c r="N533" i="51"/>
  <c r="O533" i="51" s="1"/>
  <c r="N545" i="51"/>
  <c r="O545" i="51" s="1"/>
  <c r="N563" i="51"/>
  <c r="O563" i="51" s="1"/>
  <c r="N581" i="51"/>
  <c r="O581" i="51" s="1"/>
  <c r="N599" i="51"/>
  <c r="O599" i="51" s="1"/>
  <c r="N617" i="51"/>
  <c r="O617" i="51" s="1"/>
  <c r="N635" i="51"/>
  <c r="O635" i="51" s="1"/>
  <c r="N653" i="51"/>
  <c r="O653" i="51" s="1"/>
  <c r="N671" i="51"/>
  <c r="O671" i="51" s="1"/>
  <c r="N689" i="51"/>
  <c r="O689" i="51" s="1"/>
  <c r="N707" i="51"/>
  <c r="O707" i="51" s="1"/>
  <c r="N725" i="51"/>
  <c r="O725" i="51" s="1"/>
  <c r="N743" i="51"/>
  <c r="O743" i="51" s="1"/>
  <c r="N761" i="51"/>
  <c r="O761" i="51" s="1"/>
  <c r="N779" i="51"/>
  <c r="O779" i="51" s="1"/>
  <c r="N797" i="51"/>
  <c r="O797" i="51" s="1"/>
  <c r="N815" i="51"/>
  <c r="O815" i="51" s="1"/>
  <c r="N833" i="51"/>
  <c r="O833" i="51" s="1"/>
  <c r="N851" i="51"/>
  <c r="O851" i="51" s="1"/>
  <c r="N869" i="51"/>
  <c r="O869" i="51" s="1"/>
  <c r="N887" i="51"/>
  <c r="O887" i="51" s="1"/>
  <c r="N905" i="51"/>
  <c r="O905" i="51" s="1"/>
  <c r="N923" i="51"/>
  <c r="O923" i="51" s="1"/>
  <c r="N941" i="51"/>
  <c r="O941" i="51" s="1"/>
  <c r="P941" i="51" s="1"/>
  <c r="U941" i="51" s="1"/>
  <c r="V941" i="51" s="1"/>
  <c r="N959" i="51"/>
  <c r="O959" i="51" s="1"/>
  <c r="N977" i="51"/>
  <c r="O977" i="51" s="1"/>
  <c r="N995" i="51"/>
  <c r="O995" i="51" s="1"/>
  <c r="N1013" i="51"/>
  <c r="O1013" i="51" s="1"/>
  <c r="N1031" i="51"/>
  <c r="O1031" i="51" s="1"/>
  <c r="N1049" i="51"/>
  <c r="O1049" i="51" s="1"/>
  <c r="N1067" i="51"/>
  <c r="O1067" i="51" s="1"/>
  <c r="N6" i="51"/>
  <c r="O6" i="51" s="1"/>
  <c r="N12" i="51"/>
  <c r="O12" i="51" s="1"/>
  <c r="N18" i="51"/>
  <c r="O18" i="51" s="1"/>
  <c r="N24" i="51"/>
  <c r="O24" i="51" s="1"/>
  <c r="N30" i="51"/>
  <c r="O30" i="51" s="1"/>
  <c r="N36" i="51"/>
  <c r="O36" i="51" s="1"/>
  <c r="N42" i="51"/>
  <c r="O42" i="51" s="1"/>
  <c r="N48" i="51"/>
  <c r="O48" i="51" s="1"/>
  <c r="N54" i="51"/>
  <c r="O54" i="51" s="1"/>
  <c r="N60" i="51"/>
  <c r="O60" i="51" s="1"/>
  <c r="N66" i="51"/>
  <c r="O66" i="51" s="1"/>
  <c r="N72" i="51"/>
  <c r="O72" i="51" s="1"/>
  <c r="N78" i="51"/>
  <c r="O78" i="51" s="1"/>
  <c r="N84" i="51"/>
  <c r="O84" i="51" s="1"/>
  <c r="N90" i="51"/>
  <c r="O90" i="51" s="1"/>
  <c r="N96" i="51"/>
  <c r="O96" i="51" s="1"/>
  <c r="N102" i="51"/>
  <c r="O102" i="51" s="1"/>
  <c r="P102" i="51" s="1"/>
  <c r="U102" i="51" s="1"/>
  <c r="V102" i="51" s="1"/>
  <c r="N108" i="51"/>
  <c r="O108" i="51" s="1"/>
  <c r="N114" i="51"/>
  <c r="O114" i="51" s="1"/>
  <c r="P114" i="51" s="1"/>
  <c r="U114" i="51" s="1"/>
  <c r="V114" i="51" s="1"/>
  <c r="N120" i="51"/>
  <c r="O120" i="51" s="1"/>
  <c r="N126" i="51"/>
  <c r="O126" i="51" s="1"/>
  <c r="N132" i="51"/>
  <c r="O132" i="51" s="1"/>
  <c r="N138" i="51"/>
  <c r="O138" i="51" s="1"/>
  <c r="N144" i="51"/>
  <c r="O144" i="51" s="1"/>
  <c r="N150" i="51"/>
  <c r="O150" i="51" s="1"/>
  <c r="N156" i="51"/>
  <c r="O156" i="51" s="1"/>
  <c r="N162" i="51"/>
  <c r="O162" i="51" s="1"/>
  <c r="N168" i="51"/>
  <c r="O168" i="51" s="1"/>
  <c r="P168" i="51" s="1"/>
  <c r="U168" i="51" s="1"/>
  <c r="V168" i="51" s="1"/>
  <c r="N174" i="51"/>
  <c r="O174" i="51" s="1"/>
  <c r="N180" i="51"/>
  <c r="O180" i="51" s="1"/>
  <c r="N186" i="51"/>
  <c r="O186" i="51" s="1"/>
  <c r="N192" i="51"/>
  <c r="O192" i="51" s="1"/>
  <c r="N198" i="51"/>
  <c r="O198" i="51" s="1"/>
  <c r="N204" i="51"/>
  <c r="O204" i="51" s="1"/>
  <c r="N222" i="51"/>
  <c r="O222" i="51" s="1"/>
  <c r="N240" i="51"/>
  <c r="O240" i="51" s="1"/>
  <c r="N258" i="51"/>
  <c r="O258" i="51" s="1"/>
  <c r="N276" i="51"/>
  <c r="O276" i="51" s="1"/>
  <c r="N294" i="51"/>
  <c r="O294" i="51" s="1"/>
  <c r="N312" i="51"/>
  <c r="O312" i="51" s="1"/>
  <c r="N330" i="51"/>
  <c r="O330" i="51" s="1"/>
  <c r="N348" i="51"/>
  <c r="O348" i="51" s="1"/>
  <c r="N366" i="51"/>
  <c r="O366" i="51" s="1"/>
  <c r="N384" i="51"/>
  <c r="O384" i="51" s="1"/>
  <c r="N175" i="51"/>
  <c r="O175" i="51" s="1"/>
  <c r="N181" i="51"/>
  <c r="O181" i="51" s="1"/>
  <c r="N187" i="51"/>
  <c r="O187" i="51" s="1"/>
  <c r="N193" i="51"/>
  <c r="O193" i="51" s="1"/>
  <c r="N199" i="51"/>
  <c r="O199" i="51" s="1"/>
  <c r="P199" i="51" s="1"/>
  <c r="U199" i="51" s="1"/>
  <c r="V199" i="51" s="1"/>
  <c r="N205" i="51"/>
  <c r="O205" i="51" s="1"/>
  <c r="N211" i="51"/>
  <c r="O211" i="51" s="1"/>
  <c r="N217" i="51"/>
  <c r="O217" i="51" s="1"/>
  <c r="N223" i="51"/>
  <c r="O223" i="51" s="1"/>
  <c r="N229" i="51"/>
  <c r="O229" i="51" s="1"/>
  <c r="N235" i="51"/>
  <c r="O235" i="51" s="1"/>
  <c r="N241" i="51"/>
  <c r="O241" i="51" s="1"/>
  <c r="N247" i="51"/>
  <c r="O247" i="51" s="1"/>
  <c r="N253" i="51"/>
  <c r="O253" i="51" s="1"/>
  <c r="N259" i="51"/>
  <c r="O259" i="51" s="1"/>
  <c r="P259" i="51" s="1"/>
  <c r="U259" i="51" s="1"/>
  <c r="V259" i="51" s="1"/>
  <c r="N265" i="51"/>
  <c r="O265" i="51" s="1"/>
  <c r="N271" i="51"/>
  <c r="O271" i="51" s="1"/>
  <c r="N277" i="51"/>
  <c r="O277" i="51" s="1"/>
  <c r="N283" i="51"/>
  <c r="O283" i="51" s="1"/>
  <c r="N289" i="51"/>
  <c r="O289" i="51" s="1"/>
  <c r="N295" i="51"/>
  <c r="O295" i="51" s="1"/>
  <c r="N301" i="51"/>
  <c r="O301" i="51" s="1"/>
  <c r="N307" i="51"/>
  <c r="O307" i="51" s="1"/>
  <c r="N313" i="51"/>
  <c r="O313" i="51" s="1"/>
  <c r="N319" i="51"/>
  <c r="O319" i="51" s="1"/>
  <c r="N325" i="51"/>
  <c r="O325" i="51" s="1"/>
  <c r="N331" i="51"/>
  <c r="O331" i="51" s="1"/>
  <c r="N337" i="51"/>
  <c r="O337" i="51" s="1"/>
  <c r="N343" i="51"/>
  <c r="O343" i="51" s="1"/>
  <c r="N349" i="51"/>
  <c r="O349" i="51" s="1"/>
  <c r="N355" i="51"/>
  <c r="O355" i="51" s="1"/>
  <c r="N361" i="51"/>
  <c r="O361" i="51" s="1"/>
  <c r="N367" i="51"/>
  <c r="O367" i="51" s="1"/>
  <c r="N373" i="51"/>
  <c r="O373" i="51" s="1"/>
  <c r="N379" i="51"/>
  <c r="O379" i="51" s="1"/>
  <c r="N385" i="51"/>
  <c r="O385" i="51" s="1"/>
  <c r="N218" i="51"/>
  <c r="O218" i="51" s="1"/>
  <c r="N236" i="51"/>
  <c r="O236" i="51" s="1"/>
  <c r="N254" i="51"/>
  <c r="O254" i="51" s="1"/>
  <c r="P254" i="51" s="1"/>
  <c r="U254" i="51" s="1"/>
  <c r="V254" i="51" s="1"/>
  <c r="N272" i="51"/>
  <c r="O272" i="51" s="1"/>
  <c r="N290" i="51"/>
  <c r="O290" i="51" s="1"/>
  <c r="N308" i="51"/>
  <c r="O308" i="51" s="1"/>
  <c r="N326" i="51"/>
  <c r="O326" i="51" s="1"/>
  <c r="N344" i="51"/>
  <c r="O344" i="51" s="1"/>
  <c r="N362" i="51"/>
  <c r="O362" i="51" s="1"/>
  <c r="P362" i="51" s="1"/>
  <c r="U362" i="51" s="1"/>
  <c r="V362" i="51" s="1"/>
  <c r="N380" i="51"/>
  <c r="O380" i="51" s="1"/>
  <c r="N398" i="51"/>
  <c r="O398" i="51" s="1"/>
  <c r="P398" i="51" s="1"/>
  <c r="U398" i="51" s="1"/>
  <c r="V398" i="51" s="1"/>
  <c r="N416" i="51"/>
  <c r="O416" i="51" s="1"/>
  <c r="N422" i="51"/>
  <c r="O422" i="51" s="1"/>
  <c r="N434" i="51"/>
  <c r="O434" i="51" s="1"/>
  <c r="N440" i="51"/>
  <c r="O440" i="51" s="1"/>
  <c r="P440" i="51" s="1"/>
  <c r="U440" i="51" s="1"/>
  <c r="V440" i="51" s="1"/>
  <c r="N452" i="51"/>
  <c r="O452" i="51" s="1"/>
  <c r="N458" i="51"/>
  <c r="O458" i="51" s="1"/>
  <c r="N470" i="51"/>
  <c r="O470" i="51" s="1"/>
  <c r="N476" i="51"/>
  <c r="O476" i="51" s="1"/>
  <c r="N488" i="51"/>
  <c r="O488" i="51" s="1"/>
  <c r="N494" i="51"/>
  <c r="O494" i="51" s="1"/>
  <c r="N506" i="51"/>
  <c r="O506" i="51" s="1"/>
  <c r="N512" i="51"/>
  <c r="O512" i="51" s="1"/>
  <c r="N524" i="51"/>
  <c r="O524" i="51" s="1"/>
  <c r="N530" i="51"/>
  <c r="O530" i="51" s="1"/>
  <c r="N542" i="51"/>
  <c r="O542" i="51" s="1"/>
  <c r="N548" i="51"/>
  <c r="O548" i="51" s="1"/>
  <c r="N560" i="51"/>
  <c r="O560" i="51" s="1"/>
  <c r="N566" i="51"/>
  <c r="O566" i="51" s="1"/>
  <c r="N578" i="51"/>
  <c r="O578" i="51" s="1"/>
  <c r="N584" i="51"/>
  <c r="O584" i="51" s="1"/>
  <c r="N596" i="51"/>
  <c r="O596" i="51" s="1"/>
  <c r="N602" i="51"/>
  <c r="O602" i="51" s="1"/>
  <c r="N614" i="51"/>
  <c r="O614" i="51" s="1"/>
  <c r="N620" i="51"/>
  <c r="O620" i="51" s="1"/>
  <c r="N632" i="51"/>
  <c r="O632" i="51" s="1"/>
  <c r="N638" i="51"/>
  <c r="O638" i="51" s="1"/>
  <c r="N650" i="51"/>
  <c r="O650" i="51" s="1"/>
  <c r="N656" i="51"/>
  <c r="O656" i="51" s="1"/>
  <c r="P656" i="51" s="1"/>
  <c r="U656" i="51" s="1"/>
  <c r="V656" i="51" s="1"/>
  <c r="N668" i="51"/>
  <c r="O668" i="51" s="1"/>
  <c r="N674" i="51"/>
  <c r="O674" i="51" s="1"/>
  <c r="N686" i="51"/>
  <c r="O686" i="51" s="1"/>
  <c r="N692" i="51"/>
  <c r="O692" i="51" s="1"/>
  <c r="N704" i="51"/>
  <c r="O704" i="51" s="1"/>
  <c r="N710" i="51"/>
  <c r="O710" i="51" s="1"/>
  <c r="P710" i="51" s="1"/>
  <c r="U710" i="51" s="1"/>
  <c r="V710" i="51" s="1"/>
  <c r="N722" i="51"/>
  <c r="O722" i="51" s="1"/>
  <c r="N728" i="51"/>
  <c r="O728" i="51" s="1"/>
  <c r="N740" i="51"/>
  <c r="O740" i="51" s="1"/>
  <c r="N746" i="51"/>
  <c r="O746" i="51" s="1"/>
  <c r="N758" i="51"/>
  <c r="O758" i="51" s="1"/>
  <c r="N764" i="51"/>
  <c r="O764" i="51" s="1"/>
  <c r="N776" i="51"/>
  <c r="O776" i="51" s="1"/>
  <c r="N782" i="51"/>
  <c r="O782" i="51" s="1"/>
  <c r="N794" i="51"/>
  <c r="O794" i="51" s="1"/>
  <c r="N800" i="51"/>
  <c r="O800" i="51" s="1"/>
  <c r="N812" i="51"/>
  <c r="O812" i="51" s="1"/>
  <c r="N818" i="51"/>
  <c r="O818" i="51" s="1"/>
  <c r="P818" i="51" s="1"/>
  <c r="U818" i="51" s="1"/>
  <c r="V818" i="51" s="1"/>
  <c r="N830" i="51"/>
  <c r="O830" i="51" s="1"/>
  <c r="N836" i="51"/>
  <c r="O836" i="51" s="1"/>
  <c r="N848" i="51"/>
  <c r="O848" i="51" s="1"/>
  <c r="N854" i="51"/>
  <c r="O854" i="51" s="1"/>
  <c r="N866" i="51"/>
  <c r="O866" i="51" s="1"/>
  <c r="N872" i="51"/>
  <c r="O872" i="51" s="1"/>
  <c r="P872" i="51" s="1"/>
  <c r="U872" i="51" s="1"/>
  <c r="V872" i="51" s="1"/>
  <c r="N884" i="51"/>
  <c r="O884" i="51" s="1"/>
  <c r="N890" i="51"/>
  <c r="O890" i="51" s="1"/>
  <c r="N902" i="51"/>
  <c r="O902" i="51" s="1"/>
  <c r="N908" i="51"/>
  <c r="O908" i="51" s="1"/>
  <c r="N920" i="51"/>
  <c r="O920" i="51" s="1"/>
  <c r="N926" i="51"/>
  <c r="O926" i="51" s="1"/>
  <c r="P926" i="51" s="1"/>
  <c r="U926" i="51" s="1"/>
  <c r="V926" i="51" s="1"/>
  <c r="N938" i="51"/>
  <c r="O938" i="51" s="1"/>
  <c r="N944" i="51"/>
  <c r="O944" i="51" s="1"/>
  <c r="N956" i="51"/>
  <c r="O956" i="51" s="1"/>
  <c r="N962" i="51"/>
  <c r="O962" i="51" s="1"/>
  <c r="N974" i="51"/>
  <c r="O974" i="51" s="1"/>
  <c r="N980" i="51"/>
  <c r="O980" i="51" s="1"/>
  <c r="N992" i="51"/>
  <c r="O992" i="51" s="1"/>
  <c r="N998" i="51"/>
  <c r="O998" i="51" s="1"/>
  <c r="N1010" i="51"/>
  <c r="O1010" i="51" s="1"/>
  <c r="N1016" i="51"/>
  <c r="O1016" i="51" s="1"/>
  <c r="N1028" i="51"/>
  <c r="O1028" i="51" s="1"/>
  <c r="N1034" i="51"/>
  <c r="O1034" i="51" s="1"/>
  <c r="P1034" i="51" s="1"/>
  <c r="U1034" i="51" s="1"/>
  <c r="V1034" i="51" s="1"/>
  <c r="N1046" i="51"/>
  <c r="O1046" i="51" s="1"/>
  <c r="N1052" i="51"/>
  <c r="O1052" i="51" s="1"/>
  <c r="N1064" i="51"/>
  <c r="O1064" i="51" s="1"/>
  <c r="N1070" i="51"/>
  <c r="O1070" i="51" s="1"/>
  <c r="N1082" i="51"/>
  <c r="O1082" i="51" s="1"/>
  <c r="N1088" i="51"/>
  <c r="O1088" i="51" s="1"/>
  <c r="N1094" i="51"/>
  <c r="O1094" i="51" s="1"/>
  <c r="N1100" i="51"/>
  <c r="O1100" i="51" s="1"/>
  <c r="N1106" i="51"/>
  <c r="O1106" i="51" s="1"/>
  <c r="N1112" i="51"/>
  <c r="O1112" i="51" s="1"/>
  <c r="N1118" i="51"/>
  <c r="O1118" i="51" s="1"/>
  <c r="N1124" i="51"/>
  <c r="O1124" i="51" s="1"/>
  <c r="N1130" i="51"/>
  <c r="O1130" i="51" s="1"/>
  <c r="N1136" i="51"/>
  <c r="O1136" i="51" s="1"/>
  <c r="N1142" i="51"/>
  <c r="O1142" i="51" s="1"/>
  <c r="N1148" i="51"/>
  <c r="O1148" i="51" s="1"/>
  <c r="N1154" i="51"/>
  <c r="O1154" i="51" s="1"/>
  <c r="N1160" i="51"/>
  <c r="O1160" i="51" s="1"/>
  <c r="N1166" i="51"/>
  <c r="O1166" i="51" s="1"/>
  <c r="N1172" i="51"/>
  <c r="O1172" i="51" s="1"/>
  <c r="P1172" i="51" s="1"/>
  <c r="U1172" i="51" s="1"/>
  <c r="V1172" i="51" s="1"/>
  <c r="N1178" i="51"/>
  <c r="O1178" i="51" s="1"/>
  <c r="N1184" i="51"/>
  <c r="O1184" i="51" s="1"/>
  <c r="N442" i="51"/>
  <c r="O442" i="51" s="1"/>
  <c r="N448" i="51"/>
  <c r="O448" i="51" s="1"/>
  <c r="P448" i="51" s="1"/>
  <c r="U448" i="51" s="1"/>
  <c r="V448" i="51" s="1"/>
  <c r="N454" i="51"/>
  <c r="O454" i="51" s="1"/>
  <c r="N460" i="51"/>
  <c r="O460" i="51" s="1"/>
  <c r="N466" i="51"/>
  <c r="O466" i="51" s="1"/>
  <c r="N472" i="51"/>
  <c r="O472" i="51" s="1"/>
  <c r="N478" i="51"/>
  <c r="O478" i="51" s="1"/>
  <c r="N484" i="51"/>
  <c r="O484" i="51" s="1"/>
  <c r="P484" i="51" s="1"/>
  <c r="U484" i="51" s="1"/>
  <c r="V484" i="51" s="1"/>
  <c r="N490" i="51"/>
  <c r="O490" i="51" s="1"/>
  <c r="N496" i="51"/>
  <c r="O496" i="51" s="1"/>
  <c r="N502" i="51"/>
  <c r="O502" i="51" s="1"/>
  <c r="N508" i="51"/>
  <c r="O508" i="51" s="1"/>
  <c r="N514" i="51"/>
  <c r="O514" i="51" s="1"/>
  <c r="N520" i="51"/>
  <c r="O520" i="51" s="1"/>
  <c r="N526" i="51"/>
  <c r="O526" i="51" s="1"/>
  <c r="P526" i="51" s="1"/>
  <c r="U526" i="51" s="1"/>
  <c r="V526" i="51" s="1"/>
  <c r="N532" i="51"/>
  <c r="O532" i="51" s="1"/>
  <c r="N538" i="51"/>
  <c r="O538" i="51" s="1"/>
  <c r="N544" i="51"/>
  <c r="O544" i="51" s="1"/>
  <c r="N550" i="51"/>
  <c r="O550" i="51" s="1"/>
  <c r="N556" i="51"/>
  <c r="O556" i="51" s="1"/>
  <c r="N562" i="51"/>
  <c r="O562" i="51" s="1"/>
  <c r="P562" i="51" s="1"/>
  <c r="U562" i="51" s="1"/>
  <c r="V562" i="51" s="1"/>
  <c r="N568" i="51"/>
  <c r="O568" i="51" s="1"/>
  <c r="P568" i="51" s="1"/>
  <c r="U568" i="51" s="1"/>
  <c r="V568" i="51" s="1"/>
  <c r="N574" i="51"/>
  <c r="O574" i="51" s="1"/>
  <c r="N580" i="51"/>
  <c r="O580" i="51" s="1"/>
  <c r="N586" i="51"/>
  <c r="O586" i="51" s="1"/>
  <c r="N592" i="51"/>
  <c r="O592" i="51" s="1"/>
  <c r="N598" i="51"/>
  <c r="O598" i="51" s="1"/>
  <c r="N604" i="51"/>
  <c r="O604" i="51" s="1"/>
  <c r="N610" i="51"/>
  <c r="O610" i="51" s="1"/>
  <c r="N616" i="51"/>
  <c r="O616" i="51" s="1"/>
  <c r="N622" i="51"/>
  <c r="O622" i="51" s="1"/>
  <c r="N628" i="51"/>
  <c r="O628" i="51" s="1"/>
  <c r="N634" i="51"/>
  <c r="O634" i="51" s="1"/>
  <c r="N640" i="51"/>
  <c r="O640" i="51" s="1"/>
  <c r="P640" i="51" s="1"/>
  <c r="U640" i="51" s="1"/>
  <c r="V640" i="51" s="1"/>
  <c r="N646" i="51"/>
  <c r="O646" i="51" s="1"/>
  <c r="N652" i="51"/>
  <c r="O652" i="51" s="1"/>
  <c r="N658" i="51"/>
  <c r="O658" i="51" s="1"/>
  <c r="N664" i="51"/>
  <c r="O664" i="51" s="1"/>
  <c r="N670" i="51"/>
  <c r="O670" i="51" s="1"/>
  <c r="N676" i="51"/>
  <c r="O676" i="51" s="1"/>
  <c r="N682" i="51"/>
  <c r="O682" i="51" s="1"/>
  <c r="N688" i="51"/>
  <c r="O688" i="51" s="1"/>
  <c r="N694" i="51"/>
  <c r="O694" i="51" s="1"/>
  <c r="N700" i="51"/>
  <c r="O700" i="51" s="1"/>
  <c r="N706" i="51"/>
  <c r="O706" i="51" s="1"/>
  <c r="P706" i="51" s="1"/>
  <c r="U706" i="51" s="1"/>
  <c r="V706" i="51" s="1"/>
  <c r="N712" i="51"/>
  <c r="O712" i="51" s="1"/>
  <c r="N718" i="51"/>
  <c r="O718" i="51" s="1"/>
  <c r="N724" i="51"/>
  <c r="O724" i="51" s="1"/>
  <c r="N730" i="51"/>
  <c r="O730" i="51" s="1"/>
  <c r="N736" i="51"/>
  <c r="O736" i="51" s="1"/>
  <c r="P736" i="51" s="1"/>
  <c r="U736" i="51" s="1"/>
  <c r="V736" i="51" s="1"/>
  <c r="N742" i="51"/>
  <c r="O742" i="51" s="1"/>
  <c r="P742" i="51" s="1"/>
  <c r="U742" i="51" s="1"/>
  <c r="V742" i="51" s="1"/>
  <c r="N748" i="51"/>
  <c r="O748" i="51" s="1"/>
  <c r="N754" i="51"/>
  <c r="O754" i="51" s="1"/>
  <c r="N760" i="51"/>
  <c r="O760" i="51" s="1"/>
  <c r="N766" i="51"/>
  <c r="O766" i="51" s="1"/>
  <c r="N772" i="51"/>
  <c r="O772" i="51" s="1"/>
  <c r="N778" i="51"/>
  <c r="O778" i="51" s="1"/>
  <c r="N784" i="51"/>
  <c r="O784" i="51" s="1"/>
  <c r="N790" i="51"/>
  <c r="O790" i="51" s="1"/>
  <c r="N796" i="51"/>
  <c r="O796" i="51" s="1"/>
  <c r="N802" i="51"/>
  <c r="O802" i="51" s="1"/>
  <c r="N808" i="51"/>
  <c r="O808" i="51" s="1"/>
  <c r="N814" i="51"/>
  <c r="O814" i="51" s="1"/>
  <c r="N820" i="51"/>
  <c r="O820" i="51" s="1"/>
  <c r="P820" i="51" s="1"/>
  <c r="U820" i="51" s="1"/>
  <c r="V820" i="51" s="1"/>
  <c r="N826" i="51"/>
  <c r="O826" i="51" s="1"/>
  <c r="N832" i="51"/>
  <c r="O832" i="51" s="1"/>
  <c r="N838" i="51"/>
  <c r="O838" i="51" s="1"/>
  <c r="N844" i="51"/>
  <c r="O844" i="51" s="1"/>
  <c r="P844" i="51" s="1"/>
  <c r="U844" i="51" s="1"/>
  <c r="V844" i="51" s="1"/>
  <c r="N850" i="51"/>
  <c r="O850" i="51" s="1"/>
  <c r="P850" i="51" s="1"/>
  <c r="U850" i="51" s="1"/>
  <c r="V850" i="51" s="1"/>
  <c r="N856" i="51"/>
  <c r="O856" i="51" s="1"/>
  <c r="N862" i="51"/>
  <c r="O862" i="51" s="1"/>
  <c r="N868" i="51"/>
  <c r="O868" i="51" s="1"/>
  <c r="N874" i="51"/>
  <c r="O874" i="51" s="1"/>
  <c r="N880" i="51"/>
  <c r="O880" i="51" s="1"/>
  <c r="N886" i="51"/>
  <c r="O886" i="51" s="1"/>
  <c r="N892" i="51"/>
  <c r="O892" i="51" s="1"/>
  <c r="N898" i="51"/>
  <c r="O898" i="51" s="1"/>
  <c r="P898" i="51" s="1"/>
  <c r="U898" i="51" s="1"/>
  <c r="V898" i="51" s="1"/>
  <c r="N904" i="51"/>
  <c r="O904" i="51" s="1"/>
  <c r="N910" i="51"/>
  <c r="O910" i="51" s="1"/>
  <c r="N916" i="51"/>
  <c r="O916" i="51" s="1"/>
  <c r="N922" i="51"/>
  <c r="O922" i="51" s="1"/>
  <c r="P922" i="51" s="1"/>
  <c r="U922" i="51" s="1"/>
  <c r="V922" i="51" s="1"/>
  <c r="N928" i="51"/>
  <c r="O928" i="51" s="1"/>
  <c r="N934" i="51"/>
  <c r="O934" i="51" s="1"/>
  <c r="N940" i="51"/>
  <c r="O940" i="51" s="1"/>
  <c r="N946" i="51"/>
  <c r="O946" i="51" s="1"/>
  <c r="N952" i="51"/>
  <c r="O952" i="51" s="1"/>
  <c r="N958" i="51"/>
  <c r="O958" i="51" s="1"/>
  <c r="P958" i="51" s="1"/>
  <c r="U958" i="51" s="1"/>
  <c r="V958" i="51" s="1"/>
  <c r="N964" i="51"/>
  <c r="O964" i="51" s="1"/>
  <c r="P964" i="51" s="1"/>
  <c r="U964" i="51" s="1"/>
  <c r="V964" i="51" s="1"/>
  <c r="N970" i="51"/>
  <c r="O970" i="51" s="1"/>
  <c r="P970" i="51" s="1"/>
  <c r="U970" i="51" s="1"/>
  <c r="V970" i="51" s="1"/>
  <c r="N976" i="51"/>
  <c r="O976" i="51" s="1"/>
  <c r="N982" i="51"/>
  <c r="O982" i="51" s="1"/>
  <c r="N988" i="51"/>
  <c r="O988" i="51" s="1"/>
  <c r="N994" i="51"/>
  <c r="O994" i="51" s="1"/>
  <c r="N1000" i="51"/>
  <c r="O1000" i="51" s="1"/>
  <c r="P1000" i="51" s="1"/>
  <c r="U1000" i="51" s="1"/>
  <c r="V1000" i="51" s="1"/>
  <c r="N1006" i="51"/>
  <c r="O1006" i="51" s="1"/>
  <c r="N1012" i="51"/>
  <c r="O1012" i="51" s="1"/>
  <c r="N1018" i="51"/>
  <c r="O1018" i="51" s="1"/>
  <c r="N1024" i="51"/>
  <c r="O1024" i="51" s="1"/>
  <c r="P1024" i="51" s="1"/>
  <c r="U1024" i="51" s="1"/>
  <c r="V1024" i="51" s="1"/>
  <c r="N1030" i="51"/>
  <c r="O1030" i="51" s="1"/>
  <c r="N1036" i="51"/>
  <c r="O1036" i="51" s="1"/>
  <c r="P1036" i="51" s="1"/>
  <c r="U1036" i="51" s="1"/>
  <c r="V1036" i="51" s="1"/>
  <c r="N1042" i="51"/>
  <c r="O1042" i="51" s="1"/>
  <c r="N1048" i="51"/>
  <c r="O1048" i="51" s="1"/>
  <c r="N1054" i="51"/>
  <c r="O1054" i="51" s="1"/>
  <c r="N1060" i="51"/>
  <c r="O1060" i="51" s="1"/>
  <c r="P1060" i="51" s="1"/>
  <c r="U1060" i="51" s="1"/>
  <c r="V1060" i="51" s="1"/>
  <c r="N1066" i="51"/>
  <c r="O1066" i="51" s="1"/>
  <c r="N1072" i="51"/>
  <c r="O1072" i="51" s="1"/>
  <c r="N1078" i="51"/>
  <c r="O1078" i="51" s="1"/>
  <c r="P1078" i="51" s="1"/>
  <c r="U1078" i="51" s="1"/>
  <c r="V1078" i="51" s="1"/>
  <c r="N1084" i="51"/>
  <c r="O1084" i="51" s="1"/>
  <c r="P1084" i="51" s="1"/>
  <c r="U1084" i="51" s="1"/>
  <c r="V1084" i="51" s="1"/>
  <c r="N1090" i="51"/>
  <c r="O1090" i="51" s="1"/>
  <c r="N1096" i="51"/>
  <c r="O1096" i="51" s="1"/>
  <c r="P1096" i="51" s="1"/>
  <c r="U1096" i="51" s="1"/>
  <c r="V1096" i="51" s="1"/>
  <c r="N1102" i="51"/>
  <c r="O1102" i="51" s="1"/>
  <c r="N1108" i="51"/>
  <c r="O1108" i="51" s="1"/>
  <c r="N1114" i="51"/>
  <c r="O1114" i="51" s="1"/>
  <c r="P1114" i="51" s="1"/>
  <c r="U1114" i="51" s="1"/>
  <c r="V1114" i="51" s="1"/>
  <c r="N1120" i="51"/>
  <c r="O1120" i="51" s="1"/>
  <c r="N1132" i="51"/>
  <c r="O1132" i="51" s="1"/>
  <c r="N1138" i="51"/>
  <c r="O1138" i="51" s="1"/>
  <c r="P1138" i="51" s="1"/>
  <c r="U1138" i="51" s="1"/>
  <c r="V1138" i="51" s="1"/>
  <c r="N1144" i="51"/>
  <c r="O1144" i="51" s="1"/>
  <c r="N1150" i="51"/>
  <c r="O1150" i="51" s="1"/>
  <c r="N1156" i="51"/>
  <c r="O1156" i="51" s="1"/>
  <c r="N1162" i="51"/>
  <c r="O1162" i="51" s="1"/>
  <c r="N1168" i="51"/>
  <c r="O1168" i="51" s="1"/>
  <c r="N1174" i="51"/>
  <c r="O1174" i="51" s="1"/>
  <c r="N539" i="51"/>
  <c r="O539" i="51" s="1"/>
  <c r="N551" i="51"/>
  <c r="O551" i="51" s="1"/>
  <c r="N557" i="51"/>
  <c r="O557" i="51" s="1"/>
  <c r="N569" i="51"/>
  <c r="O569" i="51" s="1"/>
  <c r="N575" i="51"/>
  <c r="O575" i="51" s="1"/>
  <c r="N587" i="51"/>
  <c r="O587" i="51" s="1"/>
  <c r="N593" i="51"/>
  <c r="O593" i="51" s="1"/>
  <c r="N605" i="51"/>
  <c r="O605" i="51" s="1"/>
  <c r="N611" i="51"/>
  <c r="O611" i="51" s="1"/>
  <c r="N623" i="51"/>
  <c r="O623" i="51" s="1"/>
  <c r="N629" i="51"/>
  <c r="O629" i="51" s="1"/>
  <c r="N641" i="51"/>
  <c r="O641" i="51" s="1"/>
  <c r="P641" i="51" s="1"/>
  <c r="U641" i="51" s="1"/>
  <c r="V641" i="51" s="1"/>
  <c r="N647" i="51"/>
  <c r="O647" i="51" s="1"/>
  <c r="N659" i="51"/>
  <c r="O659" i="51" s="1"/>
  <c r="N665" i="51"/>
  <c r="O665" i="51" s="1"/>
  <c r="P665" i="51" s="1"/>
  <c r="U665" i="51" s="1"/>
  <c r="V665" i="51" s="1"/>
  <c r="N677" i="51"/>
  <c r="O677" i="51" s="1"/>
  <c r="N683" i="51"/>
  <c r="O683" i="51" s="1"/>
  <c r="N695" i="51"/>
  <c r="O695" i="51" s="1"/>
  <c r="P695" i="51" s="1"/>
  <c r="U695" i="51" s="1"/>
  <c r="V695" i="51" s="1"/>
  <c r="N701" i="51"/>
  <c r="O701" i="51" s="1"/>
  <c r="N713" i="51"/>
  <c r="O713" i="51" s="1"/>
  <c r="N719" i="51"/>
  <c r="O719" i="51" s="1"/>
  <c r="N731" i="51"/>
  <c r="O731" i="51" s="1"/>
  <c r="N737" i="51"/>
  <c r="O737" i="51" s="1"/>
  <c r="N749" i="51"/>
  <c r="O749" i="51" s="1"/>
  <c r="N755" i="51"/>
  <c r="O755" i="51" s="1"/>
  <c r="N767" i="51"/>
  <c r="O767" i="51" s="1"/>
  <c r="N773" i="51"/>
  <c r="O773" i="51" s="1"/>
  <c r="P773" i="51" s="1"/>
  <c r="U773" i="51" s="1"/>
  <c r="V773" i="51" s="1"/>
  <c r="N785" i="51"/>
  <c r="O785" i="51" s="1"/>
  <c r="N791" i="51"/>
  <c r="O791" i="51" s="1"/>
  <c r="N803" i="51"/>
  <c r="O803" i="51" s="1"/>
  <c r="N809" i="51"/>
  <c r="O809" i="51" s="1"/>
  <c r="N821" i="51"/>
  <c r="O821" i="51" s="1"/>
  <c r="N827" i="51"/>
  <c r="O827" i="51" s="1"/>
  <c r="P827" i="51" s="1"/>
  <c r="U827" i="51" s="1"/>
  <c r="V827" i="51" s="1"/>
  <c r="N839" i="51"/>
  <c r="O839" i="51" s="1"/>
  <c r="N845" i="51"/>
  <c r="O845" i="51" s="1"/>
  <c r="N857" i="51"/>
  <c r="O857" i="51" s="1"/>
  <c r="N863" i="51"/>
  <c r="O863" i="51" s="1"/>
  <c r="N875" i="51"/>
  <c r="O875" i="51" s="1"/>
  <c r="N881" i="51"/>
  <c r="O881" i="51" s="1"/>
  <c r="P881" i="51" s="1"/>
  <c r="U881" i="51" s="1"/>
  <c r="V881" i="51" s="1"/>
  <c r="N893" i="51"/>
  <c r="O893" i="51" s="1"/>
  <c r="N899" i="51"/>
  <c r="O899" i="51" s="1"/>
  <c r="N911" i="51"/>
  <c r="O911" i="51" s="1"/>
  <c r="N917" i="51"/>
  <c r="O917" i="51" s="1"/>
  <c r="N929" i="51"/>
  <c r="O929" i="51" s="1"/>
  <c r="N935" i="51"/>
  <c r="O935" i="51" s="1"/>
  <c r="P935" i="51" s="1"/>
  <c r="U935" i="51" s="1"/>
  <c r="V935" i="51" s="1"/>
  <c r="N947" i="51"/>
  <c r="O947" i="51" s="1"/>
  <c r="N953" i="51"/>
  <c r="O953" i="51" s="1"/>
  <c r="N965" i="51"/>
  <c r="O965" i="51" s="1"/>
  <c r="N971" i="51"/>
  <c r="O971" i="51" s="1"/>
  <c r="N983" i="51"/>
  <c r="O983" i="51" s="1"/>
  <c r="N989" i="51"/>
  <c r="O989" i="51" s="1"/>
  <c r="N1001" i="51"/>
  <c r="O1001" i="51" s="1"/>
  <c r="N1007" i="51"/>
  <c r="O1007" i="51" s="1"/>
  <c r="P1007" i="51" s="1"/>
  <c r="U1007" i="51" s="1"/>
  <c r="V1007" i="51" s="1"/>
  <c r="N1019" i="51"/>
  <c r="O1019" i="51" s="1"/>
  <c r="P1019" i="51" s="1"/>
  <c r="U1019" i="51" s="1"/>
  <c r="V1019" i="51" s="1"/>
  <c r="N1025" i="51"/>
  <c r="O1025" i="51" s="1"/>
  <c r="N1037" i="51"/>
  <c r="O1037" i="51" s="1"/>
  <c r="N1043" i="51"/>
  <c r="O1043" i="51" s="1"/>
  <c r="N1055" i="51"/>
  <c r="O1055" i="51" s="1"/>
  <c r="N1061" i="51"/>
  <c r="O1061" i="51" s="1"/>
  <c r="P1061" i="51" s="1"/>
  <c r="U1061" i="51" s="1"/>
  <c r="V1061" i="51" s="1"/>
  <c r="N1073" i="51"/>
  <c r="O1073" i="51" s="1"/>
  <c r="N1079" i="51"/>
  <c r="O1079" i="51" s="1"/>
  <c r="N1085" i="51"/>
  <c r="O1085" i="51" s="1"/>
  <c r="N1091" i="51"/>
  <c r="O1091" i="51" s="1"/>
  <c r="N1097" i="51"/>
  <c r="O1097" i="51" s="1"/>
  <c r="N1103" i="51"/>
  <c r="O1103" i="51" s="1"/>
  <c r="N1109" i="51"/>
  <c r="O1109" i="51" s="1"/>
  <c r="N1115" i="51"/>
  <c r="O1115" i="51" s="1"/>
  <c r="N210" i="51"/>
  <c r="O210" i="51" s="1"/>
  <c r="N216" i="51"/>
  <c r="O216" i="51" s="1"/>
  <c r="N228" i="51"/>
  <c r="O228" i="51" s="1"/>
  <c r="N234" i="51"/>
  <c r="O234" i="51" s="1"/>
  <c r="N246" i="51"/>
  <c r="O246" i="51" s="1"/>
  <c r="P246" i="51" s="1"/>
  <c r="U246" i="51" s="1"/>
  <c r="V246" i="51" s="1"/>
  <c r="N252" i="51"/>
  <c r="O252" i="51" s="1"/>
  <c r="N264" i="51"/>
  <c r="O264" i="51" s="1"/>
  <c r="N270" i="51"/>
  <c r="O270" i="51" s="1"/>
  <c r="N282" i="51"/>
  <c r="O282" i="51" s="1"/>
  <c r="N288" i="51"/>
  <c r="O288" i="51" s="1"/>
  <c r="N300" i="51"/>
  <c r="O300" i="51" s="1"/>
  <c r="P300" i="51" s="1"/>
  <c r="U300" i="51" s="1"/>
  <c r="V300" i="51" s="1"/>
  <c r="N306" i="51"/>
  <c r="O306" i="51" s="1"/>
  <c r="N318" i="51"/>
  <c r="O318" i="51" s="1"/>
  <c r="N324" i="51"/>
  <c r="O324" i="51" s="1"/>
  <c r="N336" i="51"/>
  <c r="O336" i="51" s="1"/>
  <c r="N342" i="51"/>
  <c r="O342" i="51" s="1"/>
  <c r="N354" i="51"/>
  <c r="O354" i="51" s="1"/>
  <c r="P354" i="51" s="1"/>
  <c r="U354" i="51" s="1"/>
  <c r="V354" i="51" s="1"/>
  <c r="N360" i="51"/>
  <c r="O360" i="51" s="1"/>
  <c r="N372" i="51"/>
  <c r="O372" i="51" s="1"/>
  <c r="N378" i="51"/>
  <c r="O378" i="51" s="1"/>
  <c r="N390" i="51"/>
  <c r="O390" i="51" s="1"/>
  <c r="N396" i="51"/>
  <c r="O396" i="51" s="1"/>
  <c r="N402" i="51"/>
  <c r="O402" i="51" s="1"/>
  <c r="N408" i="51"/>
  <c r="O408" i="51" s="1"/>
  <c r="N414" i="51"/>
  <c r="O414" i="51" s="1"/>
  <c r="N420" i="51"/>
  <c r="O420" i="51" s="1"/>
  <c r="N426" i="51"/>
  <c r="O426" i="51" s="1"/>
  <c r="N432" i="51"/>
  <c r="O432" i="51" s="1"/>
  <c r="N438" i="51"/>
  <c r="O438" i="51" s="1"/>
  <c r="N444" i="51"/>
  <c r="O444" i="51" s="1"/>
  <c r="N450" i="51"/>
  <c r="O450" i="51" s="1"/>
  <c r="N456" i="51"/>
  <c r="O456" i="51" s="1"/>
  <c r="N462" i="51"/>
  <c r="O462" i="51" s="1"/>
  <c r="N468" i="51"/>
  <c r="O468" i="51" s="1"/>
  <c r="N474" i="51"/>
  <c r="O474" i="51" s="1"/>
  <c r="N480" i="51"/>
  <c r="O480" i="51" s="1"/>
  <c r="N486" i="51"/>
  <c r="O486" i="51" s="1"/>
  <c r="N492" i="51"/>
  <c r="O492" i="51" s="1"/>
  <c r="P492" i="51" s="1"/>
  <c r="U492" i="51" s="1"/>
  <c r="V492" i="51" s="1"/>
  <c r="N498" i="51"/>
  <c r="O498" i="51" s="1"/>
  <c r="N504" i="51"/>
  <c r="O504" i="51" s="1"/>
  <c r="N510" i="51"/>
  <c r="O510" i="51" s="1"/>
  <c r="N516" i="51"/>
  <c r="O516" i="51" s="1"/>
  <c r="N522" i="51"/>
  <c r="O522" i="51" s="1"/>
  <c r="N528" i="51"/>
  <c r="O528" i="51" s="1"/>
  <c r="N534" i="51"/>
  <c r="O534" i="51" s="1"/>
  <c r="N540" i="51"/>
  <c r="O540" i="51" s="1"/>
  <c r="N546" i="51"/>
  <c r="O546" i="51" s="1"/>
  <c r="P546" i="51" s="1"/>
  <c r="U546" i="51" s="1"/>
  <c r="V546" i="51" s="1"/>
  <c r="N552" i="51"/>
  <c r="O552" i="51" s="1"/>
  <c r="N558" i="51"/>
  <c r="O558" i="51" s="1"/>
  <c r="N564" i="51"/>
  <c r="O564" i="51" s="1"/>
  <c r="P564" i="51" s="1"/>
  <c r="U564" i="51" s="1"/>
  <c r="V564" i="51" s="1"/>
  <c r="N570" i="51"/>
  <c r="O570" i="51" s="1"/>
  <c r="N576" i="51"/>
  <c r="O576" i="51" s="1"/>
  <c r="N582" i="51"/>
  <c r="O582" i="51" s="1"/>
  <c r="P582" i="51" s="1"/>
  <c r="U582" i="51" s="1"/>
  <c r="V582" i="51" s="1"/>
  <c r="N588" i="51"/>
  <c r="O588" i="51" s="1"/>
  <c r="N594" i="51"/>
  <c r="O594" i="51" s="1"/>
  <c r="P594" i="51" s="1"/>
  <c r="U594" i="51" s="1"/>
  <c r="V594" i="51" s="1"/>
  <c r="N600" i="51"/>
  <c r="O600" i="51" s="1"/>
  <c r="P600" i="51" s="1"/>
  <c r="U600" i="51" s="1"/>
  <c r="V600" i="51" s="1"/>
  <c r="N606" i="51"/>
  <c r="O606" i="51" s="1"/>
  <c r="N612" i="51"/>
  <c r="O612" i="51" s="1"/>
  <c r="N618" i="51"/>
  <c r="O618" i="51" s="1"/>
  <c r="N624" i="51"/>
  <c r="O624" i="51" s="1"/>
  <c r="N630" i="51"/>
  <c r="O630" i="51" s="1"/>
  <c r="N636" i="51"/>
  <c r="O636" i="51" s="1"/>
  <c r="N642" i="51"/>
  <c r="O642" i="51" s="1"/>
  <c r="N648" i="51"/>
  <c r="O648" i="51" s="1"/>
  <c r="N654" i="51"/>
  <c r="O654" i="51" s="1"/>
  <c r="P654" i="51" s="1"/>
  <c r="U654" i="51" s="1"/>
  <c r="V654" i="51" s="1"/>
  <c r="N660" i="51"/>
  <c r="O660" i="51" s="1"/>
  <c r="N666" i="51"/>
  <c r="O666" i="51" s="1"/>
  <c r="N672" i="51"/>
  <c r="O672" i="51" s="1"/>
  <c r="N678" i="51"/>
  <c r="O678" i="51" s="1"/>
  <c r="N684" i="51"/>
  <c r="O684" i="51" s="1"/>
  <c r="N690" i="51"/>
  <c r="O690" i="51" s="1"/>
  <c r="N696" i="51"/>
  <c r="O696" i="51" s="1"/>
  <c r="N702" i="51"/>
  <c r="O702" i="51" s="1"/>
  <c r="N708" i="51"/>
  <c r="O708" i="51" s="1"/>
  <c r="N714" i="51"/>
  <c r="O714" i="51" s="1"/>
  <c r="N720" i="51"/>
  <c r="O720" i="51" s="1"/>
  <c r="N726" i="51"/>
  <c r="O726" i="51" s="1"/>
  <c r="N732" i="51"/>
  <c r="O732" i="51" s="1"/>
  <c r="N738" i="51"/>
  <c r="O738" i="51" s="1"/>
  <c r="N744" i="51"/>
  <c r="O744" i="51" s="1"/>
  <c r="N750" i="51"/>
  <c r="O750" i="51" s="1"/>
  <c r="N756" i="51"/>
  <c r="O756" i="51" s="1"/>
  <c r="N762" i="51"/>
  <c r="O762" i="51" s="1"/>
  <c r="N768" i="51"/>
  <c r="O768" i="51" s="1"/>
  <c r="N774" i="51"/>
  <c r="O774" i="51" s="1"/>
  <c r="P774" i="51" s="1"/>
  <c r="U774" i="51" s="1"/>
  <c r="V774" i="51" s="1"/>
  <c r="N780" i="51"/>
  <c r="O780" i="51" s="1"/>
  <c r="N786" i="51"/>
  <c r="O786" i="51" s="1"/>
  <c r="N792" i="51"/>
  <c r="O792" i="51" s="1"/>
  <c r="N798" i="51"/>
  <c r="O798" i="51" s="1"/>
  <c r="N804" i="51"/>
  <c r="O804" i="51" s="1"/>
  <c r="N810" i="51"/>
  <c r="O810" i="51" s="1"/>
  <c r="N816" i="51"/>
  <c r="O816" i="51" s="1"/>
  <c r="N822" i="51"/>
  <c r="O822" i="51" s="1"/>
  <c r="N828" i="51"/>
  <c r="O828" i="51" s="1"/>
  <c r="N834" i="51"/>
  <c r="O834" i="51" s="1"/>
  <c r="N840" i="51"/>
  <c r="O840" i="51" s="1"/>
  <c r="N846" i="51"/>
  <c r="O846" i="51" s="1"/>
  <c r="N852" i="51"/>
  <c r="O852" i="51" s="1"/>
  <c r="N858" i="51"/>
  <c r="O858" i="51" s="1"/>
  <c r="N864" i="51"/>
  <c r="O864" i="51" s="1"/>
  <c r="N870" i="51"/>
  <c r="O870" i="51" s="1"/>
  <c r="N876" i="51"/>
  <c r="O876" i="51" s="1"/>
  <c r="N882" i="51"/>
  <c r="O882" i="51" s="1"/>
  <c r="P882" i="51" s="1"/>
  <c r="U882" i="51" s="1"/>
  <c r="V882" i="51" s="1"/>
  <c r="N888" i="51"/>
  <c r="O888" i="51" s="1"/>
  <c r="N894" i="51"/>
  <c r="O894" i="51" s="1"/>
  <c r="N900" i="51"/>
  <c r="O900" i="51" s="1"/>
  <c r="N906" i="51"/>
  <c r="O906" i="51" s="1"/>
  <c r="N912" i="51"/>
  <c r="O912" i="51" s="1"/>
  <c r="N918" i="51"/>
  <c r="O918" i="51" s="1"/>
  <c r="N924" i="51"/>
  <c r="O924" i="51" s="1"/>
  <c r="N930" i="51"/>
  <c r="O930" i="51" s="1"/>
  <c r="N936" i="51"/>
  <c r="O936" i="51" s="1"/>
  <c r="N942" i="51"/>
  <c r="O942" i="51" s="1"/>
  <c r="N948" i="51"/>
  <c r="O948" i="51" s="1"/>
  <c r="N954" i="51"/>
  <c r="O954" i="51" s="1"/>
  <c r="N960" i="51"/>
  <c r="O960" i="51" s="1"/>
  <c r="N966" i="51"/>
  <c r="O966" i="51" s="1"/>
  <c r="N972" i="51"/>
  <c r="O972" i="51" s="1"/>
  <c r="N978" i="51"/>
  <c r="O978" i="51" s="1"/>
  <c r="N984" i="51"/>
  <c r="O984" i="51" s="1"/>
  <c r="N990" i="51"/>
  <c r="O990" i="51" s="1"/>
  <c r="N996" i="51"/>
  <c r="O996" i="51" s="1"/>
  <c r="N1002" i="51"/>
  <c r="O1002" i="51" s="1"/>
  <c r="N1008" i="51"/>
  <c r="O1008" i="51" s="1"/>
  <c r="N1014" i="51"/>
  <c r="O1014" i="51" s="1"/>
  <c r="N1020" i="51"/>
  <c r="O1020" i="51" s="1"/>
  <c r="N1026" i="51"/>
  <c r="O1026" i="51" s="1"/>
  <c r="N1032" i="51"/>
  <c r="O1032" i="51" s="1"/>
  <c r="N1038" i="51"/>
  <c r="O1038" i="51" s="1"/>
  <c r="N1044" i="51"/>
  <c r="O1044" i="51" s="1"/>
  <c r="N1050" i="51"/>
  <c r="O1050" i="51" s="1"/>
  <c r="N1056" i="51"/>
  <c r="O1056" i="51" s="1"/>
  <c r="N1062" i="51"/>
  <c r="O1062" i="51" s="1"/>
  <c r="N1068" i="51"/>
  <c r="O1068" i="51" s="1"/>
  <c r="N1074" i="51"/>
  <c r="O1074" i="51" s="1"/>
  <c r="N1080" i="51"/>
  <c r="O1080" i="51" s="1"/>
  <c r="N1092" i="51"/>
  <c r="O1092" i="51" s="1"/>
  <c r="N1098" i="51"/>
  <c r="O1098" i="51" s="1"/>
  <c r="N1104" i="51"/>
  <c r="O1104" i="51" s="1"/>
  <c r="N1110" i="51"/>
  <c r="O1110" i="51" s="1"/>
  <c r="N1116" i="51"/>
  <c r="O1116" i="51" s="1"/>
  <c r="N1122" i="51"/>
  <c r="O1122" i="51" s="1"/>
  <c r="N1128" i="51"/>
  <c r="O1128" i="51" s="1"/>
  <c r="N1134" i="51"/>
  <c r="O1134" i="51" s="1"/>
  <c r="N1140" i="51"/>
  <c r="O1140" i="51" s="1"/>
  <c r="N1146" i="51"/>
  <c r="O1146" i="51" s="1"/>
  <c r="N1152" i="51"/>
  <c r="O1152" i="51" s="1"/>
  <c r="N1158" i="51"/>
  <c r="O1158" i="51" s="1"/>
  <c r="N1164" i="51"/>
  <c r="O1164" i="51" s="1"/>
  <c r="P1164" i="51" s="1"/>
  <c r="U1164" i="51" s="1"/>
  <c r="V1164" i="51" s="1"/>
  <c r="N1170" i="51"/>
  <c r="O1170" i="51" s="1"/>
  <c r="N391" i="51"/>
  <c r="O391" i="51" s="1"/>
  <c r="N397" i="51"/>
  <c r="O397" i="51" s="1"/>
  <c r="N403" i="51"/>
  <c r="O403" i="51" s="1"/>
  <c r="N409" i="51"/>
  <c r="O409" i="51" s="1"/>
  <c r="N415" i="51"/>
  <c r="O415" i="51" s="1"/>
  <c r="N421" i="51"/>
  <c r="O421" i="51" s="1"/>
  <c r="N427" i="51"/>
  <c r="O427" i="51" s="1"/>
  <c r="N433" i="51"/>
  <c r="O433" i="51" s="1"/>
  <c r="N439" i="51"/>
  <c r="O439" i="51" s="1"/>
  <c r="N445" i="51"/>
  <c r="O445" i="51" s="1"/>
  <c r="N451" i="51"/>
  <c r="O451" i="51" s="1"/>
  <c r="N457" i="51"/>
  <c r="O457" i="51" s="1"/>
  <c r="N463" i="51"/>
  <c r="O463" i="51" s="1"/>
  <c r="N469" i="51"/>
  <c r="O469" i="51" s="1"/>
  <c r="N475" i="51"/>
  <c r="O475" i="51" s="1"/>
  <c r="N481" i="51"/>
  <c r="O481" i="51" s="1"/>
  <c r="N487" i="51"/>
  <c r="O487" i="51" s="1"/>
  <c r="N493" i="51"/>
  <c r="O493" i="51" s="1"/>
  <c r="N499" i="51"/>
  <c r="O499" i="51" s="1"/>
  <c r="P499" i="51" s="1"/>
  <c r="U499" i="51" s="1"/>
  <c r="V499" i="51" s="1"/>
  <c r="N505" i="51"/>
  <c r="O505" i="51" s="1"/>
  <c r="N511" i="51"/>
  <c r="O511" i="51" s="1"/>
  <c r="N517" i="51"/>
  <c r="O517" i="51" s="1"/>
  <c r="N523" i="51"/>
  <c r="O523" i="51" s="1"/>
  <c r="N529" i="51"/>
  <c r="O529" i="51" s="1"/>
  <c r="N535" i="51"/>
  <c r="O535" i="51" s="1"/>
  <c r="N541" i="51"/>
  <c r="O541" i="51" s="1"/>
  <c r="N547" i="51"/>
  <c r="O547" i="51" s="1"/>
  <c r="N553" i="51"/>
  <c r="O553" i="51" s="1"/>
  <c r="N559" i="51"/>
  <c r="O559" i="51" s="1"/>
  <c r="N565" i="51"/>
  <c r="O565" i="51" s="1"/>
  <c r="N571" i="51"/>
  <c r="O571" i="51" s="1"/>
  <c r="N577" i="51"/>
  <c r="O577" i="51" s="1"/>
  <c r="P577" i="51" s="1"/>
  <c r="U577" i="51" s="1"/>
  <c r="V577" i="51" s="1"/>
  <c r="N583" i="51"/>
  <c r="O583" i="51" s="1"/>
  <c r="N589" i="51"/>
  <c r="O589" i="51" s="1"/>
  <c r="N595" i="51"/>
  <c r="O595" i="51" s="1"/>
  <c r="P595" i="51" s="1"/>
  <c r="U595" i="51" s="1"/>
  <c r="V595" i="51" s="1"/>
  <c r="N601" i="51"/>
  <c r="O601" i="51" s="1"/>
  <c r="N607" i="51"/>
  <c r="O607" i="51" s="1"/>
  <c r="N613" i="51"/>
  <c r="O613" i="51" s="1"/>
  <c r="P613" i="51" s="1"/>
  <c r="U613" i="51" s="1"/>
  <c r="V613" i="51" s="1"/>
  <c r="N619" i="51"/>
  <c r="O619" i="51" s="1"/>
  <c r="N625" i="51"/>
  <c r="O625" i="51" s="1"/>
  <c r="N631" i="51"/>
  <c r="O631" i="51" s="1"/>
  <c r="P631" i="51" s="1"/>
  <c r="U631" i="51" s="1"/>
  <c r="V631" i="51" s="1"/>
  <c r="N637" i="51"/>
  <c r="O637" i="51" s="1"/>
  <c r="N643" i="51"/>
  <c r="O643" i="51" s="1"/>
  <c r="N649" i="51"/>
  <c r="O649" i="51" s="1"/>
  <c r="N655" i="51"/>
  <c r="O655" i="51" s="1"/>
  <c r="N661" i="51"/>
  <c r="O661" i="51" s="1"/>
  <c r="N667" i="51"/>
  <c r="O667" i="51" s="1"/>
  <c r="P667" i="51" s="1"/>
  <c r="U667" i="51" s="1"/>
  <c r="V667" i="51" s="1"/>
  <c r="N673" i="51"/>
  <c r="O673" i="51" s="1"/>
  <c r="N679" i="51"/>
  <c r="O679" i="51" s="1"/>
  <c r="N685" i="51"/>
  <c r="O685" i="51" s="1"/>
  <c r="N691" i="51"/>
  <c r="O691" i="51" s="1"/>
  <c r="N697" i="51"/>
  <c r="O697" i="51" s="1"/>
  <c r="N703" i="51"/>
  <c r="O703" i="51" s="1"/>
  <c r="P703" i="51" s="1"/>
  <c r="U703" i="51" s="1"/>
  <c r="V703" i="51" s="1"/>
  <c r="N709" i="51"/>
  <c r="O709" i="51" s="1"/>
  <c r="N715" i="51"/>
  <c r="O715" i="51" s="1"/>
  <c r="N721" i="51"/>
  <c r="O721" i="51" s="1"/>
  <c r="N727" i="51"/>
  <c r="O727" i="51" s="1"/>
  <c r="N733" i="51"/>
  <c r="O733" i="51" s="1"/>
  <c r="N739" i="51"/>
  <c r="O739" i="51" s="1"/>
  <c r="P739" i="51" s="1"/>
  <c r="U739" i="51" s="1"/>
  <c r="V739" i="51" s="1"/>
  <c r="N745" i="51"/>
  <c r="O745" i="51" s="1"/>
  <c r="N751" i="51"/>
  <c r="O751" i="51" s="1"/>
  <c r="N757" i="51"/>
  <c r="O757" i="51" s="1"/>
  <c r="N763" i="51"/>
  <c r="O763" i="51" s="1"/>
  <c r="N769" i="51"/>
  <c r="O769" i="51" s="1"/>
  <c r="P769" i="51" s="1"/>
  <c r="U769" i="51" s="1"/>
  <c r="V769" i="51" s="1"/>
  <c r="N775" i="51"/>
  <c r="O775" i="51" s="1"/>
  <c r="P775" i="51" s="1"/>
  <c r="U775" i="51" s="1"/>
  <c r="V775" i="51" s="1"/>
  <c r="N781" i="51"/>
  <c r="O781" i="51" s="1"/>
  <c r="N787" i="51"/>
  <c r="O787" i="51" s="1"/>
  <c r="N793" i="51"/>
  <c r="O793" i="51" s="1"/>
  <c r="N799" i="51"/>
  <c r="O799" i="51" s="1"/>
  <c r="N805" i="51"/>
  <c r="O805" i="51" s="1"/>
  <c r="N811" i="51"/>
  <c r="O811" i="51" s="1"/>
  <c r="P811" i="51" s="1"/>
  <c r="U811" i="51" s="1"/>
  <c r="V811" i="51" s="1"/>
  <c r="N817" i="51"/>
  <c r="O817" i="51" s="1"/>
  <c r="N823" i="51"/>
  <c r="O823" i="51" s="1"/>
  <c r="N829" i="51"/>
  <c r="O829" i="51" s="1"/>
  <c r="N835" i="51"/>
  <c r="O835" i="51" s="1"/>
  <c r="N841" i="51"/>
  <c r="O841" i="51" s="1"/>
  <c r="N847" i="51"/>
  <c r="O847" i="51" s="1"/>
  <c r="P847" i="51" s="1"/>
  <c r="U847" i="51" s="1"/>
  <c r="V847" i="51" s="1"/>
  <c r="N853" i="51"/>
  <c r="O853" i="51" s="1"/>
  <c r="N859" i="51"/>
  <c r="O859" i="51" s="1"/>
  <c r="N865" i="51"/>
  <c r="O865" i="51" s="1"/>
  <c r="N871" i="51"/>
  <c r="O871" i="51" s="1"/>
  <c r="N877" i="51"/>
  <c r="O877" i="51" s="1"/>
  <c r="N883" i="51"/>
  <c r="O883" i="51" s="1"/>
  <c r="P883" i="51" s="1"/>
  <c r="U883" i="51" s="1"/>
  <c r="V883" i="51" s="1"/>
  <c r="N889" i="51"/>
  <c r="O889" i="51" s="1"/>
  <c r="N895" i="51"/>
  <c r="O895" i="51" s="1"/>
  <c r="N901" i="51"/>
  <c r="O901" i="51" s="1"/>
  <c r="N907" i="51"/>
  <c r="O907" i="51" s="1"/>
  <c r="N913" i="51"/>
  <c r="O913" i="51" s="1"/>
  <c r="N919" i="51"/>
  <c r="O919" i="51" s="1"/>
  <c r="P919" i="51" s="1"/>
  <c r="U919" i="51" s="1"/>
  <c r="V919" i="51" s="1"/>
  <c r="N925" i="51"/>
  <c r="O925" i="51" s="1"/>
  <c r="N931" i="51"/>
  <c r="O931" i="51" s="1"/>
  <c r="N937" i="51"/>
  <c r="O937" i="51" s="1"/>
  <c r="N943" i="51"/>
  <c r="O943" i="51" s="1"/>
  <c r="N949" i="51"/>
  <c r="O949" i="51" s="1"/>
  <c r="N955" i="51"/>
  <c r="O955" i="51" s="1"/>
  <c r="P955" i="51" s="1"/>
  <c r="U955" i="51" s="1"/>
  <c r="V955" i="51" s="1"/>
  <c r="N961" i="51"/>
  <c r="O961" i="51" s="1"/>
  <c r="N967" i="51"/>
  <c r="O967" i="51" s="1"/>
  <c r="N973" i="51"/>
  <c r="O973" i="51" s="1"/>
  <c r="N979" i="51"/>
  <c r="O979" i="51" s="1"/>
  <c r="N985" i="51"/>
  <c r="O985" i="51" s="1"/>
  <c r="N991" i="51"/>
  <c r="O991" i="51" s="1"/>
  <c r="P991" i="51" s="1"/>
  <c r="U991" i="51" s="1"/>
  <c r="V991" i="51" s="1"/>
  <c r="N997" i="51"/>
  <c r="O997" i="51" s="1"/>
  <c r="N1003" i="51"/>
  <c r="O1003" i="51" s="1"/>
  <c r="N1009" i="51"/>
  <c r="O1009" i="51" s="1"/>
  <c r="N1015" i="51"/>
  <c r="O1015" i="51" s="1"/>
  <c r="N1021" i="51"/>
  <c r="O1021" i="51" s="1"/>
  <c r="N1027" i="51"/>
  <c r="O1027" i="51" s="1"/>
  <c r="N1033" i="51"/>
  <c r="O1033" i="51" s="1"/>
  <c r="N1039" i="51"/>
  <c r="O1039" i="51" s="1"/>
  <c r="N1045" i="51"/>
  <c r="O1045" i="51" s="1"/>
  <c r="N1051" i="51"/>
  <c r="O1051" i="51" s="1"/>
  <c r="N1057" i="51"/>
  <c r="O1057" i="51" s="1"/>
  <c r="P1057" i="51" s="1"/>
  <c r="U1057" i="51" s="1"/>
  <c r="V1057" i="51" s="1"/>
  <c r="N1063" i="51"/>
  <c r="O1063" i="51" s="1"/>
  <c r="P1063" i="51" s="1"/>
  <c r="U1063" i="51" s="1"/>
  <c r="V1063" i="51" s="1"/>
  <c r="N1069" i="51"/>
  <c r="O1069" i="51" s="1"/>
  <c r="N1075" i="51"/>
  <c r="O1075" i="51" s="1"/>
  <c r="N1081" i="51"/>
  <c r="O1081" i="51" s="1"/>
  <c r="N1087" i="51"/>
  <c r="O1087" i="51" s="1"/>
  <c r="P1087" i="51" s="1"/>
  <c r="U1087" i="51" s="1"/>
  <c r="V1087" i="51" s="1"/>
  <c r="N1093" i="51"/>
  <c r="O1093" i="51" s="1"/>
  <c r="N1099" i="51"/>
  <c r="O1099" i="51" s="1"/>
  <c r="P1099" i="51" s="1"/>
  <c r="U1099" i="51" s="1"/>
  <c r="V1099" i="51" s="1"/>
  <c r="N1105" i="51"/>
  <c r="O1105" i="51" s="1"/>
  <c r="N1111" i="51"/>
  <c r="O1111" i="51" s="1"/>
  <c r="N1117" i="51"/>
  <c r="O1117" i="51" s="1"/>
  <c r="N1123" i="51"/>
  <c r="O1123" i="51" s="1"/>
  <c r="N1129" i="51"/>
  <c r="O1129" i="51" s="1"/>
  <c r="N1135" i="51"/>
  <c r="O1135" i="51" s="1"/>
  <c r="P1135" i="51" s="1"/>
  <c r="U1135" i="51" s="1"/>
  <c r="V1135" i="51" s="1"/>
  <c r="N1141" i="51"/>
  <c r="O1141" i="51" s="1"/>
  <c r="N1147" i="51"/>
  <c r="O1147" i="51" s="1"/>
  <c r="N1153" i="51"/>
  <c r="O1153" i="51" s="1"/>
  <c r="N1159" i="51"/>
  <c r="O1159" i="51" s="1"/>
  <c r="N1165" i="51"/>
  <c r="O1165" i="51" s="1"/>
  <c r="P1165" i="51" s="1"/>
  <c r="U1165" i="51" s="1"/>
  <c r="V1165" i="51" s="1"/>
  <c r="N1171" i="51"/>
  <c r="O1171" i="51" s="1"/>
  <c r="N1177" i="51"/>
  <c r="O1177" i="51" s="1"/>
  <c r="N1183" i="51"/>
  <c r="O1183" i="51" s="1"/>
  <c r="N1121" i="51"/>
  <c r="O1121" i="51" s="1"/>
  <c r="P1121" i="51" s="1"/>
  <c r="U1121" i="51" s="1"/>
  <c r="V1121" i="51" s="1"/>
  <c r="N1127" i="51"/>
  <c r="O1127" i="51" s="1"/>
  <c r="N1133" i="51"/>
  <c r="O1133" i="51" s="1"/>
  <c r="P1133" i="51" s="1"/>
  <c r="U1133" i="51" s="1"/>
  <c r="V1133" i="51" s="1"/>
  <c r="N1139" i="51"/>
  <c r="O1139" i="51" s="1"/>
  <c r="N1145" i="51"/>
  <c r="O1145" i="51" s="1"/>
  <c r="N1151" i="51"/>
  <c r="O1151" i="51" s="1"/>
  <c r="N1157" i="51"/>
  <c r="O1157" i="51" s="1"/>
  <c r="N1163" i="51"/>
  <c r="O1163" i="51" s="1"/>
  <c r="N1169" i="51"/>
  <c r="O1169" i="51" s="1"/>
  <c r="N1175" i="51"/>
  <c r="O1175" i="51" s="1"/>
  <c r="N1181" i="51"/>
  <c r="O1181" i="51" s="1"/>
  <c r="N1176" i="51"/>
  <c r="O1176" i="51" s="1"/>
  <c r="N1182" i="51"/>
  <c r="O1182" i="51" s="1"/>
  <c r="P1162" i="51"/>
  <c r="U1162" i="51" s="1"/>
  <c r="V1162" i="51" s="1"/>
  <c r="P1042" i="51"/>
  <c r="U1042" i="51" s="1"/>
  <c r="V1042" i="51" s="1"/>
  <c r="P1006" i="51"/>
  <c r="U1006" i="51" s="1"/>
  <c r="V1006" i="51" s="1"/>
  <c r="P988" i="51"/>
  <c r="U988" i="51" s="1"/>
  <c r="V988" i="51" s="1"/>
  <c r="P542" i="51"/>
  <c r="U542" i="51" s="1"/>
  <c r="V542" i="51" s="1"/>
  <c r="P146" i="51"/>
  <c r="U146" i="51" s="1"/>
  <c r="V146" i="51" s="1"/>
  <c r="P650" i="51"/>
  <c r="U650" i="51" s="1"/>
  <c r="V650" i="51" s="1"/>
  <c r="P934" i="51"/>
  <c r="U934" i="51" s="1"/>
  <c r="V934" i="51" s="1"/>
  <c r="P862" i="51"/>
  <c r="U862" i="51" s="1"/>
  <c r="V862" i="51" s="1"/>
  <c r="P826" i="51"/>
  <c r="U826" i="51" s="1"/>
  <c r="V826" i="51" s="1"/>
  <c r="P790" i="51"/>
  <c r="U790" i="51" s="1"/>
  <c r="V790" i="51" s="1"/>
  <c r="P754" i="51"/>
  <c r="U754" i="51" s="1"/>
  <c r="V754" i="51" s="1"/>
  <c r="P718" i="51"/>
  <c r="U718" i="51" s="1"/>
  <c r="V718" i="51" s="1"/>
  <c r="P700" i="51"/>
  <c r="U700" i="51" s="1"/>
  <c r="V700" i="51" s="1"/>
  <c r="P682" i="51"/>
  <c r="U682" i="51" s="1"/>
  <c r="V682" i="51" s="1"/>
  <c r="P636" i="51"/>
  <c r="U636" i="51" s="1"/>
  <c r="V636" i="51" s="1"/>
  <c r="P276" i="51"/>
  <c r="U276" i="51" s="1"/>
  <c r="V276" i="51" s="1"/>
  <c r="P528" i="51"/>
  <c r="U528" i="51" s="1"/>
  <c r="V528" i="51" s="1"/>
  <c r="P420" i="51"/>
  <c r="U420" i="51" s="1"/>
  <c r="V420" i="51" s="1"/>
  <c r="P361" i="51"/>
  <c r="U361" i="51" s="1"/>
  <c r="V361" i="51" s="1"/>
  <c r="P60" i="51"/>
  <c r="U60" i="51" s="1"/>
  <c r="V60" i="51" s="1"/>
  <c r="P1168" i="51"/>
  <c r="U1168" i="51" s="1"/>
  <c r="V1168" i="51" s="1"/>
  <c r="P1156" i="51"/>
  <c r="U1156" i="51" s="1"/>
  <c r="V1156" i="51" s="1"/>
  <c r="P1132" i="51"/>
  <c r="U1132" i="51" s="1"/>
  <c r="V1132" i="51" s="1"/>
  <c r="P1120" i="51"/>
  <c r="U1120" i="51" s="1"/>
  <c r="V1120" i="51" s="1"/>
  <c r="P1048" i="51"/>
  <c r="U1048" i="51" s="1"/>
  <c r="V1048" i="51" s="1"/>
  <c r="P1012" i="51"/>
  <c r="U1012" i="51" s="1"/>
  <c r="V1012" i="51" s="1"/>
  <c r="P976" i="51"/>
  <c r="U976" i="51" s="1"/>
  <c r="V976" i="51" s="1"/>
  <c r="P940" i="51"/>
  <c r="U940" i="51" s="1"/>
  <c r="V940" i="51" s="1"/>
  <c r="P916" i="51"/>
  <c r="U916" i="51" s="1"/>
  <c r="V916" i="51" s="1"/>
  <c r="P904" i="51"/>
  <c r="U904" i="51" s="1"/>
  <c r="V904" i="51" s="1"/>
  <c r="P868" i="51"/>
  <c r="U868" i="51" s="1"/>
  <c r="V868" i="51" s="1"/>
  <c r="P832" i="51"/>
  <c r="U832" i="51" s="1"/>
  <c r="V832" i="51" s="1"/>
  <c r="P808" i="51"/>
  <c r="U808" i="51" s="1"/>
  <c r="V808" i="51" s="1"/>
  <c r="P796" i="51"/>
  <c r="U796" i="51" s="1"/>
  <c r="V796" i="51" s="1"/>
  <c r="P760" i="51"/>
  <c r="U760" i="51" s="1"/>
  <c r="V760" i="51" s="1"/>
  <c r="P724" i="51"/>
  <c r="U724" i="51" s="1"/>
  <c r="V724" i="51" s="1"/>
  <c r="P688" i="51"/>
  <c r="U688" i="51" s="1"/>
  <c r="V688" i="51" s="1"/>
  <c r="P994" i="51"/>
  <c r="U994" i="51" s="1"/>
  <c r="V994" i="51" s="1"/>
  <c r="P778" i="51"/>
  <c r="U778" i="51" s="1"/>
  <c r="V778" i="51" s="1"/>
  <c r="P614" i="51"/>
  <c r="U614" i="51" s="1"/>
  <c r="V614" i="51" s="1"/>
  <c r="P506" i="51"/>
  <c r="U506" i="51" s="1"/>
  <c r="V506" i="51" s="1"/>
  <c r="P38" i="51"/>
  <c r="U38" i="51" s="1"/>
  <c r="V38" i="51" s="1"/>
  <c r="P1054" i="51"/>
  <c r="U1054" i="51" s="1"/>
  <c r="V1054" i="51" s="1"/>
  <c r="P982" i="51"/>
  <c r="U982" i="51" s="1"/>
  <c r="V982" i="51" s="1"/>
  <c r="P838" i="51"/>
  <c r="U838" i="51" s="1"/>
  <c r="V838" i="51" s="1"/>
  <c r="P766" i="51"/>
  <c r="U766" i="51" s="1"/>
  <c r="V766" i="51" s="1"/>
  <c r="P578" i="51"/>
  <c r="U578" i="51" s="1"/>
  <c r="V578" i="51" s="1"/>
  <c r="P470" i="51"/>
  <c r="U470" i="51" s="1"/>
  <c r="V470" i="51" s="1"/>
  <c r="P386" i="51"/>
  <c r="U386" i="51" s="1"/>
  <c r="V386" i="51" s="1"/>
  <c r="P332" i="51"/>
  <c r="U332" i="51" s="1"/>
  <c r="V332" i="51" s="1"/>
  <c r="P1180" i="51"/>
  <c r="U1180" i="51" s="1"/>
  <c r="V1180" i="51" s="1"/>
  <c r="P462" i="51"/>
  <c r="U462" i="51" s="1"/>
  <c r="V462" i="51" s="1"/>
  <c r="P1102" i="51"/>
  <c r="U1102" i="51" s="1"/>
  <c r="V1102" i="51" s="1"/>
  <c r="P886" i="51"/>
  <c r="U886" i="51" s="1"/>
  <c r="V886" i="51" s="1"/>
  <c r="P814" i="51"/>
  <c r="U814" i="51" s="1"/>
  <c r="V814" i="51" s="1"/>
  <c r="P670" i="51"/>
  <c r="U670" i="51" s="1"/>
  <c r="V670" i="51" s="1"/>
  <c r="P211" i="51"/>
  <c r="U211" i="51" s="1"/>
  <c r="V211" i="51" s="1"/>
  <c r="P417" i="51"/>
  <c r="U417" i="51" s="1"/>
  <c r="V417" i="51" s="1"/>
  <c r="P315" i="51"/>
  <c r="U315" i="51" s="1"/>
  <c r="V315" i="51" s="1"/>
  <c r="P279" i="51"/>
  <c r="U279" i="51" s="1"/>
  <c r="V279" i="51" s="1"/>
  <c r="P237" i="51"/>
  <c r="U237" i="51" s="1"/>
  <c r="V237" i="51" s="1"/>
  <c r="P213" i="51"/>
  <c r="U213" i="51" s="1"/>
  <c r="V213" i="51" s="1"/>
  <c r="P201" i="51"/>
  <c r="U201" i="51" s="1"/>
  <c r="V201" i="51" s="1"/>
  <c r="P165" i="51"/>
  <c r="U165" i="51" s="1"/>
  <c r="V165" i="51" s="1"/>
  <c r="P123" i="51"/>
  <c r="U123" i="51" s="1"/>
  <c r="V123" i="51" s="1"/>
  <c r="P105" i="51"/>
  <c r="U105" i="51" s="1"/>
  <c r="V105" i="51" s="1"/>
  <c r="P87" i="51"/>
  <c r="U87" i="51" s="1"/>
  <c r="V87" i="51" s="1"/>
  <c r="P424" i="51"/>
  <c r="U424" i="51" s="1"/>
  <c r="V424" i="51" s="1"/>
  <c r="P394" i="51"/>
  <c r="U394" i="51" s="1"/>
  <c r="V394" i="51" s="1"/>
  <c r="P364" i="51"/>
  <c r="U364" i="51" s="1"/>
  <c r="V364" i="51" s="1"/>
  <c r="P358" i="51"/>
  <c r="U358" i="51" s="1"/>
  <c r="V358" i="51" s="1"/>
  <c r="P328" i="51"/>
  <c r="U328" i="51" s="1"/>
  <c r="V328" i="51" s="1"/>
  <c r="P322" i="51"/>
  <c r="U322" i="51" s="1"/>
  <c r="V322" i="51" s="1"/>
  <c r="P316" i="51"/>
  <c r="U316" i="51" s="1"/>
  <c r="V316" i="51" s="1"/>
  <c r="P292" i="51"/>
  <c r="U292" i="51" s="1"/>
  <c r="V292" i="51" s="1"/>
  <c r="P280" i="51"/>
  <c r="U280" i="51" s="1"/>
  <c r="V280" i="51" s="1"/>
  <c r="P274" i="51"/>
  <c r="U274" i="51" s="1"/>
  <c r="V274" i="51" s="1"/>
  <c r="P256" i="51"/>
  <c r="U256" i="51" s="1"/>
  <c r="V256" i="51" s="1"/>
  <c r="P220" i="51"/>
  <c r="U220" i="51" s="1"/>
  <c r="V220" i="51" s="1"/>
  <c r="P214" i="51"/>
  <c r="U214" i="51" s="1"/>
  <c r="V214" i="51" s="1"/>
  <c r="P208" i="51"/>
  <c r="U208" i="51" s="1"/>
  <c r="V208" i="51" s="1"/>
  <c r="P184" i="51"/>
  <c r="U184" i="51" s="1"/>
  <c r="V184" i="51" s="1"/>
  <c r="P172" i="51"/>
  <c r="U172" i="51" s="1"/>
  <c r="V172" i="51" s="1"/>
  <c r="P166" i="51"/>
  <c r="U166" i="51" s="1"/>
  <c r="V166" i="51" s="1"/>
  <c r="P136" i="51"/>
  <c r="U136" i="51" s="1"/>
  <c r="V136" i="51" s="1"/>
  <c r="P112" i="51"/>
  <c r="U112" i="51" s="1"/>
  <c r="V112" i="51" s="1"/>
  <c r="P106" i="51"/>
  <c r="U106" i="51" s="1"/>
  <c r="V106" i="51" s="1"/>
  <c r="P100" i="51"/>
  <c r="U100" i="51" s="1"/>
  <c r="V100" i="51" s="1"/>
  <c r="P64" i="51"/>
  <c r="U64" i="51" s="1"/>
  <c r="V64" i="51" s="1"/>
  <c r="P34" i="51"/>
  <c r="U34" i="51" s="1"/>
  <c r="V34" i="51" s="1"/>
  <c r="P28" i="51"/>
  <c r="U28" i="51" s="1"/>
  <c r="V28" i="51" s="1"/>
  <c r="P1103" i="51"/>
  <c r="U1103" i="51" s="1"/>
  <c r="V1103" i="51" s="1"/>
  <c r="P1091" i="51"/>
  <c r="U1091" i="51" s="1"/>
  <c r="V1091" i="51" s="1"/>
  <c r="P1067" i="51"/>
  <c r="U1067" i="51" s="1"/>
  <c r="V1067" i="51" s="1"/>
  <c r="P1055" i="51"/>
  <c r="U1055" i="51" s="1"/>
  <c r="V1055" i="51" s="1"/>
  <c r="P1043" i="51"/>
  <c r="U1043" i="51" s="1"/>
  <c r="V1043" i="51" s="1"/>
  <c r="P1031" i="51"/>
  <c r="U1031" i="51" s="1"/>
  <c r="V1031" i="51" s="1"/>
  <c r="P1013" i="51"/>
  <c r="U1013" i="51" s="1"/>
  <c r="V1013" i="51" s="1"/>
  <c r="P1001" i="51"/>
  <c r="U1001" i="51" s="1"/>
  <c r="V1001" i="51" s="1"/>
  <c r="P995" i="51"/>
  <c r="U995" i="51" s="1"/>
  <c r="V995" i="51" s="1"/>
  <c r="P989" i="51"/>
  <c r="U989" i="51" s="1"/>
  <c r="V989" i="51" s="1"/>
  <c r="P959" i="51"/>
  <c r="U959" i="51" s="1"/>
  <c r="V959" i="51" s="1"/>
  <c r="P953" i="51"/>
  <c r="U953" i="51" s="1"/>
  <c r="V953" i="51" s="1"/>
  <c r="P947" i="51"/>
  <c r="U947" i="51" s="1"/>
  <c r="V947" i="51" s="1"/>
  <c r="P923" i="51"/>
  <c r="U923" i="51" s="1"/>
  <c r="V923" i="51" s="1"/>
  <c r="P905" i="51"/>
  <c r="U905" i="51" s="1"/>
  <c r="V905" i="51" s="1"/>
  <c r="P899" i="51"/>
  <c r="U899" i="51" s="1"/>
  <c r="V899" i="51" s="1"/>
  <c r="P893" i="51"/>
  <c r="U893" i="51" s="1"/>
  <c r="V893" i="51" s="1"/>
  <c r="P887" i="51"/>
  <c r="U887" i="51" s="1"/>
  <c r="V887" i="51" s="1"/>
  <c r="P863" i="51"/>
  <c r="U863" i="51" s="1"/>
  <c r="V863" i="51" s="1"/>
  <c r="P851" i="51"/>
  <c r="U851" i="51" s="1"/>
  <c r="V851" i="51" s="1"/>
  <c r="P845" i="51"/>
  <c r="U845" i="51" s="1"/>
  <c r="V845" i="51" s="1"/>
  <c r="P839" i="51"/>
  <c r="U839" i="51" s="1"/>
  <c r="V839" i="51" s="1"/>
  <c r="P815" i="51"/>
  <c r="U815" i="51" s="1"/>
  <c r="V815" i="51" s="1"/>
  <c r="P809" i="51"/>
  <c r="U809" i="51" s="1"/>
  <c r="V809" i="51" s="1"/>
  <c r="P797" i="51"/>
  <c r="U797" i="51" s="1"/>
  <c r="V797" i="51" s="1"/>
  <c r="P791" i="51"/>
  <c r="U791" i="51" s="1"/>
  <c r="V791" i="51" s="1"/>
  <c r="P785" i="51"/>
  <c r="U785" i="51" s="1"/>
  <c r="V785" i="51" s="1"/>
  <c r="P779" i="51"/>
  <c r="U779" i="51" s="1"/>
  <c r="V779" i="51" s="1"/>
  <c r="P755" i="51"/>
  <c r="U755" i="51" s="1"/>
  <c r="V755" i="51" s="1"/>
  <c r="P743" i="51"/>
  <c r="U743" i="51" s="1"/>
  <c r="V743" i="51" s="1"/>
  <c r="P737" i="51"/>
  <c r="U737" i="51" s="1"/>
  <c r="V737" i="51" s="1"/>
  <c r="P731" i="51"/>
  <c r="U731" i="51" s="1"/>
  <c r="V731" i="51" s="1"/>
  <c r="P719" i="51"/>
  <c r="U719" i="51" s="1"/>
  <c r="V719" i="51" s="1"/>
  <c r="P707" i="51"/>
  <c r="U707" i="51" s="1"/>
  <c r="V707" i="51" s="1"/>
  <c r="P701" i="51"/>
  <c r="U701" i="51" s="1"/>
  <c r="V701" i="51" s="1"/>
  <c r="P689" i="51"/>
  <c r="U689" i="51" s="1"/>
  <c r="V689" i="51" s="1"/>
  <c r="P683" i="51"/>
  <c r="U683" i="51" s="1"/>
  <c r="V683" i="51" s="1"/>
  <c r="P677" i="51"/>
  <c r="U677" i="51" s="1"/>
  <c r="V677" i="51" s="1"/>
  <c r="P671" i="51"/>
  <c r="U671" i="51" s="1"/>
  <c r="V671" i="51" s="1"/>
  <c r="P658" i="51"/>
  <c r="U658" i="51" s="1"/>
  <c r="V658" i="51" s="1"/>
  <c r="P651" i="51"/>
  <c r="U651" i="51" s="1"/>
  <c r="V651" i="51" s="1"/>
  <c r="P644" i="51"/>
  <c r="U644" i="51" s="1"/>
  <c r="V644" i="51" s="1"/>
  <c r="P622" i="51"/>
  <c r="U622" i="51" s="1"/>
  <c r="V622" i="51" s="1"/>
  <c r="P615" i="51"/>
  <c r="U615" i="51" s="1"/>
  <c r="V615" i="51" s="1"/>
  <c r="P608" i="51"/>
  <c r="U608" i="51" s="1"/>
  <c r="V608" i="51" s="1"/>
  <c r="P601" i="51"/>
  <c r="U601" i="51" s="1"/>
  <c r="V601" i="51" s="1"/>
  <c r="P586" i="51"/>
  <c r="U586" i="51" s="1"/>
  <c r="V586" i="51" s="1"/>
  <c r="P579" i="51"/>
  <c r="U579" i="51" s="1"/>
  <c r="V579" i="51" s="1"/>
  <c r="P572" i="51"/>
  <c r="U572" i="51" s="1"/>
  <c r="V572" i="51" s="1"/>
  <c r="P550" i="51"/>
  <c r="U550" i="51" s="1"/>
  <c r="V550" i="51" s="1"/>
  <c r="P543" i="51"/>
  <c r="U543" i="51" s="1"/>
  <c r="V543" i="51" s="1"/>
  <c r="P536" i="51"/>
  <c r="U536" i="51" s="1"/>
  <c r="V536" i="51" s="1"/>
  <c r="P514" i="51"/>
  <c r="U514" i="51" s="1"/>
  <c r="V514" i="51" s="1"/>
  <c r="P507" i="51"/>
  <c r="U507" i="51" s="1"/>
  <c r="V507" i="51" s="1"/>
  <c r="P500" i="51"/>
  <c r="U500" i="51" s="1"/>
  <c r="V500" i="51" s="1"/>
  <c r="P478" i="51"/>
  <c r="U478" i="51" s="1"/>
  <c r="V478" i="51" s="1"/>
  <c r="P471" i="51"/>
  <c r="U471" i="51" s="1"/>
  <c r="V471" i="51" s="1"/>
  <c r="P442" i="51"/>
  <c r="U442" i="51" s="1"/>
  <c r="V442" i="51" s="1"/>
  <c r="P433" i="51"/>
  <c r="U433" i="51" s="1"/>
  <c r="V433" i="51" s="1"/>
  <c r="P411" i="51"/>
  <c r="U411" i="51" s="1"/>
  <c r="V411" i="51" s="1"/>
  <c r="P399" i="51"/>
  <c r="U399" i="51" s="1"/>
  <c r="V399" i="51" s="1"/>
  <c r="P390" i="51"/>
  <c r="U390" i="51" s="1"/>
  <c r="V390" i="51" s="1"/>
  <c r="P376" i="51"/>
  <c r="U376" i="51" s="1"/>
  <c r="V376" i="51" s="1"/>
  <c r="P348" i="51"/>
  <c r="U348" i="51" s="1"/>
  <c r="V348" i="51" s="1"/>
  <c r="P333" i="51"/>
  <c r="U333" i="51" s="1"/>
  <c r="V333" i="51" s="1"/>
  <c r="P319" i="51"/>
  <c r="U319" i="51" s="1"/>
  <c r="V319" i="51" s="1"/>
  <c r="P277" i="51"/>
  <c r="U277" i="51" s="1"/>
  <c r="V277" i="51" s="1"/>
  <c r="P255" i="51"/>
  <c r="U255" i="51" s="1"/>
  <c r="V255" i="51" s="1"/>
  <c r="P234" i="51"/>
  <c r="U234" i="51" s="1"/>
  <c r="V234" i="51" s="1"/>
  <c r="P212" i="51"/>
  <c r="U212" i="51" s="1"/>
  <c r="V212" i="51" s="1"/>
  <c r="P190" i="51"/>
  <c r="U190" i="51" s="1"/>
  <c r="V190" i="51" s="1"/>
  <c r="P169" i="51"/>
  <c r="U169" i="51" s="1"/>
  <c r="V169" i="51" s="1"/>
  <c r="P147" i="51"/>
  <c r="U147" i="51" s="1"/>
  <c r="V147" i="51" s="1"/>
  <c r="P126" i="51"/>
  <c r="U126" i="51" s="1"/>
  <c r="V126" i="51" s="1"/>
  <c r="P104" i="51"/>
  <c r="U104" i="51" s="1"/>
  <c r="V104" i="51" s="1"/>
  <c r="P82" i="51"/>
  <c r="U82" i="51" s="1"/>
  <c r="V82" i="51" s="1"/>
  <c r="P61" i="51"/>
  <c r="U61" i="51" s="1"/>
  <c r="V61" i="51" s="1"/>
  <c r="P39" i="51"/>
  <c r="U39" i="51" s="1"/>
  <c r="V39" i="51" s="1"/>
  <c r="P18" i="51"/>
  <c r="U18" i="51" s="1"/>
  <c r="V18" i="51" s="1"/>
  <c r="P423" i="51"/>
  <c r="U423" i="51" s="1"/>
  <c r="V423" i="51" s="1"/>
  <c r="P381" i="51"/>
  <c r="U381" i="51" s="1"/>
  <c r="V381" i="51" s="1"/>
  <c r="P351" i="51"/>
  <c r="U351" i="51" s="1"/>
  <c r="V351" i="51" s="1"/>
  <c r="P285" i="51"/>
  <c r="U285" i="51" s="1"/>
  <c r="V285" i="51" s="1"/>
  <c r="P141" i="51"/>
  <c r="U141" i="51" s="1"/>
  <c r="V141" i="51" s="1"/>
  <c r="P99" i="51"/>
  <c r="U99" i="51" s="1"/>
  <c r="V99" i="51" s="1"/>
  <c r="P63" i="51"/>
  <c r="U63" i="51" s="1"/>
  <c r="V63" i="51" s="1"/>
  <c r="P15" i="51"/>
  <c r="U15" i="51" s="1"/>
  <c r="V15" i="51" s="1"/>
  <c r="Q796" i="51"/>
  <c r="R796" i="51" s="1"/>
  <c r="S796" i="51" s="1"/>
  <c r="P621" i="51"/>
  <c r="U621" i="51" s="1"/>
  <c r="V621" i="51" s="1"/>
  <c r="P585" i="51"/>
  <c r="U585" i="51" s="1"/>
  <c r="V585" i="51" s="1"/>
  <c r="P549" i="51"/>
  <c r="U549" i="51" s="1"/>
  <c r="V549" i="51" s="1"/>
  <c r="P513" i="51"/>
  <c r="U513" i="51" s="1"/>
  <c r="V513" i="51" s="1"/>
  <c r="P477" i="51"/>
  <c r="U477" i="51" s="1"/>
  <c r="V477" i="51" s="1"/>
  <c r="P441" i="51"/>
  <c r="U441" i="51" s="1"/>
  <c r="V441" i="51" s="1"/>
  <c r="P429" i="51"/>
  <c r="U429" i="51" s="1"/>
  <c r="V429" i="51" s="1"/>
  <c r="P297" i="51"/>
  <c r="U297" i="51" s="1"/>
  <c r="V297" i="51" s="1"/>
  <c r="P189" i="51"/>
  <c r="U189" i="51" s="1"/>
  <c r="V189" i="51" s="1"/>
  <c r="Q103" i="51"/>
  <c r="R103" i="51" s="1"/>
  <c r="P81" i="51"/>
  <c r="U81" i="51" s="1"/>
  <c r="V81" i="51" s="1"/>
  <c r="P446" i="51"/>
  <c r="U446" i="51" s="1"/>
  <c r="V446" i="51" s="1"/>
  <c r="P416" i="51"/>
  <c r="U416" i="51" s="1"/>
  <c r="V416" i="51" s="1"/>
  <c r="P410" i="51"/>
  <c r="U410" i="51" s="1"/>
  <c r="V410" i="51" s="1"/>
  <c r="P380" i="51"/>
  <c r="U380" i="51" s="1"/>
  <c r="V380" i="51" s="1"/>
  <c r="P374" i="51"/>
  <c r="U374" i="51" s="1"/>
  <c r="V374" i="51" s="1"/>
  <c r="P350" i="51"/>
  <c r="U350" i="51" s="1"/>
  <c r="V350" i="51" s="1"/>
  <c r="P344" i="51"/>
  <c r="U344" i="51" s="1"/>
  <c r="V344" i="51" s="1"/>
  <c r="P314" i="51"/>
  <c r="U314" i="51" s="1"/>
  <c r="V314" i="51" s="1"/>
  <c r="P308" i="51"/>
  <c r="U308" i="51" s="1"/>
  <c r="V308" i="51" s="1"/>
  <c r="P302" i="51"/>
  <c r="U302" i="51" s="1"/>
  <c r="V302" i="51" s="1"/>
  <c r="P296" i="51"/>
  <c r="U296" i="51" s="1"/>
  <c r="V296" i="51" s="1"/>
  <c r="P278" i="51"/>
  <c r="U278" i="51" s="1"/>
  <c r="V278" i="51" s="1"/>
  <c r="P272" i="51"/>
  <c r="U272" i="51" s="1"/>
  <c r="V272" i="51" s="1"/>
  <c r="P266" i="51"/>
  <c r="U266" i="51" s="1"/>
  <c r="V266" i="51" s="1"/>
  <c r="P260" i="51"/>
  <c r="U260" i="51" s="1"/>
  <c r="V260" i="51" s="1"/>
  <c r="P242" i="51"/>
  <c r="U242" i="51" s="1"/>
  <c r="V242" i="51" s="1"/>
  <c r="P236" i="51"/>
  <c r="U236" i="51" s="1"/>
  <c r="V236" i="51" s="1"/>
  <c r="P224" i="51"/>
  <c r="U224" i="51" s="1"/>
  <c r="V224" i="51" s="1"/>
  <c r="P206" i="51"/>
  <c r="U206" i="51" s="1"/>
  <c r="V206" i="51" s="1"/>
  <c r="P200" i="51"/>
  <c r="U200" i="51" s="1"/>
  <c r="V200" i="51" s="1"/>
  <c r="P194" i="51"/>
  <c r="U194" i="51" s="1"/>
  <c r="V194" i="51" s="1"/>
  <c r="P170" i="51"/>
  <c r="U170" i="51" s="1"/>
  <c r="V170" i="51" s="1"/>
  <c r="P164" i="51"/>
  <c r="U164" i="51" s="1"/>
  <c r="V164" i="51" s="1"/>
  <c r="P158" i="51"/>
  <c r="U158" i="51" s="1"/>
  <c r="V158" i="51" s="1"/>
  <c r="P134" i="51"/>
  <c r="U134" i="51" s="1"/>
  <c r="V134" i="51" s="1"/>
  <c r="P128" i="51"/>
  <c r="U128" i="51" s="1"/>
  <c r="V128" i="51" s="1"/>
  <c r="P122" i="51"/>
  <c r="U122" i="51" s="1"/>
  <c r="V122" i="51" s="1"/>
  <c r="P116" i="51"/>
  <c r="U116" i="51" s="1"/>
  <c r="V116" i="51" s="1"/>
  <c r="P98" i="51"/>
  <c r="U98" i="51" s="1"/>
  <c r="V98" i="51" s="1"/>
  <c r="P92" i="51"/>
  <c r="U92" i="51" s="1"/>
  <c r="V92" i="51" s="1"/>
  <c r="P86" i="51"/>
  <c r="U86" i="51" s="1"/>
  <c r="V86" i="51" s="1"/>
  <c r="P50" i="51"/>
  <c r="U50" i="51" s="1"/>
  <c r="V50" i="51" s="1"/>
  <c r="P44" i="51"/>
  <c r="U44" i="51" s="1"/>
  <c r="V44" i="51" s="1"/>
  <c r="P26" i="51"/>
  <c r="U26" i="51" s="1"/>
  <c r="V26" i="51" s="1"/>
  <c r="P20" i="51"/>
  <c r="U20" i="51" s="1"/>
  <c r="V20" i="51" s="1"/>
  <c r="P14" i="51"/>
  <c r="U14" i="51" s="1"/>
  <c r="V14" i="51" s="1"/>
  <c r="P1179" i="51"/>
  <c r="U1179" i="51" s="1"/>
  <c r="V1179" i="51" s="1"/>
  <c r="P1173" i="51"/>
  <c r="U1173" i="51" s="1"/>
  <c r="V1173" i="51" s="1"/>
  <c r="P1167" i="51"/>
  <c r="U1167" i="51" s="1"/>
  <c r="V1167" i="51" s="1"/>
  <c r="P1161" i="51"/>
  <c r="U1161" i="51" s="1"/>
  <c r="V1161" i="51" s="1"/>
  <c r="P1155" i="51"/>
  <c r="U1155" i="51" s="1"/>
  <c r="V1155" i="51" s="1"/>
  <c r="P1143" i="51"/>
  <c r="U1143" i="51" s="1"/>
  <c r="V1143" i="51" s="1"/>
  <c r="P1137" i="51"/>
  <c r="U1137" i="51" s="1"/>
  <c r="V1137" i="51" s="1"/>
  <c r="P1131" i="51"/>
  <c r="U1131" i="51" s="1"/>
  <c r="V1131" i="51" s="1"/>
  <c r="P1125" i="51"/>
  <c r="U1125" i="51" s="1"/>
  <c r="V1125" i="51" s="1"/>
  <c r="P1119" i="51"/>
  <c r="U1119" i="51" s="1"/>
  <c r="V1119" i="51" s="1"/>
  <c r="P1107" i="51"/>
  <c r="U1107" i="51" s="1"/>
  <c r="V1107" i="51" s="1"/>
  <c r="P1101" i="51"/>
  <c r="U1101" i="51" s="1"/>
  <c r="V1101" i="51" s="1"/>
  <c r="P1095" i="51"/>
  <c r="U1095" i="51" s="1"/>
  <c r="V1095" i="51" s="1"/>
  <c r="P1089" i="51"/>
  <c r="U1089" i="51" s="1"/>
  <c r="V1089" i="51" s="1"/>
  <c r="P1083" i="51"/>
  <c r="U1083" i="51" s="1"/>
  <c r="V1083" i="51" s="1"/>
  <c r="P1071" i="51"/>
  <c r="U1071" i="51" s="1"/>
  <c r="V1071" i="51" s="1"/>
  <c r="P1065" i="51"/>
  <c r="U1065" i="51" s="1"/>
  <c r="V1065" i="51" s="1"/>
  <c r="P1059" i="51"/>
  <c r="U1059" i="51" s="1"/>
  <c r="V1059" i="51" s="1"/>
  <c r="P1053" i="51"/>
  <c r="U1053" i="51" s="1"/>
  <c r="V1053" i="51" s="1"/>
  <c r="P1047" i="51"/>
  <c r="U1047" i="51" s="1"/>
  <c r="V1047" i="51" s="1"/>
  <c r="P1035" i="51"/>
  <c r="U1035" i="51" s="1"/>
  <c r="V1035" i="51" s="1"/>
  <c r="P1029" i="51"/>
  <c r="U1029" i="51" s="1"/>
  <c r="V1029" i="51" s="1"/>
  <c r="P1017" i="51"/>
  <c r="U1017" i="51" s="1"/>
  <c r="V1017" i="51" s="1"/>
  <c r="P1011" i="51"/>
  <c r="U1011" i="51" s="1"/>
  <c r="V1011" i="51" s="1"/>
  <c r="P1005" i="51"/>
  <c r="U1005" i="51" s="1"/>
  <c r="V1005" i="51" s="1"/>
  <c r="P999" i="51"/>
  <c r="U999" i="51" s="1"/>
  <c r="V999" i="51" s="1"/>
  <c r="P993" i="51"/>
  <c r="U993" i="51" s="1"/>
  <c r="V993" i="51" s="1"/>
  <c r="P981" i="51"/>
  <c r="U981" i="51" s="1"/>
  <c r="V981" i="51" s="1"/>
  <c r="P975" i="51"/>
  <c r="U975" i="51" s="1"/>
  <c r="V975" i="51" s="1"/>
  <c r="P969" i="51"/>
  <c r="U969" i="51" s="1"/>
  <c r="V969" i="51" s="1"/>
  <c r="P963" i="51"/>
  <c r="U963" i="51" s="1"/>
  <c r="V963" i="51" s="1"/>
  <c r="P957" i="51"/>
  <c r="U957" i="51" s="1"/>
  <c r="V957" i="51" s="1"/>
  <c r="P945" i="51"/>
  <c r="U945" i="51" s="1"/>
  <c r="V945" i="51" s="1"/>
  <c r="P939" i="51"/>
  <c r="U939" i="51" s="1"/>
  <c r="V939" i="51" s="1"/>
  <c r="P933" i="51"/>
  <c r="U933" i="51" s="1"/>
  <c r="V933" i="51" s="1"/>
  <c r="P927" i="51"/>
  <c r="U927" i="51" s="1"/>
  <c r="V927" i="51" s="1"/>
  <c r="P921" i="51"/>
  <c r="U921" i="51" s="1"/>
  <c r="V921" i="51" s="1"/>
  <c r="P915" i="51"/>
  <c r="U915" i="51" s="1"/>
  <c r="V915" i="51" s="1"/>
  <c r="P909" i="51"/>
  <c r="U909" i="51" s="1"/>
  <c r="V909" i="51" s="1"/>
  <c r="P903" i="51"/>
  <c r="U903" i="51" s="1"/>
  <c r="V903" i="51" s="1"/>
  <c r="P897" i="51"/>
  <c r="U897" i="51" s="1"/>
  <c r="V897" i="51" s="1"/>
  <c r="P891" i="51"/>
  <c r="U891" i="51" s="1"/>
  <c r="V891" i="51" s="1"/>
  <c r="P885" i="51"/>
  <c r="U885" i="51" s="1"/>
  <c r="V885" i="51" s="1"/>
  <c r="P879" i="51"/>
  <c r="U879" i="51" s="1"/>
  <c r="V879" i="51" s="1"/>
  <c r="P873" i="51"/>
  <c r="U873" i="51" s="1"/>
  <c r="V873" i="51" s="1"/>
  <c r="P867" i="51"/>
  <c r="U867" i="51" s="1"/>
  <c r="V867" i="51" s="1"/>
  <c r="P861" i="51"/>
  <c r="U861" i="51" s="1"/>
  <c r="V861" i="51" s="1"/>
  <c r="P855" i="51"/>
  <c r="U855" i="51" s="1"/>
  <c r="V855" i="51" s="1"/>
  <c r="P849" i="51"/>
  <c r="U849" i="51" s="1"/>
  <c r="V849" i="51" s="1"/>
  <c r="P843" i="51"/>
  <c r="U843" i="51" s="1"/>
  <c r="V843" i="51" s="1"/>
  <c r="P837" i="51"/>
  <c r="U837" i="51" s="1"/>
  <c r="V837" i="51" s="1"/>
  <c r="P831" i="51"/>
  <c r="U831" i="51" s="1"/>
  <c r="V831" i="51" s="1"/>
  <c r="P825" i="51"/>
  <c r="U825" i="51" s="1"/>
  <c r="V825" i="51" s="1"/>
  <c r="P819" i="51"/>
  <c r="U819" i="51" s="1"/>
  <c r="V819" i="51" s="1"/>
  <c r="P813" i="51"/>
  <c r="U813" i="51" s="1"/>
  <c r="V813" i="51" s="1"/>
  <c r="P807" i="51"/>
  <c r="U807" i="51" s="1"/>
  <c r="V807" i="51" s="1"/>
  <c r="P801" i="51"/>
  <c r="U801" i="51" s="1"/>
  <c r="V801" i="51" s="1"/>
  <c r="P795" i="51"/>
  <c r="U795" i="51" s="1"/>
  <c r="V795" i="51" s="1"/>
  <c r="P789" i="51"/>
  <c r="U789" i="51" s="1"/>
  <c r="V789" i="51" s="1"/>
  <c r="P783" i="51"/>
  <c r="U783" i="51" s="1"/>
  <c r="V783" i="51" s="1"/>
  <c r="P777" i="51"/>
  <c r="U777" i="51" s="1"/>
  <c r="V777" i="51" s="1"/>
  <c r="P771" i="51"/>
  <c r="U771" i="51" s="1"/>
  <c r="V771" i="51" s="1"/>
  <c r="P765" i="51"/>
  <c r="U765" i="51" s="1"/>
  <c r="V765" i="51" s="1"/>
  <c r="P759" i="51"/>
  <c r="U759" i="51" s="1"/>
  <c r="V759" i="51" s="1"/>
  <c r="P753" i="51"/>
  <c r="U753" i="51" s="1"/>
  <c r="V753" i="51" s="1"/>
  <c r="P747" i="51"/>
  <c r="U747" i="51" s="1"/>
  <c r="V747" i="51" s="1"/>
  <c r="P741" i="51"/>
  <c r="U741" i="51" s="1"/>
  <c r="V741" i="51" s="1"/>
  <c r="P735" i="51"/>
  <c r="U735" i="51" s="1"/>
  <c r="V735" i="51" s="1"/>
  <c r="P729" i="51"/>
  <c r="U729" i="51" s="1"/>
  <c r="V729" i="51" s="1"/>
  <c r="P723" i="51"/>
  <c r="U723" i="51" s="1"/>
  <c r="V723" i="51" s="1"/>
  <c r="P717" i="51"/>
  <c r="U717" i="51" s="1"/>
  <c r="V717" i="51" s="1"/>
  <c r="P711" i="51"/>
  <c r="U711" i="51" s="1"/>
  <c r="V711" i="51" s="1"/>
  <c r="P705" i="51"/>
  <c r="U705" i="51" s="1"/>
  <c r="V705" i="51" s="1"/>
  <c r="P699" i="51"/>
  <c r="U699" i="51" s="1"/>
  <c r="V699" i="51" s="1"/>
  <c r="P693" i="51"/>
  <c r="U693" i="51" s="1"/>
  <c r="V693" i="51" s="1"/>
  <c r="P687" i="51"/>
  <c r="U687" i="51" s="1"/>
  <c r="V687" i="51" s="1"/>
  <c r="P681" i="51"/>
  <c r="U681" i="51" s="1"/>
  <c r="V681" i="51" s="1"/>
  <c r="P675" i="51"/>
  <c r="U675" i="51" s="1"/>
  <c r="V675" i="51" s="1"/>
  <c r="P669" i="51"/>
  <c r="U669" i="51" s="1"/>
  <c r="V669" i="51" s="1"/>
  <c r="P663" i="51"/>
  <c r="U663" i="51" s="1"/>
  <c r="V663" i="51" s="1"/>
  <c r="P649" i="51"/>
  <c r="U649" i="51" s="1"/>
  <c r="V649" i="51" s="1"/>
  <c r="P634" i="51"/>
  <c r="U634" i="51" s="1"/>
  <c r="V634" i="51" s="1"/>
  <c r="P606" i="51"/>
  <c r="U606" i="51" s="1"/>
  <c r="V606" i="51" s="1"/>
  <c r="P598" i="51"/>
  <c r="U598" i="51" s="1"/>
  <c r="V598" i="51" s="1"/>
  <c r="P591" i="51"/>
  <c r="U591" i="51" s="1"/>
  <c r="V591" i="51" s="1"/>
  <c r="P584" i="51"/>
  <c r="U584" i="51" s="1"/>
  <c r="V584" i="51" s="1"/>
  <c r="P570" i="51"/>
  <c r="U570" i="51" s="1"/>
  <c r="V570" i="51" s="1"/>
  <c r="P541" i="51"/>
  <c r="U541" i="51" s="1"/>
  <c r="V541" i="51" s="1"/>
  <c r="P519" i="51"/>
  <c r="U519" i="51" s="1"/>
  <c r="V519" i="51" s="1"/>
  <c r="P505" i="51"/>
  <c r="U505" i="51" s="1"/>
  <c r="V505" i="51" s="1"/>
  <c r="P498" i="51"/>
  <c r="U498" i="51" s="1"/>
  <c r="V498" i="51" s="1"/>
  <c r="P490" i="51"/>
  <c r="U490" i="51" s="1"/>
  <c r="V490" i="51" s="1"/>
  <c r="P476" i="51"/>
  <c r="U476" i="51" s="1"/>
  <c r="V476" i="51" s="1"/>
  <c r="P469" i="51"/>
  <c r="U469" i="51" s="1"/>
  <c r="V469" i="51" s="1"/>
  <c r="P459" i="51"/>
  <c r="U459" i="51" s="1"/>
  <c r="V459" i="51" s="1"/>
  <c r="P428" i="51"/>
  <c r="U428" i="51" s="1"/>
  <c r="V428" i="51" s="1"/>
  <c r="P418" i="51"/>
  <c r="U418" i="51" s="1"/>
  <c r="V418" i="51" s="1"/>
  <c r="P397" i="51"/>
  <c r="U397" i="51" s="1"/>
  <c r="V397" i="51" s="1"/>
  <c r="P385" i="51"/>
  <c r="U385" i="51" s="1"/>
  <c r="V385" i="51" s="1"/>
  <c r="P370" i="51"/>
  <c r="U370" i="51" s="1"/>
  <c r="V370" i="51" s="1"/>
  <c r="P356" i="51"/>
  <c r="U356" i="51" s="1"/>
  <c r="V356" i="51" s="1"/>
  <c r="P342" i="51"/>
  <c r="U342" i="51" s="1"/>
  <c r="V342" i="51" s="1"/>
  <c r="P327" i="51"/>
  <c r="U327" i="51" s="1"/>
  <c r="V327" i="51" s="1"/>
  <c r="P313" i="51"/>
  <c r="U313" i="51" s="1"/>
  <c r="V313" i="51" s="1"/>
  <c r="P291" i="51"/>
  <c r="U291" i="51" s="1"/>
  <c r="V291" i="51" s="1"/>
  <c r="P270" i="51"/>
  <c r="U270" i="51" s="1"/>
  <c r="V270" i="51" s="1"/>
  <c r="P248" i="51"/>
  <c r="U248" i="51" s="1"/>
  <c r="V248" i="51" s="1"/>
  <c r="P205" i="51"/>
  <c r="U205" i="51" s="1"/>
  <c r="V205" i="51" s="1"/>
  <c r="P183" i="51"/>
  <c r="U183" i="51" s="1"/>
  <c r="V183" i="51" s="1"/>
  <c r="P162" i="51"/>
  <c r="U162" i="51" s="1"/>
  <c r="V162" i="51" s="1"/>
  <c r="P140" i="51"/>
  <c r="U140" i="51" s="1"/>
  <c r="V140" i="51" s="1"/>
  <c r="P118" i="51"/>
  <c r="U118" i="51" s="1"/>
  <c r="V118" i="51" s="1"/>
  <c r="P97" i="51"/>
  <c r="U97" i="51" s="1"/>
  <c r="V97" i="51" s="1"/>
  <c r="P75" i="51"/>
  <c r="U75" i="51" s="1"/>
  <c r="V75" i="51" s="1"/>
  <c r="P54" i="51"/>
  <c r="U54" i="51" s="1"/>
  <c r="V54" i="51" s="1"/>
  <c r="P32" i="51"/>
  <c r="U32" i="51" s="1"/>
  <c r="V32" i="51" s="1"/>
  <c r="P10" i="51"/>
  <c r="U10" i="51" s="1"/>
  <c r="V10" i="51" s="1"/>
  <c r="P345" i="51"/>
  <c r="U345" i="51" s="1"/>
  <c r="V345" i="51" s="1"/>
  <c r="P321" i="51"/>
  <c r="U321" i="51" s="1"/>
  <c r="V321" i="51" s="1"/>
  <c r="P309" i="51"/>
  <c r="U309" i="51" s="1"/>
  <c r="V309" i="51" s="1"/>
  <c r="P249" i="51"/>
  <c r="U249" i="51" s="1"/>
  <c r="V249" i="51" s="1"/>
  <c r="P231" i="51"/>
  <c r="U231" i="51" s="1"/>
  <c r="V231" i="51" s="1"/>
  <c r="P171" i="51"/>
  <c r="U171" i="51" s="1"/>
  <c r="V171" i="51" s="1"/>
  <c r="P69" i="51"/>
  <c r="U69" i="51" s="1"/>
  <c r="V69" i="51" s="1"/>
  <c r="P51" i="51"/>
  <c r="U51" i="51" s="1"/>
  <c r="V51" i="51" s="1"/>
  <c r="P445" i="51"/>
  <c r="U445" i="51" s="1"/>
  <c r="V445" i="51" s="1"/>
  <c r="P409" i="51"/>
  <c r="U409" i="51" s="1"/>
  <c r="V409" i="51" s="1"/>
  <c r="P403" i="51"/>
  <c r="U403" i="51" s="1"/>
  <c r="V403" i="51" s="1"/>
  <c r="P373" i="51"/>
  <c r="U373" i="51" s="1"/>
  <c r="V373" i="51" s="1"/>
  <c r="P343" i="51"/>
  <c r="U343" i="51" s="1"/>
  <c r="V343" i="51" s="1"/>
  <c r="P337" i="51"/>
  <c r="U337" i="51" s="1"/>
  <c r="V337" i="51" s="1"/>
  <c r="P301" i="51"/>
  <c r="U301" i="51" s="1"/>
  <c r="V301" i="51" s="1"/>
  <c r="P289" i="51"/>
  <c r="U289" i="51" s="1"/>
  <c r="V289" i="51" s="1"/>
  <c r="P265" i="51"/>
  <c r="U265" i="51" s="1"/>
  <c r="V265" i="51" s="1"/>
  <c r="P253" i="51"/>
  <c r="U253" i="51" s="1"/>
  <c r="V253" i="51" s="1"/>
  <c r="P229" i="51"/>
  <c r="U229" i="51" s="1"/>
  <c r="V229" i="51" s="1"/>
  <c r="P223" i="51"/>
  <c r="U223" i="51" s="1"/>
  <c r="V223" i="51" s="1"/>
  <c r="P217" i="51"/>
  <c r="U217" i="51" s="1"/>
  <c r="V217" i="51" s="1"/>
  <c r="P193" i="51"/>
  <c r="U193" i="51" s="1"/>
  <c r="V193" i="51" s="1"/>
  <c r="P181" i="51"/>
  <c r="U181" i="51" s="1"/>
  <c r="V181" i="51" s="1"/>
  <c r="P157" i="51"/>
  <c r="U157" i="51" s="1"/>
  <c r="V157" i="51" s="1"/>
  <c r="P151" i="51"/>
  <c r="U151" i="51" s="1"/>
  <c r="V151" i="51" s="1"/>
  <c r="P145" i="51"/>
  <c r="U145" i="51" s="1"/>
  <c r="V145" i="51" s="1"/>
  <c r="P121" i="51"/>
  <c r="U121" i="51" s="1"/>
  <c r="V121" i="51" s="1"/>
  <c r="P115" i="51"/>
  <c r="U115" i="51" s="1"/>
  <c r="V115" i="51" s="1"/>
  <c r="P109" i="51"/>
  <c r="U109" i="51" s="1"/>
  <c r="V109" i="51" s="1"/>
  <c r="P91" i="51"/>
  <c r="U91" i="51" s="1"/>
  <c r="V91" i="51" s="1"/>
  <c r="P85" i="51"/>
  <c r="U85" i="51" s="1"/>
  <c r="V85" i="51" s="1"/>
  <c r="P79" i="51"/>
  <c r="U79" i="51" s="1"/>
  <c r="V79" i="51" s="1"/>
  <c r="P73" i="51"/>
  <c r="U73" i="51" s="1"/>
  <c r="V73" i="51" s="1"/>
  <c r="P55" i="51"/>
  <c r="U55" i="51" s="1"/>
  <c r="V55" i="51" s="1"/>
  <c r="P49" i="51"/>
  <c r="U49" i="51" s="1"/>
  <c r="V49" i="51" s="1"/>
  <c r="P43" i="51"/>
  <c r="U43" i="51" s="1"/>
  <c r="V43" i="51" s="1"/>
  <c r="P37" i="51"/>
  <c r="U37" i="51" s="1"/>
  <c r="V37" i="51" s="1"/>
  <c r="P19" i="51"/>
  <c r="U19" i="51" s="1"/>
  <c r="V19" i="51" s="1"/>
  <c r="P13" i="51"/>
  <c r="U13" i="51" s="1"/>
  <c r="V13" i="51" s="1"/>
  <c r="P7" i="51"/>
  <c r="U7" i="51" s="1"/>
  <c r="V7" i="51" s="1"/>
  <c r="P1184" i="51"/>
  <c r="U1184" i="51" s="1"/>
  <c r="V1184" i="51" s="1"/>
  <c r="P1178" i="51"/>
  <c r="U1178" i="51" s="1"/>
  <c r="V1178" i="51" s="1"/>
  <c r="P1166" i="51"/>
  <c r="U1166" i="51" s="1"/>
  <c r="V1166" i="51" s="1"/>
  <c r="P1154" i="51"/>
  <c r="U1154" i="51" s="1"/>
  <c r="V1154" i="51" s="1"/>
  <c r="P1148" i="51"/>
  <c r="U1148" i="51" s="1"/>
  <c r="V1148" i="51" s="1"/>
  <c r="P1142" i="51"/>
  <c r="U1142" i="51" s="1"/>
  <c r="V1142" i="51" s="1"/>
  <c r="P1118" i="51"/>
  <c r="U1118" i="51" s="1"/>
  <c r="V1118" i="51" s="1"/>
  <c r="P1112" i="51"/>
  <c r="U1112" i="51" s="1"/>
  <c r="V1112" i="51" s="1"/>
  <c r="P1106" i="51"/>
  <c r="U1106" i="51" s="1"/>
  <c r="V1106" i="51" s="1"/>
  <c r="P1094" i="51"/>
  <c r="U1094" i="51" s="1"/>
  <c r="V1094" i="51" s="1"/>
  <c r="P1082" i="51"/>
  <c r="U1082" i="51" s="1"/>
  <c r="V1082" i="51" s="1"/>
  <c r="P1076" i="51"/>
  <c r="U1076" i="51" s="1"/>
  <c r="V1076" i="51" s="1"/>
  <c r="P1070" i="51"/>
  <c r="U1070" i="51" s="1"/>
  <c r="V1070" i="51" s="1"/>
  <c r="P1064" i="51"/>
  <c r="U1064" i="51" s="1"/>
  <c r="V1064" i="51" s="1"/>
  <c r="P1058" i="51"/>
  <c r="U1058" i="51" s="1"/>
  <c r="V1058" i="51" s="1"/>
  <c r="P1040" i="51"/>
  <c r="U1040" i="51" s="1"/>
  <c r="V1040" i="51" s="1"/>
  <c r="P1028" i="51"/>
  <c r="U1028" i="51" s="1"/>
  <c r="V1028" i="51" s="1"/>
  <c r="P1022" i="51"/>
  <c r="U1022" i="51" s="1"/>
  <c r="V1022" i="51" s="1"/>
  <c r="P1016" i="51"/>
  <c r="U1016" i="51" s="1"/>
  <c r="V1016" i="51" s="1"/>
  <c r="P1010" i="51"/>
  <c r="U1010" i="51" s="1"/>
  <c r="V1010" i="51" s="1"/>
  <c r="P992" i="51"/>
  <c r="U992" i="51" s="1"/>
  <c r="V992" i="51" s="1"/>
  <c r="P986" i="51"/>
  <c r="U986" i="51" s="1"/>
  <c r="V986" i="51" s="1"/>
  <c r="P974" i="51"/>
  <c r="U974" i="51" s="1"/>
  <c r="V974" i="51" s="1"/>
  <c r="P968" i="51"/>
  <c r="U968" i="51" s="1"/>
  <c r="V968" i="51" s="1"/>
  <c r="P962" i="51"/>
  <c r="U962" i="51" s="1"/>
  <c r="V962" i="51" s="1"/>
  <c r="P956" i="51"/>
  <c r="U956" i="51" s="1"/>
  <c r="V956" i="51" s="1"/>
  <c r="P944" i="51"/>
  <c r="U944" i="51" s="1"/>
  <c r="V944" i="51" s="1"/>
  <c r="P938" i="51"/>
  <c r="U938" i="51" s="1"/>
  <c r="V938" i="51" s="1"/>
  <c r="P932" i="51"/>
  <c r="U932" i="51" s="1"/>
  <c r="V932" i="51" s="1"/>
  <c r="P920" i="51"/>
  <c r="U920" i="51" s="1"/>
  <c r="V920" i="51" s="1"/>
  <c r="P914" i="51"/>
  <c r="U914" i="51" s="1"/>
  <c r="V914" i="51" s="1"/>
  <c r="P908" i="51"/>
  <c r="U908" i="51" s="1"/>
  <c r="V908" i="51" s="1"/>
  <c r="P902" i="51"/>
  <c r="U902" i="51" s="1"/>
  <c r="V902" i="51" s="1"/>
  <c r="P896" i="51"/>
  <c r="U896" i="51" s="1"/>
  <c r="V896" i="51" s="1"/>
  <c r="P884" i="51"/>
  <c r="U884" i="51" s="1"/>
  <c r="V884" i="51" s="1"/>
  <c r="P878" i="51"/>
  <c r="U878" i="51" s="1"/>
  <c r="V878" i="51" s="1"/>
  <c r="P866" i="51"/>
  <c r="U866" i="51" s="1"/>
  <c r="V866" i="51" s="1"/>
  <c r="P860" i="51"/>
  <c r="U860" i="51" s="1"/>
  <c r="V860" i="51" s="1"/>
  <c r="P854" i="51"/>
  <c r="U854" i="51" s="1"/>
  <c r="V854" i="51" s="1"/>
  <c r="P848" i="51"/>
  <c r="U848" i="51" s="1"/>
  <c r="V848" i="51" s="1"/>
  <c r="P830" i="51"/>
  <c r="U830" i="51" s="1"/>
  <c r="V830" i="51" s="1"/>
  <c r="P824" i="51"/>
  <c r="U824" i="51" s="1"/>
  <c r="V824" i="51" s="1"/>
  <c r="P812" i="51"/>
  <c r="U812" i="51" s="1"/>
  <c r="V812" i="51" s="1"/>
  <c r="P806" i="51"/>
  <c r="U806" i="51" s="1"/>
  <c r="V806" i="51" s="1"/>
  <c r="P800" i="51"/>
  <c r="U800" i="51" s="1"/>
  <c r="V800" i="51" s="1"/>
  <c r="P794" i="51"/>
  <c r="U794" i="51" s="1"/>
  <c r="V794" i="51" s="1"/>
  <c r="P788" i="51"/>
  <c r="U788" i="51" s="1"/>
  <c r="V788" i="51" s="1"/>
  <c r="P776" i="51"/>
  <c r="U776" i="51" s="1"/>
  <c r="V776" i="51" s="1"/>
  <c r="P770" i="51"/>
  <c r="U770" i="51" s="1"/>
  <c r="V770" i="51" s="1"/>
  <c r="P758" i="51"/>
  <c r="U758" i="51" s="1"/>
  <c r="V758" i="51" s="1"/>
  <c r="P752" i="51"/>
  <c r="U752" i="51" s="1"/>
  <c r="V752" i="51" s="1"/>
  <c r="P746" i="51"/>
  <c r="U746" i="51" s="1"/>
  <c r="V746" i="51" s="1"/>
  <c r="P740" i="51"/>
  <c r="U740" i="51" s="1"/>
  <c r="V740" i="51" s="1"/>
  <c r="P734" i="51"/>
  <c r="U734" i="51" s="1"/>
  <c r="V734" i="51" s="1"/>
  <c r="P722" i="51"/>
  <c r="U722" i="51" s="1"/>
  <c r="V722" i="51" s="1"/>
  <c r="P716" i="51"/>
  <c r="U716" i="51" s="1"/>
  <c r="V716" i="51" s="1"/>
  <c r="P704" i="51"/>
  <c r="U704" i="51" s="1"/>
  <c r="V704" i="51" s="1"/>
  <c r="P698" i="51"/>
  <c r="U698" i="51" s="1"/>
  <c r="V698" i="51" s="1"/>
  <c r="P692" i="51"/>
  <c r="U692" i="51" s="1"/>
  <c r="V692" i="51" s="1"/>
  <c r="P686" i="51"/>
  <c r="U686" i="51" s="1"/>
  <c r="V686" i="51" s="1"/>
  <c r="P668" i="51"/>
  <c r="U668" i="51" s="1"/>
  <c r="V668" i="51" s="1"/>
  <c r="P662" i="51"/>
  <c r="U662" i="51" s="1"/>
  <c r="V662" i="51" s="1"/>
  <c r="P648" i="51"/>
  <c r="U648" i="51" s="1"/>
  <c r="V648" i="51" s="1"/>
  <c r="P633" i="51"/>
  <c r="U633" i="51" s="1"/>
  <c r="V633" i="51" s="1"/>
  <c r="P626" i="51"/>
  <c r="U626" i="51" s="1"/>
  <c r="V626" i="51" s="1"/>
  <c r="P612" i="51"/>
  <c r="U612" i="51" s="1"/>
  <c r="V612" i="51" s="1"/>
  <c r="P597" i="51"/>
  <c r="U597" i="51" s="1"/>
  <c r="V597" i="51" s="1"/>
  <c r="P590" i="51"/>
  <c r="U590" i="51" s="1"/>
  <c r="V590" i="51" s="1"/>
  <c r="P583" i="51"/>
  <c r="U583" i="51" s="1"/>
  <c r="V583" i="51" s="1"/>
  <c r="P576" i="51"/>
  <c r="U576" i="51" s="1"/>
  <c r="V576" i="51" s="1"/>
  <c r="P561" i="51"/>
  <c r="U561" i="51" s="1"/>
  <c r="V561" i="51" s="1"/>
  <c r="P554" i="51"/>
  <c r="U554" i="51" s="1"/>
  <c r="V554" i="51" s="1"/>
  <c r="P540" i="51"/>
  <c r="U540" i="51" s="1"/>
  <c r="V540" i="51" s="1"/>
  <c r="P525" i="51"/>
  <c r="U525" i="51" s="1"/>
  <c r="V525" i="51" s="1"/>
  <c r="P504" i="51"/>
  <c r="U504" i="51" s="1"/>
  <c r="V504" i="51" s="1"/>
  <c r="P489" i="51"/>
  <c r="U489" i="51" s="1"/>
  <c r="V489" i="51" s="1"/>
  <c r="P482" i="51"/>
  <c r="U482" i="51" s="1"/>
  <c r="V482" i="51" s="1"/>
  <c r="P475" i="51"/>
  <c r="U475" i="51" s="1"/>
  <c r="V475" i="51" s="1"/>
  <c r="P466" i="51"/>
  <c r="U466" i="51" s="1"/>
  <c r="V466" i="51" s="1"/>
  <c r="P436" i="51"/>
  <c r="U436" i="51" s="1"/>
  <c r="V436" i="51" s="1"/>
  <c r="P405" i="51"/>
  <c r="U405" i="51" s="1"/>
  <c r="V405" i="51" s="1"/>
  <c r="P393" i="51"/>
  <c r="U393" i="51" s="1"/>
  <c r="V393" i="51" s="1"/>
  <c r="P384" i="51"/>
  <c r="U384" i="51" s="1"/>
  <c r="V384" i="51" s="1"/>
  <c r="P369" i="51"/>
  <c r="U369" i="51" s="1"/>
  <c r="V369" i="51" s="1"/>
  <c r="P355" i="51"/>
  <c r="U355" i="51" s="1"/>
  <c r="V355" i="51" s="1"/>
  <c r="P340" i="51"/>
  <c r="U340" i="51" s="1"/>
  <c r="V340" i="51" s="1"/>
  <c r="P326" i="51"/>
  <c r="U326" i="51" s="1"/>
  <c r="V326" i="51" s="1"/>
  <c r="P312" i="51"/>
  <c r="U312" i="51" s="1"/>
  <c r="V312" i="51" s="1"/>
  <c r="P268" i="51"/>
  <c r="U268" i="51" s="1"/>
  <c r="V268" i="51" s="1"/>
  <c r="P247" i="51"/>
  <c r="U247" i="51" s="1"/>
  <c r="V247" i="51" s="1"/>
  <c r="P225" i="51"/>
  <c r="U225" i="51" s="1"/>
  <c r="V225" i="51" s="1"/>
  <c r="P204" i="51"/>
  <c r="U204" i="51" s="1"/>
  <c r="V204" i="51" s="1"/>
  <c r="P182" i="51"/>
  <c r="U182" i="51" s="1"/>
  <c r="V182" i="51" s="1"/>
  <c r="P160" i="51"/>
  <c r="U160" i="51" s="1"/>
  <c r="V160" i="51" s="1"/>
  <c r="P139" i="51"/>
  <c r="U139" i="51" s="1"/>
  <c r="V139" i="51" s="1"/>
  <c r="P117" i="51"/>
  <c r="U117" i="51" s="1"/>
  <c r="V117" i="51" s="1"/>
  <c r="P96" i="51"/>
  <c r="U96" i="51" s="1"/>
  <c r="V96" i="51" s="1"/>
  <c r="P74" i="51"/>
  <c r="U74" i="51" s="1"/>
  <c r="V74" i="51" s="1"/>
  <c r="P52" i="51"/>
  <c r="U52" i="51" s="1"/>
  <c r="V52" i="51" s="1"/>
  <c r="P31" i="51"/>
  <c r="U31" i="51" s="1"/>
  <c r="V31" i="51" s="1"/>
  <c r="P9" i="51"/>
  <c r="U9" i="51" s="1"/>
  <c r="V9" i="51" s="1"/>
  <c r="Q976" i="51"/>
  <c r="R976" i="51" s="1"/>
  <c r="S976" i="51" s="1"/>
  <c r="P453" i="51"/>
  <c r="U453" i="51" s="1"/>
  <c r="V453" i="51" s="1"/>
  <c r="P267" i="51"/>
  <c r="U267" i="51" s="1"/>
  <c r="V267" i="51" s="1"/>
  <c r="P195" i="51"/>
  <c r="U195" i="51" s="1"/>
  <c r="V195" i="51" s="1"/>
  <c r="P135" i="51"/>
  <c r="U135" i="51" s="1"/>
  <c r="V135" i="51" s="1"/>
  <c r="P93" i="51"/>
  <c r="U93" i="51" s="1"/>
  <c r="V93" i="51" s="1"/>
  <c r="P33" i="51"/>
  <c r="U33" i="51" s="1"/>
  <c r="V33" i="51" s="1"/>
  <c r="P27" i="51"/>
  <c r="U27" i="51" s="1"/>
  <c r="V27" i="51" s="1"/>
  <c r="Q1132" i="51"/>
  <c r="R1132" i="51" s="1"/>
  <c r="S1132" i="51" s="1"/>
  <c r="P657" i="51"/>
  <c r="U657" i="51" s="1"/>
  <c r="V657" i="51" s="1"/>
  <c r="P468" i="51"/>
  <c r="U468" i="51" s="1"/>
  <c r="V468" i="51" s="1"/>
  <c r="P432" i="51"/>
  <c r="U432" i="51" s="1"/>
  <c r="V432" i="51" s="1"/>
  <c r="P396" i="51"/>
  <c r="U396" i="51" s="1"/>
  <c r="V396" i="51" s="1"/>
  <c r="P360" i="51"/>
  <c r="U360" i="51" s="1"/>
  <c r="V360" i="51" s="1"/>
  <c r="P336" i="51"/>
  <c r="U336" i="51" s="1"/>
  <c r="V336" i="51" s="1"/>
  <c r="P324" i="51"/>
  <c r="U324" i="51" s="1"/>
  <c r="V324" i="51" s="1"/>
  <c r="P294" i="51"/>
  <c r="U294" i="51" s="1"/>
  <c r="V294" i="51" s="1"/>
  <c r="P288" i="51"/>
  <c r="U288" i="51" s="1"/>
  <c r="V288" i="51" s="1"/>
  <c r="P282" i="51"/>
  <c r="U282" i="51" s="1"/>
  <c r="V282" i="51" s="1"/>
  <c r="P252" i="51"/>
  <c r="U252" i="51" s="1"/>
  <c r="V252" i="51" s="1"/>
  <c r="P228" i="51"/>
  <c r="U228" i="51" s="1"/>
  <c r="V228" i="51" s="1"/>
  <c r="P222" i="51"/>
  <c r="U222" i="51" s="1"/>
  <c r="V222" i="51" s="1"/>
  <c r="P216" i="51"/>
  <c r="U216" i="51" s="1"/>
  <c r="V216" i="51" s="1"/>
  <c r="P192" i="51"/>
  <c r="U192" i="51" s="1"/>
  <c r="V192" i="51" s="1"/>
  <c r="P180" i="51"/>
  <c r="U180" i="51" s="1"/>
  <c r="V180" i="51" s="1"/>
  <c r="P174" i="51"/>
  <c r="U174" i="51" s="1"/>
  <c r="V174" i="51" s="1"/>
  <c r="P156" i="51"/>
  <c r="U156" i="51" s="1"/>
  <c r="V156" i="51" s="1"/>
  <c r="P144" i="51"/>
  <c r="U144" i="51" s="1"/>
  <c r="V144" i="51" s="1"/>
  <c r="P120" i="51"/>
  <c r="U120" i="51" s="1"/>
  <c r="V120" i="51" s="1"/>
  <c r="P108" i="51"/>
  <c r="U108" i="51" s="1"/>
  <c r="V108" i="51" s="1"/>
  <c r="P84" i="51"/>
  <c r="U84" i="51" s="1"/>
  <c r="V84" i="51" s="1"/>
  <c r="P72" i="51"/>
  <c r="U72" i="51" s="1"/>
  <c r="V72" i="51" s="1"/>
  <c r="P66" i="51"/>
  <c r="U66" i="51" s="1"/>
  <c r="V66" i="51" s="1"/>
  <c r="P48" i="51"/>
  <c r="U48" i="51" s="1"/>
  <c r="V48" i="51" s="1"/>
  <c r="P36" i="51"/>
  <c r="U36" i="51" s="1"/>
  <c r="V36" i="51" s="1"/>
  <c r="P12" i="51"/>
  <c r="U12" i="51" s="1"/>
  <c r="V12" i="51" s="1"/>
  <c r="P1153" i="51"/>
  <c r="U1153" i="51" s="1"/>
  <c r="V1153" i="51" s="1"/>
  <c r="P1129" i="51"/>
  <c r="U1129" i="51" s="1"/>
  <c r="V1129" i="51" s="1"/>
  <c r="P1117" i="51"/>
  <c r="U1117" i="51" s="1"/>
  <c r="V1117" i="51" s="1"/>
  <c r="P1093" i="51"/>
  <c r="U1093" i="51" s="1"/>
  <c r="V1093" i="51" s="1"/>
  <c r="P1081" i="51"/>
  <c r="U1081" i="51" s="1"/>
  <c r="V1081" i="51" s="1"/>
  <c r="P1045" i="51"/>
  <c r="U1045" i="51" s="1"/>
  <c r="V1045" i="51" s="1"/>
  <c r="P1033" i="51"/>
  <c r="U1033" i="51" s="1"/>
  <c r="V1033" i="51" s="1"/>
  <c r="P1021" i="51"/>
  <c r="U1021" i="51" s="1"/>
  <c r="V1021" i="51" s="1"/>
  <c r="P1009" i="51"/>
  <c r="U1009" i="51" s="1"/>
  <c r="V1009" i="51" s="1"/>
  <c r="P985" i="51"/>
  <c r="U985" i="51" s="1"/>
  <c r="V985" i="51" s="1"/>
  <c r="P973" i="51"/>
  <c r="U973" i="51" s="1"/>
  <c r="V973" i="51" s="1"/>
  <c r="P949" i="51"/>
  <c r="U949" i="51" s="1"/>
  <c r="V949" i="51" s="1"/>
  <c r="P937" i="51"/>
  <c r="U937" i="51" s="1"/>
  <c r="V937" i="51" s="1"/>
  <c r="P913" i="51"/>
  <c r="U913" i="51" s="1"/>
  <c r="V913" i="51" s="1"/>
  <c r="P901" i="51"/>
  <c r="U901" i="51" s="1"/>
  <c r="V901" i="51" s="1"/>
  <c r="P877" i="51"/>
  <c r="U877" i="51" s="1"/>
  <c r="V877" i="51" s="1"/>
  <c r="P865" i="51"/>
  <c r="U865" i="51" s="1"/>
  <c r="V865" i="51" s="1"/>
  <c r="P853" i="51"/>
  <c r="U853" i="51" s="1"/>
  <c r="V853" i="51" s="1"/>
  <c r="P841" i="51"/>
  <c r="U841" i="51" s="1"/>
  <c r="V841" i="51" s="1"/>
  <c r="P829" i="51"/>
  <c r="U829" i="51" s="1"/>
  <c r="V829" i="51" s="1"/>
  <c r="P805" i="51"/>
  <c r="U805" i="51" s="1"/>
  <c r="V805" i="51" s="1"/>
  <c r="P793" i="51"/>
  <c r="U793" i="51" s="1"/>
  <c r="V793" i="51" s="1"/>
  <c r="P757" i="51"/>
  <c r="U757" i="51" s="1"/>
  <c r="V757" i="51" s="1"/>
  <c r="P745" i="51"/>
  <c r="U745" i="51" s="1"/>
  <c r="V745" i="51" s="1"/>
  <c r="P733" i="51"/>
  <c r="U733" i="51" s="1"/>
  <c r="V733" i="51" s="1"/>
  <c r="P721" i="51"/>
  <c r="U721" i="51" s="1"/>
  <c r="V721" i="51" s="1"/>
  <c r="P697" i="51"/>
  <c r="U697" i="51" s="1"/>
  <c r="V697" i="51" s="1"/>
  <c r="P685" i="51"/>
  <c r="U685" i="51" s="1"/>
  <c r="V685" i="51" s="1"/>
  <c r="P661" i="51"/>
  <c r="U661" i="51" s="1"/>
  <c r="V661" i="51" s="1"/>
  <c r="P646" i="51"/>
  <c r="U646" i="51" s="1"/>
  <c r="V646" i="51" s="1"/>
  <c r="P639" i="51"/>
  <c r="U639" i="51" s="1"/>
  <c r="V639" i="51" s="1"/>
  <c r="P632" i="51"/>
  <c r="U632" i="51" s="1"/>
  <c r="V632" i="51" s="1"/>
  <c r="P625" i="51"/>
  <c r="U625" i="51" s="1"/>
  <c r="V625" i="51" s="1"/>
  <c r="P610" i="51"/>
  <c r="U610" i="51" s="1"/>
  <c r="V610" i="51" s="1"/>
  <c r="P603" i="51"/>
  <c r="U603" i="51" s="1"/>
  <c r="V603" i="51" s="1"/>
  <c r="P596" i="51"/>
  <c r="U596" i="51" s="1"/>
  <c r="V596" i="51" s="1"/>
  <c r="P589" i="51"/>
  <c r="U589" i="51" s="1"/>
  <c r="V589" i="51" s="1"/>
  <c r="P574" i="51"/>
  <c r="U574" i="51" s="1"/>
  <c r="V574" i="51" s="1"/>
  <c r="P567" i="51"/>
  <c r="U567" i="51" s="1"/>
  <c r="V567" i="51" s="1"/>
  <c r="P560" i="51"/>
  <c r="U560" i="51" s="1"/>
  <c r="V560" i="51" s="1"/>
  <c r="P553" i="51"/>
  <c r="U553" i="51" s="1"/>
  <c r="V553" i="51" s="1"/>
  <c r="P538" i="51"/>
  <c r="U538" i="51" s="1"/>
  <c r="V538" i="51" s="1"/>
  <c r="P531" i="51"/>
  <c r="U531" i="51" s="1"/>
  <c r="V531" i="51" s="1"/>
  <c r="P524" i="51"/>
  <c r="U524" i="51" s="1"/>
  <c r="V524" i="51" s="1"/>
  <c r="P517" i="51"/>
  <c r="U517" i="51" s="1"/>
  <c r="V517" i="51" s="1"/>
  <c r="P502" i="51"/>
  <c r="U502" i="51" s="1"/>
  <c r="V502" i="51" s="1"/>
  <c r="P495" i="51"/>
  <c r="U495" i="51" s="1"/>
  <c r="V495" i="51" s="1"/>
  <c r="P488" i="51"/>
  <c r="U488" i="51" s="1"/>
  <c r="V488" i="51" s="1"/>
  <c r="P481" i="51"/>
  <c r="U481" i="51" s="1"/>
  <c r="V481" i="51" s="1"/>
  <c r="P474" i="51"/>
  <c r="U474" i="51" s="1"/>
  <c r="V474" i="51" s="1"/>
  <c r="P465" i="51"/>
  <c r="U465" i="51" s="1"/>
  <c r="V465" i="51" s="1"/>
  <c r="P447" i="51"/>
  <c r="U447" i="51" s="1"/>
  <c r="V447" i="51" s="1"/>
  <c r="P435" i="51"/>
  <c r="U435" i="51" s="1"/>
  <c r="V435" i="51" s="1"/>
  <c r="P426" i="51"/>
  <c r="U426" i="51" s="1"/>
  <c r="V426" i="51" s="1"/>
  <c r="P404" i="51"/>
  <c r="U404" i="51" s="1"/>
  <c r="V404" i="51" s="1"/>
  <c r="P382" i="51"/>
  <c r="U382" i="51" s="1"/>
  <c r="V382" i="51" s="1"/>
  <c r="P368" i="51"/>
  <c r="U368" i="51" s="1"/>
  <c r="V368" i="51" s="1"/>
  <c r="P339" i="51"/>
  <c r="U339" i="51" s="1"/>
  <c r="V339" i="51" s="1"/>
  <c r="P325" i="51"/>
  <c r="U325" i="51" s="1"/>
  <c r="V325" i="51" s="1"/>
  <c r="P262" i="51"/>
  <c r="U262" i="51" s="1"/>
  <c r="V262" i="51" s="1"/>
  <c r="P241" i="51"/>
  <c r="U241" i="51" s="1"/>
  <c r="V241" i="51" s="1"/>
  <c r="P219" i="51"/>
  <c r="U219" i="51" s="1"/>
  <c r="V219" i="51" s="1"/>
  <c r="P198" i="51"/>
  <c r="U198" i="51" s="1"/>
  <c r="V198" i="51" s="1"/>
  <c r="P176" i="51"/>
  <c r="U176" i="51" s="1"/>
  <c r="V176" i="51" s="1"/>
  <c r="P154" i="51"/>
  <c r="U154" i="51" s="1"/>
  <c r="V154" i="51" s="1"/>
  <c r="P133" i="51"/>
  <c r="U133" i="51" s="1"/>
  <c r="V133" i="51" s="1"/>
  <c r="P111" i="51"/>
  <c r="U111" i="51" s="1"/>
  <c r="V111" i="51" s="1"/>
  <c r="P90" i="51"/>
  <c r="U90" i="51" s="1"/>
  <c r="V90" i="51" s="1"/>
  <c r="P68" i="51"/>
  <c r="U68" i="51" s="1"/>
  <c r="V68" i="51" s="1"/>
  <c r="P46" i="51"/>
  <c r="U46" i="51" s="1"/>
  <c r="V46" i="51" s="1"/>
  <c r="P25" i="51"/>
  <c r="U25" i="51" s="1"/>
  <c r="V25" i="51" s="1"/>
  <c r="P3" i="51"/>
  <c r="U3" i="51" s="1"/>
  <c r="V3" i="51" s="1"/>
  <c r="P387" i="51"/>
  <c r="U387" i="51" s="1"/>
  <c r="V387" i="51" s="1"/>
  <c r="P357" i="51"/>
  <c r="U357" i="51" s="1"/>
  <c r="V357" i="51" s="1"/>
  <c r="P303" i="51"/>
  <c r="U303" i="51" s="1"/>
  <c r="V303" i="51" s="1"/>
  <c r="P273" i="51"/>
  <c r="U273" i="51" s="1"/>
  <c r="V273" i="51" s="1"/>
  <c r="P243" i="51"/>
  <c r="U243" i="51" s="1"/>
  <c r="V243" i="51" s="1"/>
  <c r="P207" i="51"/>
  <c r="U207" i="51" s="1"/>
  <c r="V207" i="51" s="1"/>
  <c r="P177" i="51"/>
  <c r="U177" i="51" s="1"/>
  <c r="V177" i="51" s="1"/>
  <c r="P129" i="51"/>
  <c r="U129" i="51" s="1"/>
  <c r="V129" i="51" s="1"/>
  <c r="P57" i="51"/>
  <c r="U57" i="51" s="1"/>
  <c r="V57" i="51" s="1"/>
  <c r="P21" i="51"/>
  <c r="U21" i="51" s="1"/>
  <c r="V21" i="51" s="1"/>
  <c r="Q650" i="51"/>
  <c r="R650" i="51" s="1"/>
  <c r="P635" i="51"/>
  <c r="U635" i="51" s="1"/>
  <c r="V635" i="51" s="1"/>
  <c r="P629" i="51"/>
  <c r="U629" i="51" s="1"/>
  <c r="V629" i="51" s="1"/>
  <c r="P623" i="51"/>
  <c r="U623" i="51" s="1"/>
  <c r="V623" i="51" s="1"/>
  <c r="P611" i="51"/>
  <c r="U611" i="51" s="1"/>
  <c r="V611" i="51" s="1"/>
  <c r="P599" i="51"/>
  <c r="U599" i="51" s="1"/>
  <c r="V599" i="51" s="1"/>
  <c r="P593" i="51"/>
  <c r="U593" i="51" s="1"/>
  <c r="V593" i="51" s="1"/>
  <c r="P587" i="51"/>
  <c r="U587" i="51" s="1"/>
  <c r="V587" i="51" s="1"/>
  <c r="P581" i="51"/>
  <c r="U581" i="51" s="1"/>
  <c r="V581" i="51" s="1"/>
  <c r="P575" i="51"/>
  <c r="U575" i="51" s="1"/>
  <c r="V575" i="51" s="1"/>
  <c r="P569" i="51"/>
  <c r="U569" i="51" s="1"/>
  <c r="V569" i="51" s="1"/>
  <c r="P563" i="51"/>
  <c r="U563" i="51" s="1"/>
  <c r="V563" i="51" s="1"/>
  <c r="P557" i="51"/>
  <c r="U557" i="51" s="1"/>
  <c r="V557" i="51" s="1"/>
  <c r="P539" i="51"/>
  <c r="U539" i="51" s="1"/>
  <c r="V539" i="51" s="1"/>
  <c r="P533" i="51"/>
  <c r="U533" i="51" s="1"/>
  <c r="V533" i="51" s="1"/>
  <c r="P521" i="51"/>
  <c r="U521" i="51" s="1"/>
  <c r="V521" i="51" s="1"/>
  <c r="P515" i="51"/>
  <c r="U515" i="51" s="1"/>
  <c r="V515" i="51" s="1"/>
  <c r="P509" i="51"/>
  <c r="U509" i="51" s="1"/>
  <c r="V509" i="51" s="1"/>
  <c r="P497" i="51"/>
  <c r="U497" i="51" s="1"/>
  <c r="V497" i="51" s="1"/>
  <c r="P485" i="51"/>
  <c r="U485" i="51" s="1"/>
  <c r="V485" i="51" s="1"/>
  <c r="P479" i="51"/>
  <c r="U479" i="51" s="1"/>
  <c r="V479" i="51" s="1"/>
  <c r="P473" i="51"/>
  <c r="U473" i="51" s="1"/>
  <c r="V473" i="51" s="1"/>
  <c r="P461" i="51"/>
  <c r="U461" i="51" s="1"/>
  <c r="V461" i="51" s="1"/>
  <c r="P449" i="51"/>
  <c r="U449" i="51" s="1"/>
  <c r="V449" i="51" s="1"/>
  <c r="P443" i="51"/>
  <c r="U443" i="51" s="1"/>
  <c r="V443" i="51" s="1"/>
  <c r="P437" i="51"/>
  <c r="U437" i="51" s="1"/>
  <c r="V437" i="51" s="1"/>
  <c r="P425" i="51"/>
  <c r="U425" i="51" s="1"/>
  <c r="V425" i="51" s="1"/>
  <c r="P413" i="51"/>
  <c r="U413" i="51" s="1"/>
  <c r="V413" i="51" s="1"/>
  <c r="P407" i="51"/>
  <c r="U407" i="51" s="1"/>
  <c r="V407" i="51" s="1"/>
  <c r="P401" i="51"/>
  <c r="U401" i="51" s="1"/>
  <c r="V401" i="51" s="1"/>
  <c r="P395" i="51"/>
  <c r="U395" i="51" s="1"/>
  <c r="V395" i="51" s="1"/>
  <c r="P389" i="51"/>
  <c r="U389" i="51" s="1"/>
  <c r="V389" i="51" s="1"/>
  <c r="P383" i="51"/>
  <c r="U383" i="51" s="1"/>
  <c r="V383" i="51" s="1"/>
  <c r="P377" i="51"/>
  <c r="U377" i="51" s="1"/>
  <c r="V377" i="51" s="1"/>
  <c r="P371" i="51"/>
  <c r="U371" i="51" s="1"/>
  <c r="V371" i="51" s="1"/>
  <c r="P365" i="51"/>
  <c r="U365" i="51" s="1"/>
  <c r="V365" i="51" s="1"/>
  <c r="P359" i="51"/>
  <c r="U359" i="51" s="1"/>
  <c r="V359" i="51" s="1"/>
  <c r="P353" i="51"/>
  <c r="U353" i="51" s="1"/>
  <c r="V353" i="51" s="1"/>
  <c r="P347" i="51"/>
  <c r="U347" i="51" s="1"/>
  <c r="V347" i="51" s="1"/>
  <c r="P341" i="51"/>
  <c r="U341" i="51" s="1"/>
  <c r="V341" i="51" s="1"/>
  <c r="P335" i="51"/>
  <c r="U335" i="51" s="1"/>
  <c r="V335" i="51" s="1"/>
  <c r="P329" i="51"/>
  <c r="U329" i="51" s="1"/>
  <c r="V329" i="51" s="1"/>
  <c r="P323" i="51"/>
  <c r="U323" i="51" s="1"/>
  <c r="V323" i="51" s="1"/>
  <c r="P317" i="51"/>
  <c r="U317" i="51" s="1"/>
  <c r="V317" i="51" s="1"/>
  <c r="P311" i="51"/>
  <c r="U311" i="51" s="1"/>
  <c r="V311" i="51" s="1"/>
  <c r="P305" i="51"/>
  <c r="U305" i="51" s="1"/>
  <c r="V305" i="51" s="1"/>
  <c r="P299" i="51"/>
  <c r="U299" i="51" s="1"/>
  <c r="V299" i="51" s="1"/>
  <c r="P293" i="51"/>
  <c r="U293" i="51" s="1"/>
  <c r="V293" i="51" s="1"/>
  <c r="P287" i="51"/>
  <c r="U287" i="51" s="1"/>
  <c r="V287" i="51" s="1"/>
  <c r="P281" i="51"/>
  <c r="U281" i="51" s="1"/>
  <c r="V281" i="51" s="1"/>
  <c r="P275" i="51"/>
  <c r="U275" i="51" s="1"/>
  <c r="V275" i="51" s="1"/>
  <c r="P269" i="51"/>
  <c r="U269" i="51" s="1"/>
  <c r="V269" i="51" s="1"/>
  <c r="P263" i="51"/>
  <c r="U263" i="51" s="1"/>
  <c r="V263" i="51" s="1"/>
  <c r="P257" i="51"/>
  <c r="U257" i="51" s="1"/>
  <c r="V257" i="51" s="1"/>
  <c r="P251" i="51"/>
  <c r="U251" i="51" s="1"/>
  <c r="V251" i="51" s="1"/>
  <c r="P245" i="51"/>
  <c r="U245" i="51" s="1"/>
  <c r="V245" i="51" s="1"/>
  <c r="P239" i="51"/>
  <c r="U239" i="51" s="1"/>
  <c r="V239" i="51" s="1"/>
  <c r="P233" i="51"/>
  <c r="U233" i="51" s="1"/>
  <c r="V233" i="51" s="1"/>
  <c r="P227" i="51"/>
  <c r="U227" i="51" s="1"/>
  <c r="V227" i="51" s="1"/>
  <c r="P221" i="51"/>
  <c r="U221" i="51" s="1"/>
  <c r="V221" i="51" s="1"/>
  <c r="P215" i="51"/>
  <c r="U215" i="51" s="1"/>
  <c r="V215" i="51" s="1"/>
  <c r="P209" i="51"/>
  <c r="U209" i="51" s="1"/>
  <c r="V209" i="51" s="1"/>
  <c r="P203" i="51"/>
  <c r="U203" i="51" s="1"/>
  <c r="V203" i="51" s="1"/>
  <c r="P197" i="51"/>
  <c r="U197" i="51" s="1"/>
  <c r="V197" i="51" s="1"/>
  <c r="P191" i="51"/>
  <c r="U191" i="51" s="1"/>
  <c r="V191" i="51" s="1"/>
  <c r="P185" i="51"/>
  <c r="U185" i="51" s="1"/>
  <c r="V185" i="51" s="1"/>
  <c r="P179" i="51"/>
  <c r="U179" i="51" s="1"/>
  <c r="V179" i="51" s="1"/>
  <c r="P173" i="51"/>
  <c r="U173" i="51" s="1"/>
  <c r="V173" i="51" s="1"/>
  <c r="P167" i="51"/>
  <c r="U167" i="51" s="1"/>
  <c r="V167" i="51" s="1"/>
  <c r="P161" i="51"/>
  <c r="U161" i="51" s="1"/>
  <c r="V161" i="51" s="1"/>
  <c r="P155" i="51"/>
  <c r="U155" i="51" s="1"/>
  <c r="V155" i="51" s="1"/>
  <c r="P149" i="51"/>
  <c r="U149" i="51" s="1"/>
  <c r="V149" i="51" s="1"/>
  <c r="P143" i="51"/>
  <c r="U143" i="51" s="1"/>
  <c r="V143" i="51" s="1"/>
  <c r="P137" i="51"/>
  <c r="U137" i="51" s="1"/>
  <c r="V137" i="51" s="1"/>
  <c r="P131" i="51"/>
  <c r="U131" i="51" s="1"/>
  <c r="V131" i="51" s="1"/>
  <c r="P125" i="51"/>
  <c r="U125" i="51" s="1"/>
  <c r="V125" i="51" s="1"/>
  <c r="P119" i="51"/>
  <c r="U119" i="51" s="1"/>
  <c r="V119" i="51" s="1"/>
  <c r="P113" i="51"/>
  <c r="U113" i="51" s="1"/>
  <c r="V113" i="51" s="1"/>
  <c r="P107" i="51"/>
  <c r="U107" i="51" s="1"/>
  <c r="V107" i="51" s="1"/>
  <c r="P101" i="51"/>
  <c r="U101" i="51" s="1"/>
  <c r="V101" i="51" s="1"/>
  <c r="P95" i="51"/>
  <c r="U95" i="51" s="1"/>
  <c r="V95" i="51" s="1"/>
  <c r="P89" i="51"/>
  <c r="U89" i="51" s="1"/>
  <c r="V89" i="51" s="1"/>
  <c r="P83" i="51"/>
  <c r="U83" i="51" s="1"/>
  <c r="V83" i="51" s="1"/>
  <c r="P77" i="51"/>
  <c r="U77" i="51" s="1"/>
  <c r="V77" i="51" s="1"/>
  <c r="P71" i="51"/>
  <c r="U71" i="51" s="1"/>
  <c r="V71" i="51" s="1"/>
  <c r="P65" i="51"/>
  <c r="U65" i="51" s="1"/>
  <c r="V65" i="51" s="1"/>
  <c r="P59" i="51"/>
  <c r="U59" i="51" s="1"/>
  <c r="V59" i="51" s="1"/>
  <c r="P53" i="51"/>
  <c r="U53" i="51" s="1"/>
  <c r="V53" i="51" s="1"/>
  <c r="P47" i="51"/>
  <c r="U47" i="51" s="1"/>
  <c r="V47" i="51" s="1"/>
  <c r="P41" i="51"/>
  <c r="U41" i="51" s="1"/>
  <c r="V41" i="51" s="1"/>
  <c r="P35" i="51"/>
  <c r="U35" i="51" s="1"/>
  <c r="V35" i="51" s="1"/>
  <c r="P29" i="51"/>
  <c r="U29" i="51" s="1"/>
  <c r="V29" i="51" s="1"/>
  <c r="P23" i="51"/>
  <c r="U23" i="51" s="1"/>
  <c r="V23" i="51" s="1"/>
  <c r="P17" i="51"/>
  <c r="U17" i="51" s="1"/>
  <c r="V17" i="51" s="1"/>
  <c r="P11" i="51"/>
  <c r="U11" i="51" s="1"/>
  <c r="V11" i="51" s="1"/>
  <c r="P5" i="51"/>
  <c r="U5" i="51" s="1"/>
  <c r="V5" i="51" s="1"/>
  <c r="P1182" i="51"/>
  <c r="U1182" i="51" s="1"/>
  <c r="V1182" i="51" s="1"/>
  <c r="P1158" i="51"/>
  <c r="U1158" i="51" s="1"/>
  <c r="V1158" i="51" s="1"/>
  <c r="P1152" i="51"/>
  <c r="U1152" i="51" s="1"/>
  <c r="V1152" i="51" s="1"/>
  <c r="P1146" i="51"/>
  <c r="U1146" i="51" s="1"/>
  <c r="V1146" i="51" s="1"/>
  <c r="P1134" i="51"/>
  <c r="U1134" i="51" s="1"/>
  <c r="V1134" i="51" s="1"/>
  <c r="P1122" i="51"/>
  <c r="U1122" i="51" s="1"/>
  <c r="V1122" i="51" s="1"/>
  <c r="P1116" i="51"/>
  <c r="U1116" i="51" s="1"/>
  <c r="V1116" i="51" s="1"/>
  <c r="P1110" i="51"/>
  <c r="U1110" i="51" s="1"/>
  <c r="V1110" i="51" s="1"/>
  <c r="P1086" i="51"/>
  <c r="U1086" i="51" s="1"/>
  <c r="V1086" i="51" s="1"/>
  <c r="P1080" i="51"/>
  <c r="U1080" i="51" s="1"/>
  <c r="V1080" i="51" s="1"/>
  <c r="P1074" i="51"/>
  <c r="U1074" i="51" s="1"/>
  <c r="V1074" i="51" s="1"/>
  <c r="P1068" i="51"/>
  <c r="U1068" i="51" s="1"/>
  <c r="V1068" i="51" s="1"/>
  <c r="P1044" i="51"/>
  <c r="U1044" i="51" s="1"/>
  <c r="V1044" i="51" s="1"/>
  <c r="P1038" i="51"/>
  <c r="U1038" i="51" s="1"/>
  <c r="V1038" i="51" s="1"/>
  <c r="P1032" i="51"/>
  <c r="U1032" i="51" s="1"/>
  <c r="V1032" i="51" s="1"/>
  <c r="P1008" i="51"/>
  <c r="U1008" i="51" s="1"/>
  <c r="V1008" i="51" s="1"/>
  <c r="P1002" i="51"/>
  <c r="U1002" i="51" s="1"/>
  <c r="V1002" i="51" s="1"/>
  <c r="P996" i="51"/>
  <c r="U996" i="51" s="1"/>
  <c r="V996" i="51" s="1"/>
  <c r="P972" i="51"/>
  <c r="U972" i="51" s="1"/>
  <c r="V972" i="51" s="1"/>
  <c r="P966" i="51"/>
  <c r="U966" i="51" s="1"/>
  <c r="V966" i="51" s="1"/>
  <c r="P960" i="51"/>
  <c r="U960" i="51" s="1"/>
  <c r="V960" i="51" s="1"/>
  <c r="P936" i="51"/>
  <c r="U936" i="51" s="1"/>
  <c r="V936" i="51" s="1"/>
  <c r="P924" i="51"/>
  <c r="U924" i="51" s="1"/>
  <c r="V924" i="51" s="1"/>
  <c r="P900" i="51"/>
  <c r="U900" i="51" s="1"/>
  <c r="V900" i="51" s="1"/>
  <c r="P894" i="51"/>
  <c r="U894" i="51" s="1"/>
  <c r="V894" i="51" s="1"/>
  <c r="P888" i="51"/>
  <c r="U888" i="51" s="1"/>
  <c r="V888" i="51" s="1"/>
  <c r="P864" i="51"/>
  <c r="U864" i="51" s="1"/>
  <c r="V864" i="51" s="1"/>
  <c r="P858" i="51"/>
  <c r="U858" i="51" s="1"/>
  <c r="V858" i="51" s="1"/>
  <c r="P852" i="51"/>
  <c r="U852" i="51" s="1"/>
  <c r="V852" i="51" s="1"/>
  <c r="P828" i="51"/>
  <c r="U828" i="51" s="1"/>
  <c r="V828" i="51" s="1"/>
  <c r="P822" i="51"/>
  <c r="U822" i="51" s="1"/>
  <c r="V822" i="51" s="1"/>
  <c r="P816" i="51"/>
  <c r="U816" i="51" s="1"/>
  <c r="V816" i="51" s="1"/>
  <c r="P792" i="51"/>
  <c r="U792" i="51" s="1"/>
  <c r="V792" i="51" s="1"/>
  <c r="P786" i="51"/>
  <c r="U786" i="51" s="1"/>
  <c r="V786" i="51" s="1"/>
  <c r="P780" i="51"/>
  <c r="U780" i="51" s="1"/>
  <c r="V780" i="51" s="1"/>
  <c r="P756" i="51"/>
  <c r="U756" i="51" s="1"/>
  <c r="V756" i="51" s="1"/>
  <c r="P750" i="51"/>
  <c r="U750" i="51" s="1"/>
  <c r="V750" i="51" s="1"/>
  <c r="P744" i="51"/>
  <c r="U744" i="51" s="1"/>
  <c r="V744" i="51" s="1"/>
  <c r="P720" i="51"/>
  <c r="U720" i="51" s="1"/>
  <c r="V720" i="51" s="1"/>
  <c r="P714" i="51"/>
  <c r="U714" i="51" s="1"/>
  <c r="V714" i="51" s="1"/>
  <c r="P708" i="51"/>
  <c r="U708" i="51" s="1"/>
  <c r="V708" i="51" s="1"/>
  <c r="P684" i="51"/>
  <c r="U684" i="51" s="1"/>
  <c r="V684" i="51" s="1"/>
  <c r="P678" i="51"/>
  <c r="U678" i="51" s="1"/>
  <c r="V678" i="51" s="1"/>
  <c r="P672" i="51"/>
  <c r="U672" i="51" s="1"/>
  <c r="V672" i="51" s="1"/>
  <c r="P652" i="51"/>
  <c r="U652" i="51" s="1"/>
  <c r="V652" i="51" s="1"/>
  <c r="P645" i="51"/>
  <c r="U645" i="51" s="1"/>
  <c r="V645" i="51" s="1"/>
  <c r="P638" i="51"/>
  <c r="U638" i="51" s="1"/>
  <c r="V638" i="51" s="1"/>
  <c r="P624" i="51"/>
  <c r="U624" i="51" s="1"/>
  <c r="V624" i="51" s="1"/>
  <c r="P616" i="51"/>
  <c r="U616" i="51" s="1"/>
  <c r="V616" i="51" s="1"/>
  <c r="P609" i="51"/>
  <c r="U609" i="51" s="1"/>
  <c r="V609" i="51" s="1"/>
  <c r="P588" i="51"/>
  <c r="U588" i="51" s="1"/>
  <c r="V588" i="51" s="1"/>
  <c r="P580" i="51"/>
  <c r="U580" i="51" s="1"/>
  <c r="V580" i="51" s="1"/>
  <c r="P573" i="51"/>
  <c r="U573" i="51" s="1"/>
  <c r="V573" i="51" s="1"/>
  <c r="P552" i="51"/>
  <c r="U552" i="51" s="1"/>
  <c r="V552" i="51" s="1"/>
  <c r="P544" i="51"/>
  <c r="U544" i="51" s="1"/>
  <c r="V544" i="51" s="1"/>
  <c r="P537" i="51"/>
  <c r="U537" i="51" s="1"/>
  <c r="V537" i="51" s="1"/>
  <c r="P530" i="51"/>
  <c r="U530" i="51" s="1"/>
  <c r="V530" i="51" s="1"/>
  <c r="P523" i="51"/>
  <c r="U523" i="51" s="1"/>
  <c r="V523" i="51" s="1"/>
  <c r="P508" i="51"/>
  <c r="U508" i="51" s="1"/>
  <c r="V508" i="51" s="1"/>
  <c r="P501" i="51"/>
  <c r="U501" i="51" s="1"/>
  <c r="V501" i="51" s="1"/>
  <c r="P480" i="51"/>
  <c r="U480" i="51" s="1"/>
  <c r="V480" i="51" s="1"/>
  <c r="P472" i="51"/>
  <c r="U472" i="51" s="1"/>
  <c r="V472" i="51" s="1"/>
  <c r="P464" i="51"/>
  <c r="U464" i="51" s="1"/>
  <c r="V464" i="51" s="1"/>
  <c r="P456" i="51"/>
  <c r="U456" i="51" s="1"/>
  <c r="V456" i="51" s="1"/>
  <c r="P444" i="51"/>
  <c r="U444" i="51" s="1"/>
  <c r="V444" i="51" s="1"/>
  <c r="P434" i="51"/>
  <c r="U434" i="51" s="1"/>
  <c r="V434" i="51" s="1"/>
  <c r="P422" i="51"/>
  <c r="U422" i="51" s="1"/>
  <c r="V422" i="51" s="1"/>
  <c r="P412" i="51"/>
  <c r="U412" i="51" s="1"/>
  <c r="V412" i="51" s="1"/>
  <c r="P400" i="51"/>
  <c r="U400" i="51" s="1"/>
  <c r="V400" i="51" s="1"/>
  <c r="P378" i="51"/>
  <c r="U378" i="51" s="1"/>
  <c r="V378" i="51" s="1"/>
  <c r="P363" i="51"/>
  <c r="U363" i="51" s="1"/>
  <c r="V363" i="51" s="1"/>
  <c r="P349" i="51"/>
  <c r="U349" i="51" s="1"/>
  <c r="V349" i="51" s="1"/>
  <c r="P320" i="51"/>
  <c r="U320" i="51" s="1"/>
  <c r="V320" i="51" s="1"/>
  <c r="P304" i="51"/>
  <c r="U304" i="51" s="1"/>
  <c r="V304" i="51" s="1"/>
  <c r="P283" i="51"/>
  <c r="U283" i="51" s="1"/>
  <c r="V283" i="51" s="1"/>
  <c r="P261" i="51"/>
  <c r="U261" i="51" s="1"/>
  <c r="V261" i="51" s="1"/>
  <c r="P240" i="51"/>
  <c r="U240" i="51" s="1"/>
  <c r="V240" i="51" s="1"/>
  <c r="P218" i="51"/>
  <c r="U218" i="51" s="1"/>
  <c r="V218" i="51" s="1"/>
  <c r="P196" i="51"/>
  <c r="U196" i="51" s="1"/>
  <c r="V196" i="51" s="1"/>
  <c r="P175" i="51"/>
  <c r="U175" i="51" s="1"/>
  <c r="V175" i="51" s="1"/>
  <c r="P153" i="51"/>
  <c r="U153" i="51" s="1"/>
  <c r="V153" i="51" s="1"/>
  <c r="P132" i="51"/>
  <c r="U132" i="51" s="1"/>
  <c r="V132" i="51" s="1"/>
  <c r="P110" i="51"/>
  <c r="U110" i="51" s="1"/>
  <c r="V110" i="51" s="1"/>
  <c r="P88" i="51"/>
  <c r="U88" i="51" s="1"/>
  <c r="V88" i="51" s="1"/>
  <c r="P67" i="51"/>
  <c r="U67" i="51" s="1"/>
  <c r="V67" i="51" s="1"/>
  <c r="P45" i="51"/>
  <c r="U45" i="51" s="1"/>
  <c r="V45" i="51" s="1"/>
  <c r="P24" i="51"/>
  <c r="U24" i="51" s="1"/>
  <c r="V24" i="51" s="1"/>
  <c r="F3" i="51"/>
  <c r="G3" i="51" s="1"/>
  <c r="F4" i="51"/>
  <c r="F5" i="51"/>
  <c r="G5" i="51" s="1"/>
  <c r="F6" i="51"/>
  <c r="G6" i="51" s="1"/>
  <c r="F7" i="51"/>
  <c r="G7" i="51" s="1"/>
  <c r="F8" i="51"/>
  <c r="F9" i="51"/>
  <c r="G9" i="51" s="1"/>
  <c r="F10" i="51"/>
  <c r="G10" i="51" s="1"/>
  <c r="F11" i="51"/>
  <c r="G11" i="51" s="1"/>
  <c r="F12" i="51"/>
  <c r="G12" i="51" s="1"/>
  <c r="F13" i="51"/>
  <c r="G13" i="51" s="1"/>
  <c r="F14" i="51"/>
  <c r="F15" i="51"/>
  <c r="G15" i="51" s="1"/>
  <c r="F16" i="51"/>
  <c r="F17" i="51"/>
  <c r="G17" i="51" s="1"/>
  <c r="F18" i="51"/>
  <c r="G18" i="51" s="1"/>
  <c r="F19" i="51"/>
  <c r="G19" i="51" s="1"/>
  <c r="F20" i="51"/>
  <c r="G20" i="51" s="1"/>
  <c r="F21" i="51"/>
  <c r="G21" i="51" s="1"/>
  <c r="F22" i="51"/>
  <c r="F23" i="51"/>
  <c r="G23" i="51" s="1"/>
  <c r="F24" i="51"/>
  <c r="G24" i="51" s="1"/>
  <c r="F25" i="51"/>
  <c r="G25" i="51" s="1"/>
  <c r="F26" i="51"/>
  <c r="G26" i="51" s="1"/>
  <c r="F27" i="51"/>
  <c r="G27" i="51" s="1"/>
  <c r="F28" i="51"/>
  <c r="G28" i="51" s="1"/>
  <c r="F29" i="51"/>
  <c r="G29" i="51" s="1"/>
  <c r="F30" i="51"/>
  <c r="G30" i="51" s="1"/>
  <c r="F31" i="51"/>
  <c r="G31" i="51" s="1"/>
  <c r="F32" i="51"/>
  <c r="G32" i="51" s="1"/>
  <c r="F33" i="51"/>
  <c r="G33" i="51" s="1"/>
  <c r="F34" i="51"/>
  <c r="F35" i="51"/>
  <c r="G35" i="51" s="1"/>
  <c r="F36" i="51"/>
  <c r="G36" i="51" s="1"/>
  <c r="F37" i="51"/>
  <c r="G37" i="51" s="1"/>
  <c r="F38" i="51"/>
  <c r="G38" i="51" s="1"/>
  <c r="F39" i="51"/>
  <c r="G39" i="51" s="1"/>
  <c r="F40" i="51"/>
  <c r="F41" i="51"/>
  <c r="G41" i="51" s="1"/>
  <c r="F42" i="51"/>
  <c r="G42" i="51" s="1"/>
  <c r="F43" i="51"/>
  <c r="G43" i="51" s="1"/>
  <c r="F44" i="51"/>
  <c r="F45" i="51"/>
  <c r="G45" i="51" s="1"/>
  <c r="F46" i="51"/>
  <c r="G46" i="51" s="1"/>
  <c r="F47" i="51"/>
  <c r="G47" i="51" s="1"/>
  <c r="F48" i="51"/>
  <c r="G48" i="51" s="1"/>
  <c r="F49" i="51"/>
  <c r="G49" i="51" s="1"/>
  <c r="F50" i="51"/>
  <c r="F51" i="51"/>
  <c r="G51" i="51" s="1"/>
  <c r="F52" i="51"/>
  <c r="G52" i="51" s="1"/>
  <c r="F53" i="51"/>
  <c r="G53" i="51" s="1"/>
  <c r="F54" i="51"/>
  <c r="G54" i="51" s="1"/>
  <c r="F55" i="51"/>
  <c r="G55" i="51" s="1"/>
  <c r="F56" i="51"/>
  <c r="G56" i="51" s="1"/>
  <c r="F57" i="51"/>
  <c r="G57" i="51" s="1"/>
  <c r="F58" i="51"/>
  <c r="G58" i="51" s="1"/>
  <c r="F59" i="51"/>
  <c r="G59" i="51" s="1"/>
  <c r="F60" i="51"/>
  <c r="G60" i="51" s="1"/>
  <c r="F61" i="51"/>
  <c r="G61" i="51" s="1"/>
  <c r="F62" i="51"/>
  <c r="F63" i="51"/>
  <c r="G63" i="51" s="1"/>
  <c r="F64" i="51"/>
  <c r="G64" i="51" s="1"/>
  <c r="F65" i="51"/>
  <c r="G65" i="51" s="1"/>
  <c r="F66" i="51"/>
  <c r="G66" i="51" s="1"/>
  <c r="F67" i="51"/>
  <c r="G67" i="51" s="1"/>
  <c r="F68" i="51"/>
  <c r="F69" i="51"/>
  <c r="G69" i="51" s="1"/>
  <c r="F70" i="51"/>
  <c r="G70" i="51" s="1"/>
  <c r="F71" i="51"/>
  <c r="G71" i="51" s="1"/>
  <c r="F72" i="51"/>
  <c r="G72" i="51" s="1"/>
  <c r="F73" i="51"/>
  <c r="G73" i="51" s="1"/>
  <c r="F74" i="51"/>
  <c r="G74" i="51" s="1"/>
  <c r="F75" i="51"/>
  <c r="G75" i="51" s="1"/>
  <c r="F76" i="51"/>
  <c r="G76" i="51" s="1"/>
  <c r="F77" i="51"/>
  <c r="G77" i="51" s="1"/>
  <c r="F78" i="51"/>
  <c r="G78" i="51" s="1"/>
  <c r="F79" i="51"/>
  <c r="G79" i="51" s="1"/>
  <c r="F80" i="51"/>
  <c r="G80" i="51" s="1"/>
  <c r="F81" i="51"/>
  <c r="G81" i="51" s="1"/>
  <c r="F82" i="51"/>
  <c r="G82" i="51" s="1"/>
  <c r="F83" i="51"/>
  <c r="G83" i="51" s="1"/>
  <c r="F84" i="51"/>
  <c r="G84" i="51" s="1"/>
  <c r="F85" i="51"/>
  <c r="G85" i="51" s="1"/>
  <c r="F86" i="51"/>
  <c r="G86" i="51" s="1"/>
  <c r="F87" i="51"/>
  <c r="G87" i="51" s="1"/>
  <c r="F88" i="51"/>
  <c r="F89" i="51"/>
  <c r="G89" i="51" s="1"/>
  <c r="F90" i="51"/>
  <c r="G90" i="51" s="1"/>
  <c r="F91" i="51"/>
  <c r="G91" i="51" s="1"/>
  <c r="F92" i="51"/>
  <c r="G92" i="51" s="1"/>
  <c r="F93" i="51"/>
  <c r="G93" i="51" s="1"/>
  <c r="F94" i="51"/>
  <c r="G94" i="51" s="1"/>
  <c r="F95" i="51"/>
  <c r="G95" i="51" s="1"/>
  <c r="F96" i="51"/>
  <c r="G96" i="51" s="1"/>
  <c r="F97" i="51"/>
  <c r="G97" i="51" s="1"/>
  <c r="F98" i="51"/>
  <c r="F99" i="51"/>
  <c r="G99" i="51" s="1"/>
  <c r="F100" i="51"/>
  <c r="G100" i="51" s="1"/>
  <c r="F101" i="51"/>
  <c r="G101" i="51" s="1"/>
  <c r="F102" i="51"/>
  <c r="G102" i="51" s="1"/>
  <c r="F103" i="51"/>
  <c r="G103" i="51" s="1"/>
  <c r="F104" i="51"/>
  <c r="F105" i="51"/>
  <c r="G105" i="51" s="1"/>
  <c r="F106" i="51"/>
  <c r="G106" i="51" s="1"/>
  <c r="F107" i="51"/>
  <c r="G107" i="51" s="1"/>
  <c r="F108" i="51"/>
  <c r="G108" i="51" s="1"/>
  <c r="F109" i="51"/>
  <c r="G109" i="51" s="1"/>
  <c r="F110" i="51"/>
  <c r="G110" i="51" s="1"/>
  <c r="F111" i="51"/>
  <c r="G111" i="51" s="1"/>
  <c r="F112" i="51"/>
  <c r="G112" i="51" s="1"/>
  <c r="F113" i="51"/>
  <c r="G113" i="51" s="1"/>
  <c r="F114" i="51"/>
  <c r="G114" i="51" s="1"/>
  <c r="F115" i="51"/>
  <c r="G115" i="51" s="1"/>
  <c r="F116" i="51"/>
  <c r="F117" i="51"/>
  <c r="G117" i="51" s="1"/>
  <c r="F118" i="51"/>
  <c r="G118" i="51" s="1"/>
  <c r="F119" i="51"/>
  <c r="G119" i="51" s="1"/>
  <c r="F120" i="51"/>
  <c r="G120" i="51" s="1"/>
  <c r="F121" i="51"/>
  <c r="G121" i="51" s="1"/>
  <c r="F122" i="51"/>
  <c r="G122" i="51" s="1"/>
  <c r="F123" i="51"/>
  <c r="G123" i="51" s="1"/>
  <c r="F124" i="51"/>
  <c r="F125" i="51"/>
  <c r="G125" i="51" s="1"/>
  <c r="F126" i="51"/>
  <c r="G126" i="51" s="1"/>
  <c r="F127" i="51"/>
  <c r="G127" i="51" s="1"/>
  <c r="F128" i="51"/>
  <c r="G128" i="51" s="1"/>
  <c r="F129" i="51"/>
  <c r="G129" i="51" s="1"/>
  <c r="F130" i="51"/>
  <c r="G130" i="51" s="1"/>
  <c r="F131" i="51"/>
  <c r="G131" i="51" s="1"/>
  <c r="F132" i="51"/>
  <c r="G132" i="51" s="1"/>
  <c r="F133" i="51"/>
  <c r="G133" i="51" s="1"/>
  <c r="F134" i="51"/>
  <c r="G134" i="51" s="1"/>
  <c r="F135" i="51"/>
  <c r="G135" i="51" s="1"/>
  <c r="F136" i="51"/>
  <c r="G136" i="51" s="1"/>
  <c r="F137" i="51"/>
  <c r="G137" i="51" s="1"/>
  <c r="F138" i="51"/>
  <c r="G138" i="51" s="1"/>
  <c r="F139" i="51"/>
  <c r="G139" i="51" s="1"/>
  <c r="F140" i="51"/>
  <c r="G140" i="51" s="1"/>
  <c r="F141" i="51"/>
  <c r="G141" i="51" s="1"/>
  <c r="F142" i="51"/>
  <c r="G142" i="51" s="1"/>
  <c r="F143" i="51"/>
  <c r="G143" i="51" s="1"/>
  <c r="F144" i="51"/>
  <c r="G144" i="51" s="1"/>
  <c r="F145" i="51"/>
  <c r="G145" i="51" s="1"/>
  <c r="F146" i="51"/>
  <c r="G146" i="51" s="1"/>
  <c r="F147" i="51"/>
  <c r="G147" i="51" s="1"/>
  <c r="F148" i="51"/>
  <c r="F149" i="51"/>
  <c r="G149" i="51" s="1"/>
  <c r="F150" i="51"/>
  <c r="G150" i="51" s="1"/>
  <c r="F151" i="51"/>
  <c r="G151" i="51" s="1"/>
  <c r="F152" i="51"/>
  <c r="G152" i="51" s="1"/>
  <c r="F153" i="51"/>
  <c r="G153" i="51" s="1"/>
  <c r="F154" i="51"/>
  <c r="G154" i="51" s="1"/>
  <c r="F155" i="51"/>
  <c r="G155" i="51" s="1"/>
  <c r="F156" i="51"/>
  <c r="G156" i="51" s="1"/>
  <c r="F157" i="51"/>
  <c r="G157" i="51" s="1"/>
  <c r="F158" i="51"/>
  <c r="G158" i="51" s="1"/>
  <c r="F159" i="51"/>
  <c r="G159" i="51" s="1"/>
  <c r="F160" i="51"/>
  <c r="G160" i="51" s="1"/>
  <c r="F161" i="51"/>
  <c r="G161" i="51" s="1"/>
  <c r="F162" i="51"/>
  <c r="G162" i="51" s="1"/>
  <c r="F163" i="51"/>
  <c r="G163" i="51" s="1"/>
  <c r="F164" i="51"/>
  <c r="G164" i="51" s="1"/>
  <c r="F165" i="51"/>
  <c r="G165" i="51" s="1"/>
  <c r="F166" i="51"/>
  <c r="F167" i="51"/>
  <c r="G167" i="51" s="1"/>
  <c r="F168" i="51"/>
  <c r="G168" i="51" s="1"/>
  <c r="F169" i="51"/>
  <c r="G169" i="51" s="1"/>
  <c r="F170" i="51"/>
  <c r="G170" i="51" s="1"/>
  <c r="F171" i="51"/>
  <c r="G171" i="51" s="1"/>
  <c r="F172" i="51"/>
  <c r="F173" i="51"/>
  <c r="G173" i="51" s="1"/>
  <c r="F174" i="51"/>
  <c r="G174" i="51" s="1"/>
  <c r="F175" i="51"/>
  <c r="G175" i="51" s="1"/>
  <c r="F176" i="51"/>
  <c r="G176" i="51" s="1"/>
  <c r="F177" i="51"/>
  <c r="G177" i="51" s="1"/>
  <c r="F178" i="51"/>
  <c r="G178" i="51" s="1"/>
  <c r="F179" i="51"/>
  <c r="G179" i="51" s="1"/>
  <c r="F180" i="51"/>
  <c r="G180" i="51" s="1"/>
  <c r="F181" i="51"/>
  <c r="G181" i="51" s="1"/>
  <c r="F182" i="51"/>
  <c r="F183" i="51"/>
  <c r="G183" i="51" s="1"/>
  <c r="F184" i="51"/>
  <c r="G184" i="51" s="1"/>
  <c r="F185" i="51"/>
  <c r="G185" i="51" s="1"/>
  <c r="F186" i="51"/>
  <c r="G186" i="51" s="1"/>
  <c r="F187" i="51"/>
  <c r="G187" i="51" s="1"/>
  <c r="F188" i="51"/>
  <c r="G188" i="51" s="1"/>
  <c r="F189" i="51"/>
  <c r="G189" i="51" s="1"/>
  <c r="F190" i="51"/>
  <c r="F191" i="51"/>
  <c r="G191" i="51" s="1"/>
  <c r="F192" i="51"/>
  <c r="G192" i="51" s="1"/>
  <c r="F193" i="51"/>
  <c r="G193" i="51" s="1"/>
  <c r="F194" i="51"/>
  <c r="G194" i="51" s="1"/>
  <c r="F195" i="51"/>
  <c r="G195" i="51" s="1"/>
  <c r="F196" i="51"/>
  <c r="G196" i="51" s="1"/>
  <c r="F197" i="51"/>
  <c r="G197" i="51" s="1"/>
  <c r="F198" i="51"/>
  <c r="G198" i="51" s="1"/>
  <c r="F199" i="51"/>
  <c r="G199" i="51" s="1"/>
  <c r="F200" i="51"/>
  <c r="F201" i="51"/>
  <c r="G201" i="51" s="1"/>
  <c r="F202" i="51"/>
  <c r="G202" i="51" s="1"/>
  <c r="F203" i="51"/>
  <c r="G203" i="51" s="1"/>
  <c r="F204" i="51"/>
  <c r="F205" i="51"/>
  <c r="G205" i="51" s="1"/>
  <c r="F206" i="51"/>
  <c r="G206" i="51" s="1"/>
  <c r="F207" i="51"/>
  <c r="G207" i="51" s="1"/>
  <c r="F208" i="51"/>
  <c r="G208" i="51" s="1"/>
  <c r="F209" i="51"/>
  <c r="G209" i="51" s="1"/>
  <c r="F210" i="51"/>
  <c r="G210" i="51" s="1"/>
  <c r="F211" i="51"/>
  <c r="F212" i="51"/>
  <c r="G212" i="51" s="1"/>
  <c r="F213" i="51"/>
  <c r="G213" i="51" s="1"/>
  <c r="F214" i="51"/>
  <c r="G214" i="51" s="1"/>
  <c r="F215" i="51"/>
  <c r="G215" i="51" s="1"/>
  <c r="F216" i="51"/>
  <c r="G216" i="51" s="1"/>
  <c r="F217" i="51"/>
  <c r="G217" i="51" s="1"/>
  <c r="F218" i="51"/>
  <c r="F219" i="51"/>
  <c r="G219" i="51" s="1"/>
  <c r="F220" i="51"/>
  <c r="G220" i="51" s="1"/>
  <c r="F221" i="51"/>
  <c r="G221" i="51" s="1"/>
  <c r="F222" i="51"/>
  <c r="G222" i="51" s="1"/>
  <c r="F223" i="51"/>
  <c r="G223" i="51" s="1"/>
  <c r="F224" i="51"/>
  <c r="G224" i="51" s="1"/>
  <c r="F225" i="51"/>
  <c r="F226" i="51"/>
  <c r="G226" i="51" s="1"/>
  <c r="F227" i="51"/>
  <c r="G227" i="51" s="1"/>
  <c r="F228" i="51"/>
  <c r="G228" i="51" s="1"/>
  <c r="F229" i="51"/>
  <c r="F230" i="51"/>
  <c r="G230" i="51" s="1"/>
  <c r="F231" i="51"/>
  <c r="G231" i="51" s="1"/>
  <c r="F232" i="51"/>
  <c r="G232" i="51" s="1"/>
  <c r="F233" i="51"/>
  <c r="G233" i="51" s="1"/>
  <c r="F234" i="51"/>
  <c r="G234" i="51" s="1"/>
  <c r="F235" i="51"/>
  <c r="F236" i="51"/>
  <c r="G236" i="51" s="1"/>
  <c r="F237" i="51"/>
  <c r="G237" i="51" s="1"/>
  <c r="F238" i="51"/>
  <c r="G238" i="51" s="1"/>
  <c r="F239" i="51"/>
  <c r="G239" i="51" s="1"/>
  <c r="F240" i="51"/>
  <c r="G240" i="51" s="1"/>
  <c r="F241" i="51"/>
  <c r="F242" i="51"/>
  <c r="G242" i="51" s="1"/>
  <c r="F243" i="51"/>
  <c r="G243" i="51" s="1"/>
  <c r="F244" i="51"/>
  <c r="G244" i="51" s="1"/>
  <c r="F245" i="51"/>
  <c r="G245" i="51" s="1"/>
  <c r="F246" i="51"/>
  <c r="G246" i="51" s="1"/>
  <c r="F247" i="51"/>
  <c r="F248" i="51"/>
  <c r="G248" i="51" s="1"/>
  <c r="F249" i="51"/>
  <c r="G249" i="51" s="1"/>
  <c r="F250" i="51"/>
  <c r="F251" i="51"/>
  <c r="G251" i="51" s="1"/>
  <c r="F252" i="51"/>
  <c r="G252" i="51" s="1"/>
  <c r="F253" i="51"/>
  <c r="G253" i="51" s="1"/>
  <c r="F254" i="51"/>
  <c r="G254" i="51" s="1"/>
  <c r="F255" i="51"/>
  <c r="G255" i="51" s="1"/>
  <c r="F256" i="51"/>
  <c r="F257" i="51"/>
  <c r="G257" i="51" s="1"/>
  <c r="F258" i="51"/>
  <c r="G258" i="51" s="1"/>
  <c r="F259" i="51"/>
  <c r="G259" i="51" s="1"/>
  <c r="F260" i="51"/>
  <c r="G260" i="51" s="1"/>
  <c r="F261" i="51"/>
  <c r="G261" i="51" s="1"/>
  <c r="F262" i="51"/>
  <c r="F263" i="51"/>
  <c r="G263" i="51" s="1"/>
  <c r="F264" i="51"/>
  <c r="G264" i="51" s="1"/>
  <c r="F265" i="51"/>
  <c r="G265" i="51" s="1"/>
  <c r="F266" i="51"/>
  <c r="G266" i="51" s="1"/>
  <c r="F267" i="51"/>
  <c r="G267" i="51" s="1"/>
  <c r="F268" i="51"/>
  <c r="F269" i="51"/>
  <c r="G269" i="51" s="1"/>
  <c r="F270" i="51"/>
  <c r="G270" i="51" s="1"/>
  <c r="F271" i="51"/>
  <c r="G271" i="51" s="1"/>
  <c r="F272" i="51"/>
  <c r="F273" i="51"/>
  <c r="G273" i="51" s="1"/>
  <c r="F274" i="51"/>
  <c r="G274" i="51" s="1"/>
  <c r="F275" i="51"/>
  <c r="G275" i="51" s="1"/>
  <c r="F276" i="51"/>
  <c r="G276" i="51" s="1"/>
  <c r="F277" i="51"/>
  <c r="G277" i="51" s="1"/>
  <c r="F278" i="51"/>
  <c r="F279" i="51"/>
  <c r="G279" i="51" s="1"/>
  <c r="F280" i="51"/>
  <c r="G280" i="51" s="1"/>
  <c r="F281" i="51"/>
  <c r="G281" i="51" s="1"/>
  <c r="F282" i="51"/>
  <c r="G282" i="51" s="1"/>
  <c r="F283" i="51"/>
  <c r="G283" i="51" s="1"/>
  <c r="F284" i="51"/>
  <c r="F285" i="51"/>
  <c r="G285" i="51" s="1"/>
  <c r="F286" i="51"/>
  <c r="G286" i="51" s="1"/>
  <c r="F287" i="51"/>
  <c r="G287" i="51" s="1"/>
  <c r="F288" i="51"/>
  <c r="G288" i="51" s="1"/>
  <c r="F289" i="51"/>
  <c r="G289" i="51" s="1"/>
  <c r="F290" i="51"/>
  <c r="F291" i="51"/>
  <c r="G291" i="51" s="1"/>
  <c r="F292" i="51"/>
  <c r="G292" i="51" s="1"/>
  <c r="F293" i="51"/>
  <c r="G293" i="51" s="1"/>
  <c r="F294" i="51"/>
  <c r="F295" i="51"/>
  <c r="G295" i="51" s="1"/>
  <c r="F296" i="51"/>
  <c r="G296" i="51" s="1"/>
  <c r="F297" i="51"/>
  <c r="G297" i="51" s="1"/>
  <c r="F298" i="51"/>
  <c r="G298" i="51" s="1"/>
  <c r="F299" i="51"/>
  <c r="G299" i="51" s="1"/>
  <c r="F300" i="51"/>
  <c r="F301" i="51"/>
  <c r="G301" i="51" s="1"/>
  <c r="F302" i="51"/>
  <c r="G302" i="51" s="1"/>
  <c r="F303" i="51"/>
  <c r="G303" i="51" s="1"/>
  <c r="F304" i="51"/>
  <c r="G304" i="51" s="1"/>
  <c r="F305" i="51"/>
  <c r="G305" i="51" s="1"/>
  <c r="F306" i="51"/>
  <c r="F307" i="51"/>
  <c r="G307" i="51" s="1"/>
  <c r="F308" i="51"/>
  <c r="G308" i="51" s="1"/>
  <c r="F309" i="51"/>
  <c r="G309" i="51" s="1"/>
  <c r="F310" i="51"/>
  <c r="G310" i="51" s="1"/>
  <c r="F311" i="51"/>
  <c r="G311" i="51" s="1"/>
  <c r="F312" i="51"/>
  <c r="F313" i="51"/>
  <c r="G313" i="51" s="1"/>
  <c r="F314" i="51"/>
  <c r="G314" i="51" s="1"/>
  <c r="F315" i="51"/>
  <c r="F316" i="51"/>
  <c r="G316" i="51" s="1"/>
  <c r="F317" i="51"/>
  <c r="G317" i="51" s="1"/>
  <c r="F318" i="51"/>
  <c r="G318" i="51" s="1"/>
  <c r="F319" i="51"/>
  <c r="G319" i="51" s="1"/>
  <c r="F320" i="51"/>
  <c r="G320" i="51" s="1"/>
  <c r="F321" i="51"/>
  <c r="F322" i="51"/>
  <c r="G322" i="51" s="1"/>
  <c r="F323" i="51"/>
  <c r="G323" i="51" s="1"/>
  <c r="F324" i="51"/>
  <c r="G324" i="51" s="1"/>
  <c r="F325" i="51"/>
  <c r="G325" i="51" s="1"/>
  <c r="F326" i="51"/>
  <c r="G326" i="51" s="1"/>
  <c r="F327" i="51"/>
  <c r="F328" i="51"/>
  <c r="G328" i="51" s="1"/>
  <c r="F329" i="51"/>
  <c r="G329" i="51" s="1"/>
  <c r="F330" i="51"/>
  <c r="G330" i="51" s="1"/>
  <c r="F331" i="51"/>
  <c r="G331" i="51" s="1"/>
  <c r="F332" i="51"/>
  <c r="G332" i="51" s="1"/>
  <c r="F333" i="51"/>
  <c r="F334" i="51"/>
  <c r="G334" i="51" s="1"/>
  <c r="F335" i="51"/>
  <c r="G335" i="51" s="1"/>
  <c r="F336" i="51"/>
  <c r="G336" i="51" s="1"/>
  <c r="F337" i="51"/>
  <c r="F338" i="51"/>
  <c r="G338" i="51" s="1"/>
  <c r="F339" i="51"/>
  <c r="G339" i="51" s="1"/>
  <c r="F340" i="51"/>
  <c r="G340" i="51" s="1"/>
  <c r="F341" i="51"/>
  <c r="G341" i="51" s="1"/>
  <c r="F342" i="51"/>
  <c r="G342" i="51" s="1"/>
  <c r="F343" i="51"/>
  <c r="F344" i="51"/>
  <c r="G344" i="51" s="1"/>
  <c r="F345" i="51"/>
  <c r="G345" i="51" s="1"/>
  <c r="F346" i="51"/>
  <c r="G346" i="51" s="1"/>
  <c r="F347" i="51"/>
  <c r="G347" i="51" s="1"/>
  <c r="F348" i="51"/>
  <c r="G348" i="51" s="1"/>
  <c r="F349" i="51"/>
  <c r="F350" i="51"/>
  <c r="G350" i="51" s="1"/>
  <c r="F351" i="51"/>
  <c r="G351" i="51" s="1"/>
  <c r="F352" i="51"/>
  <c r="G352" i="51" s="1"/>
  <c r="F353" i="51"/>
  <c r="G353" i="51" s="1"/>
  <c r="F354" i="51"/>
  <c r="G354" i="51" s="1"/>
  <c r="F355" i="51"/>
  <c r="F356" i="51"/>
  <c r="G356" i="51" s="1"/>
  <c r="F357" i="51"/>
  <c r="G357" i="51" s="1"/>
  <c r="F358" i="51"/>
  <c r="F359" i="51"/>
  <c r="G359" i="51" s="1"/>
  <c r="F360" i="51"/>
  <c r="G360" i="51" s="1"/>
  <c r="F361" i="51"/>
  <c r="G361" i="51" s="1"/>
  <c r="F362" i="51"/>
  <c r="G362" i="51" s="1"/>
  <c r="F363" i="51"/>
  <c r="G363" i="51" s="1"/>
  <c r="F364" i="51"/>
  <c r="F365" i="51"/>
  <c r="G365" i="51" s="1"/>
  <c r="F366" i="51"/>
  <c r="G366" i="51" s="1"/>
  <c r="F367" i="51"/>
  <c r="G367" i="51" s="1"/>
  <c r="F368" i="51"/>
  <c r="G368" i="51" s="1"/>
  <c r="F369" i="51"/>
  <c r="G369" i="51" s="1"/>
  <c r="F370" i="51"/>
  <c r="F371" i="51"/>
  <c r="G371" i="51" s="1"/>
  <c r="F372" i="51"/>
  <c r="G372" i="51" s="1"/>
  <c r="F373" i="51"/>
  <c r="G373" i="51" s="1"/>
  <c r="F374" i="51"/>
  <c r="G374" i="51" s="1"/>
  <c r="F375" i="51"/>
  <c r="G375" i="51" s="1"/>
  <c r="F376" i="51"/>
  <c r="F377" i="51"/>
  <c r="G377" i="51" s="1"/>
  <c r="F378" i="51"/>
  <c r="G378" i="51" s="1"/>
  <c r="F379" i="51"/>
  <c r="G379" i="51" s="1"/>
  <c r="F380" i="51"/>
  <c r="F381" i="51"/>
  <c r="G381" i="51" s="1"/>
  <c r="F382" i="51"/>
  <c r="G382" i="51" s="1"/>
  <c r="F383" i="51"/>
  <c r="G383" i="51" s="1"/>
  <c r="F384" i="51"/>
  <c r="G384" i="51" s="1"/>
  <c r="F385" i="51"/>
  <c r="G385" i="51" s="1"/>
  <c r="F386" i="51"/>
  <c r="F387" i="51"/>
  <c r="G387" i="51" s="1"/>
  <c r="F388" i="51"/>
  <c r="G388" i="51" s="1"/>
  <c r="F389" i="51"/>
  <c r="G389" i="51" s="1"/>
  <c r="F390" i="51"/>
  <c r="G390" i="51" s="1"/>
  <c r="F391" i="51"/>
  <c r="G391" i="51" s="1"/>
  <c r="F392" i="51"/>
  <c r="F393" i="51"/>
  <c r="G393" i="51" s="1"/>
  <c r="F394" i="51"/>
  <c r="G394" i="51" s="1"/>
  <c r="F395" i="51"/>
  <c r="G395" i="51" s="1"/>
  <c r="F396" i="51"/>
  <c r="G396" i="51" s="1"/>
  <c r="F397" i="51"/>
  <c r="G397" i="51" s="1"/>
  <c r="F398" i="51"/>
  <c r="F399" i="51"/>
  <c r="G399" i="51" s="1"/>
  <c r="F400" i="51"/>
  <c r="G400" i="51" s="1"/>
  <c r="F401" i="51"/>
  <c r="G401" i="51" s="1"/>
  <c r="F402" i="51"/>
  <c r="F403" i="51"/>
  <c r="G403" i="51" s="1"/>
  <c r="F404" i="51"/>
  <c r="G404" i="51" s="1"/>
  <c r="F405" i="51"/>
  <c r="G405" i="51" s="1"/>
  <c r="F406" i="51"/>
  <c r="G406" i="51" s="1"/>
  <c r="F407" i="51"/>
  <c r="G407" i="51" s="1"/>
  <c r="F408" i="51"/>
  <c r="F409" i="51"/>
  <c r="G409" i="51" s="1"/>
  <c r="F410" i="51"/>
  <c r="G410" i="51" s="1"/>
  <c r="F411" i="51"/>
  <c r="G411" i="51" s="1"/>
  <c r="F412" i="51"/>
  <c r="G412" i="51" s="1"/>
  <c r="F413" i="51"/>
  <c r="G413" i="51" s="1"/>
  <c r="F414" i="51"/>
  <c r="F415" i="51"/>
  <c r="G415" i="51" s="1"/>
  <c r="F416" i="51"/>
  <c r="G416" i="51" s="1"/>
  <c r="F417" i="51"/>
  <c r="G417" i="51" s="1"/>
  <c r="F418" i="51"/>
  <c r="G418" i="51" s="1"/>
  <c r="F419" i="51"/>
  <c r="G419" i="51" s="1"/>
  <c r="F420" i="51"/>
  <c r="F421" i="51"/>
  <c r="G421" i="51" s="1"/>
  <c r="F422" i="51"/>
  <c r="G422" i="51" s="1"/>
  <c r="F423" i="51"/>
  <c r="F424" i="51"/>
  <c r="G424" i="51" s="1"/>
  <c r="F425" i="51"/>
  <c r="G425" i="51" s="1"/>
  <c r="F426" i="51"/>
  <c r="G426" i="51" s="1"/>
  <c r="F427" i="51"/>
  <c r="G427" i="51" s="1"/>
  <c r="F428" i="51"/>
  <c r="G428" i="51" s="1"/>
  <c r="F429" i="51"/>
  <c r="F430" i="51"/>
  <c r="G430" i="51" s="1"/>
  <c r="F431" i="51"/>
  <c r="G431" i="51" s="1"/>
  <c r="F432" i="51"/>
  <c r="G432" i="51" s="1"/>
  <c r="F433" i="51"/>
  <c r="G433" i="51" s="1"/>
  <c r="F434" i="51"/>
  <c r="G434" i="51" s="1"/>
  <c r="F435" i="51"/>
  <c r="F436" i="51"/>
  <c r="G436" i="51" s="1"/>
  <c r="F437" i="51"/>
  <c r="G437" i="51" s="1"/>
  <c r="F438" i="51"/>
  <c r="G438" i="51" s="1"/>
  <c r="F439" i="51"/>
  <c r="G439" i="51" s="1"/>
  <c r="F440" i="51"/>
  <c r="G440" i="51" s="1"/>
  <c r="F441" i="51"/>
  <c r="F442" i="51"/>
  <c r="G442" i="51" s="1"/>
  <c r="F443" i="51"/>
  <c r="G443" i="51" s="1"/>
  <c r="F444" i="51"/>
  <c r="G444" i="51" s="1"/>
  <c r="F445" i="51"/>
  <c r="F446" i="51"/>
  <c r="G446" i="51" s="1"/>
  <c r="F447" i="51"/>
  <c r="G447" i="51" s="1"/>
  <c r="F448" i="51"/>
  <c r="G448" i="51" s="1"/>
  <c r="F449" i="51"/>
  <c r="G449" i="51" s="1"/>
  <c r="F450" i="51"/>
  <c r="G450" i="51" s="1"/>
  <c r="F451" i="51"/>
  <c r="F452" i="51"/>
  <c r="G452" i="51" s="1"/>
  <c r="F453" i="51"/>
  <c r="G453" i="51" s="1"/>
  <c r="F454" i="51"/>
  <c r="G454" i="51" s="1"/>
  <c r="F455" i="51"/>
  <c r="G455" i="51" s="1"/>
  <c r="F456" i="51"/>
  <c r="G456" i="51" s="1"/>
  <c r="F457" i="51"/>
  <c r="F458" i="51"/>
  <c r="G458" i="51" s="1"/>
  <c r="F459" i="51"/>
  <c r="G459" i="51" s="1"/>
  <c r="F460" i="51"/>
  <c r="G460" i="51" s="1"/>
  <c r="F461" i="51"/>
  <c r="G461" i="51" s="1"/>
  <c r="F462" i="51"/>
  <c r="G462" i="51" s="1"/>
  <c r="F463" i="51"/>
  <c r="F464" i="51"/>
  <c r="G464" i="51" s="1"/>
  <c r="F465" i="51"/>
  <c r="G465" i="51" s="1"/>
  <c r="F466" i="51"/>
  <c r="F467" i="51"/>
  <c r="G467" i="51" s="1"/>
  <c r="F468" i="51"/>
  <c r="G468" i="51" s="1"/>
  <c r="F469" i="51"/>
  <c r="G469" i="51" s="1"/>
  <c r="F470" i="51"/>
  <c r="G470" i="51" s="1"/>
  <c r="F471" i="51"/>
  <c r="G471" i="51" s="1"/>
  <c r="F472" i="51"/>
  <c r="F473" i="51"/>
  <c r="G473" i="51" s="1"/>
  <c r="F474" i="51"/>
  <c r="G474" i="51" s="1"/>
  <c r="F475" i="51"/>
  <c r="G475" i="51" s="1"/>
  <c r="F476" i="51"/>
  <c r="G476" i="51" s="1"/>
  <c r="F477" i="51"/>
  <c r="G477" i="51" s="1"/>
  <c r="F478" i="51"/>
  <c r="F479" i="51"/>
  <c r="G479" i="51" s="1"/>
  <c r="F480" i="51"/>
  <c r="G480" i="51" s="1"/>
  <c r="F481" i="51"/>
  <c r="G481" i="51" s="1"/>
  <c r="F482" i="51"/>
  <c r="G482" i="51" s="1"/>
  <c r="F483" i="51"/>
  <c r="G483" i="51" s="1"/>
  <c r="F484" i="51"/>
  <c r="F485" i="51"/>
  <c r="G485" i="51" s="1"/>
  <c r="F486" i="51"/>
  <c r="G486" i="51" s="1"/>
  <c r="F487" i="51"/>
  <c r="G487" i="51" s="1"/>
  <c r="F488" i="51"/>
  <c r="F489" i="51"/>
  <c r="G489" i="51" s="1"/>
  <c r="F490" i="51"/>
  <c r="G490" i="51" s="1"/>
  <c r="F491" i="51"/>
  <c r="G491" i="51" s="1"/>
  <c r="F492" i="51"/>
  <c r="G492" i="51" s="1"/>
  <c r="F493" i="51"/>
  <c r="G493" i="51" s="1"/>
  <c r="F494" i="51"/>
  <c r="F495" i="51"/>
  <c r="G495" i="51" s="1"/>
  <c r="F496" i="51"/>
  <c r="G496" i="51" s="1"/>
  <c r="F497" i="51"/>
  <c r="G497" i="51" s="1"/>
  <c r="F498" i="51"/>
  <c r="G498" i="51" s="1"/>
  <c r="F499" i="51"/>
  <c r="G499" i="51" s="1"/>
  <c r="F500" i="51"/>
  <c r="F501" i="51"/>
  <c r="G501" i="51" s="1"/>
  <c r="F502" i="51"/>
  <c r="G502" i="51" s="1"/>
  <c r="F503" i="51"/>
  <c r="G503" i="51" s="1"/>
  <c r="F504" i="51"/>
  <c r="G504" i="51" s="1"/>
  <c r="F505" i="51"/>
  <c r="G505" i="51" s="1"/>
  <c r="F506" i="51"/>
  <c r="F507" i="51"/>
  <c r="G507" i="51" s="1"/>
  <c r="F508" i="51"/>
  <c r="G508" i="51" s="1"/>
  <c r="F509" i="51"/>
  <c r="G509" i="51" s="1"/>
  <c r="F510" i="51"/>
  <c r="F511" i="51"/>
  <c r="G511" i="51" s="1"/>
  <c r="F512" i="51"/>
  <c r="G512" i="51" s="1"/>
  <c r="F513" i="51"/>
  <c r="G513" i="51" s="1"/>
  <c r="F514" i="51"/>
  <c r="G514" i="51" s="1"/>
  <c r="F515" i="51"/>
  <c r="G515" i="51" s="1"/>
  <c r="F516" i="51"/>
  <c r="F517" i="51"/>
  <c r="G517" i="51" s="1"/>
  <c r="F518" i="51"/>
  <c r="G518" i="51" s="1"/>
  <c r="F519" i="51"/>
  <c r="G519" i="51" s="1"/>
  <c r="F520" i="51"/>
  <c r="G520" i="51" s="1"/>
  <c r="F521" i="51"/>
  <c r="G521" i="51" s="1"/>
  <c r="F522" i="51"/>
  <c r="F523" i="51"/>
  <c r="G523" i="51" s="1"/>
  <c r="F524" i="51"/>
  <c r="G524" i="51" s="1"/>
  <c r="F525" i="51"/>
  <c r="G525" i="51" s="1"/>
  <c r="F526" i="51"/>
  <c r="G526" i="51" s="1"/>
  <c r="F527" i="51"/>
  <c r="G527" i="51" s="1"/>
  <c r="F528" i="51"/>
  <c r="F529" i="51"/>
  <c r="G529" i="51" s="1"/>
  <c r="F530" i="51"/>
  <c r="G530" i="51" s="1"/>
  <c r="F531" i="51"/>
  <c r="F532" i="51"/>
  <c r="G532" i="51" s="1"/>
  <c r="F533" i="51"/>
  <c r="G533" i="51" s="1"/>
  <c r="F534" i="51"/>
  <c r="G534" i="51" s="1"/>
  <c r="F535" i="51"/>
  <c r="G535" i="51" s="1"/>
  <c r="F536" i="51"/>
  <c r="G536" i="51" s="1"/>
  <c r="F537" i="51"/>
  <c r="F538" i="51"/>
  <c r="G538" i="51" s="1"/>
  <c r="F539" i="51"/>
  <c r="G539" i="51" s="1"/>
  <c r="F540" i="51"/>
  <c r="G540" i="51" s="1"/>
  <c r="F541" i="51"/>
  <c r="G541" i="51" s="1"/>
  <c r="F542" i="51"/>
  <c r="G542" i="51" s="1"/>
  <c r="F543" i="51"/>
  <c r="F544" i="51"/>
  <c r="G544" i="51" s="1"/>
  <c r="F545" i="51"/>
  <c r="G545" i="51" s="1"/>
  <c r="F546" i="51"/>
  <c r="G546" i="51" s="1"/>
  <c r="F547" i="51"/>
  <c r="G547" i="51" s="1"/>
  <c r="F548" i="51"/>
  <c r="G548" i="51" s="1"/>
  <c r="F549" i="51"/>
  <c r="F550" i="51"/>
  <c r="G550" i="51" s="1"/>
  <c r="F551" i="51"/>
  <c r="G551" i="51" s="1"/>
  <c r="F552" i="51"/>
  <c r="G552" i="51" s="1"/>
  <c r="F553" i="51"/>
  <c r="F554" i="51"/>
  <c r="G554" i="51" s="1"/>
  <c r="F555" i="51"/>
  <c r="G555" i="51" s="1"/>
  <c r="F556" i="51"/>
  <c r="G556" i="51" s="1"/>
  <c r="F557" i="51"/>
  <c r="G557" i="51" s="1"/>
  <c r="F558" i="51"/>
  <c r="G558" i="51" s="1"/>
  <c r="F559" i="51"/>
  <c r="F560" i="51"/>
  <c r="G560" i="51" s="1"/>
  <c r="F561" i="51"/>
  <c r="G561" i="51" s="1"/>
  <c r="F562" i="51"/>
  <c r="G562" i="51" s="1"/>
  <c r="F563" i="51"/>
  <c r="G563" i="51" s="1"/>
  <c r="F564" i="51"/>
  <c r="G564" i="51" s="1"/>
  <c r="F565" i="51"/>
  <c r="F566" i="51"/>
  <c r="G566" i="51" s="1"/>
  <c r="F567" i="51"/>
  <c r="G567" i="51" s="1"/>
  <c r="F568" i="51"/>
  <c r="G568" i="51" s="1"/>
  <c r="F569" i="51"/>
  <c r="G569" i="51" s="1"/>
  <c r="F570" i="51"/>
  <c r="G570" i="51" s="1"/>
  <c r="F571" i="51"/>
  <c r="F572" i="51"/>
  <c r="G572" i="51" s="1"/>
  <c r="F573" i="51"/>
  <c r="G573" i="51" s="1"/>
  <c r="F574" i="51"/>
  <c r="F575" i="51"/>
  <c r="G575" i="51" s="1"/>
  <c r="F576" i="51"/>
  <c r="G576" i="51" s="1"/>
  <c r="F577" i="51"/>
  <c r="G577" i="51" s="1"/>
  <c r="F578" i="51"/>
  <c r="G578" i="51" s="1"/>
  <c r="F579" i="51"/>
  <c r="G579" i="51" s="1"/>
  <c r="F580" i="51"/>
  <c r="F581" i="51"/>
  <c r="G581" i="51" s="1"/>
  <c r="F582" i="51"/>
  <c r="G582" i="51" s="1"/>
  <c r="F583" i="51"/>
  <c r="G583" i="51" s="1"/>
  <c r="F584" i="51"/>
  <c r="G584" i="51" s="1"/>
  <c r="F585" i="51"/>
  <c r="G585" i="51" s="1"/>
  <c r="F586" i="51"/>
  <c r="F587" i="51"/>
  <c r="G587" i="51" s="1"/>
  <c r="F588" i="51"/>
  <c r="G588" i="51" s="1"/>
  <c r="F589" i="51"/>
  <c r="G589" i="51" s="1"/>
  <c r="F590" i="51"/>
  <c r="G590" i="51" s="1"/>
  <c r="F591" i="51"/>
  <c r="G591" i="51" s="1"/>
  <c r="F592" i="51"/>
  <c r="F593" i="51"/>
  <c r="G593" i="51" s="1"/>
  <c r="F594" i="51"/>
  <c r="G594" i="51" s="1"/>
  <c r="F595" i="51"/>
  <c r="G595" i="51" s="1"/>
  <c r="F596" i="51"/>
  <c r="F597" i="51"/>
  <c r="G597" i="51" s="1"/>
  <c r="F598" i="51"/>
  <c r="G598" i="51" s="1"/>
  <c r="F599" i="51"/>
  <c r="G599" i="51" s="1"/>
  <c r="F600" i="51"/>
  <c r="G600" i="51" s="1"/>
  <c r="F601" i="51"/>
  <c r="G601" i="51" s="1"/>
  <c r="F602" i="51"/>
  <c r="F603" i="51"/>
  <c r="G603" i="51" s="1"/>
  <c r="F604" i="51"/>
  <c r="G604" i="51" s="1"/>
  <c r="F605" i="51"/>
  <c r="G605" i="51" s="1"/>
  <c r="F606" i="51"/>
  <c r="G606" i="51" s="1"/>
  <c r="F607" i="51"/>
  <c r="G607" i="51" s="1"/>
  <c r="F608" i="51"/>
  <c r="F609" i="51"/>
  <c r="G609" i="51" s="1"/>
  <c r="F610" i="51"/>
  <c r="G610" i="51" s="1"/>
  <c r="F611" i="51"/>
  <c r="G611" i="51" s="1"/>
  <c r="F612" i="51"/>
  <c r="G612" i="51" s="1"/>
  <c r="F613" i="51"/>
  <c r="G613" i="51" s="1"/>
  <c r="F614" i="51"/>
  <c r="F615" i="51"/>
  <c r="G615" i="51" s="1"/>
  <c r="F616" i="51"/>
  <c r="G616" i="51" s="1"/>
  <c r="F617" i="51"/>
  <c r="G617" i="51" s="1"/>
  <c r="F618" i="51"/>
  <c r="F619" i="51"/>
  <c r="G619" i="51" s="1"/>
  <c r="F620" i="51"/>
  <c r="G620" i="51" s="1"/>
  <c r="F621" i="51"/>
  <c r="G621" i="51" s="1"/>
  <c r="F622" i="51"/>
  <c r="G622" i="51" s="1"/>
  <c r="F623" i="51"/>
  <c r="G623" i="51" s="1"/>
  <c r="F624" i="51"/>
  <c r="F625" i="51"/>
  <c r="G625" i="51" s="1"/>
  <c r="F626" i="51"/>
  <c r="G626" i="51" s="1"/>
  <c r="F627" i="51"/>
  <c r="G627" i="51" s="1"/>
  <c r="F628" i="51"/>
  <c r="G628" i="51" s="1"/>
  <c r="F629" i="51"/>
  <c r="G629" i="51" s="1"/>
  <c r="F630" i="51"/>
  <c r="F631" i="51"/>
  <c r="G631" i="51" s="1"/>
  <c r="F632" i="51"/>
  <c r="G632" i="51" s="1"/>
  <c r="F633" i="51"/>
  <c r="G633" i="51" s="1"/>
  <c r="F634" i="51"/>
  <c r="G634" i="51" s="1"/>
  <c r="F635" i="51"/>
  <c r="G635" i="51" s="1"/>
  <c r="F636" i="51"/>
  <c r="F637" i="51"/>
  <c r="G637" i="51" s="1"/>
  <c r="F638" i="51"/>
  <c r="G638" i="51" s="1"/>
  <c r="F639" i="51"/>
  <c r="F640" i="51"/>
  <c r="G640" i="51" s="1"/>
  <c r="F641" i="51"/>
  <c r="G641" i="51" s="1"/>
  <c r="F642" i="51"/>
  <c r="G642" i="51" s="1"/>
  <c r="F643" i="51"/>
  <c r="G643" i="51" s="1"/>
  <c r="F644" i="51"/>
  <c r="G644" i="51" s="1"/>
  <c r="F645" i="51"/>
  <c r="F646" i="51"/>
  <c r="G646" i="51" s="1"/>
  <c r="F647" i="51"/>
  <c r="G647" i="51" s="1"/>
  <c r="F648" i="51"/>
  <c r="G648" i="51" s="1"/>
  <c r="F649" i="51"/>
  <c r="G649" i="51" s="1"/>
  <c r="F650" i="51"/>
  <c r="G650" i="51" s="1"/>
  <c r="F651" i="51"/>
  <c r="F652" i="51"/>
  <c r="G652" i="51" s="1"/>
  <c r="F653" i="51"/>
  <c r="G653" i="51" s="1"/>
  <c r="F654" i="51"/>
  <c r="G654" i="51" s="1"/>
  <c r="F655" i="51"/>
  <c r="G655" i="51" s="1"/>
  <c r="F656" i="51"/>
  <c r="G656" i="51" s="1"/>
  <c r="F657" i="51"/>
  <c r="F658" i="51"/>
  <c r="G658" i="51" s="1"/>
  <c r="F659" i="51"/>
  <c r="G659" i="51" s="1"/>
  <c r="F660" i="51"/>
  <c r="G660" i="51" s="1"/>
  <c r="F661" i="51"/>
  <c r="F662" i="51"/>
  <c r="G662" i="51" s="1"/>
  <c r="F663" i="51"/>
  <c r="G663" i="51" s="1"/>
  <c r="F664" i="51"/>
  <c r="G664" i="51" s="1"/>
  <c r="F665" i="51"/>
  <c r="G665" i="51" s="1"/>
  <c r="F666" i="51"/>
  <c r="G666" i="51" s="1"/>
  <c r="F667" i="51"/>
  <c r="F668" i="51"/>
  <c r="G668" i="51" s="1"/>
  <c r="F669" i="51"/>
  <c r="G669" i="51" s="1"/>
  <c r="F670" i="51"/>
  <c r="G670" i="51" s="1"/>
  <c r="F671" i="51"/>
  <c r="G671" i="51" s="1"/>
  <c r="F672" i="51"/>
  <c r="G672" i="51" s="1"/>
  <c r="F673" i="51"/>
  <c r="F674" i="51"/>
  <c r="G674" i="51" s="1"/>
  <c r="F675" i="51"/>
  <c r="G675" i="51" s="1"/>
  <c r="F676" i="51"/>
  <c r="F677" i="51"/>
  <c r="G677" i="51" s="1"/>
  <c r="F678" i="51"/>
  <c r="G678" i="51" s="1"/>
  <c r="F679" i="51"/>
  <c r="G679" i="51" s="1"/>
  <c r="F680" i="51"/>
  <c r="G680" i="51" s="1"/>
  <c r="F681" i="51"/>
  <c r="F682" i="51"/>
  <c r="G682" i="51" s="1"/>
  <c r="F683" i="51"/>
  <c r="G683" i="51" s="1"/>
  <c r="F684" i="51"/>
  <c r="G684" i="51" s="1"/>
  <c r="F685" i="51"/>
  <c r="G685" i="51" s="1"/>
  <c r="F686" i="51"/>
  <c r="F687" i="51"/>
  <c r="G687" i="51" s="1"/>
  <c r="F688" i="51"/>
  <c r="G688" i="51" s="1"/>
  <c r="F689" i="51"/>
  <c r="G689" i="51" s="1"/>
  <c r="F690" i="51"/>
  <c r="F691" i="51"/>
  <c r="G691" i="51" s="1"/>
  <c r="F692" i="51"/>
  <c r="G692" i="51" s="1"/>
  <c r="F693" i="51"/>
  <c r="F694" i="51"/>
  <c r="G694" i="51" s="1"/>
  <c r="F695" i="51"/>
  <c r="G695" i="51" s="1"/>
  <c r="F696" i="51"/>
  <c r="G696" i="51" s="1"/>
  <c r="F697" i="51"/>
  <c r="F698" i="51"/>
  <c r="G698" i="51" s="1"/>
  <c r="F699" i="51"/>
  <c r="G699" i="51" s="1"/>
  <c r="F700" i="51"/>
  <c r="F701" i="51"/>
  <c r="G701" i="51" s="1"/>
  <c r="F702" i="51"/>
  <c r="G702" i="51" s="1"/>
  <c r="F703" i="51"/>
  <c r="G703" i="51" s="1"/>
  <c r="F704" i="51"/>
  <c r="F705" i="51"/>
  <c r="G705" i="51" s="1"/>
  <c r="F706" i="51"/>
  <c r="G706" i="51" s="1"/>
  <c r="F707" i="51"/>
  <c r="G707" i="51" s="1"/>
  <c r="F708" i="51"/>
  <c r="F709" i="51"/>
  <c r="G709" i="51" s="1"/>
  <c r="F710" i="51"/>
  <c r="G710" i="51" s="1"/>
  <c r="F711" i="51"/>
  <c r="F712" i="51"/>
  <c r="G712" i="51" s="1"/>
  <c r="F713" i="51"/>
  <c r="G713" i="51" s="1"/>
  <c r="F714" i="51"/>
  <c r="G714" i="51" s="1"/>
  <c r="F715" i="51"/>
  <c r="F716" i="51"/>
  <c r="G716" i="51" s="1"/>
  <c r="F717" i="51"/>
  <c r="G717" i="51" s="1"/>
  <c r="F718" i="51"/>
  <c r="F719" i="51"/>
  <c r="G719" i="51" s="1"/>
  <c r="F720" i="51"/>
  <c r="G720" i="51" s="1"/>
  <c r="F721" i="51"/>
  <c r="G721" i="51" s="1"/>
  <c r="F722" i="51"/>
  <c r="F723" i="51"/>
  <c r="G723" i="51" s="1"/>
  <c r="F724" i="51"/>
  <c r="G724" i="51" s="1"/>
  <c r="F725" i="51"/>
  <c r="G725" i="51" s="1"/>
  <c r="F726" i="51"/>
  <c r="F727" i="51"/>
  <c r="G727" i="51" s="1"/>
  <c r="F728" i="51"/>
  <c r="G728" i="51" s="1"/>
  <c r="F729" i="51"/>
  <c r="F730" i="51"/>
  <c r="G730" i="51" s="1"/>
  <c r="F731" i="51"/>
  <c r="G731" i="51" s="1"/>
  <c r="F732" i="51"/>
  <c r="G732" i="51" s="1"/>
  <c r="F733" i="51"/>
  <c r="F734" i="51"/>
  <c r="G734" i="51" s="1"/>
  <c r="F735" i="51"/>
  <c r="G735" i="51" s="1"/>
  <c r="F736" i="51"/>
  <c r="F737" i="51"/>
  <c r="G737" i="51" s="1"/>
  <c r="F738" i="51"/>
  <c r="G738" i="51" s="1"/>
  <c r="F739" i="51"/>
  <c r="G739" i="51" s="1"/>
  <c r="F740" i="51"/>
  <c r="F741" i="51"/>
  <c r="G741" i="51" s="1"/>
  <c r="F742" i="51"/>
  <c r="G742" i="51" s="1"/>
  <c r="F743" i="51"/>
  <c r="G743" i="51" s="1"/>
  <c r="F744" i="51"/>
  <c r="F745" i="51"/>
  <c r="G745" i="51" s="1"/>
  <c r="F746" i="51"/>
  <c r="G746" i="51" s="1"/>
  <c r="F747" i="51"/>
  <c r="F748" i="51"/>
  <c r="G748" i="51" s="1"/>
  <c r="F749" i="51"/>
  <c r="G749" i="51" s="1"/>
  <c r="F750" i="51"/>
  <c r="G750" i="51" s="1"/>
  <c r="F751" i="51"/>
  <c r="F752" i="51"/>
  <c r="G752" i="51" s="1"/>
  <c r="F753" i="51"/>
  <c r="G753" i="51" s="1"/>
  <c r="F754" i="51"/>
  <c r="F755" i="51"/>
  <c r="G755" i="51" s="1"/>
  <c r="F756" i="51"/>
  <c r="G756" i="51" s="1"/>
  <c r="F757" i="51"/>
  <c r="G757" i="51" s="1"/>
  <c r="F758" i="51"/>
  <c r="F759" i="51"/>
  <c r="G759" i="51" s="1"/>
  <c r="F760" i="51"/>
  <c r="G760" i="51" s="1"/>
  <c r="F761" i="51"/>
  <c r="G761" i="51" s="1"/>
  <c r="F762" i="51"/>
  <c r="F763" i="51"/>
  <c r="G763" i="51" s="1"/>
  <c r="F764" i="51"/>
  <c r="G764" i="51" s="1"/>
  <c r="F765" i="51"/>
  <c r="F766" i="51"/>
  <c r="G766" i="51" s="1"/>
  <c r="F767" i="51"/>
  <c r="G767" i="51" s="1"/>
  <c r="F768" i="51"/>
  <c r="G768" i="51" s="1"/>
  <c r="F769" i="51"/>
  <c r="F770" i="51"/>
  <c r="G770" i="51" s="1"/>
  <c r="F771" i="51"/>
  <c r="G771" i="51" s="1"/>
  <c r="F772" i="51"/>
  <c r="F773" i="51"/>
  <c r="G773" i="51" s="1"/>
  <c r="F774" i="51"/>
  <c r="G774" i="51" s="1"/>
  <c r="F775" i="51"/>
  <c r="G775" i="51" s="1"/>
  <c r="F776" i="51"/>
  <c r="F777" i="51"/>
  <c r="G777" i="51" s="1"/>
  <c r="F778" i="51"/>
  <c r="G778" i="51" s="1"/>
  <c r="F779" i="51"/>
  <c r="G779" i="51" s="1"/>
  <c r="F780" i="51"/>
  <c r="F781" i="51"/>
  <c r="G781" i="51" s="1"/>
  <c r="F782" i="51"/>
  <c r="G782" i="51" s="1"/>
  <c r="F783" i="51"/>
  <c r="F784" i="51"/>
  <c r="G784" i="51" s="1"/>
  <c r="F785" i="51"/>
  <c r="G785" i="51" s="1"/>
  <c r="F786" i="51"/>
  <c r="G786" i="51" s="1"/>
  <c r="F787" i="51"/>
  <c r="F788" i="51"/>
  <c r="G788" i="51" s="1"/>
  <c r="F789" i="51"/>
  <c r="G789" i="51" s="1"/>
  <c r="F790" i="51"/>
  <c r="F791" i="51"/>
  <c r="G791" i="51" s="1"/>
  <c r="F792" i="51"/>
  <c r="G792" i="51" s="1"/>
  <c r="F793" i="51"/>
  <c r="G793" i="51" s="1"/>
  <c r="F794" i="51"/>
  <c r="F795" i="51"/>
  <c r="G795" i="51" s="1"/>
  <c r="F796" i="51"/>
  <c r="G796" i="51" s="1"/>
  <c r="F797" i="51"/>
  <c r="G797" i="51" s="1"/>
  <c r="F798" i="51"/>
  <c r="F799" i="51"/>
  <c r="G799" i="51" s="1"/>
  <c r="F800" i="51"/>
  <c r="G800" i="51" s="1"/>
  <c r="F801" i="51"/>
  <c r="F802" i="51"/>
  <c r="G802" i="51" s="1"/>
  <c r="F803" i="51"/>
  <c r="G803" i="51" s="1"/>
  <c r="F804" i="51"/>
  <c r="G804" i="51" s="1"/>
  <c r="F805" i="51"/>
  <c r="F806" i="51"/>
  <c r="G806" i="51" s="1"/>
  <c r="F807" i="51"/>
  <c r="G807" i="51" s="1"/>
  <c r="F808" i="51"/>
  <c r="F809" i="51"/>
  <c r="G809" i="51" s="1"/>
  <c r="F810" i="51"/>
  <c r="G810" i="51" s="1"/>
  <c r="F811" i="51"/>
  <c r="G811" i="51" s="1"/>
  <c r="F812" i="51"/>
  <c r="F813" i="51"/>
  <c r="G813" i="51" s="1"/>
  <c r="F814" i="51"/>
  <c r="G814" i="51" s="1"/>
  <c r="F815" i="51"/>
  <c r="G815" i="51" s="1"/>
  <c r="F816" i="51"/>
  <c r="F817" i="51"/>
  <c r="G817" i="51" s="1"/>
  <c r="F818" i="51"/>
  <c r="G818" i="51" s="1"/>
  <c r="F819" i="51"/>
  <c r="F820" i="51"/>
  <c r="G820" i="51" s="1"/>
  <c r="F821" i="51"/>
  <c r="G821" i="51" s="1"/>
  <c r="F822" i="51"/>
  <c r="G822" i="51" s="1"/>
  <c r="F823" i="51"/>
  <c r="F824" i="51"/>
  <c r="G824" i="51" s="1"/>
  <c r="F825" i="51"/>
  <c r="G825" i="51" s="1"/>
  <c r="F826" i="51"/>
  <c r="F827" i="51"/>
  <c r="G827" i="51" s="1"/>
  <c r="F828" i="51"/>
  <c r="G828" i="51" s="1"/>
  <c r="F829" i="51"/>
  <c r="G829" i="51" s="1"/>
  <c r="F830" i="51"/>
  <c r="F831" i="51"/>
  <c r="G831" i="51" s="1"/>
  <c r="F832" i="51"/>
  <c r="G832" i="51" s="1"/>
  <c r="F833" i="51"/>
  <c r="G833" i="51" s="1"/>
  <c r="F834" i="51"/>
  <c r="F835" i="51"/>
  <c r="G835" i="51" s="1"/>
  <c r="F836" i="51"/>
  <c r="G836" i="51" s="1"/>
  <c r="F837" i="51"/>
  <c r="F838" i="51"/>
  <c r="G838" i="51" s="1"/>
  <c r="F839" i="51"/>
  <c r="G839" i="51" s="1"/>
  <c r="F840" i="51"/>
  <c r="G840" i="51" s="1"/>
  <c r="F841" i="51"/>
  <c r="F842" i="51"/>
  <c r="G842" i="51" s="1"/>
  <c r="F843" i="51"/>
  <c r="G843" i="51" s="1"/>
  <c r="F844" i="51"/>
  <c r="F845" i="51"/>
  <c r="G845" i="51" s="1"/>
  <c r="F846" i="51"/>
  <c r="G846" i="51" s="1"/>
  <c r="F847" i="51"/>
  <c r="G847" i="51" s="1"/>
  <c r="F848" i="51"/>
  <c r="F849" i="51"/>
  <c r="G849" i="51" s="1"/>
  <c r="F850" i="51"/>
  <c r="G850" i="51" s="1"/>
  <c r="F851" i="51"/>
  <c r="G851" i="51" s="1"/>
  <c r="F852" i="51"/>
  <c r="F853" i="51"/>
  <c r="G853" i="51" s="1"/>
  <c r="F854" i="51"/>
  <c r="G854" i="51" s="1"/>
  <c r="F855" i="51"/>
  <c r="F856" i="51"/>
  <c r="G856" i="51" s="1"/>
  <c r="F857" i="51"/>
  <c r="G857" i="51" s="1"/>
  <c r="F858" i="51"/>
  <c r="G858" i="51" s="1"/>
  <c r="F859" i="51"/>
  <c r="F860" i="51"/>
  <c r="G860" i="51" s="1"/>
  <c r="F861" i="51"/>
  <c r="G861" i="51" s="1"/>
  <c r="F862" i="51"/>
  <c r="F863" i="51"/>
  <c r="G863" i="51" s="1"/>
  <c r="F864" i="51"/>
  <c r="G864" i="51" s="1"/>
  <c r="F865" i="51"/>
  <c r="G865" i="51" s="1"/>
  <c r="F866" i="51"/>
  <c r="F867" i="51"/>
  <c r="G867" i="51" s="1"/>
  <c r="F868" i="51"/>
  <c r="G868" i="51" s="1"/>
  <c r="F869" i="51"/>
  <c r="G869" i="51" s="1"/>
  <c r="F870" i="51"/>
  <c r="F871" i="51"/>
  <c r="G871" i="51" s="1"/>
  <c r="F872" i="51"/>
  <c r="G872" i="51" s="1"/>
  <c r="F873" i="51"/>
  <c r="F874" i="51"/>
  <c r="G874" i="51" s="1"/>
  <c r="F875" i="51"/>
  <c r="G875" i="51" s="1"/>
  <c r="F876" i="51"/>
  <c r="G876" i="51" s="1"/>
  <c r="F877" i="51"/>
  <c r="F878" i="51"/>
  <c r="G878" i="51" s="1"/>
  <c r="F879" i="51"/>
  <c r="G879" i="51" s="1"/>
  <c r="F880" i="51"/>
  <c r="F881" i="51"/>
  <c r="G881" i="51" s="1"/>
  <c r="F882" i="51"/>
  <c r="G882" i="51" s="1"/>
  <c r="F883" i="51"/>
  <c r="G883" i="51" s="1"/>
  <c r="F884" i="51"/>
  <c r="F885" i="51"/>
  <c r="G885" i="51" s="1"/>
  <c r="F886" i="51"/>
  <c r="F887" i="51"/>
  <c r="G887" i="51" s="1"/>
  <c r="F888" i="51"/>
  <c r="F889" i="51"/>
  <c r="G889" i="51" s="1"/>
  <c r="F890" i="51"/>
  <c r="G890" i="51" s="1"/>
  <c r="F891" i="51"/>
  <c r="F892" i="51"/>
  <c r="G892" i="51" s="1"/>
  <c r="F893" i="51"/>
  <c r="G893" i="51" s="1"/>
  <c r="F894" i="51"/>
  <c r="F895" i="51"/>
  <c r="F896" i="51"/>
  <c r="G896" i="51" s="1"/>
  <c r="F897" i="51"/>
  <c r="G897" i="51" s="1"/>
  <c r="F898" i="51"/>
  <c r="F899" i="51"/>
  <c r="G899" i="51" s="1"/>
  <c r="F900" i="51"/>
  <c r="G900" i="51" s="1"/>
  <c r="F901" i="51"/>
  <c r="F902" i="51"/>
  <c r="F903" i="51"/>
  <c r="G903" i="51" s="1"/>
  <c r="F904" i="51"/>
  <c r="G904" i="51" s="1"/>
  <c r="F905" i="51"/>
  <c r="G905" i="51" s="1"/>
  <c r="F906" i="51"/>
  <c r="F907" i="51"/>
  <c r="G907" i="51" s="1"/>
  <c r="F908" i="51"/>
  <c r="F909" i="51"/>
  <c r="F910" i="51"/>
  <c r="G910" i="51" s="1"/>
  <c r="F911" i="51"/>
  <c r="G911" i="51" s="1"/>
  <c r="F912" i="51"/>
  <c r="G912" i="51" s="1"/>
  <c r="F913" i="51"/>
  <c r="F914" i="51"/>
  <c r="G914" i="51" s="1"/>
  <c r="F915" i="51"/>
  <c r="F916" i="51"/>
  <c r="F917" i="51"/>
  <c r="G917" i="51" s="1"/>
  <c r="F918" i="51"/>
  <c r="G918" i="51" s="1"/>
  <c r="F919" i="51"/>
  <c r="G919" i="51" s="1"/>
  <c r="F920" i="51"/>
  <c r="F921" i="51"/>
  <c r="G921" i="51" s="1"/>
  <c r="F922" i="51"/>
  <c r="F923" i="51"/>
  <c r="G923" i="51" s="1"/>
  <c r="F924" i="51"/>
  <c r="F925" i="51"/>
  <c r="G925" i="51" s="1"/>
  <c r="F926" i="51"/>
  <c r="G926" i="51" s="1"/>
  <c r="F927" i="51"/>
  <c r="F928" i="51"/>
  <c r="G928" i="51" s="1"/>
  <c r="F929" i="51"/>
  <c r="G929" i="51" s="1"/>
  <c r="F930" i="51"/>
  <c r="F931" i="51"/>
  <c r="F932" i="51"/>
  <c r="G932" i="51" s="1"/>
  <c r="F933" i="51"/>
  <c r="G933" i="51" s="1"/>
  <c r="F934" i="51"/>
  <c r="F935" i="51"/>
  <c r="G935" i="51" s="1"/>
  <c r="F936" i="51"/>
  <c r="G936" i="51" s="1"/>
  <c r="F937" i="51"/>
  <c r="F938" i="51"/>
  <c r="F939" i="51"/>
  <c r="G939" i="51" s="1"/>
  <c r="F940" i="51"/>
  <c r="G940" i="51" s="1"/>
  <c r="F941" i="51"/>
  <c r="G941" i="51" s="1"/>
  <c r="F942" i="51"/>
  <c r="F943" i="51"/>
  <c r="G943" i="51" s="1"/>
  <c r="F944" i="51"/>
  <c r="F945" i="51"/>
  <c r="F946" i="51"/>
  <c r="G946" i="51" s="1"/>
  <c r="F947" i="51"/>
  <c r="G947" i="51" s="1"/>
  <c r="F948" i="51"/>
  <c r="G948" i="51" s="1"/>
  <c r="F949" i="51"/>
  <c r="F950" i="51"/>
  <c r="G950" i="51" s="1"/>
  <c r="F951" i="51"/>
  <c r="F952" i="51"/>
  <c r="F953" i="51"/>
  <c r="G953" i="51" s="1"/>
  <c r="F954" i="51"/>
  <c r="G954" i="51" s="1"/>
  <c r="F955" i="51"/>
  <c r="G955" i="51" s="1"/>
  <c r="F956" i="51"/>
  <c r="F957" i="51"/>
  <c r="G957" i="51" s="1"/>
  <c r="F958" i="51"/>
  <c r="F959" i="51"/>
  <c r="G959" i="51" s="1"/>
  <c r="F960" i="51"/>
  <c r="F961" i="51"/>
  <c r="G961" i="51" s="1"/>
  <c r="F962" i="51"/>
  <c r="G962" i="51" s="1"/>
  <c r="F963" i="51"/>
  <c r="F964" i="51"/>
  <c r="G964" i="51" s="1"/>
  <c r="F965" i="51"/>
  <c r="G965" i="51" s="1"/>
  <c r="F966" i="51"/>
  <c r="F967" i="51"/>
  <c r="F968" i="51"/>
  <c r="G968" i="51" s="1"/>
  <c r="F969" i="51"/>
  <c r="G969" i="51" s="1"/>
  <c r="F970" i="51"/>
  <c r="F971" i="51"/>
  <c r="G971" i="51" s="1"/>
  <c r="F972" i="51"/>
  <c r="G972" i="51" s="1"/>
  <c r="F973" i="51"/>
  <c r="F974" i="51"/>
  <c r="F975" i="51"/>
  <c r="G975" i="51" s="1"/>
  <c r="F976" i="51"/>
  <c r="G976" i="51" s="1"/>
  <c r="F977" i="51"/>
  <c r="G977" i="51" s="1"/>
  <c r="F978" i="51"/>
  <c r="F979" i="51"/>
  <c r="G979" i="51" s="1"/>
  <c r="F980" i="51"/>
  <c r="F981" i="51"/>
  <c r="F982" i="51"/>
  <c r="G982" i="51" s="1"/>
  <c r="F983" i="51"/>
  <c r="G983" i="51" s="1"/>
  <c r="F984" i="51"/>
  <c r="G984" i="51" s="1"/>
  <c r="F985" i="51"/>
  <c r="F986" i="51"/>
  <c r="G986" i="51" s="1"/>
  <c r="F987" i="51"/>
  <c r="F988" i="51"/>
  <c r="F989" i="51"/>
  <c r="G989" i="51" s="1"/>
  <c r="F990" i="51"/>
  <c r="G990" i="51" s="1"/>
  <c r="F991" i="51"/>
  <c r="G991" i="51" s="1"/>
  <c r="F992" i="51"/>
  <c r="F993" i="51"/>
  <c r="G993" i="51" s="1"/>
  <c r="F994" i="51"/>
  <c r="F995" i="51"/>
  <c r="G995" i="51" s="1"/>
  <c r="F996" i="51"/>
  <c r="F997" i="51"/>
  <c r="G997" i="51" s="1"/>
  <c r="F998" i="51"/>
  <c r="G998" i="51" s="1"/>
  <c r="F999" i="51"/>
  <c r="F1000" i="51"/>
  <c r="G1000" i="51" s="1"/>
  <c r="F1001" i="51"/>
  <c r="G1001" i="51" s="1"/>
  <c r="F1002" i="51"/>
  <c r="F1003" i="51"/>
  <c r="F1004" i="51"/>
  <c r="G1004" i="51" s="1"/>
  <c r="F1005" i="51"/>
  <c r="G1005" i="51" s="1"/>
  <c r="F1006" i="51"/>
  <c r="F1007" i="51"/>
  <c r="G1007" i="51" s="1"/>
  <c r="F1008" i="51"/>
  <c r="G1008" i="51" s="1"/>
  <c r="F1009" i="51"/>
  <c r="F1010" i="51"/>
  <c r="F1011" i="51"/>
  <c r="G1011" i="51" s="1"/>
  <c r="F1012" i="51"/>
  <c r="G1012" i="51" s="1"/>
  <c r="F1013" i="51"/>
  <c r="G1013" i="51" s="1"/>
  <c r="F1014" i="51"/>
  <c r="F1015" i="51"/>
  <c r="G1015" i="51" s="1"/>
  <c r="F1016" i="51"/>
  <c r="F1017" i="51"/>
  <c r="F1018" i="51"/>
  <c r="G1018" i="51" s="1"/>
  <c r="F1019" i="51"/>
  <c r="G1019" i="51" s="1"/>
  <c r="F1020" i="51"/>
  <c r="G1020" i="51" s="1"/>
  <c r="F1021" i="51"/>
  <c r="F1022" i="51"/>
  <c r="G1022" i="51" s="1"/>
  <c r="F1023" i="51"/>
  <c r="F1024" i="51"/>
  <c r="F1025" i="51"/>
  <c r="G1025" i="51" s="1"/>
  <c r="F1026" i="51"/>
  <c r="G1026" i="51" s="1"/>
  <c r="F1027" i="51"/>
  <c r="G1027" i="51" s="1"/>
  <c r="F1028" i="51"/>
  <c r="F1029" i="51"/>
  <c r="G1029" i="51" s="1"/>
  <c r="F1030" i="51"/>
  <c r="F1031" i="51"/>
  <c r="G1031" i="51" s="1"/>
  <c r="F1032" i="51"/>
  <c r="F1033" i="51"/>
  <c r="G1033" i="51" s="1"/>
  <c r="F1034" i="51"/>
  <c r="G1034" i="51" s="1"/>
  <c r="F1035" i="51"/>
  <c r="F1036" i="51"/>
  <c r="G1036" i="51" s="1"/>
  <c r="F1037" i="51"/>
  <c r="G1037" i="51" s="1"/>
  <c r="F1038" i="51"/>
  <c r="F1039" i="51"/>
  <c r="F1040" i="51"/>
  <c r="G1040" i="51" s="1"/>
  <c r="F1041" i="51"/>
  <c r="G1041" i="51" s="1"/>
  <c r="F1042" i="51"/>
  <c r="F1043" i="51"/>
  <c r="G1043" i="51" s="1"/>
  <c r="F1044" i="51"/>
  <c r="G1044" i="51" s="1"/>
  <c r="F1045" i="51"/>
  <c r="F1046" i="51"/>
  <c r="F1047" i="51"/>
  <c r="G1047" i="51" s="1"/>
  <c r="F1048" i="51"/>
  <c r="G1048" i="51" s="1"/>
  <c r="F1049" i="51"/>
  <c r="G1049" i="51" s="1"/>
  <c r="F1050" i="51"/>
  <c r="F1051" i="51"/>
  <c r="G1051" i="51" s="1"/>
  <c r="F1052" i="51"/>
  <c r="F1053" i="51"/>
  <c r="F1054" i="51"/>
  <c r="G1054" i="51" s="1"/>
  <c r="F1055" i="51"/>
  <c r="G1055" i="51" s="1"/>
  <c r="F1056" i="51"/>
  <c r="G1056" i="51" s="1"/>
  <c r="F1057" i="51"/>
  <c r="F1058" i="51"/>
  <c r="G1058" i="51" s="1"/>
  <c r="F1059" i="51"/>
  <c r="F1060" i="51"/>
  <c r="F1061" i="51"/>
  <c r="G1061" i="51" s="1"/>
  <c r="F1062" i="51"/>
  <c r="G1062" i="51" s="1"/>
  <c r="F1063" i="51"/>
  <c r="G1063" i="51" s="1"/>
  <c r="F1064" i="51"/>
  <c r="F1065" i="51"/>
  <c r="G1065" i="51" s="1"/>
  <c r="F1066" i="51"/>
  <c r="F1067" i="51"/>
  <c r="G1067" i="51" s="1"/>
  <c r="F1068" i="51"/>
  <c r="F1069" i="51"/>
  <c r="G1069" i="51" s="1"/>
  <c r="F1070" i="51"/>
  <c r="G1070" i="51" s="1"/>
  <c r="F1071" i="51"/>
  <c r="F1072" i="51"/>
  <c r="G1072" i="51" s="1"/>
  <c r="F1073" i="51"/>
  <c r="G1073" i="51" s="1"/>
  <c r="F1074" i="51"/>
  <c r="F1075" i="51"/>
  <c r="F1076" i="51"/>
  <c r="G1076" i="51" s="1"/>
  <c r="F1077" i="51"/>
  <c r="G1077" i="51" s="1"/>
  <c r="F1078" i="51"/>
  <c r="F1079" i="51"/>
  <c r="G1079" i="51" s="1"/>
  <c r="F1080" i="51"/>
  <c r="G1080" i="51" s="1"/>
  <c r="F1081" i="51"/>
  <c r="F1082" i="51"/>
  <c r="F1083" i="51"/>
  <c r="G1083" i="51" s="1"/>
  <c r="F1084" i="51"/>
  <c r="G1084" i="51" s="1"/>
  <c r="F1085" i="51"/>
  <c r="G1085" i="51" s="1"/>
  <c r="F1086" i="51"/>
  <c r="F1087" i="51"/>
  <c r="G1087" i="51" s="1"/>
  <c r="F1088" i="51"/>
  <c r="F1089" i="51"/>
  <c r="F1090" i="51"/>
  <c r="G1090" i="51" s="1"/>
  <c r="F1091" i="51"/>
  <c r="G1091" i="51" s="1"/>
  <c r="F1092" i="51"/>
  <c r="G1092" i="51" s="1"/>
  <c r="F1093" i="51"/>
  <c r="F1094" i="51"/>
  <c r="G1094" i="51" s="1"/>
  <c r="F1095" i="51"/>
  <c r="F1096" i="51"/>
  <c r="F1097" i="51"/>
  <c r="G1097" i="51" s="1"/>
  <c r="F1098" i="51"/>
  <c r="G1098" i="51" s="1"/>
  <c r="F1099" i="51"/>
  <c r="G1099" i="51" s="1"/>
  <c r="F1100" i="51"/>
  <c r="F1101" i="51"/>
  <c r="G1101" i="51" s="1"/>
  <c r="F1102" i="51"/>
  <c r="F1103" i="51"/>
  <c r="G1103" i="51" s="1"/>
  <c r="F1104" i="51"/>
  <c r="F1105" i="51"/>
  <c r="G1105" i="51" s="1"/>
  <c r="F1106" i="51"/>
  <c r="G1106" i="51" s="1"/>
  <c r="F1107" i="51"/>
  <c r="F1108" i="51"/>
  <c r="G1108" i="51" s="1"/>
  <c r="F1109" i="51"/>
  <c r="G1109" i="51" s="1"/>
  <c r="F1110" i="51"/>
  <c r="F1111" i="51"/>
  <c r="F1112" i="51"/>
  <c r="G1112" i="51" s="1"/>
  <c r="F1113" i="51"/>
  <c r="G1113" i="51" s="1"/>
  <c r="F1114" i="51"/>
  <c r="F1115" i="51"/>
  <c r="G1115" i="51" s="1"/>
  <c r="F1116" i="51"/>
  <c r="G1116" i="51" s="1"/>
  <c r="F1117" i="51"/>
  <c r="F1118" i="51"/>
  <c r="F1119" i="51"/>
  <c r="G1119" i="51" s="1"/>
  <c r="F1120" i="51"/>
  <c r="G1120" i="51" s="1"/>
  <c r="F1121" i="51"/>
  <c r="G1121" i="51" s="1"/>
  <c r="F1122" i="51"/>
  <c r="F1123" i="51"/>
  <c r="G1123" i="51" s="1"/>
  <c r="F1124" i="51"/>
  <c r="F1125" i="51"/>
  <c r="F1126" i="51"/>
  <c r="G1126" i="51" s="1"/>
  <c r="F1127" i="51"/>
  <c r="G1127" i="51" s="1"/>
  <c r="F1128" i="51"/>
  <c r="G1128" i="51" s="1"/>
  <c r="F1129" i="51"/>
  <c r="F1130" i="51"/>
  <c r="G1130" i="51" s="1"/>
  <c r="F1131" i="51"/>
  <c r="F1132" i="51"/>
  <c r="F1133" i="51"/>
  <c r="G1133" i="51" s="1"/>
  <c r="F1134" i="51"/>
  <c r="G1134" i="51" s="1"/>
  <c r="F1135" i="51"/>
  <c r="G1135" i="51" s="1"/>
  <c r="F1136" i="51"/>
  <c r="F1137" i="51"/>
  <c r="G1137" i="51" s="1"/>
  <c r="F1138" i="51"/>
  <c r="F1139" i="51"/>
  <c r="G1139" i="51" s="1"/>
  <c r="F1140" i="51"/>
  <c r="F1141" i="51"/>
  <c r="G1141" i="51" s="1"/>
  <c r="F1142" i="51"/>
  <c r="G1142" i="51" s="1"/>
  <c r="F1143" i="51"/>
  <c r="F1144" i="51"/>
  <c r="G1144" i="51" s="1"/>
  <c r="F1145" i="51"/>
  <c r="G1145" i="51" s="1"/>
  <c r="F1146" i="51"/>
  <c r="F1147" i="51"/>
  <c r="F1148" i="51"/>
  <c r="G1148" i="51" s="1"/>
  <c r="F1149" i="51"/>
  <c r="G1149" i="51" s="1"/>
  <c r="F1150" i="51"/>
  <c r="F1151" i="51"/>
  <c r="G1151" i="51" s="1"/>
  <c r="F1152" i="51"/>
  <c r="G1152" i="51" s="1"/>
  <c r="F1153" i="51"/>
  <c r="F1154" i="51"/>
  <c r="F1155" i="51"/>
  <c r="G1155" i="51" s="1"/>
  <c r="F1156" i="51"/>
  <c r="G1156" i="51" s="1"/>
  <c r="F1157" i="51"/>
  <c r="G1157" i="51" s="1"/>
  <c r="F1158" i="51"/>
  <c r="F1159" i="51"/>
  <c r="G1159" i="51" s="1"/>
  <c r="F1160" i="51"/>
  <c r="F1161" i="51"/>
  <c r="F1162" i="51"/>
  <c r="G1162" i="51" s="1"/>
  <c r="F1163" i="51"/>
  <c r="G1163" i="51" s="1"/>
  <c r="F1164" i="51"/>
  <c r="G1164" i="51" s="1"/>
  <c r="F1165" i="51"/>
  <c r="F1166" i="51"/>
  <c r="G1166" i="51" s="1"/>
  <c r="F1167" i="51"/>
  <c r="F1168" i="51"/>
  <c r="F1169" i="51"/>
  <c r="G1169" i="51" s="1"/>
  <c r="F1170" i="51"/>
  <c r="G1170" i="51" s="1"/>
  <c r="F1171" i="51"/>
  <c r="G1171" i="51" s="1"/>
  <c r="F1172" i="51"/>
  <c r="F1173" i="51"/>
  <c r="G1173" i="51" s="1"/>
  <c r="F1174" i="51"/>
  <c r="F1175" i="51"/>
  <c r="G1175" i="51" s="1"/>
  <c r="F1176" i="51"/>
  <c r="F1177" i="51"/>
  <c r="G1177" i="51" s="1"/>
  <c r="F1178" i="51"/>
  <c r="G1178" i="51" s="1"/>
  <c r="F1179" i="51"/>
  <c r="F1180" i="51"/>
  <c r="G1180" i="51" s="1"/>
  <c r="F1181" i="51"/>
  <c r="G1181" i="51" s="1"/>
  <c r="F1182" i="51"/>
  <c r="F1183" i="51"/>
  <c r="F1184" i="51"/>
  <c r="G1184" i="51" s="1"/>
  <c r="F2" i="51"/>
  <c r="G2" i="51" s="1"/>
  <c r="Q600" i="51" l="1"/>
  <c r="R600" i="51" s="1"/>
  <c r="Q564" i="51"/>
  <c r="R564" i="51" s="1"/>
  <c r="S564" i="51" s="1"/>
  <c r="Q492" i="51"/>
  <c r="R492" i="51" s="1"/>
  <c r="Q1114" i="51"/>
  <c r="Q970" i="51"/>
  <c r="R970" i="51" s="1"/>
  <c r="S970" i="51" s="1"/>
  <c r="Q1078" i="51"/>
  <c r="R1078" i="51" s="1"/>
  <c r="S1078" i="51" s="1"/>
  <c r="R1102" i="51"/>
  <c r="Q578" i="51"/>
  <c r="R578" i="51" s="1"/>
  <c r="S578" i="51" s="1"/>
  <c r="Q1054" i="51"/>
  <c r="R1054" i="51" s="1"/>
  <c r="S1054" i="51" s="1"/>
  <c r="Q688" i="51"/>
  <c r="R688" i="51" s="1"/>
  <c r="S688" i="51" s="1"/>
  <c r="Q868" i="51"/>
  <c r="R868" i="51" s="1"/>
  <c r="S868" i="51" s="1"/>
  <c r="Q1048" i="51"/>
  <c r="R1048" i="51" s="1"/>
  <c r="S1048" i="51" s="1"/>
  <c r="Q1168" i="51"/>
  <c r="R1168" i="51" s="1"/>
  <c r="S1168" i="51" s="1"/>
  <c r="Q636" i="51"/>
  <c r="R636" i="51" s="1"/>
  <c r="Q826" i="51"/>
  <c r="R826" i="51" s="1"/>
  <c r="S826" i="51" s="1"/>
  <c r="Q542" i="51"/>
  <c r="R542" i="51" s="1"/>
  <c r="R211" i="51"/>
  <c r="Q462" i="51"/>
  <c r="R462" i="51" s="1"/>
  <c r="S462" i="51" s="1"/>
  <c r="Q38" i="51"/>
  <c r="R38" i="51" s="1"/>
  <c r="Q724" i="51"/>
  <c r="R724" i="51" s="1"/>
  <c r="S724" i="51" s="1"/>
  <c r="Q904" i="51"/>
  <c r="R904" i="51" s="1"/>
  <c r="S904" i="51" s="1"/>
  <c r="Q60" i="51"/>
  <c r="R60" i="51" s="1"/>
  <c r="S60" i="51" s="1"/>
  <c r="Q682" i="51"/>
  <c r="R682" i="51" s="1"/>
  <c r="S682" i="51" s="1"/>
  <c r="Q862" i="51"/>
  <c r="R862" i="51" s="1"/>
  <c r="S862" i="51" s="1"/>
  <c r="Q499" i="51"/>
  <c r="Q1036" i="51"/>
  <c r="R1036" i="51" s="1"/>
  <c r="S1036" i="51" s="1"/>
  <c r="Q1000" i="51"/>
  <c r="R1000" i="51" s="1"/>
  <c r="S1000" i="51" s="1"/>
  <c r="Q964" i="51"/>
  <c r="R964" i="51" s="1"/>
  <c r="S964" i="51" s="1"/>
  <c r="Q820" i="51"/>
  <c r="R820" i="51" s="1"/>
  <c r="S820" i="51" s="1"/>
  <c r="Q398" i="51"/>
  <c r="R398" i="51" s="1"/>
  <c r="Q1126" i="51"/>
  <c r="R1126" i="51" s="1"/>
  <c r="S1126" i="51" s="1"/>
  <c r="Q1180" i="51"/>
  <c r="R1180" i="51" s="1"/>
  <c r="S1180" i="51" s="1"/>
  <c r="Q506" i="51"/>
  <c r="R506" i="51" s="1"/>
  <c r="Q760" i="51"/>
  <c r="R760" i="51" s="1"/>
  <c r="S760" i="51" s="1"/>
  <c r="Q916" i="51"/>
  <c r="R916" i="51" s="1"/>
  <c r="S916" i="51" s="1"/>
  <c r="Q361" i="51"/>
  <c r="Q700" i="51"/>
  <c r="R700" i="51" s="1"/>
  <c r="S700" i="51" s="1"/>
  <c r="Q988" i="51"/>
  <c r="R988" i="51" s="1"/>
  <c r="S988" i="51" s="1"/>
  <c r="Q958" i="51"/>
  <c r="R958" i="51" s="1"/>
  <c r="S958" i="51" s="1"/>
  <c r="Q922" i="51"/>
  <c r="R922" i="51" s="1"/>
  <c r="S922" i="51" s="1"/>
  <c r="Q850" i="51"/>
  <c r="R850" i="51" s="1"/>
  <c r="S850" i="51" s="1"/>
  <c r="Q742" i="51"/>
  <c r="R742" i="51" s="1"/>
  <c r="S742" i="51" s="1"/>
  <c r="Q706" i="51"/>
  <c r="R706" i="51" s="1"/>
  <c r="S706" i="51" s="1"/>
  <c r="Q670" i="51"/>
  <c r="Q332" i="51"/>
  <c r="R332" i="51" s="1"/>
  <c r="S332" i="51" s="1"/>
  <c r="Q766" i="51"/>
  <c r="R766" i="51" s="1"/>
  <c r="S766" i="51" s="1"/>
  <c r="Q614" i="51"/>
  <c r="R614" i="51" s="1"/>
  <c r="S614" i="51" s="1"/>
  <c r="Q940" i="51"/>
  <c r="R940" i="51" s="1"/>
  <c r="S940" i="51" s="1"/>
  <c r="Q1120" i="51"/>
  <c r="R1120" i="51" s="1"/>
  <c r="S1120" i="51" s="1"/>
  <c r="Q420" i="51"/>
  <c r="R420" i="51" s="1"/>
  <c r="S420" i="51" s="1"/>
  <c r="Q1138" i="51"/>
  <c r="R1138" i="51" s="1"/>
  <c r="S1138" i="51" s="1"/>
  <c r="Q1096" i="51"/>
  <c r="R1096" i="51" s="1"/>
  <c r="S1096" i="51" s="1"/>
  <c r="Q1060" i="51"/>
  <c r="R1060" i="51" s="1"/>
  <c r="S1060" i="51" s="1"/>
  <c r="Q1024" i="51"/>
  <c r="R1024" i="51" s="1"/>
  <c r="S1024" i="51" s="1"/>
  <c r="Q736" i="51"/>
  <c r="R736" i="51" s="1"/>
  <c r="S736" i="51" s="1"/>
  <c r="Q254" i="51"/>
  <c r="Q814" i="51"/>
  <c r="R814" i="51" s="1"/>
  <c r="S814" i="51" s="1"/>
  <c r="Q386" i="51"/>
  <c r="R386" i="51" s="1"/>
  <c r="Q838" i="51"/>
  <c r="Q778" i="51"/>
  <c r="R778" i="51" s="1"/>
  <c r="S778" i="51" s="1"/>
  <c r="R808" i="51"/>
  <c r="Q528" i="51"/>
  <c r="R528" i="51" s="1"/>
  <c r="Q754" i="51"/>
  <c r="R754" i="51" s="1"/>
  <c r="S754" i="51" s="1"/>
  <c r="Q168" i="51"/>
  <c r="R168" i="51" s="1"/>
  <c r="Q886" i="51"/>
  <c r="R886" i="51" s="1"/>
  <c r="S886" i="51" s="1"/>
  <c r="Q470" i="51"/>
  <c r="R470" i="51" s="1"/>
  <c r="S470" i="51" s="1"/>
  <c r="Q982" i="51"/>
  <c r="R982" i="51" s="1"/>
  <c r="S982" i="51" s="1"/>
  <c r="Q994" i="51"/>
  <c r="R994" i="51" s="1"/>
  <c r="S994" i="51" s="1"/>
  <c r="Q832" i="51"/>
  <c r="R832" i="51" s="1"/>
  <c r="S832" i="51" s="1"/>
  <c r="Q1012" i="51"/>
  <c r="R1012" i="51" s="1"/>
  <c r="S1012" i="51" s="1"/>
  <c r="Q1156" i="51"/>
  <c r="R1156" i="51" s="1"/>
  <c r="S1156" i="51" s="1"/>
  <c r="Q276" i="51"/>
  <c r="Q790" i="51"/>
  <c r="R790" i="51" s="1"/>
  <c r="S790" i="51" s="1"/>
  <c r="Q146" i="51"/>
  <c r="R146" i="51" s="1"/>
  <c r="S146" i="51" s="1"/>
  <c r="Q1162" i="51"/>
  <c r="R1162" i="51" s="1"/>
  <c r="S1162" i="51" s="1"/>
  <c r="Q1084" i="51"/>
  <c r="P516" i="51"/>
  <c r="U516" i="51" s="1"/>
  <c r="V516" i="51" s="1"/>
  <c r="P679" i="51"/>
  <c r="U679" i="51" s="1"/>
  <c r="V679" i="51" s="1"/>
  <c r="P925" i="51"/>
  <c r="U925" i="51" s="1"/>
  <c r="V925" i="51" s="1"/>
  <c r="P547" i="51"/>
  <c r="U547" i="51" s="1"/>
  <c r="V547" i="51" s="1"/>
  <c r="P534" i="51"/>
  <c r="U534" i="51" s="1"/>
  <c r="V534" i="51" s="1"/>
  <c r="P642" i="51"/>
  <c r="U642" i="51" s="1"/>
  <c r="V642" i="51" s="1"/>
  <c r="P535" i="51"/>
  <c r="U535" i="51" s="1"/>
  <c r="V535" i="51" s="1"/>
  <c r="P1066" i="51"/>
  <c r="U1066" i="51" s="1"/>
  <c r="V1066" i="51" s="1"/>
  <c r="P1144" i="51"/>
  <c r="U1144" i="51" s="1"/>
  <c r="V1144" i="51" s="1"/>
  <c r="P408" i="51"/>
  <c r="U408" i="51" s="1"/>
  <c r="V408" i="51" s="1"/>
  <c r="P666" i="51"/>
  <c r="U666" i="51" s="1"/>
  <c r="V666" i="51" s="1"/>
  <c r="P511" i="51"/>
  <c r="U511" i="51" s="1"/>
  <c r="V511" i="51" s="1"/>
  <c r="P565" i="51"/>
  <c r="U565" i="51" s="1"/>
  <c r="V565" i="51" s="1"/>
  <c r="P971" i="51"/>
  <c r="U971" i="51" s="1"/>
  <c r="V971" i="51" s="1"/>
  <c r="P1025" i="51"/>
  <c r="U1025" i="51" s="1"/>
  <c r="V1025" i="51" s="1"/>
  <c r="P990" i="51"/>
  <c r="U990" i="51" s="1"/>
  <c r="V990" i="51" s="1"/>
  <c r="P619" i="51"/>
  <c r="U619" i="51" s="1"/>
  <c r="V619" i="51" s="1"/>
  <c r="P930" i="51"/>
  <c r="U930" i="51" s="1"/>
  <c r="V930" i="51" s="1"/>
  <c r="P306" i="51"/>
  <c r="U306" i="51" s="1"/>
  <c r="V306" i="51" s="1"/>
  <c r="P817" i="51"/>
  <c r="U817" i="51" s="1"/>
  <c r="V817" i="51" s="1"/>
  <c r="P782" i="51"/>
  <c r="U782" i="51" s="1"/>
  <c r="V782" i="51" s="1"/>
  <c r="P821" i="51"/>
  <c r="U821" i="51" s="1"/>
  <c r="V821" i="51" s="1"/>
  <c r="P869" i="51"/>
  <c r="U869" i="51" s="1"/>
  <c r="V869" i="51" s="1"/>
  <c r="P1097" i="51"/>
  <c r="U1097" i="51" s="1"/>
  <c r="V1097" i="51" s="1"/>
  <c r="P1104" i="51"/>
  <c r="U1104" i="51" s="1"/>
  <c r="V1104" i="51" s="1"/>
  <c r="P702" i="51"/>
  <c r="U702" i="51" s="1"/>
  <c r="V702" i="51" s="1"/>
  <c r="P810" i="51"/>
  <c r="U810" i="51" s="1"/>
  <c r="V810" i="51" s="1"/>
  <c r="P918" i="51"/>
  <c r="U918" i="51" s="1"/>
  <c r="V918" i="51" s="1"/>
  <c r="P605" i="51"/>
  <c r="U605" i="51" s="1"/>
  <c r="V605" i="51" s="1"/>
  <c r="P659" i="51"/>
  <c r="U659" i="51" s="1"/>
  <c r="V659" i="51" s="1"/>
  <c r="P931" i="51"/>
  <c r="U931" i="51" s="1"/>
  <c r="V931" i="51" s="1"/>
  <c r="P42" i="51"/>
  <c r="U42" i="51" s="1"/>
  <c r="V42" i="51" s="1"/>
  <c r="P372" i="51"/>
  <c r="U372" i="51" s="1"/>
  <c r="V372" i="51" s="1"/>
  <c r="P518" i="51"/>
  <c r="U518" i="51" s="1"/>
  <c r="V518" i="51" s="1"/>
  <c r="P604" i="51"/>
  <c r="U604" i="51" s="1"/>
  <c r="V604" i="51" s="1"/>
  <c r="P127" i="51"/>
  <c r="U127" i="51" s="1"/>
  <c r="V127" i="51" s="1"/>
  <c r="P512" i="51"/>
  <c r="U512" i="51" s="1"/>
  <c r="V512" i="51" s="1"/>
  <c r="P620" i="51"/>
  <c r="U620" i="51" s="1"/>
  <c r="V620" i="51" s="1"/>
  <c r="P1037" i="51"/>
  <c r="U1037" i="51" s="1"/>
  <c r="V1037" i="51" s="1"/>
  <c r="P1108" i="51"/>
  <c r="U1108" i="51" s="1"/>
  <c r="V1108" i="51" s="1"/>
  <c r="P284" i="51"/>
  <c r="U284" i="51" s="1"/>
  <c r="V284" i="51" s="1"/>
  <c r="P392" i="51"/>
  <c r="U392" i="51" s="1"/>
  <c r="V392" i="51" s="1"/>
  <c r="P751" i="51"/>
  <c r="U751" i="51" s="1"/>
  <c r="V751" i="51" s="1"/>
  <c r="P895" i="51"/>
  <c r="U895" i="51" s="1"/>
  <c r="V895" i="51" s="1"/>
  <c r="P1111" i="51"/>
  <c r="U1111" i="51" s="1"/>
  <c r="V1111" i="51" s="1"/>
  <c r="P1183" i="51"/>
  <c r="U1183" i="51" s="1"/>
  <c r="V1183" i="51" s="1"/>
  <c r="P186" i="51"/>
  <c r="U186" i="51" s="1"/>
  <c r="V186" i="51" s="1"/>
  <c r="P427" i="51"/>
  <c r="U427" i="51" s="1"/>
  <c r="V427" i="51" s="1"/>
  <c r="P532" i="51"/>
  <c r="U532" i="51" s="1"/>
  <c r="V532" i="51" s="1"/>
  <c r="P998" i="51"/>
  <c r="U998" i="51" s="1"/>
  <c r="V998" i="51" s="1"/>
  <c r="P1136" i="51"/>
  <c r="U1136" i="51" s="1"/>
  <c r="V1136" i="51" s="1"/>
  <c r="P271" i="51"/>
  <c r="U271" i="51" s="1"/>
  <c r="V271" i="51" s="1"/>
  <c r="P1041" i="51"/>
  <c r="U1041" i="51" s="1"/>
  <c r="V1041" i="51" s="1"/>
  <c r="P1077" i="51"/>
  <c r="U1077" i="51" s="1"/>
  <c r="V1077" i="51" s="1"/>
  <c r="P1113" i="51"/>
  <c r="U1113" i="51" s="1"/>
  <c r="V1113" i="51" s="1"/>
  <c r="P1149" i="51"/>
  <c r="U1149" i="51" s="1"/>
  <c r="V1149" i="51" s="1"/>
  <c r="P230" i="51"/>
  <c r="U230" i="51" s="1"/>
  <c r="V230" i="51" s="1"/>
  <c r="P558" i="51"/>
  <c r="U558" i="51" s="1"/>
  <c r="V558" i="51" s="1"/>
  <c r="P875" i="51"/>
  <c r="U875" i="51" s="1"/>
  <c r="V875" i="51" s="1"/>
  <c r="P460" i="51"/>
  <c r="U460" i="51" s="1"/>
  <c r="V460" i="51" s="1"/>
  <c r="P1150" i="51"/>
  <c r="U1150" i="51" s="1"/>
  <c r="V1150" i="51" s="1"/>
  <c r="P391" i="51"/>
  <c r="U391" i="51" s="1"/>
  <c r="V391" i="51" s="1"/>
  <c r="P566" i="51"/>
  <c r="U566" i="51" s="1"/>
  <c r="V566" i="51" s="1"/>
  <c r="P738" i="51"/>
  <c r="U738" i="51" s="1"/>
  <c r="V738" i="51" s="1"/>
  <c r="P846" i="51"/>
  <c r="U846" i="51" s="1"/>
  <c r="V846" i="51" s="1"/>
  <c r="P954" i="51"/>
  <c r="U954" i="51" s="1"/>
  <c r="V954" i="51" s="1"/>
  <c r="P467" i="51"/>
  <c r="U467" i="51" s="1"/>
  <c r="V467" i="51" s="1"/>
  <c r="P967" i="51"/>
  <c r="U967" i="51" s="1"/>
  <c r="V967" i="51" s="1"/>
  <c r="P258" i="51"/>
  <c r="U258" i="51" s="1"/>
  <c r="V258" i="51" s="1"/>
  <c r="P496" i="51"/>
  <c r="U496" i="51" s="1"/>
  <c r="V496" i="51" s="1"/>
  <c r="P674" i="51"/>
  <c r="U674" i="51" s="1"/>
  <c r="V674" i="51" s="1"/>
  <c r="P836" i="51"/>
  <c r="U836" i="51" s="1"/>
  <c r="V836" i="51" s="1"/>
  <c r="P1004" i="51"/>
  <c r="U1004" i="51" s="1"/>
  <c r="V1004" i="51" s="1"/>
  <c r="P1052" i="51"/>
  <c r="U1052" i="51" s="1"/>
  <c r="V1052" i="51" s="1"/>
  <c r="P8" i="51"/>
  <c r="U8" i="51" s="1"/>
  <c r="V8" i="51" s="1"/>
  <c r="P62" i="51"/>
  <c r="U62" i="51" s="1"/>
  <c r="V62" i="51" s="1"/>
  <c r="P188" i="51"/>
  <c r="U188" i="51" s="1"/>
  <c r="V188" i="51" s="1"/>
  <c r="P929" i="51"/>
  <c r="U929" i="51" s="1"/>
  <c r="V929" i="51" s="1"/>
  <c r="P977" i="51"/>
  <c r="U977" i="51" s="1"/>
  <c r="V977" i="51" s="1"/>
  <c r="P503" i="51"/>
  <c r="U503" i="51" s="1"/>
  <c r="V503" i="51" s="1"/>
  <c r="P551" i="51"/>
  <c r="U551" i="51" s="1"/>
  <c r="V551" i="51" s="1"/>
  <c r="P1039" i="51"/>
  <c r="U1039" i="51" s="1"/>
  <c r="V1039" i="51" s="1"/>
  <c r="P6" i="51"/>
  <c r="U6" i="51" s="1"/>
  <c r="V6" i="51" s="1"/>
  <c r="P379" i="51"/>
  <c r="U379" i="51" s="1"/>
  <c r="V379" i="51" s="1"/>
  <c r="P1176" i="51"/>
  <c r="U1176" i="51" s="1"/>
  <c r="V1176" i="51" s="1"/>
  <c r="P431" i="51"/>
  <c r="U431" i="51" s="1"/>
  <c r="V431" i="51" s="1"/>
  <c r="P414" i="51"/>
  <c r="U414" i="51" s="1"/>
  <c r="V414" i="51" s="1"/>
  <c r="P715" i="51"/>
  <c r="U715" i="51" s="1"/>
  <c r="V715" i="51" s="1"/>
  <c r="P78" i="51"/>
  <c r="U78" i="51" s="1"/>
  <c r="V78" i="51" s="1"/>
  <c r="P150" i="51"/>
  <c r="U150" i="51" s="1"/>
  <c r="V150" i="51" s="1"/>
  <c r="P210" i="51"/>
  <c r="U210" i="51" s="1"/>
  <c r="V210" i="51" s="1"/>
  <c r="P264" i="51"/>
  <c r="U264" i="51" s="1"/>
  <c r="V264" i="51" s="1"/>
  <c r="P458" i="51"/>
  <c r="U458" i="51" s="1"/>
  <c r="V458" i="51" s="1"/>
  <c r="P680" i="51"/>
  <c r="U680" i="51" s="1"/>
  <c r="V680" i="51" s="1"/>
  <c r="P842" i="51"/>
  <c r="U842" i="51" s="1"/>
  <c r="V842" i="51" s="1"/>
  <c r="P1100" i="51"/>
  <c r="U1100" i="51" s="1"/>
  <c r="V1100" i="51" s="1"/>
  <c r="P163" i="51"/>
  <c r="U163" i="51" s="1"/>
  <c r="V163" i="51" s="1"/>
  <c r="P450" i="51"/>
  <c r="U450" i="51" s="1"/>
  <c r="V450" i="51" s="1"/>
  <c r="P713" i="51"/>
  <c r="U713" i="51" s="1"/>
  <c r="V713" i="51" s="1"/>
  <c r="P761" i="51"/>
  <c r="U761" i="51" s="1"/>
  <c r="V761" i="51" s="1"/>
  <c r="P983" i="51"/>
  <c r="U983" i="51" s="1"/>
  <c r="V983" i="51" s="1"/>
  <c r="P1181" i="51"/>
  <c r="U1181" i="51" s="1"/>
  <c r="V1181" i="51" s="1"/>
  <c r="P571" i="51"/>
  <c r="U571" i="51" s="1"/>
  <c r="V571" i="51" s="1"/>
  <c r="P318" i="51"/>
  <c r="U318" i="51" s="1"/>
  <c r="V318" i="51" s="1"/>
  <c r="P1072" i="51"/>
  <c r="U1072" i="51" s="1"/>
  <c r="V1072" i="51" s="1"/>
  <c r="P545" i="51"/>
  <c r="U545" i="51" s="1"/>
  <c r="V545" i="51" s="1"/>
  <c r="P1062" i="51"/>
  <c r="U1062" i="51" s="1"/>
  <c r="V1062" i="51" s="1"/>
  <c r="P1026" i="51"/>
  <c r="U1026" i="51" s="1"/>
  <c r="V1026" i="51" s="1"/>
  <c r="P653" i="51"/>
  <c r="U653" i="51" s="1"/>
  <c r="V653" i="51" s="1"/>
  <c r="P859" i="51"/>
  <c r="U859" i="51" s="1"/>
  <c r="V859" i="51" s="1"/>
  <c r="P1147" i="51"/>
  <c r="U1147" i="51" s="1"/>
  <c r="V1147" i="51" s="1"/>
  <c r="P366" i="51"/>
  <c r="U366" i="51" s="1"/>
  <c r="V366" i="51" s="1"/>
  <c r="P290" i="51"/>
  <c r="U290" i="51" s="1"/>
  <c r="V290" i="51" s="1"/>
  <c r="P728" i="51"/>
  <c r="U728" i="51" s="1"/>
  <c r="V728" i="51" s="1"/>
  <c r="P890" i="51"/>
  <c r="U890" i="51" s="1"/>
  <c r="V890" i="51" s="1"/>
  <c r="P235" i="51"/>
  <c r="U235" i="51" s="1"/>
  <c r="V235" i="51" s="1"/>
  <c r="P307" i="51"/>
  <c r="U307" i="51" s="1"/>
  <c r="V307" i="51" s="1"/>
  <c r="P951" i="51"/>
  <c r="U951" i="51" s="1"/>
  <c r="V951" i="51" s="1"/>
  <c r="P987" i="51"/>
  <c r="U987" i="51" s="1"/>
  <c r="V987" i="51" s="1"/>
  <c r="P1023" i="51"/>
  <c r="U1023" i="51" s="1"/>
  <c r="V1023" i="51" s="1"/>
  <c r="P152" i="51"/>
  <c r="U152" i="51" s="1"/>
  <c r="V152" i="51" s="1"/>
  <c r="P463" i="51"/>
  <c r="U463" i="51" s="1"/>
  <c r="V463" i="51" s="1"/>
  <c r="P767" i="51"/>
  <c r="U767" i="51" s="1"/>
  <c r="V767" i="51" s="1"/>
  <c r="P892" i="51"/>
  <c r="U892" i="51" s="1"/>
  <c r="V892" i="51" s="1"/>
  <c r="P80" i="51"/>
  <c r="U80" i="51" s="1"/>
  <c r="V80" i="51" s="1"/>
  <c r="P415" i="51"/>
  <c r="U415" i="51" s="1"/>
  <c r="V415" i="51" s="1"/>
  <c r="P857" i="51"/>
  <c r="U857" i="51" s="1"/>
  <c r="V857" i="51" s="1"/>
  <c r="P1170" i="51"/>
  <c r="U1170" i="51" s="1"/>
  <c r="V1170" i="51" s="1"/>
  <c r="P709" i="51"/>
  <c r="U709" i="51" s="1"/>
  <c r="V709" i="51" s="1"/>
  <c r="P823" i="51"/>
  <c r="U823" i="51" s="1"/>
  <c r="V823" i="51" s="1"/>
  <c r="P1003" i="51"/>
  <c r="U1003" i="51" s="1"/>
  <c r="V1003" i="51" s="1"/>
  <c r="P1177" i="51"/>
  <c r="U1177" i="51" s="1"/>
  <c r="V1177" i="51" s="1"/>
  <c r="R1084" i="51"/>
  <c r="S1084" i="51" s="1"/>
  <c r="P1046" i="51"/>
  <c r="U1046" i="51" s="1"/>
  <c r="V1046" i="51" s="1"/>
  <c r="P1130" i="51"/>
  <c r="U1130" i="51" s="1"/>
  <c r="V1130" i="51" s="1"/>
  <c r="P452" i="51"/>
  <c r="U452" i="51" s="1"/>
  <c r="V452" i="51" s="1"/>
  <c r="P522" i="51"/>
  <c r="U522" i="51" s="1"/>
  <c r="V522" i="51" s="1"/>
  <c r="P749" i="51"/>
  <c r="U749" i="51" s="1"/>
  <c r="V749" i="51" s="1"/>
  <c r="P1073" i="51"/>
  <c r="U1073" i="51" s="1"/>
  <c r="V1073" i="51" s="1"/>
  <c r="P1109" i="51"/>
  <c r="U1109" i="51" s="1"/>
  <c r="V1109" i="51" s="1"/>
  <c r="P1030" i="51"/>
  <c r="U1030" i="51" s="1"/>
  <c r="V1030" i="51" s="1"/>
  <c r="P607" i="51"/>
  <c r="U607" i="51" s="1"/>
  <c r="V607" i="51" s="1"/>
  <c r="P690" i="51"/>
  <c r="U690" i="51" s="1"/>
  <c r="V690" i="51" s="1"/>
  <c r="P726" i="51"/>
  <c r="U726" i="51" s="1"/>
  <c r="V726" i="51" s="1"/>
  <c r="P762" i="51"/>
  <c r="U762" i="51" s="1"/>
  <c r="V762" i="51" s="1"/>
  <c r="P798" i="51"/>
  <c r="U798" i="51" s="1"/>
  <c r="V798" i="51" s="1"/>
  <c r="P834" i="51"/>
  <c r="U834" i="51" s="1"/>
  <c r="V834" i="51" s="1"/>
  <c r="P870" i="51"/>
  <c r="U870" i="51" s="1"/>
  <c r="V870" i="51" s="1"/>
  <c r="P906" i="51"/>
  <c r="U906" i="51" s="1"/>
  <c r="V906" i="51" s="1"/>
  <c r="P942" i="51"/>
  <c r="U942" i="51" s="1"/>
  <c r="V942" i="51" s="1"/>
  <c r="P978" i="51"/>
  <c r="U978" i="51" s="1"/>
  <c r="V978" i="51" s="1"/>
  <c r="P1014" i="51"/>
  <c r="U1014" i="51" s="1"/>
  <c r="V1014" i="51" s="1"/>
  <c r="P1050" i="51"/>
  <c r="U1050" i="51" s="1"/>
  <c r="V1050" i="51" s="1"/>
  <c r="P1069" i="51"/>
  <c r="U1069" i="51" s="1"/>
  <c r="V1069" i="51" s="1"/>
  <c r="P917" i="51"/>
  <c r="U917" i="51" s="1"/>
  <c r="V917" i="51" s="1"/>
  <c r="P1079" i="51"/>
  <c r="U1079" i="51" s="1"/>
  <c r="V1079" i="51" s="1"/>
  <c r="P1115" i="51"/>
  <c r="U1115" i="51" s="1"/>
  <c r="V1115" i="51" s="1"/>
  <c r="P643" i="51"/>
  <c r="U643" i="51" s="1"/>
  <c r="V643" i="51" s="1"/>
  <c r="P660" i="51"/>
  <c r="U660" i="51" s="1"/>
  <c r="V660" i="51" s="1"/>
  <c r="P696" i="51"/>
  <c r="U696" i="51" s="1"/>
  <c r="V696" i="51" s="1"/>
  <c r="P732" i="51"/>
  <c r="U732" i="51" s="1"/>
  <c r="V732" i="51" s="1"/>
  <c r="P768" i="51"/>
  <c r="U768" i="51" s="1"/>
  <c r="V768" i="51" s="1"/>
  <c r="P804" i="51"/>
  <c r="U804" i="51" s="1"/>
  <c r="V804" i="51" s="1"/>
  <c r="P840" i="51"/>
  <c r="U840" i="51" s="1"/>
  <c r="V840" i="51" s="1"/>
  <c r="P876" i="51"/>
  <c r="U876" i="51" s="1"/>
  <c r="V876" i="51" s="1"/>
  <c r="P912" i="51"/>
  <c r="U912" i="51" s="1"/>
  <c r="V912" i="51" s="1"/>
  <c r="P948" i="51"/>
  <c r="U948" i="51" s="1"/>
  <c r="V948" i="51" s="1"/>
  <c r="P984" i="51"/>
  <c r="U984" i="51" s="1"/>
  <c r="V984" i="51" s="1"/>
  <c r="P1020" i="51"/>
  <c r="U1020" i="51" s="1"/>
  <c r="V1020" i="51" s="1"/>
  <c r="P1056" i="51"/>
  <c r="U1056" i="51" s="1"/>
  <c r="V1056" i="51" s="1"/>
  <c r="P1098" i="51"/>
  <c r="U1098" i="51" s="1"/>
  <c r="V1098" i="51" s="1"/>
  <c r="P1140" i="51"/>
  <c r="U1140" i="51" s="1"/>
  <c r="V1140" i="51" s="1"/>
  <c r="P647" i="51"/>
  <c r="U647" i="51" s="1"/>
  <c r="V647" i="51" s="1"/>
  <c r="P457" i="51"/>
  <c r="U457" i="51" s="1"/>
  <c r="V457" i="51" s="1"/>
  <c r="P673" i="51"/>
  <c r="U673" i="51" s="1"/>
  <c r="V673" i="51" s="1"/>
  <c r="P787" i="51"/>
  <c r="U787" i="51" s="1"/>
  <c r="V787" i="51" s="1"/>
  <c r="P961" i="51"/>
  <c r="U961" i="51" s="1"/>
  <c r="V961" i="51" s="1"/>
  <c r="P1075" i="51"/>
  <c r="U1075" i="51" s="1"/>
  <c r="V1075" i="51" s="1"/>
  <c r="P1141" i="51"/>
  <c r="U1141" i="51" s="1"/>
  <c r="V1141" i="51" s="1"/>
  <c r="P421" i="51"/>
  <c r="U421" i="51" s="1"/>
  <c r="V421" i="51" s="1"/>
  <c r="P486" i="51"/>
  <c r="U486" i="51" s="1"/>
  <c r="V486" i="51" s="1"/>
  <c r="P630" i="51"/>
  <c r="U630" i="51" s="1"/>
  <c r="V630" i="51" s="1"/>
  <c r="P965" i="51"/>
  <c r="U965" i="51" s="1"/>
  <c r="V965" i="51" s="1"/>
  <c r="P1085" i="51"/>
  <c r="U1085" i="51" s="1"/>
  <c r="V1085" i="51" s="1"/>
  <c r="P781" i="51"/>
  <c r="U781" i="51" s="1"/>
  <c r="V781" i="51" s="1"/>
  <c r="P889" i="51"/>
  <c r="U889" i="51" s="1"/>
  <c r="V889" i="51" s="1"/>
  <c r="P997" i="51"/>
  <c r="U997" i="51" s="1"/>
  <c r="V997" i="51" s="1"/>
  <c r="P1105" i="51"/>
  <c r="U1105" i="51" s="1"/>
  <c r="V1105" i="51" s="1"/>
  <c r="P493" i="51"/>
  <c r="U493" i="51" s="1"/>
  <c r="V493" i="51" s="1"/>
  <c r="P1169" i="51"/>
  <c r="U1169" i="51" s="1"/>
  <c r="V1169" i="51" s="1"/>
  <c r="P637" i="51"/>
  <c r="U637" i="51" s="1"/>
  <c r="V637" i="51" s="1"/>
  <c r="P1145" i="51"/>
  <c r="U1145" i="51" s="1"/>
  <c r="V1145" i="51" s="1"/>
  <c r="P529" i="51"/>
  <c r="U529" i="51" s="1"/>
  <c r="V529" i="51" s="1"/>
  <c r="P1163" i="51"/>
  <c r="U1163" i="51" s="1"/>
  <c r="V1163" i="51" s="1"/>
  <c r="P1127" i="51"/>
  <c r="U1127" i="51" s="1"/>
  <c r="V1127" i="51" s="1"/>
  <c r="R361" i="51"/>
  <c r="S361" i="51" s="1"/>
  <c r="Q211" i="51"/>
  <c r="P1157" i="51"/>
  <c r="U1157" i="51" s="1"/>
  <c r="V1157" i="51" s="1"/>
  <c r="Q844" i="51"/>
  <c r="R844" i="51"/>
  <c r="J1174" i="51"/>
  <c r="G1174" i="51"/>
  <c r="J1179" i="51"/>
  <c r="G1179" i="51"/>
  <c r="J1167" i="51"/>
  <c r="G1167" i="51"/>
  <c r="J1143" i="51"/>
  <c r="G1143" i="51"/>
  <c r="J1125" i="51"/>
  <c r="G1125" i="51"/>
  <c r="J1107" i="51"/>
  <c r="G1107" i="51"/>
  <c r="J1089" i="51"/>
  <c r="G1089" i="51"/>
  <c r="J1071" i="51"/>
  <c r="G1071" i="51"/>
  <c r="J1053" i="51"/>
  <c r="G1053" i="51"/>
  <c r="J1035" i="51"/>
  <c r="G1035" i="51"/>
  <c r="J1017" i="51"/>
  <c r="G1017" i="51"/>
  <c r="J987" i="51"/>
  <c r="G987" i="51"/>
  <c r="J1160" i="51"/>
  <c r="G1160" i="51"/>
  <c r="J1136" i="51"/>
  <c r="G1136" i="51"/>
  <c r="J1118" i="51"/>
  <c r="G1118" i="51"/>
  <c r="J1082" i="51"/>
  <c r="G1082" i="51"/>
  <c r="J1064" i="51"/>
  <c r="G1064" i="51"/>
  <c r="J1052" i="51"/>
  <c r="G1052" i="51"/>
  <c r="J1183" i="51"/>
  <c r="G1183" i="51"/>
  <c r="J1147" i="51"/>
  <c r="G1147" i="51"/>
  <c r="J1111" i="51"/>
  <c r="G1111" i="51"/>
  <c r="J1075" i="51"/>
  <c r="G1075" i="51"/>
  <c r="J1039" i="51"/>
  <c r="G1039" i="51"/>
  <c r="J1021" i="51"/>
  <c r="G1021" i="51"/>
  <c r="J1009" i="51"/>
  <c r="G1009" i="51"/>
  <c r="J967" i="51"/>
  <c r="G967" i="51"/>
  <c r="J931" i="51"/>
  <c r="G931" i="51"/>
  <c r="J913" i="51"/>
  <c r="G913" i="51"/>
  <c r="J901" i="51"/>
  <c r="G901" i="51"/>
  <c r="J877" i="51"/>
  <c r="G877" i="51"/>
  <c r="J859" i="51"/>
  <c r="G859" i="51"/>
  <c r="J823" i="51"/>
  <c r="G823" i="51"/>
  <c r="J787" i="51"/>
  <c r="G787" i="51"/>
  <c r="J1182" i="51"/>
  <c r="G1182" i="51"/>
  <c r="J1176" i="51"/>
  <c r="G1176" i="51"/>
  <c r="J1158" i="51"/>
  <c r="G1158" i="51"/>
  <c r="J1146" i="51"/>
  <c r="G1146" i="51"/>
  <c r="J1140" i="51"/>
  <c r="G1140" i="51"/>
  <c r="J1122" i="51"/>
  <c r="G1122" i="51"/>
  <c r="J1110" i="51"/>
  <c r="G1110" i="51"/>
  <c r="J1104" i="51"/>
  <c r="G1104" i="51"/>
  <c r="J1086" i="51"/>
  <c r="G1086" i="51"/>
  <c r="J1074" i="51"/>
  <c r="G1074" i="51"/>
  <c r="J1068" i="51"/>
  <c r="G1068" i="51"/>
  <c r="J1050" i="51"/>
  <c r="G1050" i="51"/>
  <c r="J1038" i="51"/>
  <c r="G1038" i="51"/>
  <c r="J1032" i="51"/>
  <c r="G1032" i="51"/>
  <c r="J1014" i="51"/>
  <c r="G1014" i="51"/>
  <c r="J1002" i="51"/>
  <c r="G1002" i="51"/>
  <c r="J996" i="51"/>
  <c r="G996" i="51"/>
  <c r="J978" i="51"/>
  <c r="G978" i="51"/>
  <c r="J966" i="51"/>
  <c r="G966" i="51"/>
  <c r="J960" i="51"/>
  <c r="G960" i="51"/>
  <c r="J942" i="51"/>
  <c r="G942" i="51"/>
  <c r="J930" i="51"/>
  <c r="G930" i="51"/>
  <c r="J924" i="51"/>
  <c r="G924" i="51"/>
  <c r="J906" i="51"/>
  <c r="G906" i="51"/>
  <c r="J894" i="51"/>
  <c r="G894" i="51"/>
  <c r="J888" i="51"/>
  <c r="G888" i="51"/>
  <c r="J870" i="51"/>
  <c r="G870" i="51"/>
  <c r="J852" i="51"/>
  <c r="G852" i="51"/>
  <c r="J834" i="51"/>
  <c r="G834" i="51"/>
  <c r="J816" i="51"/>
  <c r="G816" i="51"/>
  <c r="J798" i="51"/>
  <c r="G798" i="51"/>
  <c r="J780" i="51"/>
  <c r="G780" i="51"/>
  <c r="J762" i="51"/>
  <c r="G762" i="51"/>
  <c r="J744" i="51"/>
  <c r="G744" i="51"/>
  <c r="J726" i="51"/>
  <c r="G726" i="51"/>
  <c r="J708" i="51"/>
  <c r="G708" i="51"/>
  <c r="J690" i="51"/>
  <c r="G690" i="51"/>
  <c r="J636" i="51"/>
  <c r="G636" i="51"/>
  <c r="J630" i="51"/>
  <c r="G630" i="51"/>
  <c r="J624" i="51"/>
  <c r="G624" i="51"/>
  <c r="J618" i="51"/>
  <c r="G618" i="51"/>
  <c r="J528" i="51"/>
  <c r="G528" i="51"/>
  <c r="J522" i="51"/>
  <c r="G522" i="51"/>
  <c r="J516" i="51"/>
  <c r="G516" i="51"/>
  <c r="J510" i="51"/>
  <c r="G510" i="51"/>
  <c r="J420" i="51"/>
  <c r="G420" i="51"/>
  <c r="J414" i="51"/>
  <c r="G414" i="51"/>
  <c r="J408" i="51"/>
  <c r="G408" i="51"/>
  <c r="J402" i="51"/>
  <c r="G402" i="51"/>
  <c r="J312" i="51"/>
  <c r="G312" i="51"/>
  <c r="J306" i="51"/>
  <c r="G306" i="51"/>
  <c r="J300" i="51"/>
  <c r="G300" i="51"/>
  <c r="J294" i="51"/>
  <c r="G294" i="51"/>
  <c r="J204" i="51"/>
  <c r="G204" i="51"/>
  <c r="P559" i="51"/>
  <c r="U559" i="51" s="1"/>
  <c r="V559" i="51" s="1"/>
  <c r="P602" i="51"/>
  <c r="U602" i="51" s="1"/>
  <c r="V602" i="51" s="1"/>
  <c r="P617" i="51"/>
  <c r="U617" i="51" s="1"/>
  <c r="V617" i="51" s="1"/>
  <c r="P510" i="51"/>
  <c r="U510" i="51" s="1"/>
  <c r="V510" i="51" s="1"/>
  <c r="P330" i="51"/>
  <c r="U330" i="51" s="1"/>
  <c r="V330" i="51" s="1"/>
  <c r="P402" i="51"/>
  <c r="U402" i="51" s="1"/>
  <c r="V402" i="51" s="1"/>
  <c r="P331" i="51"/>
  <c r="U331" i="51" s="1"/>
  <c r="V331" i="51" s="1"/>
  <c r="R838" i="51"/>
  <c r="S838" i="51" s="1"/>
  <c r="P548" i="51"/>
  <c r="U548" i="51" s="1"/>
  <c r="V548" i="51" s="1"/>
  <c r="R1114" i="51"/>
  <c r="S1114" i="51" s="1"/>
  <c r="P1139" i="51"/>
  <c r="U1139" i="51" s="1"/>
  <c r="V1139" i="51" s="1"/>
  <c r="P1175" i="51"/>
  <c r="U1175" i="51" s="1"/>
  <c r="V1175" i="51" s="1"/>
  <c r="J1168" i="51"/>
  <c r="G1168" i="51"/>
  <c r="J1138" i="51"/>
  <c r="G1138" i="51"/>
  <c r="J1114" i="51"/>
  <c r="G1114" i="51"/>
  <c r="J1102" i="51"/>
  <c r="G1102" i="51"/>
  <c r="J1096" i="51"/>
  <c r="G1096" i="51"/>
  <c r="J1078" i="51"/>
  <c r="G1078" i="51"/>
  <c r="J1066" i="51"/>
  <c r="G1066" i="51"/>
  <c r="J1060" i="51"/>
  <c r="G1060" i="51"/>
  <c r="J1042" i="51"/>
  <c r="G1042" i="51"/>
  <c r="J1030" i="51"/>
  <c r="G1030" i="51"/>
  <c r="J1024" i="51"/>
  <c r="G1024" i="51"/>
  <c r="J1006" i="51"/>
  <c r="G1006" i="51"/>
  <c r="J994" i="51"/>
  <c r="G994" i="51"/>
  <c r="J988" i="51"/>
  <c r="G988" i="51"/>
  <c r="J970" i="51"/>
  <c r="G970" i="51"/>
  <c r="J958" i="51"/>
  <c r="G958" i="51"/>
  <c r="J952" i="51"/>
  <c r="G952" i="51"/>
  <c r="J934" i="51"/>
  <c r="G934" i="51"/>
  <c r="J922" i="51"/>
  <c r="G922" i="51"/>
  <c r="J916" i="51"/>
  <c r="G916" i="51"/>
  <c r="J898" i="51"/>
  <c r="G898" i="51"/>
  <c r="J886" i="51"/>
  <c r="G886" i="51"/>
  <c r="J880" i="51"/>
  <c r="G880" i="51"/>
  <c r="J862" i="51"/>
  <c r="G862" i="51"/>
  <c r="J844" i="51"/>
  <c r="G844" i="51"/>
  <c r="J826" i="51"/>
  <c r="G826" i="51"/>
  <c r="J808" i="51"/>
  <c r="G808" i="51"/>
  <c r="J790" i="51"/>
  <c r="G790" i="51"/>
  <c r="J772" i="51"/>
  <c r="G772" i="51"/>
  <c r="J754" i="51"/>
  <c r="G754" i="51"/>
  <c r="J736" i="51"/>
  <c r="G736" i="51"/>
  <c r="J718" i="51"/>
  <c r="G718" i="51"/>
  <c r="J700" i="51"/>
  <c r="G700" i="51"/>
  <c r="J676" i="51"/>
  <c r="G676" i="51"/>
  <c r="J592" i="51"/>
  <c r="G592" i="51"/>
  <c r="J586" i="51"/>
  <c r="G586" i="51"/>
  <c r="J580" i="51"/>
  <c r="G580" i="51"/>
  <c r="J574" i="51"/>
  <c r="G574" i="51"/>
  <c r="J484" i="51"/>
  <c r="G484" i="51"/>
  <c r="J478" i="51"/>
  <c r="G478" i="51"/>
  <c r="J472" i="51"/>
  <c r="G472" i="51"/>
  <c r="J466" i="51"/>
  <c r="G466" i="51"/>
  <c r="J376" i="51"/>
  <c r="G376" i="51"/>
  <c r="J370" i="51"/>
  <c r="G370" i="51"/>
  <c r="J364" i="51"/>
  <c r="G364" i="51"/>
  <c r="J358" i="51"/>
  <c r="G358" i="51"/>
  <c r="J268" i="51"/>
  <c r="G268" i="51"/>
  <c r="J262" i="51"/>
  <c r="G262" i="51"/>
  <c r="J256" i="51"/>
  <c r="G256" i="51"/>
  <c r="J250" i="51"/>
  <c r="G250" i="51"/>
  <c r="J190" i="51"/>
  <c r="G190" i="51"/>
  <c r="J172" i="51"/>
  <c r="G172" i="51"/>
  <c r="J166" i="51"/>
  <c r="G166" i="51"/>
  <c r="J148" i="51"/>
  <c r="G148" i="51"/>
  <c r="J124" i="51"/>
  <c r="G124" i="51"/>
  <c r="J88" i="51"/>
  <c r="G88" i="51"/>
  <c r="J40" i="51"/>
  <c r="G40" i="51"/>
  <c r="J34" i="51"/>
  <c r="G34" i="51"/>
  <c r="J22" i="51"/>
  <c r="G22" i="51"/>
  <c r="J16" i="51"/>
  <c r="G16" i="51"/>
  <c r="J4" i="51"/>
  <c r="G4" i="51"/>
  <c r="P487" i="51"/>
  <c r="U487" i="51" s="1"/>
  <c r="V487" i="51" s="1"/>
  <c r="P1092" i="51"/>
  <c r="U1092" i="51" s="1"/>
  <c r="V1092" i="51" s="1"/>
  <c r="P1128" i="51"/>
  <c r="U1128" i="51" s="1"/>
  <c r="V1128" i="51" s="1"/>
  <c r="P691" i="51"/>
  <c r="U691" i="51" s="1"/>
  <c r="V691" i="51" s="1"/>
  <c r="P727" i="51"/>
  <c r="U727" i="51" s="1"/>
  <c r="V727" i="51" s="1"/>
  <c r="P763" i="51"/>
  <c r="U763" i="51" s="1"/>
  <c r="V763" i="51" s="1"/>
  <c r="P799" i="51"/>
  <c r="U799" i="51" s="1"/>
  <c r="V799" i="51" s="1"/>
  <c r="P835" i="51"/>
  <c r="U835" i="51" s="1"/>
  <c r="V835" i="51" s="1"/>
  <c r="P871" i="51"/>
  <c r="U871" i="51" s="1"/>
  <c r="V871" i="51" s="1"/>
  <c r="P907" i="51"/>
  <c r="U907" i="51" s="1"/>
  <c r="V907" i="51" s="1"/>
  <c r="P943" i="51"/>
  <c r="U943" i="51" s="1"/>
  <c r="V943" i="51" s="1"/>
  <c r="P979" i="51"/>
  <c r="U979" i="51" s="1"/>
  <c r="V979" i="51" s="1"/>
  <c r="P1015" i="51"/>
  <c r="U1015" i="51" s="1"/>
  <c r="V1015" i="51" s="1"/>
  <c r="P1051" i="51"/>
  <c r="U1051" i="51" s="1"/>
  <c r="V1051" i="51" s="1"/>
  <c r="P1123" i="51"/>
  <c r="U1123" i="51" s="1"/>
  <c r="V1123" i="51" s="1"/>
  <c r="P1159" i="51"/>
  <c r="U1159" i="51" s="1"/>
  <c r="V1159" i="51" s="1"/>
  <c r="P438" i="51"/>
  <c r="U438" i="51" s="1"/>
  <c r="V438" i="51" s="1"/>
  <c r="P655" i="51"/>
  <c r="U655" i="51" s="1"/>
  <c r="V655" i="51" s="1"/>
  <c r="P764" i="51"/>
  <c r="U764" i="51" s="1"/>
  <c r="V764" i="51" s="1"/>
  <c r="P980" i="51"/>
  <c r="U980" i="51" s="1"/>
  <c r="V980" i="51" s="1"/>
  <c r="P1088" i="51"/>
  <c r="U1088" i="51" s="1"/>
  <c r="V1088" i="51" s="1"/>
  <c r="P1124" i="51"/>
  <c r="U1124" i="51" s="1"/>
  <c r="V1124" i="51" s="1"/>
  <c r="P1160" i="51"/>
  <c r="U1160" i="51" s="1"/>
  <c r="V1160" i="51" s="1"/>
  <c r="P439" i="51"/>
  <c r="U439" i="51" s="1"/>
  <c r="V439" i="51" s="1"/>
  <c r="P226" i="51"/>
  <c r="U226" i="51" s="1"/>
  <c r="V226" i="51" s="1"/>
  <c r="P1151" i="51"/>
  <c r="U1151" i="51" s="1"/>
  <c r="V1151" i="51" s="1"/>
  <c r="P1174" i="51"/>
  <c r="U1174" i="51" s="1"/>
  <c r="V1174" i="51" s="1"/>
  <c r="P556" i="51"/>
  <c r="U556" i="51" s="1"/>
  <c r="V556" i="51" s="1"/>
  <c r="P952" i="51"/>
  <c r="U952" i="51" s="1"/>
  <c r="V952" i="51" s="1"/>
  <c r="J1150" i="51"/>
  <c r="G1150" i="51"/>
  <c r="J1095" i="51"/>
  <c r="G1095" i="51"/>
  <c r="J999" i="51"/>
  <c r="G999" i="51"/>
  <c r="J981" i="51"/>
  <c r="G981" i="51"/>
  <c r="J963" i="51"/>
  <c r="G963" i="51"/>
  <c r="J951" i="51"/>
  <c r="G951" i="51"/>
  <c r="J945" i="51"/>
  <c r="G945" i="51"/>
  <c r="J927" i="51"/>
  <c r="G927" i="51"/>
  <c r="J915" i="51"/>
  <c r="G915" i="51"/>
  <c r="J909" i="51"/>
  <c r="G909" i="51"/>
  <c r="J891" i="51"/>
  <c r="G891" i="51"/>
  <c r="J873" i="51"/>
  <c r="G873" i="51"/>
  <c r="J855" i="51"/>
  <c r="G855" i="51"/>
  <c r="J837" i="51"/>
  <c r="G837" i="51"/>
  <c r="J819" i="51"/>
  <c r="G819" i="51"/>
  <c r="J801" i="51"/>
  <c r="G801" i="51"/>
  <c r="J783" i="51"/>
  <c r="G783" i="51"/>
  <c r="J765" i="51"/>
  <c r="G765" i="51"/>
  <c r="J747" i="51"/>
  <c r="G747" i="51"/>
  <c r="J729" i="51"/>
  <c r="G729" i="51"/>
  <c r="J711" i="51"/>
  <c r="G711" i="51"/>
  <c r="J693" i="51"/>
  <c r="G693" i="51"/>
  <c r="J681" i="51"/>
  <c r="G681" i="51"/>
  <c r="J657" i="51"/>
  <c r="G657" i="51"/>
  <c r="J651" i="51"/>
  <c r="G651" i="51"/>
  <c r="J645" i="51"/>
  <c r="G645" i="51"/>
  <c r="J639" i="51"/>
  <c r="G639" i="51"/>
  <c r="J549" i="51"/>
  <c r="G549" i="51"/>
  <c r="J543" i="51"/>
  <c r="G543" i="51"/>
  <c r="J537" i="51"/>
  <c r="G537" i="51"/>
  <c r="J531" i="51"/>
  <c r="G531" i="51"/>
  <c r="J441" i="51"/>
  <c r="G441" i="51"/>
  <c r="J435" i="51"/>
  <c r="G435" i="51"/>
  <c r="J429" i="51"/>
  <c r="G429" i="51"/>
  <c r="J423" i="51"/>
  <c r="G423" i="51"/>
  <c r="J333" i="51"/>
  <c r="G333" i="51"/>
  <c r="J327" i="51"/>
  <c r="G327" i="51"/>
  <c r="J321" i="51"/>
  <c r="G321" i="51"/>
  <c r="J315" i="51"/>
  <c r="G315" i="51"/>
  <c r="J225" i="51"/>
  <c r="G225" i="51"/>
  <c r="P494" i="51"/>
  <c r="U494" i="51" s="1"/>
  <c r="V494" i="51" s="1"/>
  <c r="P419" i="51"/>
  <c r="U419" i="51" s="1"/>
  <c r="V419" i="51" s="1"/>
  <c r="P455" i="51"/>
  <c r="U455" i="51" s="1"/>
  <c r="V455" i="51" s="1"/>
  <c r="P491" i="51"/>
  <c r="U491" i="51" s="1"/>
  <c r="V491" i="51" s="1"/>
  <c r="P527" i="51"/>
  <c r="U527" i="51" s="1"/>
  <c r="V527" i="51" s="1"/>
  <c r="Q808" i="51"/>
  <c r="S808" i="51" s="1"/>
  <c r="P618" i="51"/>
  <c r="U618" i="51" s="1"/>
  <c r="V618" i="51" s="1"/>
  <c r="P30" i="51"/>
  <c r="U30" i="51" s="1"/>
  <c r="V30" i="51" s="1"/>
  <c r="P138" i="51"/>
  <c r="U138" i="51" s="1"/>
  <c r="V138" i="51" s="1"/>
  <c r="P187" i="51"/>
  <c r="U187" i="51" s="1"/>
  <c r="V187" i="51" s="1"/>
  <c r="P295" i="51"/>
  <c r="U295" i="51" s="1"/>
  <c r="V295" i="51" s="1"/>
  <c r="P367" i="51"/>
  <c r="U367" i="51" s="1"/>
  <c r="V367" i="51" s="1"/>
  <c r="Q1102" i="51"/>
  <c r="S1102" i="51" s="1"/>
  <c r="P725" i="51"/>
  <c r="U725" i="51" s="1"/>
  <c r="V725" i="51" s="1"/>
  <c r="P833" i="51"/>
  <c r="U833" i="51" s="1"/>
  <c r="V833" i="51" s="1"/>
  <c r="P1049" i="51"/>
  <c r="U1049" i="51" s="1"/>
  <c r="V1049" i="51" s="1"/>
  <c r="P388" i="51"/>
  <c r="U388" i="51" s="1"/>
  <c r="V388" i="51" s="1"/>
  <c r="P592" i="51"/>
  <c r="U592" i="51" s="1"/>
  <c r="V592" i="51" s="1"/>
  <c r="P772" i="51"/>
  <c r="U772" i="51" s="1"/>
  <c r="V772" i="51" s="1"/>
  <c r="P880" i="51"/>
  <c r="U880" i="51" s="1"/>
  <c r="V880" i="51" s="1"/>
  <c r="P664" i="51"/>
  <c r="U664" i="51" s="1"/>
  <c r="V664" i="51" s="1"/>
  <c r="J1131" i="51"/>
  <c r="G1131" i="51"/>
  <c r="J1023" i="51"/>
  <c r="G1023" i="51"/>
  <c r="J1124" i="51"/>
  <c r="G1124" i="51"/>
  <c r="J1028" i="51"/>
  <c r="G1028" i="51"/>
  <c r="J1016" i="51"/>
  <c r="G1016" i="51"/>
  <c r="J1010" i="51"/>
  <c r="G1010" i="51"/>
  <c r="J992" i="51"/>
  <c r="G992" i="51"/>
  <c r="J980" i="51"/>
  <c r="G980" i="51"/>
  <c r="J974" i="51"/>
  <c r="G974" i="51"/>
  <c r="J956" i="51"/>
  <c r="G956" i="51"/>
  <c r="J944" i="51"/>
  <c r="G944" i="51"/>
  <c r="J938" i="51"/>
  <c r="G938" i="51"/>
  <c r="J920" i="51"/>
  <c r="G920" i="51"/>
  <c r="J908" i="51"/>
  <c r="G908" i="51"/>
  <c r="J902" i="51"/>
  <c r="G902" i="51"/>
  <c r="J884" i="51"/>
  <c r="G884" i="51"/>
  <c r="J866" i="51"/>
  <c r="G866" i="51"/>
  <c r="J848" i="51"/>
  <c r="G848" i="51"/>
  <c r="J830" i="51"/>
  <c r="G830" i="51"/>
  <c r="J812" i="51"/>
  <c r="G812" i="51"/>
  <c r="J794" i="51"/>
  <c r="G794" i="51"/>
  <c r="J776" i="51"/>
  <c r="G776" i="51"/>
  <c r="J758" i="51"/>
  <c r="G758" i="51"/>
  <c r="J740" i="51"/>
  <c r="G740" i="51"/>
  <c r="J722" i="51"/>
  <c r="G722" i="51"/>
  <c r="J704" i="51"/>
  <c r="G704" i="51"/>
  <c r="J686" i="51"/>
  <c r="G686" i="51"/>
  <c r="J614" i="51"/>
  <c r="G614" i="51"/>
  <c r="J608" i="51"/>
  <c r="G608" i="51"/>
  <c r="J602" i="51"/>
  <c r="G602" i="51"/>
  <c r="J596" i="51"/>
  <c r="G596" i="51"/>
  <c r="J506" i="51"/>
  <c r="G506" i="51"/>
  <c r="J500" i="51"/>
  <c r="G500" i="51"/>
  <c r="J494" i="51"/>
  <c r="G494" i="51"/>
  <c r="J488" i="51"/>
  <c r="G488" i="51"/>
  <c r="J398" i="51"/>
  <c r="G398" i="51"/>
  <c r="J392" i="51"/>
  <c r="G392" i="51"/>
  <c r="J386" i="51"/>
  <c r="G386" i="51"/>
  <c r="J380" i="51"/>
  <c r="G380" i="51"/>
  <c r="J290" i="51"/>
  <c r="G290" i="51"/>
  <c r="J284" i="51"/>
  <c r="G284" i="51"/>
  <c r="J278" i="51"/>
  <c r="G278" i="51"/>
  <c r="J272" i="51"/>
  <c r="G272" i="51"/>
  <c r="J218" i="51"/>
  <c r="G218" i="51"/>
  <c r="J200" i="51"/>
  <c r="G200" i="51"/>
  <c r="J182" i="51"/>
  <c r="G182" i="51"/>
  <c r="J116" i="51"/>
  <c r="G116" i="51"/>
  <c r="J104" i="51"/>
  <c r="G104" i="51"/>
  <c r="J98" i="51"/>
  <c r="G98" i="51"/>
  <c r="J68" i="51"/>
  <c r="G68" i="51"/>
  <c r="J62" i="51"/>
  <c r="G62" i="51"/>
  <c r="J50" i="51"/>
  <c r="G50" i="51"/>
  <c r="J44" i="51"/>
  <c r="G44" i="51"/>
  <c r="J14" i="51"/>
  <c r="G14" i="51"/>
  <c r="J8" i="51"/>
  <c r="G8" i="51"/>
  <c r="P1027" i="51"/>
  <c r="U1027" i="51" s="1"/>
  <c r="V1027" i="51" s="1"/>
  <c r="P1171" i="51"/>
  <c r="U1171" i="51" s="1"/>
  <c r="V1171" i="51" s="1"/>
  <c r="P803" i="51"/>
  <c r="U803" i="51" s="1"/>
  <c r="V803" i="51" s="1"/>
  <c r="P911" i="51"/>
  <c r="U911" i="51" s="1"/>
  <c r="V911" i="51" s="1"/>
  <c r="J1132" i="51"/>
  <c r="G1132" i="51"/>
  <c r="J1161" i="51"/>
  <c r="G1161" i="51"/>
  <c r="J1059" i="51"/>
  <c r="G1059" i="51"/>
  <c r="J1172" i="51"/>
  <c r="G1172" i="51"/>
  <c r="J1154" i="51"/>
  <c r="G1154" i="51"/>
  <c r="J1100" i="51"/>
  <c r="G1100" i="51"/>
  <c r="J1088" i="51"/>
  <c r="G1088" i="51"/>
  <c r="J1046" i="51"/>
  <c r="G1046" i="51"/>
  <c r="J1165" i="51"/>
  <c r="G1165" i="51"/>
  <c r="J1153" i="51"/>
  <c r="G1153" i="51"/>
  <c r="J1129" i="51"/>
  <c r="G1129" i="51"/>
  <c r="J1117" i="51"/>
  <c r="G1117" i="51"/>
  <c r="J1093" i="51"/>
  <c r="G1093" i="51"/>
  <c r="J1081" i="51"/>
  <c r="G1081" i="51"/>
  <c r="J1057" i="51"/>
  <c r="G1057" i="51"/>
  <c r="J1045" i="51"/>
  <c r="G1045" i="51"/>
  <c r="J1003" i="51"/>
  <c r="G1003" i="51"/>
  <c r="J985" i="51"/>
  <c r="G985" i="51"/>
  <c r="J973" i="51"/>
  <c r="G973" i="51"/>
  <c r="J949" i="51"/>
  <c r="G949" i="51"/>
  <c r="J937" i="51"/>
  <c r="G937" i="51"/>
  <c r="J895" i="51"/>
  <c r="G895" i="51"/>
  <c r="J841" i="51"/>
  <c r="G841" i="51"/>
  <c r="J805" i="51"/>
  <c r="G805" i="51"/>
  <c r="J769" i="51"/>
  <c r="G769" i="51"/>
  <c r="J751" i="51"/>
  <c r="G751" i="51"/>
  <c r="J733" i="51"/>
  <c r="G733" i="51"/>
  <c r="J715" i="51"/>
  <c r="G715" i="51"/>
  <c r="J697" i="51"/>
  <c r="G697" i="51"/>
  <c r="J673" i="51"/>
  <c r="G673" i="51"/>
  <c r="J667" i="51"/>
  <c r="G667" i="51"/>
  <c r="J661" i="51"/>
  <c r="G661" i="51"/>
  <c r="J571" i="51"/>
  <c r="G571" i="51"/>
  <c r="J565" i="51"/>
  <c r="G565" i="51"/>
  <c r="J559" i="51"/>
  <c r="G559" i="51"/>
  <c r="J553" i="51"/>
  <c r="G553" i="51"/>
  <c r="J463" i="51"/>
  <c r="G463" i="51"/>
  <c r="J457" i="51"/>
  <c r="G457" i="51"/>
  <c r="J451" i="51"/>
  <c r="G451" i="51"/>
  <c r="J445" i="51"/>
  <c r="G445" i="51"/>
  <c r="J355" i="51"/>
  <c r="G355" i="51"/>
  <c r="J349" i="51"/>
  <c r="G349" i="51"/>
  <c r="J343" i="51"/>
  <c r="G343" i="51"/>
  <c r="J337" i="51"/>
  <c r="G337" i="51"/>
  <c r="J247" i="51"/>
  <c r="G247" i="51"/>
  <c r="J241" i="51"/>
  <c r="G241" i="51"/>
  <c r="J235" i="51"/>
  <c r="G235" i="51"/>
  <c r="J229" i="51"/>
  <c r="G229" i="51"/>
  <c r="J211" i="51"/>
  <c r="G211" i="51"/>
  <c r="P451" i="51"/>
  <c r="U451" i="51" s="1"/>
  <c r="V451" i="51" s="1"/>
  <c r="Q1006" i="51"/>
  <c r="R1006" i="51" s="1"/>
  <c r="S1006" i="51" s="1"/>
  <c r="Q1042" i="51"/>
  <c r="R1042" i="51" s="1"/>
  <c r="S1042" i="51" s="1"/>
  <c r="Q718" i="51"/>
  <c r="R718" i="51"/>
  <c r="Q898" i="51"/>
  <c r="R898" i="51" s="1"/>
  <c r="S898" i="51" s="1"/>
  <c r="Q934" i="51"/>
  <c r="R934" i="51" s="1"/>
  <c r="S934" i="51" s="1"/>
  <c r="Q484" i="51"/>
  <c r="R484" i="51" s="1"/>
  <c r="S484" i="51" s="1"/>
  <c r="P22" i="51"/>
  <c r="U22" i="51" s="1"/>
  <c r="V22" i="51" s="1"/>
  <c r="P94" i="51"/>
  <c r="U94" i="51" s="1"/>
  <c r="V94" i="51" s="1"/>
  <c r="P142" i="51"/>
  <c r="U142" i="51" s="1"/>
  <c r="V142" i="51" s="1"/>
  <c r="P694" i="51"/>
  <c r="U694" i="51" s="1"/>
  <c r="V694" i="51" s="1"/>
  <c r="P676" i="51"/>
  <c r="U676" i="51" s="1"/>
  <c r="V676" i="51" s="1"/>
  <c r="P712" i="51"/>
  <c r="U712" i="51" s="1"/>
  <c r="V712" i="51" s="1"/>
  <c r="P748" i="51"/>
  <c r="U748" i="51" s="1"/>
  <c r="V748" i="51" s="1"/>
  <c r="P784" i="51"/>
  <c r="U784" i="51" s="1"/>
  <c r="V784" i="51" s="1"/>
  <c r="P856" i="51"/>
  <c r="U856" i="51" s="1"/>
  <c r="V856" i="51" s="1"/>
  <c r="P928" i="51"/>
  <c r="U928" i="51" s="1"/>
  <c r="V928" i="51" s="1"/>
  <c r="S636" i="51"/>
  <c r="P454" i="51"/>
  <c r="U454" i="51" s="1"/>
  <c r="V454" i="51" s="1"/>
  <c r="P58" i="51"/>
  <c r="U58" i="51" s="1"/>
  <c r="V58" i="51" s="1"/>
  <c r="P178" i="51"/>
  <c r="U178" i="51" s="1"/>
  <c r="V178" i="51" s="1"/>
  <c r="P238" i="51"/>
  <c r="U238" i="51" s="1"/>
  <c r="V238" i="51" s="1"/>
  <c r="P286" i="51"/>
  <c r="U286" i="51" s="1"/>
  <c r="V286" i="51" s="1"/>
  <c r="P430" i="51"/>
  <c r="U430" i="51" s="1"/>
  <c r="V430" i="51" s="1"/>
  <c r="P910" i="51"/>
  <c r="U910" i="51" s="1"/>
  <c r="V910" i="51" s="1"/>
  <c r="P946" i="51"/>
  <c r="U946" i="51" s="1"/>
  <c r="V946" i="51" s="1"/>
  <c r="P1018" i="51"/>
  <c r="U1018" i="51" s="1"/>
  <c r="V1018" i="51" s="1"/>
  <c r="P1090" i="51"/>
  <c r="U1090" i="51" s="1"/>
  <c r="V1090" i="51" s="1"/>
  <c r="P130" i="51"/>
  <c r="U130" i="51" s="1"/>
  <c r="V130" i="51" s="1"/>
  <c r="P730" i="51"/>
  <c r="U730" i="51" s="1"/>
  <c r="V730" i="51" s="1"/>
  <c r="P802" i="51"/>
  <c r="U802" i="51" s="1"/>
  <c r="V802" i="51" s="1"/>
  <c r="P874" i="51"/>
  <c r="U874" i="51" s="1"/>
  <c r="V874" i="51" s="1"/>
  <c r="P70" i="51"/>
  <c r="U70" i="51" s="1"/>
  <c r="V70" i="51" s="1"/>
  <c r="P202" i="51"/>
  <c r="U202" i="51" s="1"/>
  <c r="V202" i="51" s="1"/>
  <c r="P250" i="51"/>
  <c r="U250" i="51" s="1"/>
  <c r="V250" i="51" s="1"/>
  <c r="P310" i="51"/>
  <c r="U310" i="51" s="1"/>
  <c r="V310" i="51" s="1"/>
  <c r="P520" i="51"/>
  <c r="U520" i="51" s="1"/>
  <c r="V520" i="51" s="1"/>
  <c r="P628" i="51"/>
  <c r="U628" i="51" s="1"/>
  <c r="V628" i="51" s="1"/>
  <c r="R499" i="51"/>
  <c r="S499" i="51" s="1"/>
  <c r="S600" i="51"/>
  <c r="P40" i="51"/>
  <c r="U40" i="51" s="1"/>
  <c r="V40" i="51" s="1"/>
  <c r="P148" i="51"/>
  <c r="U148" i="51" s="1"/>
  <c r="V148" i="51" s="1"/>
  <c r="S506" i="51"/>
  <c r="S844" i="51"/>
  <c r="S211" i="51"/>
  <c r="P76" i="51"/>
  <c r="U76" i="51" s="1"/>
  <c r="V76" i="51" s="1"/>
  <c r="P16" i="51"/>
  <c r="U16" i="51" s="1"/>
  <c r="V16" i="51" s="1"/>
  <c r="P124" i="51"/>
  <c r="U124" i="51" s="1"/>
  <c r="V124" i="51" s="1"/>
  <c r="P232" i="51"/>
  <c r="U232" i="51" s="1"/>
  <c r="V232" i="51" s="1"/>
  <c r="P346" i="51"/>
  <c r="U346" i="51" s="1"/>
  <c r="V346" i="51" s="1"/>
  <c r="Q175" i="51"/>
  <c r="Q391" i="51"/>
  <c r="Q501" i="51"/>
  <c r="Q588" i="51"/>
  <c r="Q924" i="51"/>
  <c r="Q622" i="51"/>
  <c r="Q201" i="51"/>
  <c r="R201" i="51" s="1"/>
  <c r="Q279" i="51"/>
  <c r="Q45" i="51"/>
  <c r="R45" i="51" s="1"/>
  <c r="S45" i="51" s="1"/>
  <c r="Q304" i="51"/>
  <c r="Q456" i="51"/>
  <c r="R456" i="51" s="1"/>
  <c r="S456" i="51" s="1"/>
  <c r="Q544" i="51"/>
  <c r="Q631" i="51"/>
  <c r="Q672" i="51"/>
  <c r="Q708" i="51"/>
  <c r="R744" i="51"/>
  <c r="Q744" i="51"/>
  <c r="Q780" i="51"/>
  <c r="Q816" i="51"/>
  <c r="Q852" i="51"/>
  <c r="Q888" i="51"/>
  <c r="Q960" i="51"/>
  <c r="R960" i="51" s="1"/>
  <c r="Q996" i="51"/>
  <c r="Q1032" i="51"/>
  <c r="Q1068" i="51"/>
  <c r="R1068" i="51" s="1"/>
  <c r="S1068" i="51" s="1"/>
  <c r="R1104" i="51"/>
  <c r="Q1104" i="51"/>
  <c r="Q17" i="51"/>
  <c r="Q35" i="51"/>
  <c r="Q53" i="51"/>
  <c r="Q71" i="51"/>
  <c r="R89" i="51"/>
  <c r="Q89" i="51"/>
  <c r="Q107" i="51"/>
  <c r="Q125" i="51"/>
  <c r="Q143" i="51"/>
  <c r="Q161" i="51"/>
  <c r="Q179" i="51"/>
  <c r="Q197" i="51"/>
  <c r="Q215" i="51"/>
  <c r="Q233" i="51"/>
  <c r="Q251" i="51"/>
  <c r="Q269" i="51"/>
  <c r="Q287" i="51"/>
  <c r="Q305" i="51"/>
  <c r="Q323" i="51"/>
  <c r="Q341" i="51"/>
  <c r="Q359" i="51"/>
  <c r="Q377" i="51"/>
  <c r="R377" i="51" s="1"/>
  <c r="S377" i="51" s="1"/>
  <c r="Q395" i="51"/>
  <c r="Q413" i="51"/>
  <c r="Q431" i="51"/>
  <c r="Q449" i="51"/>
  <c r="Q485" i="51"/>
  <c r="Q503" i="51"/>
  <c r="Q521" i="51"/>
  <c r="Q539" i="51"/>
  <c r="Q557" i="51"/>
  <c r="R575" i="51"/>
  <c r="Q575" i="51"/>
  <c r="Q593" i="51"/>
  <c r="Q611" i="51"/>
  <c r="Q629" i="51"/>
  <c r="Q647" i="51"/>
  <c r="Q57" i="51"/>
  <c r="Q207" i="51"/>
  <c r="Q303" i="51"/>
  <c r="Q68" i="51"/>
  <c r="R68" i="51" s="1"/>
  <c r="S68" i="51" s="1"/>
  <c r="Q198" i="51"/>
  <c r="R198" i="51" s="1"/>
  <c r="Q325" i="51"/>
  <c r="R325" i="51" s="1"/>
  <c r="S325" i="51" s="1"/>
  <c r="Q404" i="51"/>
  <c r="R404" i="51" s="1"/>
  <c r="R465" i="51"/>
  <c r="Q465" i="51"/>
  <c r="Q510" i="51"/>
  <c r="R553" i="51"/>
  <c r="Q553" i="51"/>
  <c r="Q596" i="51"/>
  <c r="Q639" i="51"/>
  <c r="Q679" i="51"/>
  <c r="Q715" i="51"/>
  <c r="R751" i="51"/>
  <c r="Q787" i="51"/>
  <c r="Q823" i="51"/>
  <c r="Q859" i="51"/>
  <c r="Q931" i="51"/>
  <c r="Q967" i="51"/>
  <c r="Q1039" i="51"/>
  <c r="Q1111" i="51"/>
  <c r="Q1147" i="51"/>
  <c r="Q1183" i="51"/>
  <c r="Q96" i="51"/>
  <c r="R96" i="51" s="1"/>
  <c r="S96" i="51" s="1"/>
  <c r="Q225" i="51"/>
  <c r="R225" i="51" s="1"/>
  <c r="Q340" i="51"/>
  <c r="Q475" i="51"/>
  <c r="R475" i="51" s="1"/>
  <c r="S475" i="51" s="1"/>
  <c r="Q518" i="51"/>
  <c r="R518" i="51" s="1"/>
  <c r="S518" i="51" s="1"/>
  <c r="Q561" i="51"/>
  <c r="Q648" i="51"/>
  <c r="R648" i="51" s="1"/>
  <c r="S648" i="51" s="1"/>
  <c r="Q686" i="51"/>
  <c r="Q722" i="51"/>
  <c r="R722" i="51"/>
  <c r="Q758" i="51"/>
  <c r="R758" i="51" s="1"/>
  <c r="Q794" i="51"/>
  <c r="R794" i="51" s="1"/>
  <c r="S794" i="51" s="1"/>
  <c r="Q830" i="51"/>
  <c r="Q866" i="51"/>
  <c r="Q902" i="51"/>
  <c r="Q938" i="51"/>
  <c r="Q974" i="51"/>
  <c r="Q1010" i="51"/>
  <c r="Q1046" i="51"/>
  <c r="Q1082" i="51"/>
  <c r="Q1118" i="51"/>
  <c r="Q1154" i="51"/>
  <c r="Q7" i="51"/>
  <c r="Q37" i="51"/>
  <c r="Q55" i="51"/>
  <c r="Q85" i="51"/>
  <c r="R85" i="51" s="1"/>
  <c r="S85" i="51" s="1"/>
  <c r="Q115" i="51"/>
  <c r="Q145" i="51"/>
  <c r="R193" i="51"/>
  <c r="Q193" i="51"/>
  <c r="Q223" i="51"/>
  <c r="Q253" i="51"/>
  <c r="Q271" i="51"/>
  <c r="Q301" i="51"/>
  <c r="Q337" i="51"/>
  <c r="Q373" i="51"/>
  <c r="Q409" i="51"/>
  <c r="Q51" i="51"/>
  <c r="Q231" i="51"/>
  <c r="R231" i="51" s="1"/>
  <c r="Q321" i="51"/>
  <c r="Q10" i="51"/>
  <c r="Q140" i="51"/>
  <c r="R140" i="51" s="1"/>
  <c r="S140" i="51" s="1"/>
  <c r="Q270" i="51"/>
  <c r="R270" i="51" s="1"/>
  <c r="Q370" i="51"/>
  <c r="Q440" i="51"/>
  <c r="R440" i="51" s="1"/>
  <c r="S440" i="51" s="1"/>
  <c r="Q490" i="51"/>
  <c r="R490" i="51" s="1"/>
  <c r="Q534" i="51"/>
  <c r="R534" i="51" s="1"/>
  <c r="Q577" i="51"/>
  <c r="Q620" i="51"/>
  <c r="R620" i="51" s="1"/>
  <c r="S620" i="51" s="1"/>
  <c r="Q663" i="51"/>
  <c r="R663" i="51" s="1"/>
  <c r="S663" i="51" s="1"/>
  <c r="Q699" i="51"/>
  <c r="R699" i="51" s="1"/>
  <c r="Q735" i="51"/>
  <c r="Q771" i="51"/>
  <c r="R807" i="51"/>
  <c r="Q807" i="51"/>
  <c r="Q843" i="51"/>
  <c r="R843" i="51" s="1"/>
  <c r="Q879" i="51"/>
  <c r="Q915" i="51"/>
  <c r="Q951" i="51"/>
  <c r="Q987" i="51"/>
  <c r="Q1023" i="51"/>
  <c r="Q1059" i="51"/>
  <c r="Q1095" i="51"/>
  <c r="Q1131" i="51"/>
  <c r="Q1167" i="51"/>
  <c r="Q14" i="51"/>
  <c r="R14" i="51" s="1"/>
  <c r="S14" i="51" s="1"/>
  <c r="Q44" i="51"/>
  <c r="R44" i="51" s="1"/>
  <c r="S44" i="51" s="1"/>
  <c r="Q62" i="51"/>
  <c r="Q92" i="51"/>
  <c r="R92" i="51" s="1"/>
  <c r="S92" i="51" s="1"/>
  <c r="Q122" i="51"/>
  <c r="Q170" i="51"/>
  <c r="Q200" i="51"/>
  <c r="Q230" i="51"/>
  <c r="Q260" i="51"/>
  <c r="R260" i="51" s="1"/>
  <c r="S260" i="51" s="1"/>
  <c r="Q278" i="51"/>
  <c r="Q308" i="51"/>
  <c r="Q344" i="51"/>
  <c r="R380" i="51"/>
  <c r="Q380" i="51"/>
  <c r="Q446" i="51"/>
  <c r="R446" i="51" s="1"/>
  <c r="R254" i="51"/>
  <c r="S254" i="51" s="1"/>
  <c r="Q18" i="51"/>
  <c r="R18" i="51" s="1"/>
  <c r="S18" i="51" s="1"/>
  <c r="Q147" i="51"/>
  <c r="Q277" i="51"/>
  <c r="R277" i="51" s="1"/>
  <c r="S277" i="51" s="1"/>
  <c r="Q376" i="51"/>
  <c r="Q442" i="51"/>
  <c r="Q493" i="51"/>
  <c r="R493" i="51" s="1"/>
  <c r="S493" i="51" s="1"/>
  <c r="R536" i="51"/>
  <c r="Q536" i="51"/>
  <c r="Q579" i="51"/>
  <c r="R665" i="51"/>
  <c r="Q665" i="51"/>
  <c r="Q701" i="51"/>
  <c r="Q737" i="51"/>
  <c r="Q773" i="51"/>
  <c r="R773" i="51" s="1"/>
  <c r="R809" i="51"/>
  <c r="Q809" i="51"/>
  <c r="Q845" i="51"/>
  <c r="Q881" i="51"/>
  <c r="R881" i="51" s="1"/>
  <c r="Q917" i="51"/>
  <c r="Q953" i="51"/>
  <c r="Q989" i="51"/>
  <c r="R989" i="51" s="1"/>
  <c r="Q1025" i="51"/>
  <c r="R1025" i="51" s="1"/>
  <c r="Q1061" i="51"/>
  <c r="Q1133" i="51"/>
  <c r="Q105" i="51"/>
  <c r="R105" i="51" s="1"/>
  <c r="Q67" i="51"/>
  <c r="R67" i="51"/>
  <c r="Q196" i="51"/>
  <c r="R196" i="51" s="1"/>
  <c r="Q320" i="51"/>
  <c r="R320" i="51" s="1"/>
  <c r="S320" i="51" s="1"/>
  <c r="R400" i="51"/>
  <c r="Q400" i="51"/>
  <c r="Q464" i="51"/>
  <c r="R464" i="51" s="1"/>
  <c r="S464" i="51" s="1"/>
  <c r="Q508" i="51"/>
  <c r="R508" i="51" s="1"/>
  <c r="S508" i="51" s="1"/>
  <c r="Q552" i="51"/>
  <c r="R552" i="51" s="1"/>
  <c r="Q595" i="51"/>
  <c r="Q638" i="51"/>
  <c r="R638" i="51" s="1"/>
  <c r="Q678" i="51"/>
  <c r="Q714" i="51"/>
  <c r="R714" i="51" s="1"/>
  <c r="S714" i="51" s="1"/>
  <c r="Q750" i="51"/>
  <c r="R750" i="51" s="1"/>
  <c r="Q786" i="51"/>
  <c r="R786" i="51" s="1"/>
  <c r="Q822" i="51"/>
  <c r="Q858" i="51"/>
  <c r="R858" i="51" s="1"/>
  <c r="Q894" i="51"/>
  <c r="Q930" i="51"/>
  <c r="Q966" i="51"/>
  <c r="R966" i="51" s="1"/>
  <c r="Q1002" i="51"/>
  <c r="R1002" i="51" s="1"/>
  <c r="S1002" i="51" s="1"/>
  <c r="Q1038" i="51"/>
  <c r="Q1074" i="51"/>
  <c r="R1074" i="51" s="1"/>
  <c r="S1074" i="51" s="1"/>
  <c r="Q1110" i="51"/>
  <c r="Q1146" i="51"/>
  <c r="Q1182" i="51"/>
  <c r="R1182" i="51" s="1"/>
  <c r="S650" i="51"/>
  <c r="Q90" i="51"/>
  <c r="Q219" i="51"/>
  <c r="R219" i="51" s="1"/>
  <c r="Q339" i="51"/>
  <c r="R339" i="51" s="1"/>
  <c r="S339" i="51" s="1"/>
  <c r="Q414" i="51"/>
  <c r="Q474" i="51"/>
  <c r="Q517" i="51"/>
  <c r="Q560" i="51"/>
  <c r="Q603" i="51"/>
  <c r="Q646" i="51"/>
  <c r="Q685" i="51"/>
  <c r="R721" i="51"/>
  <c r="Q721" i="51"/>
  <c r="Q757" i="51"/>
  <c r="Q793" i="51"/>
  <c r="Q829" i="51"/>
  <c r="Q865" i="51"/>
  <c r="Q901" i="51"/>
  <c r="R937" i="51"/>
  <c r="Q937" i="51"/>
  <c r="Q973" i="51"/>
  <c r="Q1009" i="51"/>
  <c r="Q1045" i="51"/>
  <c r="Q1081" i="51"/>
  <c r="Q1117" i="51"/>
  <c r="Q1153" i="51"/>
  <c r="Q6" i="51"/>
  <c r="R6" i="51" s="1"/>
  <c r="S6" i="51" s="1"/>
  <c r="R36" i="51"/>
  <c r="Q36" i="51"/>
  <c r="Q66" i="51"/>
  <c r="R66" i="51" s="1"/>
  <c r="Q84" i="51"/>
  <c r="R84" i="51" s="1"/>
  <c r="Q114" i="51"/>
  <c r="R114" i="51" s="1"/>
  <c r="Q144" i="51"/>
  <c r="R144" i="51" s="1"/>
  <c r="Q174" i="51"/>
  <c r="R174" i="51" s="1"/>
  <c r="S174" i="51" s="1"/>
  <c r="Q192" i="51"/>
  <c r="Q222" i="51"/>
  <c r="Q252" i="51"/>
  <c r="R252" i="51" s="1"/>
  <c r="S252" i="51" s="1"/>
  <c r="Q282" i="51"/>
  <c r="R282" i="51" s="1"/>
  <c r="S282" i="51" s="1"/>
  <c r="Q300" i="51"/>
  <c r="Q336" i="51"/>
  <c r="Q372" i="51"/>
  <c r="Q432" i="51"/>
  <c r="R432" i="51" s="1"/>
  <c r="Q657" i="51"/>
  <c r="Q93" i="51"/>
  <c r="R93" i="51" s="1"/>
  <c r="S93" i="51" s="1"/>
  <c r="Q267" i="51"/>
  <c r="Q117" i="51"/>
  <c r="Q247" i="51"/>
  <c r="R247" i="51" s="1"/>
  <c r="S247" i="51" s="1"/>
  <c r="Q355" i="51"/>
  <c r="R355" i="51" s="1"/>
  <c r="S355" i="51" s="1"/>
  <c r="Q427" i="51"/>
  <c r="Q482" i="51"/>
  <c r="Q525" i="51"/>
  <c r="R568" i="51"/>
  <c r="Q568" i="51"/>
  <c r="Q612" i="51"/>
  <c r="Q692" i="51"/>
  <c r="Q800" i="51"/>
  <c r="Q872" i="51"/>
  <c r="R872" i="51" s="1"/>
  <c r="S872" i="51" s="1"/>
  <c r="R908" i="51"/>
  <c r="Q908" i="51"/>
  <c r="Q944" i="51"/>
  <c r="Q1016" i="51"/>
  <c r="Q1052" i="51"/>
  <c r="Q1124" i="51"/>
  <c r="R670" i="51"/>
  <c r="S670" i="51" s="1"/>
  <c r="Q32" i="51"/>
  <c r="R32" i="51" s="1"/>
  <c r="Q162" i="51"/>
  <c r="Q291" i="51"/>
  <c r="R291" i="51" s="1"/>
  <c r="R385" i="51"/>
  <c r="Q385" i="51"/>
  <c r="Q450" i="51"/>
  <c r="R450" i="51" s="1"/>
  <c r="Q498" i="51"/>
  <c r="R498" i="51" s="1"/>
  <c r="S498" i="51" s="1"/>
  <c r="Q541" i="51"/>
  <c r="R541" i="51" s="1"/>
  <c r="Q584" i="51"/>
  <c r="Q627" i="51"/>
  <c r="R627" i="51" s="1"/>
  <c r="Q669" i="51"/>
  <c r="Q705" i="51"/>
  <c r="R705" i="51" s="1"/>
  <c r="S705" i="51" s="1"/>
  <c r="Q741" i="51"/>
  <c r="R741" i="51" s="1"/>
  <c r="S741" i="51" s="1"/>
  <c r="Q777" i="51"/>
  <c r="R777" i="51" s="1"/>
  <c r="S777" i="51" s="1"/>
  <c r="Q813" i="51"/>
  <c r="R813" i="51" s="1"/>
  <c r="S813" i="51" s="1"/>
  <c r="Q849" i="51"/>
  <c r="R849" i="51" s="1"/>
  <c r="S849" i="51" s="1"/>
  <c r="Q885" i="51"/>
  <c r="R885" i="51" s="1"/>
  <c r="S885" i="51" s="1"/>
  <c r="Q921" i="51"/>
  <c r="R921" i="51" s="1"/>
  <c r="S921" i="51" s="1"/>
  <c r="R957" i="51"/>
  <c r="S957" i="51" s="1"/>
  <c r="Q957" i="51"/>
  <c r="Q993" i="51"/>
  <c r="R993" i="51" s="1"/>
  <c r="S993" i="51" s="1"/>
  <c r="Q1029" i="51"/>
  <c r="R1029" i="51" s="1"/>
  <c r="S1029" i="51" s="1"/>
  <c r="Q1065" i="51"/>
  <c r="R1065" i="51" s="1"/>
  <c r="S1065" i="51" s="1"/>
  <c r="R1101" i="51"/>
  <c r="Q1101" i="51"/>
  <c r="Q1137" i="51"/>
  <c r="R1137" i="51" s="1"/>
  <c r="Q1173" i="51"/>
  <c r="S168" i="51"/>
  <c r="R276" i="51"/>
  <c r="S276" i="51" s="1"/>
  <c r="S386" i="51"/>
  <c r="S492" i="51"/>
  <c r="S528" i="51"/>
  <c r="S542" i="51"/>
  <c r="Q63" i="51"/>
  <c r="R63" i="51" s="1"/>
  <c r="Q159" i="51"/>
  <c r="R159" i="51" s="1"/>
  <c r="Q381" i="51"/>
  <c r="R381" i="51" s="1"/>
  <c r="Q39" i="51"/>
  <c r="Q169" i="51"/>
  <c r="R169" i="51" s="1"/>
  <c r="Q298" i="51"/>
  <c r="R298" i="51" s="1"/>
  <c r="Q390" i="51"/>
  <c r="R390" i="51" s="1"/>
  <c r="S390" i="51" s="1"/>
  <c r="Q454" i="51"/>
  <c r="R454" i="51" s="1"/>
  <c r="Q500" i="51"/>
  <c r="R500" i="51" s="1"/>
  <c r="S500" i="51" s="1"/>
  <c r="Q543" i="51"/>
  <c r="Q586" i="51"/>
  <c r="R586" i="51" s="1"/>
  <c r="Q630" i="51"/>
  <c r="R630" i="51" s="1"/>
  <c r="Q671" i="51"/>
  <c r="R671" i="51" s="1"/>
  <c r="Q707" i="51"/>
  <c r="R707" i="51" s="1"/>
  <c r="Q743" i="51"/>
  <c r="R743" i="51" s="1"/>
  <c r="Q779" i="51"/>
  <c r="Q815" i="51"/>
  <c r="R815" i="51" s="1"/>
  <c r="Q851" i="51"/>
  <c r="R851" i="51" s="1"/>
  <c r="R887" i="51"/>
  <c r="Q887" i="51"/>
  <c r="Q923" i="51"/>
  <c r="R923" i="51" s="1"/>
  <c r="Q959" i="51"/>
  <c r="R959" i="51" s="1"/>
  <c r="Q995" i="51"/>
  <c r="Q1031" i="51"/>
  <c r="R1031" i="51" s="1"/>
  <c r="Q1067" i="51"/>
  <c r="R1067" i="51" s="1"/>
  <c r="Q1103" i="51"/>
  <c r="R1103" i="51" s="1"/>
  <c r="Q1175" i="51"/>
  <c r="R1175" i="51" s="1"/>
  <c r="S1175" i="51" s="1"/>
  <c r="Q28" i="51"/>
  <c r="R28" i="51" s="1"/>
  <c r="S28" i="51" s="1"/>
  <c r="R106" i="51"/>
  <c r="Q106" i="51"/>
  <c r="Q136" i="51"/>
  <c r="R136" i="51" s="1"/>
  <c r="Q166" i="51"/>
  <c r="R166" i="51" s="1"/>
  <c r="Q184" i="51"/>
  <c r="Q214" i="51"/>
  <c r="R214" i="51" s="1"/>
  <c r="Q244" i="51"/>
  <c r="R244" i="51" s="1"/>
  <c r="Q274" i="51"/>
  <c r="R274" i="51" s="1"/>
  <c r="Q292" i="51"/>
  <c r="R292" i="51" s="1"/>
  <c r="Q322" i="51"/>
  <c r="R322" i="51" s="1"/>
  <c r="Q358" i="51"/>
  <c r="Q394" i="51"/>
  <c r="R394" i="51" s="1"/>
  <c r="Q460" i="51"/>
  <c r="R460" i="51" s="1"/>
  <c r="Q132" i="51"/>
  <c r="R132" i="51" s="1"/>
  <c r="S132" i="51" s="1"/>
  <c r="Q660" i="51"/>
  <c r="R660" i="51" s="1"/>
  <c r="R804" i="51"/>
  <c r="Q804" i="51"/>
  <c r="Q948" i="51"/>
  <c r="R948" i="51" s="1"/>
  <c r="Q1056" i="51"/>
  <c r="R1056" i="51" s="1"/>
  <c r="Q29" i="51"/>
  <c r="R29" i="51" s="1"/>
  <c r="Q119" i="51"/>
  <c r="R119" i="51" s="1"/>
  <c r="S119" i="51" s="1"/>
  <c r="R191" i="51"/>
  <c r="Q191" i="51"/>
  <c r="Q245" i="51"/>
  <c r="R245" i="51" s="1"/>
  <c r="S245" i="51" s="1"/>
  <c r="Q317" i="51"/>
  <c r="Q389" i="51"/>
  <c r="R389" i="51" s="1"/>
  <c r="S389" i="51" s="1"/>
  <c r="Q443" i="51"/>
  <c r="R443" i="51" s="1"/>
  <c r="Q515" i="51"/>
  <c r="R515" i="51" s="1"/>
  <c r="S515" i="51" s="1"/>
  <c r="Q587" i="51"/>
  <c r="R587" i="51" s="1"/>
  <c r="Q659" i="51"/>
  <c r="R21" i="51"/>
  <c r="Q21" i="51"/>
  <c r="Q25" i="51"/>
  <c r="R25" i="51" s="1"/>
  <c r="Q538" i="51"/>
  <c r="R538" i="51" s="1"/>
  <c r="Q703" i="51"/>
  <c r="R703" i="51" s="1"/>
  <c r="Q847" i="51"/>
  <c r="Q312" i="51"/>
  <c r="R312" i="51" s="1"/>
  <c r="Q504" i="51"/>
  <c r="Q674" i="51"/>
  <c r="R674" i="51" s="1"/>
  <c r="Q854" i="51"/>
  <c r="Q962" i="51"/>
  <c r="R962" i="51" s="1"/>
  <c r="Q1178" i="51"/>
  <c r="R1178" i="51" s="1"/>
  <c r="S1178" i="51" s="1"/>
  <c r="Q49" i="51"/>
  <c r="R49" i="51" s="1"/>
  <c r="Q235" i="51"/>
  <c r="R235" i="51" s="1"/>
  <c r="Q88" i="51"/>
  <c r="R88" i="51" s="1"/>
  <c r="S88" i="51" s="1"/>
  <c r="Q218" i="51"/>
  <c r="R218" i="51" s="1"/>
  <c r="Q334" i="51"/>
  <c r="R334" i="51" s="1"/>
  <c r="S334" i="51" s="1"/>
  <c r="Q412" i="51"/>
  <c r="R412" i="51" s="1"/>
  <c r="Q472" i="51"/>
  <c r="R472" i="51" s="1"/>
  <c r="S472" i="51" s="1"/>
  <c r="Q516" i="51"/>
  <c r="Q645" i="51"/>
  <c r="R645" i="51" s="1"/>
  <c r="Q684" i="51"/>
  <c r="R684" i="51" s="1"/>
  <c r="S684" i="51" s="1"/>
  <c r="Q720" i="51"/>
  <c r="R720" i="51" s="1"/>
  <c r="S720" i="51" s="1"/>
  <c r="Q756" i="51"/>
  <c r="R756" i="51" s="1"/>
  <c r="S756" i="51" s="1"/>
  <c r="Q792" i="51"/>
  <c r="R792" i="51" s="1"/>
  <c r="S792" i="51" s="1"/>
  <c r="Q828" i="51"/>
  <c r="R828" i="51" s="1"/>
  <c r="S828" i="51" s="1"/>
  <c r="Q864" i="51"/>
  <c r="R864" i="51" s="1"/>
  <c r="S864" i="51" s="1"/>
  <c r="Q900" i="51"/>
  <c r="R900" i="51" s="1"/>
  <c r="S900" i="51" s="1"/>
  <c r="Q936" i="51"/>
  <c r="Q972" i="51"/>
  <c r="R972" i="51" s="1"/>
  <c r="S972" i="51" s="1"/>
  <c r="Q1008" i="51"/>
  <c r="R1008" i="51" s="1"/>
  <c r="S1008" i="51" s="1"/>
  <c r="Q1044" i="51"/>
  <c r="R1044" i="51" s="1"/>
  <c r="S1044" i="51" s="1"/>
  <c r="Q1080" i="51"/>
  <c r="R1080" i="51" s="1"/>
  <c r="S1080" i="51" s="1"/>
  <c r="Q1116" i="51"/>
  <c r="Q1152" i="51"/>
  <c r="R1152" i="51" s="1"/>
  <c r="S1152" i="51" s="1"/>
  <c r="Q5" i="51"/>
  <c r="Q23" i="51"/>
  <c r="Q41" i="51"/>
  <c r="R41" i="51" s="1"/>
  <c r="S41" i="51" s="1"/>
  <c r="Q59" i="51"/>
  <c r="Q77" i="51"/>
  <c r="R77" i="51" s="1"/>
  <c r="S77" i="51" s="1"/>
  <c r="Q95" i="51"/>
  <c r="R95" i="51" s="1"/>
  <c r="Q113" i="51"/>
  <c r="R113" i="51" s="1"/>
  <c r="Q131" i="51"/>
  <c r="R131" i="51" s="1"/>
  <c r="Q149" i="51"/>
  <c r="R149" i="51" s="1"/>
  <c r="Q167" i="51"/>
  <c r="R167" i="51" s="1"/>
  <c r="Q185" i="51"/>
  <c r="R185" i="51" s="1"/>
  <c r="Q203" i="51"/>
  <c r="Q221" i="51"/>
  <c r="R221" i="51" s="1"/>
  <c r="S221" i="51" s="1"/>
  <c r="Q239" i="51"/>
  <c r="R239" i="51" s="1"/>
  <c r="Q257" i="51"/>
  <c r="R257" i="51" s="1"/>
  <c r="Q275" i="51"/>
  <c r="R275" i="51" s="1"/>
  <c r="Q293" i="51"/>
  <c r="Q311" i="51"/>
  <c r="R311" i="51" s="1"/>
  <c r="Q329" i="51"/>
  <c r="R329" i="51" s="1"/>
  <c r="Q347" i="51"/>
  <c r="R347" i="51" s="1"/>
  <c r="Q365" i="51"/>
  <c r="R365" i="51" s="1"/>
  <c r="Q383" i="51"/>
  <c r="Q401" i="51"/>
  <c r="R401" i="51" s="1"/>
  <c r="S401" i="51" s="1"/>
  <c r="Q437" i="51"/>
  <c r="R437" i="51" s="1"/>
  <c r="Q473" i="51"/>
  <c r="Q509" i="51"/>
  <c r="R509" i="51" s="1"/>
  <c r="Q563" i="51"/>
  <c r="R563" i="51" s="1"/>
  <c r="R581" i="51"/>
  <c r="Q581" i="51"/>
  <c r="Q599" i="51"/>
  <c r="R599" i="51" s="1"/>
  <c r="Q635" i="51"/>
  <c r="Q129" i="51"/>
  <c r="R129" i="51" s="1"/>
  <c r="Q243" i="51"/>
  <c r="R243" i="51" s="1"/>
  <c r="Q357" i="51"/>
  <c r="R357" i="51" s="1"/>
  <c r="S357" i="51" s="1"/>
  <c r="Q111" i="51"/>
  <c r="Q241" i="51"/>
  <c r="R241" i="51" s="1"/>
  <c r="Q354" i="51"/>
  <c r="R354" i="51" s="1"/>
  <c r="Q426" i="51"/>
  <c r="R426" i="51" s="1"/>
  <c r="Q481" i="51"/>
  <c r="R481" i="51" s="1"/>
  <c r="Q524" i="51"/>
  <c r="R567" i="51"/>
  <c r="Q567" i="51"/>
  <c r="Q610" i="51"/>
  <c r="R610" i="51" s="1"/>
  <c r="Q654" i="51"/>
  <c r="R654" i="51" s="1"/>
  <c r="Q691" i="51"/>
  <c r="R691" i="51" s="1"/>
  <c r="S691" i="51" s="1"/>
  <c r="Q763" i="51"/>
  <c r="R763" i="51" s="1"/>
  <c r="S763" i="51" s="1"/>
  <c r="Q835" i="51"/>
  <c r="R835" i="51" s="1"/>
  <c r="S835" i="51" s="1"/>
  <c r="R907" i="51"/>
  <c r="Q907" i="51"/>
  <c r="Q1087" i="51"/>
  <c r="R1087" i="51" s="1"/>
  <c r="S1087" i="51" s="1"/>
  <c r="Q1159" i="51"/>
  <c r="Q9" i="51"/>
  <c r="R9" i="51" s="1"/>
  <c r="S9" i="51" s="1"/>
  <c r="Q139" i="51"/>
  <c r="R268" i="51"/>
  <c r="Q268" i="51"/>
  <c r="Q369" i="51"/>
  <c r="Q436" i="51"/>
  <c r="R489" i="51"/>
  <c r="Q489" i="51"/>
  <c r="Q576" i="51"/>
  <c r="Q619" i="51"/>
  <c r="R619" i="51" s="1"/>
  <c r="Q662" i="51"/>
  <c r="Q698" i="51"/>
  <c r="R698" i="51" s="1"/>
  <c r="Q734" i="51"/>
  <c r="Q770" i="51"/>
  <c r="R770" i="51" s="1"/>
  <c r="Q806" i="51"/>
  <c r="Q842" i="51"/>
  <c r="R842" i="51" s="1"/>
  <c r="Q878" i="51"/>
  <c r="Q914" i="51"/>
  <c r="R914" i="51" s="1"/>
  <c r="Q950" i="51"/>
  <c r="Q986" i="51"/>
  <c r="R986" i="51" s="1"/>
  <c r="Q1022" i="51"/>
  <c r="Q1058" i="51"/>
  <c r="R1058" i="51" s="1"/>
  <c r="Q1094" i="51"/>
  <c r="Q1130" i="51"/>
  <c r="R1130" i="51" s="1"/>
  <c r="Q1166" i="51"/>
  <c r="Q13" i="51"/>
  <c r="R13" i="51" s="1"/>
  <c r="Q43" i="51"/>
  <c r="Q73" i="51"/>
  <c r="Q91" i="51"/>
  <c r="Q121" i="51"/>
  <c r="Q151" i="51"/>
  <c r="Q181" i="51"/>
  <c r="Q199" i="51"/>
  <c r="Q229" i="51"/>
  <c r="Q259" i="51"/>
  <c r="R259" i="51" s="1"/>
  <c r="S259" i="51" s="1"/>
  <c r="Q289" i="51"/>
  <c r="Q307" i="51"/>
  <c r="Q343" i="51"/>
  <c r="Q379" i="51"/>
  <c r="Q69" i="51"/>
  <c r="Q249" i="51"/>
  <c r="Q345" i="51"/>
  <c r="Q54" i="51"/>
  <c r="R54" i="51" s="1"/>
  <c r="S54" i="51" s="1"/>
  <c r="Q183" i="51"/>
  <c r="R183" i="51" s="1"/>
  <c r="S183" i="51" s="1"/>
  <c r="Q313" i="51"/>
  <c r="Q397" i="51"/>
  <c r="R397" i="51" s="1"/>
  <c r="Q459" i="51"/>
  <c r="Q505" i="51"/>
  <c r="Q591" i="51"/>
  <c r="R591" i="51" s="1"/>
  <c r="Q634" i="51"/>
  <c r="R634" i="51" s="1"/>
  <c r="Q675" i="51"/>
  <c r="Q711" i="51"/>
  <c r="R747" i="51"/>
  <c r="Q747" i="51"/>
  <c r="Q783" i="51"/>
  <c r="Q819" i="51"/>
  <c r="Q855" i="51"/>
  <c r="Q891" i="51"/>
  <c r="Q927" i="51"/>
  <c r="Q963" i="51"/>
  <c r="Q999" i="51"/>
  <c r="Q1035" i="51"/>
  <c r="Q1071" i="51"/>
  <c r="R1107" i="51"/>
  <c r="Q1107" i="51"/>
  <c r="Q1143" i="51"/>
  <c r="Q1179" i="51"/>
  <c r="Q20" i="51"/>
  <c r="Q50" i="51"/>
  <c r="Q98" i="51"/>
  <c r="Q128" i="51"/>
  <c r="R128" i="51" s="1"/>
  <c r="S128" i="51" s="1"/>
  <c r="Q158" i="51"/>
  <c r="R158" i="51" s="1"/>
  <c r="Q188" i="51"/>
  <c r="R188" i="51" s="1"/>
  <c r="S188" i="51" s="1"/>
  <c r="R206" i="51"/>
  <c r="Q206" i="51"/>
  <c r="Q236" i="51"/>
  <c r="Q266" i="51"/>
  <c r="Q296" i="51"/>
  <c r="R296" i="51" s="1"/>
  <c r="S296" i="51" s="1"/>
  <c r="Q314" i="51"/>
  <c r="Q350" i="51"/>
  <c r="Q410" i="51"/>
  <c r="R410" i="51" s="1"/>
  <c r="Q452" i="51"/>
  <c r="R81" i="51"/>
  <c r="Q81" i="51"/>
  <c r="Q477" i="51"/>
  <c r="Q61" i="51"/>
  <c r="R61" i="51" s="1"/>
  <c r="R190" i="51"/>
  <c r="Q190" i="51"/>
  <c r="Q319" i="51"/>
  <c r="R399" i="51"/>
  <c r="Q399" i="51"/>
  <c r="Q463" i="51"/>
  <c r="Q507" i="51"/>
  <c r="Q550" i="51"/>
  <c r="Q594" i="51"/>
  <c r="Q677" i="51"/>
  <c r="R713" i="51"/>
  <c r="Q713" i="51"/>
  <c r="Q785" i="51"/>
  <c r="R821" i="51"/>
  <c r="Q821" i="51"/>
  <c r="Q857" i="51"/>
  <c r="Q893" i="51"/>
  <c r="Q965" i="51"/>
  <c r="Q1001" i="51"/>
  <c r="Q1037" i="51"/>
  <c r="Q1073" i="51"/>
  <c r="Q1109" i="51"/>
  <c r="R1109" i="51" s="1"/>
  <c r="Q1145" i="51"/>
  <c r="Q123" i="51"/>
  <c r="R123" i="51" s="1"/>
  <c r="Q213" i="51"/>
  <c r="Q315" i="51"/>
  <c r="Q363" i="51"/>
  <c r="Q616" i="51"/>
  <c r="Q732" i="51"/>
  <c r="Q1092" i="51"/>
  <c r="R1092" i="51" s="1"/>
  <c r="Q11" i="51"/>
  <c r="R11" i="51" s="1"/>
  <c r="S11" i="51" s="1"/>
  <c r="R101" i="51"/>
  <c r="Q101" i="51"/>
  <c r="Q173" i="51"/>
  <c r="R173" i="51" s="1"/>
  <c r="Q227" i="51"/>
  <c r="R227" i="51" s="1"/>
  <c r="Q299" i="51"/>
  <c r="R299" i="51" s="1"/>
  <c r="Q353" i="51"/>
  <c r="Q425" i="51"/>
  <c r="Q497" i="51"/>
  <c r="R497" i="51" s="1"/>
  <c r="R569" i="51"/>
  <c r="Q569" i="51"/>
  <c r="Q623" i="51"/>
  <c r="Q387" i="51"/>
  <c r="Q154" i="51"/>
  <c r="Q447" i="51"/>
  <c r="R447" i="51" s="1"/>
  <c r="R582" i="51"/>
  <c r="Q582" i="51"/>
  <c r="Q739" i="51"/>
  <c r="R739" i="51" s="1"/>
  <c r="S739" i="51" s="1"/>
  <c r="Q919" i="51"/>
  <c r="Q1099" i="51"/>
  <c r="Q393" i="51"/>
  <c r="Q633" i="51"/>
  <c r="Q782" i="51"/>
  <c r="R782" i="51" s="1"/>
  <c r="S782" i="51" s="1"/>
  <c r="Q890" i="51"/>
  <c r="Q1070" i="51"/>
  <c r="Q109" i="51"/>
  <c r="Q265" i="51"/>
  <c r="Q110" i="51"/>
  <c r="R110" i="51" s="1"/>
  <c r="Q240" i="51"/>
  <c r="R240" i="51" s="1"/>
  <c r="Q349" i="51"/>
  <c r="Q422" i="51"/>
  <c r="R422" i="51" s="1"/>
  <c r="Q480" i="51"/>
  <c r="Q523" i="51"/>
  <c r="R523" i="51" s="1"/>
  <c r="Q566" i="51"/>
  <c r="R566" i="51" s="1"/>
  <c r="Q609" i="51"/>
  <c r="R609" i="51" s="1"/>
  <c r="Q652" i="51"/>
  <c r="Q690" i="51"/>
  <c r="R690" i="51" s="1"/>
  <c r="Q726" i="51"/>
  <c r="R762" i="51"/>
  <c r="Q762" i="51"/>
  <c r="Q798" i="51"/>
  <c r="R834" i="51"/>
  <c r="Q834" i="51"/>
  <c r="R906" i="51"/>
  <c r="Q906" i="51"/>
  <c r="Q942" i="51"/>
  <c r="Q978" i="51"/>
  <c r="R978" i="51" s="1"/>
  <c r="Q1014" i="51"/>
  <c r="Q1050" i="51"/>
  <c r="R1050" i="51" s="1"/>
  <c r="Q1086" i="51"/>
  <c r="Q1122" i="51"/>
  <c r="R1122" i="51" s="1"/>
  <c r="Q1158" i="51"/>
  <c r="Q3" i="51"/>
  <c r="R3" i="51" s="1"/>
  <c r="S3" i="51" s="1"/>
  <c r="Q133" i="51"/>
  <c r="R133" i="51" s="1"/>
  <c r="Q262" i="51"/>
  <c r="R262" i="51" s="1"/>
  <c r="Q368" i="51"/>
  <c r="R368" i="51" s="1"/>
  <c r="S368" i="51" s="1"/>
  <c r="Q435" i="51"/>
  <c r="Q488" i="51"/>
  <c r="R488" i="51" s="1"/>
  <c r="Q531" i="51"/>
  <c r="Q574" i="51"/>
  <c r="R574" i="51" s="1"/>
  <c r="Q661" i="51"/>
  <c r="R661" i="51" s="1"/>
  <c r="Q697" i="51"/>
  <c r="Q733" i="51"/>
  <c r="R733" i="51" s="1"/>
  <c r="Q769" i="51"/>
  <c r="Q805" i="51"/>
  <c r="R805" i="51" s="1"/>
  <c r="Q841" i="51"/>
  <c r="R841" i="51" s="1"/>
  <c r="Q877" i="51"/>
  <c r="R877" i="51" s="1"/>
  <c r="Q913" i="51"/>
  <c r="R913" i="51" s="1"/>
  <c r="Q949" i="51"/>
  <c r="R949" i="51" s="1"/>
  <c r="Q985" i="51"/>
  <c r="Q1021" i="51"/>
  <c r="R1021" i="51" s="1"/>
  <c r="Q1057" i="51"/>
  <c r="R1057" i="51" s="1"/>
  <c r="Q1093" i="51"/>
  <c r="R1093" i="51" s="1"/>
  <c r="R1129" i="51"/>
  <c r="Q1129" i="51"/>
  <c r="Q1165" i="51"/>
  <c r="Q12" i="51"/>
  <c r="Q42" i="51"/>
  <c r="R42" i="51" s="1"/>
  <c r="S42" i="51" s="1"/>
  <c r="Q72" i="51"/>
  <c r="R72" i="51" s="1"/>
  <c r="S72" i="51" s="1"/>
  <c r="Q102" i="51"/>
  <c r="R102" i="51" s="1"/>
  <c r="S102" i="51" s="1"/>
  <c r="R120" i="51"/>
  <c r="Q120" i="51"/>
  <c r="Q180" i="51"/>
  <c r="R180" i="51" s="1"/>
  <c r="Q210" i="51"/>
  <c r="R210" i="51" s="1"/>
  <c r="S210" i="51" s="1"/>
  <c r="Q228" i="51"/>
  <c r="Q258" i="51"/>
  <c r="Q288" i="51"/>
  <c r="R288" i="51" s="1"/>
  <c r="Q324" i="51"/>
  <c r="R324" i="51" s="1"/>
  <c r="S324" i="51" s="1"/>
  <c r="Q360" i="51"/>
  <c r="Q396" i="51"/>
  <c r="R396" i="51" s="1"/>
  <c r="Q27" i="51"/>
  <c r="R27" i="51" s="1"/>
  <c r="Q135" i="51"/>
  <c r="R135" i="51" s="1"/>
  <c r="Q453" i="51"/>
  <c r="Q31" i="51"/>
  <c r="R31" i="51" s="1"/>
  <c r="S31" i="51" s="1"/>
  <c r="Q160" i="51"/>
  <c r="Q290" i="51"/>
  <c r="R290" i="51" s="1"/>
  <c r="Q384" i="51"/>
  <c r="R384" i="51" s="1"/>
  <c r="Q448" i="51"/>
  <c r="Q496" i="51"/>
  <c r="R496" i="51" s="1"/>
  <c r="Q540" i="51"/>
  <c r="R540" i="51" s="1"/>
  <c r="S540" i="51" s="1"/>
  <c r="R583" i="51"/>
  <c r="Q583" i="51"/>
  <c r="Q626" i="51"/>
  <c r="R626" i="51" s="1"/>
  <c r="S626" i="51" s="1"/>
  <c r="Q668" i="51"/>
  <c r="Q704" i="51"/>
  <c r="R704" i="51" s="1"/>
  <c r="S704" i="51" s="1"/>
  <c r="Q740" i="51"/>
  <c r="Q776" i="51"/>
  <c r="R776" i="51" s="1"/>
  <c r="S776" i="51" s="1"/>
  <c r="Q812" i="51"/>
  <c r="R812" i="51" s="1"/>
  <c r="Q848" i="51"/>
  <c r="Q884" i="51"/>
  <c r="R884" i="51" s="1"/>
  <c r="Q920" i="51"/>
  <c r="R920" i="51" s="1"/>
  <c r="Q956" i="51"/>
  <c r="Q992" i="51"/>
  <c r="Q1028" i="51"/>
  <c r="R1028" i="51" s="1"/>
  <c r="Q1064" i="51"/>
  <c r="R1100" i="51"/>
  <c r="Q1136" i="51"/>
  <c r="R1136" i="51" s="1"/>
  <c r="R1172" i="51"/>
  <c r="Q1172" i="51"/>
  <c r="Q75" i="51"/>
  <c r="R75" i="51" s="1"/>
  <c r="S75" i="51" s="1"/>
  <c r="Q205" i="51"/>
  <c r="Q327" i="51"/>
  <c r="R327" i="51" s="1"/>
  <c r="Q406" i="51"/>
  <c r="R406" i="51" s="1"/>
  <c r="Q469" i="51"/>
  <c r="R469" i="51" s="1"/>
  <c r="Q512" i="51"/>
  <c r="R512" i="51" s="1"/>
  <c r="Q555" i="51"/>
  <c r="R555" i="51" s="1"/>
  <c r="S555" i="51" s="1"/>
  <c r="Q598" i="51"/>
  <c r="R598" i="51" s="1"/>
  <c r="S598" i="51" s="1"/>
  <c r="Q642" i="51"/>
  <c r="R642" i="51" s="1"/>
  <c r="S642" i="51" s="1"/>
  <c r="Q681" i="51"/>
  <c r="R717" i="51"/>
  <c r="Q717" i="51"/>
  <c r="Q753" i="51"/>
  <c r="R753" i="51" s="1"/>
  <c r="Q789" i="51"/>
  <c r="R789" i="51" s="1"/>
  <c r="Q825" i="51"/>
  <c r="R825" i="51" s="1"/>
  <c r="Q861" i="51"/>
  <c r="Q897" i="51"/>
  <c r="R933" i="51"/>
  <c r="Q933" i="51"/>
  <c r="Q969" i="51"/>
  <c r="Q1005" i="51"/>
  <c r="R1005" i="51" s="1"/>
  <c r="Q1041" i="51"/>
  <c r="R1041" i="51" s="1"/>
  <c r="Q1077" i="51"/>
  <c r="Q1149" i="51"/>
  <c r="R1149" i="51" s="1"/>
  <c r="Q2" i="51"/>
  <c r="S38" i="51"/>
  <c r="S103" i="51"/>
  <c r="R189" i="51"/>
  <c r="Q189" i="51"/>
  <c r="S398" i="51"/>
  <c r="Q513" i="51"/>
  <c r="Q549" i="51"/>
  <c r="R549" i="51" s="1"/>
  <c r="S549" i="51" s="1"/>
  <c r="Q99" i="51"/>
  <c r="R99" i="51" s="1"/>
  <c r="Q285" i="51"/>
  <c r="R285" i="51" s="1"/>
  <c r="Q423" i="51"/>
  <c r="Q82" i="51"/>
  <c r="R82" i="51" s="1"/>
  <c r="Q212" i="51"/>
  <c r="R212" i="51" s="1"/>
  <c r="S212" i="51" s="1"/>
  <c r="Q333" i="51"/>
  <c r="R333" i="51" s="1"/>
  <c r="S333" i="51" s="1"/>
  <c r="Q411" i="51"/>
  <c r="R411" i="51" s="1"/>
  <c r="S411" i="51" s="1"/>
  <c r="R471" i="51"/>
  <c r="Q471" i="51"/>
  <c r="Q514" i="51"/>
  <c r="R514" i="51" s="1"/>
  <c r="Q558" i="51"/>
  <c r="R558" i="51" s="1"/>
  <c r="Q601" i="51"/>
  <c r="Q644" i="51"/>
  <c r="R644" i="51" s="1"/>
  <c r="S644" i="51" s="1"/>
  <c r="Q683" i="51"/>
  <c r="Q719" i="51"/>
  <c r="R719" i="51" s="1"/>
  <c r="Q755" i="51"/>
  <c r="R755" i="51" s="1"/>
  <c r="Q791" i="51"/>
  <c r="R791" i="51" s="1"/>
  <c r="S791" i="51" s="1"/>
  <c r="Q827" i="51"/>
  <c r="R827" i="51" s="1"/>
  <c r="Q863" i="51"/>
  <c r="R863" i="51" s="1"/>
  <c r="Q899" i="51"/>
  <c r="Q935" i="51"/>
  <c r="Q971" i="51"/>
  <c r="R971" i="51" s="1"/>
  <c r="Q1007" i="51"/>
  <c r="Q1043" i="51"/>
  <c r="R1043" i="51" s="1"/>
  <c r="Q1079" i="51"/>
  <c r="R1079" i="51" s="1"/>
  <c r="Q1115" i="51"/>
  <c r="Q1151" i="51"/>
  <c r="Q4" i="51"/>
  <c r="R4" i="51" s="1"/>
  <c r="S4" i="51" s="1"/>
  <c r="Q34" i="51"/>
  <c r="R34" i="51" s="1"/>
  <c r="Q64" i="51"/>
  <c r="R64" i="51" s="1"/>
  <c r="R94" i="51"/>
  <c r="Q112" i="51"/>
  <c r="R112" i="51" s="1"/>
  <c r="Q172" i="51"/>
  <c r="Q220" i="51"/>
  <c r="R220" i="51" s="1"/>
  <c r="Q280" i="51"/>
  <c r="R280" i="51" s="1"/>
  <c r="Q328" i="51"/>
  <c r="Q364" i="51"/>
  <c r="R364" i="51" s="1"/>
  <c r="Q424" i="51"/>
  <c r="R424" i="51" s="1"/>
  <c r="Q261" i="51"/>
  <c r="Q530" i="51"/>
  <c r="R530" i="51" s="1"/>
  <c r="Q768" i="51"/>
  <c r="R768" i="51" s="1"/>
  <c r="Q876" i="51"/>
  <c r="R876" i="51" s="1"/>
  <c r="Q1020" i="51"/>
  <c r="R1020" i="51" s="1"/>
  <c r="Q1164" i="51"/>
  <c r="R1164" i="51" s="1"/>
  <c r="Q65" i="51"/>
  <c r="Q137" i="51"/>
  <c r="R137" i="51" s="1"/>
  <c r="Q209" i="51"/>
  <c r="R209" i="51" s="1"/>
  <c r="Q281" i="51"/>
  <c r="R281" i="51" s="1"/>
  <c r="Q371" i="51"/>
  <c r="R371" i="51" s="1"/>
  <c r="S371" i="51" s="1"/>
  <c r="Q461" i="51"/>
  <c r="R461" i="51" s="1"/>
  <c r="Q551" i="51"/>
  <c r="R551" i="51" s="1"/>
  <c r="Q641" i="51"/>
  <c r="R641" i="51" s="1"/>
  <c r="Q273" i="51"/>
  <c r="Q382" i="51"/>
  <c r="Q667" i="51"/>
  <c r="R667" i="51" s="1"/>
  <c r="Q811" i="51"/>
  <c r="R811" i="51" s="1"/>
  <c r="Q991" i="51"/>
  <c r="R991" i="51" s="1"/>
  <c r="Q1135" i="51"/>
  <c r="R1135" i="51" s="1"/>
  <c r="Q52" i="51"/>
  <c r="R52" i="51" s="1"/>
  <c r="Q458" i="51"/>
  <c r="R458" i="51" s="1"/>
  <c r="Q590" i="51"/>
  <c r="Q746" i="51"/>
  <c r="R746" i="51" s="1"/>
  <c r="R926" i="51"/>
  <c r="Q926" i="51"/>
  <c r="Q1034" i="51"/>
  <c r="Q1106" i="51"/>
  <c r="Q19" i="51"/>
  <c r="R19" i="51" s="1"/>
  <c r="Q79" i="51"/>
  <c r="Q157" i="51"/>
  <c r="R157" i="51" s="1"/>
  <c r="Q217" i="51"/>
  <c r="Q403" i="51"/>
  <c r="R445" i="51"/>
  <c r="Q445" i="51"/>
  <c r="Q171" i="51"/>
  <c r="R171" i="51" s="1"/>
  <c r="Q309" i="51"/>
  <c r="Q97" i="51"/>
  <c r="R97" i="51" s="1"/>
  <c r="S97" i="51" s="1"/>
  <c r="Q342" i="51"/>
  <c r="R342" i="51" s="1"/>
  <c r="Q418" i="51"/>
  <c r="R418" i="51" s="1"/>
  <c r="Q476" i="51"/>
  <c r="Q519" i="51"/>
  <c r="R519" i="51" s="1"/>
  <c r="Q562" i="51"/>
  <c r="R562" i="51" s="1"/>
  <c r="Q606" i="51"/>
  <c r="Q649" i="51"/>
  <c r="Q687" i="51"/>
  <c r="R687" i="51" s="1"/>
  <c r="Q723" i="51"/>
  <c r="Q759" i="51"/>
  <c r="R759" i="51" s="1"/>
  <c r="R795" i="51"/>
  <c r="Q795" i="51"/>
  <c r="Q831" i="51"/>
  <c r="R831" i="51" s="1"/>
  <c r="Q867" i="51"/>
  <c r="Q903" i="51"/>
  <c r="R903" i="51" s="1"/>
  <c r="Q939" i="51"/>
  <c r="Q975" i="51"/>
  <c r="Q1011" i="51"/>
  <c r="R1011" i="51" s="1"/>
  <c r="Q1047" i="51"/>
  <c r="Q1083" i="51"/>
  <c r="R1083" i="51" s="1"/>
  <c r="Q1119" i="51"/>
  <c r="R1119" i="51" s="1"/>
  <c r="Q1155" i="51"/>
  <c r="Q8" i="51"/>
  <c r="R8" i="51" s="1"/>
  <c r="S8" i="51" s="1"/>
  <c r="Q26" i="51"/>
  <c r="Q56" i="51"/>
  <c r="R56" i="51" s="1"/>
  <c r="S56" i="51" s="1"/>
  <c r="Q86" i="51"/>
  <c r="R86" i="51" s="1"/>
  <c r="Q116" i="51"/>
  <c r="R116" i="51" s="1"/>
  <c r="Q134" i="51"/>
  <c r="R134" i="51" s="1"/>
  <c r="Q164" i="51"/>
  <c r="R164" i="51" s="1"/>
  <c r="S164" i="51" s="1"/>
  <c r="Q194" i="51"/>
  <c r="R194" i="51" s="1"/>
  <c r="S194" i="51" s="1"/>
  <c r="Q224" i="51"/>
  <c r="R224" i="51" s="1"/>
  <c r="Q242" i="51"/>
  <c r="Q272" i="51"/>
  <c r="R272" i="51" s="1"/>
  <c r="Q302" i="51"/>
  <c r="R302" i="51" s="1"/>
  <c r="S302" i="51" s="1"/>
  <c r="Q338" i="51"/>
  <c r="R338" i="51" s="1"/>
  <c r="Q374" i="51"/>
  <c r="R374" i="51"/>
  <c r="Q416" i="51"/>
  <c r="R416" i="51" s="1"/>
  <c r="Q297" i="51"/>
  <c r="R297" i="51" s="1"/>
  <c r="Q429" i="51"/>
  <c r="Q585" i="51"/>
  <c r="Q104" i="51"/>
  <c r="R104" i="51" s="1"/>
  <c r="Q234" i="51"/>
  <c r="R234" i="51" s="1"/>
  <c r="S234" i="51" s="1"/>
  <c r="Q348" i="51"/>
  <c r="R348" i="51" s="1"/>
  <c r="Q421" i="51"/>
  <c r="R421" i="51" s="1"/>
  <c r="S421" i="51" s="1"/>
  <c r="Q478" i="51"/>
  <c r="R478" i="51" s="1"/>
  <c r="Q565" i="51"/>
  <c r="Q608" i="51"/>
  <c r="R608" i="51" s="1"/>
  <c r="S608" i="51" s="1"/>
  <c r="Q651" i="51"/>
  <c r="Q689" i="51"/>
  <c r="R689" i="51" s="1"/>
  <c r="Q761" i="51"/>
  <c r="Q797" i="51"/>
  <c r="R797" i="51" s="1"/>
  <c r="Q869" i="51"/>
  <c r="Q905" i="51"/>
  <c r="R905" i="51" s="1"/>
  <c r="Q941" i="51"/>
  <c r="R941" i="51" s="1"/>
  <c r="Q977" i="51"/>
  <c r="Q1013" i="51"/>
  <c r="R1013" i="51" s="1"/>
  <c r="Q1121" i="51"/>
  <c r="R1121" i="51" s="1"/>
  <c r="Q1157" i="51"/>
  <c r="R1157" i="51" s="1"/>
  <c r="R87" i="51"/>
  <c r="Q87" i="51"/>
  <c r="Q165" i="51"/>
  <c r="R165" i="51" s="1"/>
  <c r="Q237" i="51"/>
  <c r="R237" i="51" s="1"/>
  <c r="S237" i="51" s="1"/>
  <c r="Q417" i="51"/>
  <c r="Q434" i="51"/>
  <c r="R434" i="51" s="1"/>
  <c r="Q573" i="51"/>
  <c r="Q696" i="51"/>
  <c r="R696" i="51" s="1"/>
  <c r="Q840" i="51"/>
  <c r="R840" i="51" s="1"/>
  <c r="Q47" i="51"/>
  <c r="R47" i="51" s="1"/>
  <c r="Q83" i="51"/>
  <c r="R83" i="51" s="1"/>
  <c r="Q155" i="51"/>
  <c r="R155" i="51" s="1"/>
  <c r="S155" i="51" s="1"/>
  <c r="R263" i="51"/>
  <c r="Q263" i="51"/>
  <c r="Q335" i="51"/>
  <c r="Q407" i="51"/>
  <c r="R407" i="51" s="1"/>
  <c r="Q479" i="51"/>
  <c r="Q533" i="51"/>
  <c r="R533" i="51" s="1"/>
  <c r="Q177" i="51"/>
  <c r="Q284" i="51"/>
  <c r="R284" i="51" s="1"/>
  <c r="Q495" i="51"/>
  <c r="Q625" i="51"/>
  <c r="R625" i="51" s="1"/>
  <c r="Q775" i="51"/>
  <c r="R775" i="51" s="1"/>
  <c r="Q883" i="51"/>
  <c r="R883" i="51" s="1"/>
  <c r="S883" i="51" s="1"/>
  <c r="Q955" i="51"/>
  <c r="R955" i="51" s="1"/>
  <c r="Q1063" i="51"/>
  <c r="R1063" i="51" s="1"/>
  <c r="Q182" i="51"/>
  <c r="R182" i="51" s="1"/>
  <c r="S182" i="51" s="1"/>
  <c r="Q547" i="51"/>
  <c r="Q710" i="51"/>
  <c r="R710" i="51" s="1"/>
  <c r="Q818" i="51"/>
  <c r="Q998" i="51"/>
  <c r="R998" i="51" s="1"/>
  <c r="Q1142" i="51"/>
  <c r="Q127" i="51"/>
  <c r="Q24" i="51"/>
  <c r="R24" i="51" s="1"/>
  <c r="S24" i="51" s="1"/>
  <c r="Q153" i="51"/>
  <c r="R153" i="51" s="1"/>
  <c r="Q283" i="51"/>
  <c r="Q378" i="51"/>
  <c r="R378" i="51" s="1"/>
  <c r="Q444" i="51"/>
  <c r="R444" i="51" s="1"/>
  <c r="Q537" i="51"/>
  <c r="R537" i="51" s="1"/>
  <c r="Q580" i="51"/>
  <c r="Q624" i="51"/>
  <c r="Q666" i="51"/>
  <c r="Q702" i="51"/>
  <c r="R702" i="51" s="1"/>
  <c r="R738" i="51"/>
  <c r="Q738" i="51"/>
  <c r="Q774" i="51"/>
  <c r="R774" i="51" s="1"/>
  <c r="Q810" i="51"/>
  <c r="R810" i="51" s="1"/>
  <c r="Q846" i="51"/>
  <c r="Q882" i="51"/>
  <c r="R882" i="51" s="1"/>
  <c r="Q918" i="51"/>
  <c r="R918" i="51" s="1"/>
  <c r="Q990" i="51"/>
  <c r="R990" i="51" s="1"/>
  <c r="Q1062" i="51"/>
  <c r="R1062" i="51" s="1"/>
  <c r="R1098" i="51"/>
  <c r="Q1098" i="51"/>
  <c r="Q1134" i="51"/>
  <c r="R1134" i="51" s="1"/>
  <c r="Q1170" i="51"/>
  <c r="R1170" i="51" s="1"/>
  <c r="Q46" i="51"/>
  <c r="Q176" i="51"/>
  <c r="R176" i="51" s="1"/>
  <c r="Q306" i="51"/>
  <c r="R306" i="51" s="1"/>
  <c r="Q392" i="51"/>
  <c r="R392" i="51" s="1"/>
  <c r="Q457" i="51"/>
  <c r="Q502" i="51"/>
  <c r="R502" i="51" s="1"/>
  <c r="Q546" i="51"/>
  <c r="Q589" i="51"/>
  <c r="R589" i="51" s="1"/>
  <c r="Q632" i="51"/>
  <c r="Q673" i="51"/>
  <c r="R673" i="51" s="1"/>
  <c r="Q709" i="51"/>
  <c r="Q745" i="51"/>
  <c r="R745" i="51" s="1"/>
  <c r="Q781" i="51"/>
  <c r="R817" i="51"/>
  <c r="Q817" i="51"/>
  <c r="Q853" i="51"/>
  <c r="Q889" i="51"/>
  <c r="R889" i="51" s="1"/>
  <c r="Q925" i="51"/>
  <c r="Q961" i="51"/>
  <c r="R961" i="51" s="1"/>
  <c r="Q997" i="51"/>
  <c r="R997" i="51" s="1"/>
  <c r="Q1033" i="51"/>
  <c r="R1033" i="51" s="1"/>
  <c r="Q1105" i="51"/>
  <c r="Q1141" i="51"/>
  <c r="Q1177" i="51"/>
  <c r="R1177" i="51" s="1"/>
  <c r="Q48" i="51"/>
  <c r="R48" i="51" s="1"/>
  <c r="S48" i="51" s="1"/>
  <c r="Q78" i="51"/>
  <c r="R78" i="51" s="1"/>
  <c r="S78" i="51" s="1"/>
  <c r="Q108" i="51"/>
  <c r="R108" i="51" s="1"/>
  <c r="Q156" i="51"/>
  <c r="R156" i="51" s="1"/>
  <c r="Q186" i="51"/>
  <c r="Q216" i="51"/>
  <c r="R216" i="51" s="1"/>
  <c r="S216" i="51" s="1"/>
  <c r="Q246" i="51"/>
  <c r="R246" i="51" s="1"/>
  <c r="S246" i="51" s="1"/>
  <c r="Q264" i="51"/>
  <c r="R264" i="51" s="1"/>
  <c r="Q294" i="51"/>
  <c r="Q366" i="51"/>
  <c r="Q402" i="51"/>
  <c r="R402" i="51" s="1"/>
  <c r="Q468" i="51"/>
  <c r="Q33" i="51"/>
  <c r="Q195" i="51"/>
  <c r="R195" i="51" s="1"/>
  <c r="S195" i="51" s="1"/>
  <c r="R74" i="51"/>
  <c r="Q74" i="51"/>
  <c r="Q204" i="51"/>
  <c r="R204" i="51" s="1"/>
  <c r="S204" i="51" s="1"/>
  <c r="Q326" i="51"/>
  <c r="R326" i="51" s="1"/>
  <c r="Q405" i="51"/>
  <c r="R405" i="51" s="1"/>
  <c r="Q466" i="51"/>
  <c r="R466" i="51" s="1"/>
  <c r="Q511" i="51"/>
  <c r="Q554" i="51"/>
  <c r="R554" i="51" s="1"/>
  <c r="Q597" i="51"/>
  <c r="Q640" i="51"/>
  <c r="Q680" i="51"/>
  <c r="R680" i="51" s="1"/>
  <c r="S680" i="51" s="1"/>
  <c r="Q716" i="51"/>
  <c r="R716" i="51" s="1"/>
  <c r="S716" i="51" s="1"/>
  <c r="R752" i="51"/>
  <c r="Q752" i="51"/>
  <c r="Q788" i="51"/>
  <c r="R788" i="51" s="1"/>
  <c r="Q824" i="51"/>
  <c r="R824" i="51" s="1"/>
  <c r="S824" i="51" s="1"/>
  <c r="Q860" i="51"/>
  <c r="R860" i="51" s="1"/>
  <c r="S860" i="51" s="1"/>
  <c r="Q896" i="51"/>
  <c r="Q932" i="51"/>
  <c r="R932" i="51" s="1"/>
  <c r="Q968" i="51"/>
  <c r="Q1004" i="51"/>
  <c r="R1004" i="51" s="1"/>
  <c r="Q1040" i="51"/>
  <c r="R1040" i="51" s="1"/>
  <c r="Q1076" i="51"/>
  <c r="R1076" i="51" s="1"/>
  <c r="Q1112" i="51"/>
  <c r="R1112" i="51" s="1"/>
  <c r="S1112" i="51" s="1"/>
  <c r="Q1148" i="51"/>
  <c r="R1148" i="51" s="1"/>
  <c r="Q1184" i="51"/>
  <c r="Q118" i="51"/>
  <c r="R118" i="51" s="1"/>
  <c r="Q248" i="51"/>
  <c r="R248" i="51" s="1"/>
  <c r="S248" i="51" s="1"/>
  <c r="Q356" i="51"/>
  <c r="R356" i="51" s="1"/>
  <c r="Q428" i="51"/>
  <c r="R428" i="51" s="1"/>
  <c r="S428" i="51" s="1"/>
  <c r="Q483" i="51"/>
  <c r="R483" i="51" s="1"/>
  <c r="S483" i="51" s="1"/>
  <c r="Q526" i="51"/>
  <c r="R526" i="51" s="1"/>
  <c r="Q570" i="51"/>
  <c r="R570" i="51" s="1"/>
  <c r="Q613" i="51"/>
  <c r="Q656" i="51"/>
  <c r="R656" i="51" s="1"/>
  <c r="S656" i="51" s="1"/>
  <c r="Q693" i="51"/>
  <c r="Q729" i="51"/>
  <c r="R729" i="51" s="1"/>
  <c r="Q765" i="51"/>
  <c r="R801" i="51"/>
  <c r="Q801" i="51"/>
  <c r="Q837" i="51"/>
  <c r="Q873" i="51"/>
  <c r="Q909" i="51"/>
  <c r="Q945" i="51"/>
  <c r="R945" i="51" s="1"/>
  <c r="Q981" i="51"/>
  <c r="Q1017" i="51"/>
  <c r="R1017" i="51" s="1"/>
  <c r="Q1053" i="51"/>
  <c r="Q1089" i="51"/>
  <c r="R1089" i="51" s="1"/>
  <c r="Q1125" i="51"/>
  <c r="Q1161" i="51"/>
  <c r="R1161" i="51" s="1"/>
  <c r="Q375" i="51"/>
  <c r="R375" i="51" s="1"/>
  <c r="S375" i="51" s="1"/>
  <c r="Q441" i="51"/>
  <c r="R441" i="51" s="1"/>
  <c r="S441" i="51" s="1"/>
  <c r="Q621" i="51"/>
  <c r="Q15" i="51"/>
  <c r="R15" i="51" s="1"/>
  <c r="S15" i="51" s="1"/>
  <c r="Q141" i="51"/>
  <c r="Q351" i="51"/>
  <c r="R351" i="51" s="1"/>
  <c r="S351" i="51" s="1"/>
  <c r="Q126" i="51"/>
  <c r="R126" i="51" s="1"/>
  <c r="S126" i="51" s="1"/>
  <c r="Q255" i="51"/>
  <c r="R255" i="51" s="1"/>
  <c r="S255" i="51" s="1"/>
  <c r="Q362" i="51"/>
  <c r="R362" i="51"/>
  <c r="Q433" i="51"/>
  <c r="R433" i="51" s="1"/>
  <c r="S433" i="51" s="1"/>
  <c r="Q486" i="51"/>
  <c r="R486" i="51" s="1"/>
  <c r="R529" i="51"/>
  <c r="Q529" i="51"/>
  <c r="Q572" i="51"/>
  <c r="Q615" i="51"/>
  <c r="R615" i="51" s="1"/>
  <c r="R658" i="51"/>
  <c r="Q658" i="51"/>
  <c r="Q695" i="51"/>
  <c r="R695" i="51" s="1"/>
  <c r="S695" i="51" s="1"/>
  <c r="R731" i="51"/>
  <c r="Q731" i="51"/>
  <c r="Q767" i="51"/>
  <c r="R767" i="51" s="1"/>
  <c r="S767" i="51" s="1"/>
  <c r="Q839" i="51"/>
  <c r="R839" i="51" s="1"/>
  <c r="S839" i="51" s="1"/>
  <c r="Q875" i="51"/>
  <c r="R875" i="51" s="1"/>
  <c r="Q947" i="51"/>
  <c r="R947" i="51" s="1"/>
  <c r="Q983" i="51"/>
  <c r="R983" i="51" s="1"/>
  <c r="S983" i="51" s="1"/>
  <c r="Q1019" i="51"/>
  <c r="Q1055" i="51"/>
  <c r="R1055" i="51" s="1"/>
  <c r="S1055" i="51" s="1"/>
  <c r="Q1091" i="51"/>
  <c r="R1091" i="51" s="1"/>
  <c r="Q1127" i="51"/>
  <c r="Q1163" i="51"/>
  <c r="R1163" i="51" s="1"/>
  <c r="S1163" i="51" s="1"/>
  <c r="Q100" i="51"/>
  <c r="Q208" i="51"/>
  <c r="Q256" i="51"/>
  <c r="R256" i="51" s="1"/>
  <c r="Q316" i="51"/>
  <c r="Q352" i="51"/>
  <c r="R352" i="51" s="1"/>
  <c r="S352" i="51" s="1"/>
  <c r="H343" i="51"/>
  <c r="I343" i="51" s="1"/>
  <c r="H204" i="51"/>
  <c r="I204" i="51" s="1"/>
  <c r="H104" i="51"/>
  <c r="I104" i="51" s="1"/>
  <c r="H337" i="51"/>
  <c r="I337" i="51" s="1"/>
  <c r="K337" i="51" s="1"/>
  <c r="T337" i="51" s="1"/>
  <c r="H68" i="51"/>
  <c r="I68" i="51" s="1"/>
  <c r="H247" i="51"/>
  <c r="I247" i="51" s="1"/>
  <c r="K247" i="51" s="1"/>
  <c r="T247" i="51" s="1"/>
  <c r="H44" i="51"/>
  <c r="I44" i="51" s="1"/>
  <c r="K44" i="51" s="1"/>
  <c r="T44" i="51" s="1"/>
  <c r="H241" i="51"/>
  <c r="I241" i="51" s="1"/>
  <c r="K241" i="51" s="1"/>
  <c r="T241" i="51" s="1"/>
  <c r="H8" i="51"/>
  <c r="I8" i="51" s="1"/>
  <c r="H211" i="51"/>
  <c r="I211" i="51" s="1"/>
  <c r="H4" i="51"/>
  <c r="I4" i="51" s="1"/>
  <c r="J331" i="51"/>
  <c r="H331" i="51"/>
  <c r="I331" i="51" s="1"/>
  <c r="K331" i="51" s="1"/>
  <c r="J325" i="51"/>
  <c r="H325" i="51"/>
  <c r="I325" i="51" s="1"/>
  <c r="K325" i="51" s="1"/>
  <c r="T325" i="51" s="1"/>
  <c r="J319" i="51"/>
  <c r="H319" i="51"/>
  <c r="I319" i="51" s="1"/>
  <c r="K319" i="51" s="1"/>
  <c r="T319" i="51" s="1"/>
  <c r="J313" i="51"/>
  <c r="H313" i="51"/>
  <c r="I313" i="51" s="1"/>
  <c r="J307" i="51"/>
  <c r="H307" i="51"/>
  <c r="I307" i="51" s="1"/>
  <c r="J301" i="51"/>
  <c r="H301" i="51"/>
  <c r="I301" i="51" s="1"/>
  <c r="J295" i="51"/>
  <c r="H295" i="51"/>
  <c r="I295" i="51" s="1"/>
  <c r="J289" i="51"/>
  <c r="H289" i="51"/>
  <c r="I289" i="51" s="1"/>
  <c r="J283" i="51"/>
  <c r="H283" i="51"/>
  <c r="I283" i="51" s="1"/>
  <c r="J277" i="51"/>
  <c r="H277" i="51"/>
  <c r="I277" i="51" s="1"/>
  <c r="J271" i="51"/>
  <c r="H271" i="51"/>
  <c r="I271" i="51" s="1"/>
  <c r="J265" i="51"/>
  <c r="H265" i="51"/>
  <c r="I265" i="51" s="1"/>
  <c r="J259" i="51"/>
  <c r="H259" i="51"/>
  <c r="I259" i="51" s="1"/>
  <c r="J253" i="51"/>
  <c r="H253" i="51"/>
  <c r="I253" i="51" s="1"/>
  <c r="J223" i="51"/>
  <c r="H223" i="51"/>
  <c r="I223" i="51" s="1"/>
  <c r="K223" i="51" s="1"/>
  <c r="T223" i="51" s="1"/>
  <c r="J217" i="51"/>
  <c r="H217" i="51"/>
  <c r="I217" i="51" s="1"/>
  <c r="J205" i="51"/>
  <c r="H205" i="51"/>
  <c r="I205" i="51" s="1"/>
  <c r="J199" i="51"/>
  <c r="H199" i="51"/>
  <c r="I199" i="51" s="1"/>
  <c r="J193" i="51"/>
  <c r="H193" i="51"/>
  <c r="I193" i="51" s="1"/>
  <c r="J187" i="51"/>
  <c r="H187" i="51"/>
  <c r="I187" i="51" s="1"/>
  <c r="J181" i="51"/>
  <c r="H181" i="51"/>
  <c r="I181" i="51" s="1"/>
  <c r="J175" i="51"/>
  <c r="H175" i="51"/>
  <c r="I175" i="51" s="1"/>
  <c r="H1182" i="51"/>
  <c r="I1182" i="51" s="1"/>
  <c r="K1182" i="51" s="1"/>
  <c r="T1182" i="51" s="1"/>
  <c r="H1167" i="51"/>
  <c r="I1167" i="51" s="1"/>
  <c r="K1167" i="51" s="1"/>
  <c r="T1167" i="51" s="1"/>
  <c r="H1153" i="51"/>
  <c r="I1153" i="51" s="1"/>
  <c r="K1153" i="51" s="1"/>
  <c r="T1153" i="51" s="1"/>
  <c r="H1138" i="51"/>
  <c r="I1138" i="51" s="1"/>
  <c r="K1138" i="51" s="1"/>
  <c r="T1138" i="51" s="1"/>
  <c r="H1124" i="51"/>
  <c r="I1124" i="51" s="1"/>
  <c r="K1124" i="51" s="1"/>
  <c r="T1124" i="51" s="1"/>
  <c r="H1110" i="51"/>
  <c r="I1110" i="51" s="1"/>
  <c r="K1110" i="51" s="1"/>
  <c r="T1110" i="51" s="1"/>
  <c r="H1095" i="51"/>
  <c r="I1095" i="51" s="1"/>
  <c r="H1081" i="51"/>
  <c r="I1081" i="51" s="1"/>
  <c r="H1066" i="51"/>
  <c r="I1066" i="51" s="1"/>
  <c r="K1066" i="51" s="1"/>
  <c r="T1066" i="51" s="1"/>
  <c r="H1052" i="51"/>
  <c r="I1052" i="51" s="1"/>
  <c r="K1052" i="51" s="1"/>
  <c r="T1052" i="51" s="1"/>
  <c r="H1038" i="51"/>
  <c r="I1038" i="51" s="1"/>
  <c r="H1023" i="51"/>
  <c r="I1023" i="51" s="1"/>
  <c r="H1009" i="51"/>
  <c r="I1009" i="51" s="1"/>
  <c r="K1009" i="51" s="1"/>
  <c r="T1009" i="51" s="1"/>
  <c r="H994" i="51"/>
  <c r="I994" i="51" s="1"/>
  <c r="H980" i="51"/>
  <c r="I980" i="51" s="1"/>
  <c r="K980" i="51" s="1"/>
  <c r="T980" i="51" s="1"/>
  <c r="H966" i="51"/>
  <c r="I966" i="51" s="1"/>
  <c r="K966" i="51" s="1"/>
  <c r="T966" i="51" s="1"/>
  <c r="H951" i="51"/>
  <c r="I951" i="51" s="1"/>
  <c r="K951" i="51" s="1"/>
  <c r="T951" i="51" s="1"/>
  <c r="H937" i="51"/>
  <c r="I937" i="51" s="1"/>
  <c r="H922" i="51"/>
  <c r="I922" i="51" s="1"/>
  <c r="K922" i="51" s="1"/>
  <c r="T922" i="51" s="1"/>
  <c r="H908" i="51"/>
  <c r="I908" i="51" s="1"/>
  <c r="H894" i="51"/>
  <c r="I894" i="51" s="1"/>
  <c r="H877" i="51"/>
  <c r="I877" i="51" s="1"/>
  <c r="K877" i="51" s="1"/>
  <c r="T877" i="51" s="1"/>
  <c r="H855" i="51"/>
  <c r="I855" i="51" s="1"/>
  <c r="H834" i="51"/>
  <c r="I834" i="51" s="1"/>
  <c r="H812" i="51"/>
  <c r="I812" i="51" s="1"/>
  <c r="K812" i="51" s="1"/>
  <c r="T812" i="51" s="1"/>
  <c r="H790" i="51"/>
  <c r="I790" i="51" s="1"/>
  <c r="K790" i="51" s="1"/>
  <c r="T790" i="51" s="1"/>
  <c r="H769" i="51"/>
  <c r="I769" i="51" s="1"/>
  <c r="K769" i="51" s="1"/>
  <c r="T769" i="51" s="1"/>
  <c r="H747" i="51"/>
  <c r="I747" i="51" s="1"/>
  <c r="K747" i="51" s="1"/>
  <c r="T747" i="51" s="1"/>
  <c r="H726" i="51"/>
  <c r="I726" i="51" s="1"/>
  <c r="H704" i="51"/>
  <c r="I704" i="51" s="1"/>
  <c r="H681" i="51"/>
  <c r="I681" i="51" s="1"/>
  <c r="K681" i="51" s="1"/>
  <c r="T681" i="51" s="1"/>
  <c r="H651" i="51"/>
  <c r="I651" i="51" s="1"/>
  <c r="H618" i="51"/>
  <c r="I618" i="51" s="1"/>
  <c r="H586" i="51"/>
  <c r="I586" i="51" s="1"/>
  <c r="H553" i="51"/>
  <c r="I553" i="51" s="1"/>
  <c r="H522" i="51"/>
  <c r="I522" i="51" s="1"/>
  <c r="H488" i="51"/>
  <c r="I488" i="51" s="1"/>
  <c r="K488" i="51" s="1"/>
  <c r="T488" i="51" s="1"/>
  <c r="H457" i="51"/>
  <c r="I457" i="51" s="1"/>
  <c r="H423" i="51"/>
  <c r="I423" i="51" s="1"/>
  <c r="K423" i="51" s="1"/>
  <c r="T423" i="51" s="1"/>
  <c r="H392" i="51"/>
  <c r="I392" i="51" s="1"/>
  <c r="H358" i="51"/>
  <c r="I358" i="51" s="1"/>
  <c r="H327" i="51"/>
  <c r="I327" i="51" s="1"/>
  <c r="K327" i="51" s="1"/>
  <c r="T327" i="51" s="1"/>
  <c r="H294" i="51"/>
  <c r="I294" i="51" s="1"/>
  <c r="H262" i="51"/>
  <c r="I262" i="51" s="1"/>
  <c r="H229" i="51"/>
  <c r="I229" i="51" s="1"/>
  <c r="K229" i="51" s="1"/>
  <c r="T229" i="51" s="1"/>
  <c r="H190" i="51"/>
  <c r="I190" i="51" s="1"/>
  <c r="J612" i="51"/>
  <c r="H612" i="51"/>
  <c r="I612" i="51" s="1"/>
  <c r="K612" i="51" s="1"/>
  <c r="T612" i="51" s="1"/>
  <c r="J606" i="51"/>
  <c r="H606" i="51"/>
  <c r="I606" i="51" s="1"/>
  <c r="K606" i="51" s="1"/>
  <c r="T606" i="51" s="1"/>
  <c r="J600" i="51"/>
  <c r="H600" i="51"/>
  <c r="I600" i="51" s="1"/>
  <c r="K600" i="51" s="1"/>
  <c r="T600" i="51" s="1"/>
  <c r="J594" i="51"/>
  <c r="H594" i="51"/>
  <c r="I594" i="51" s="1"/>
  <c r="K594" i="51" s="1"/>
  <c r="T594" i="51" s="1"/>
  <c r="J588" i="51"/>
  <c r="H588" i="51"/>
  <c r="I588" i="51" s="1"/>
  <c r="K588" i="51" s="1"/>
  <c r="T588" i="51" s="1"/>
  <c r="J582" i="51"/>
  <c r="H582" i="51"/>
  <c r="I582" i="51" s="1"/>
  <c r="J576" i="51"/>
  <c r="H576" i="51"/>
  <c r="I576" i="51" s="1"/>
  <c r="J570" i="51"/>
  <c r="H570" i="51"/>
  <c r="I570" i="51" s="1"/>
  <c r="J564" i="51"/>
  <c r="H564" i="51"/>
  <c r="I564" i="51" s="1"/>
  <c r="J558" i="51"/>
  <c r="H558" i="51"/>
  <c r="I558" i="51" s="1"/>
  <c r="J552" i="51"/>
  <c r="H552" i="51"/>
  <c r="I552" i="51" s="1"/>
  <c r="J546" i="51"/>
  <c r="H546" i="51"/>
  <c r="I546" i="51" s="1"/>
  <c r="J540" i="51"/>
  <c r="H540" i="51"/>
  <c r="I540" i="51" s="1"/>
  <c r="J534" i="51"/>
  <c r="H534" i="51"/>
  <c r="I534" i="51" s="1"/>
  <c r="J504" i="51"/>
  <c r="H504" i="51"/>
  <c r="I504" i="51" s="1"/>
  <c r="K504" i="51" s="1"/>
  <c r="T504" i="51" s="1"/>
  <c r="J498" i="51"/>
  <c r="H498" i="51"/>
  <c r="I498" i="51" s="1"/>
  <c r="K498" i="51" s="1"/>
  <c r="T498" i="51" s="1"/>
  <c r="J492" i="51"/>
  <c r="H492" i="51"/>
  <c r="I492" i="51" s="1"/>
  <c r="J486" i="51"/>
  <c r="H486" i="51"/>
  <c r="I486" i="51" s="1"/>
  <c r="J480" i="51"/>
  <c r="H480" i="51"/>
  <c r="I480" i="51" s="1"/>
  <c r="J474" i="51"/>
  <c r="H474" i="51"/>
  <c r="I474" i="51" s="1"/>
  <c r="J468" i="51"/>
  <c r="H468" i="51"/>
  <c r="I468" i="51" s="1"/>
  <c r="J462" i="51"/>
  <c r="H462" i="51"/>
  <c r="I462" i="51" s="1"/>
  <c r="J456" i="51"/>
  <c r="H456" i="51"/>
  <c r="I456" i="51" s="1"/>
  <c r="J450" i="51"/>
  <c r="H450" i="51"/>
  <c r="I450" i="51" s="1"/>
  <c r="J444" i="51"/>
  <c r="H444" i="51"/>
  <c r="I444" i="51" s="1"/>
  <c r="J438" i="51"/>
  <c r="H438" i="51"/>
  <c r="I438" i="51" s="1"/>
  <c r="J432" i="51"/>
  <c r="H432" i="51"/>
  <c r="I432" i="51" s="1"/>
  <c r="J426" i="51"/>
  <c r="H426" i="51"/>
  <c r="I426" i="51" s="1"/>
  <c r="K426" i="51" s="1"/>
  <c r="T426" i="51" s="1"/>
  <c r="J396" i="51"/>
  <c r="H396" i="51"/>
  <c r="I396" i="51" s="1"/>
  <c r="J390" i="51"/>
  <c r="H390" i="51"/>
  <c r="I390" i="51" s="1"/>
  <c r="J384" i="51"/>
  <c r="H384" i="51"/>
  <c r="I384" i="51" s="1"/>
  <c r="J378" i="51"/>
  <c r="H378" i="51"/>
  <c r="I378" i="51" s="1"/>
  <c r="J372" i="51"/>
  <c r="H372" i="51"/>
  <c r="I372" i="51" s="1"/>
  <c r="J366" i="51"/>
  <c r="H366" i="51"/>
  <c r="I366" i="51" s="1"/>
  <c r="J360" i="51"/>
  <c r="H360" i="51"/>
  <c r="I360" i="51" s="1"/>
  <c r="J354" i="51"/>
  <c r="H354" i="51"/>
  <c r="I354" i="51" s="1"/>
  <c r="J348" i="51"/>
  <c r="H348" i="51"/>
  <c r="I348" i="51" s="1"/>
  <c r="J342" i="51"/>
  <c r="H342" i="51"/>
  <c r="I342" i="51" s="1"/>
  <c r="J336" i="51"/>
  <c r="H336" i="51"/>
  <c r="I336" i="51" s="1"/>
  <c r="K336" i="51" s="1"/>
  <c r="T336" i="51" s="1"/>
  <c r="J330" i="51"/>
  <c r="H330" i="51"/>
  <c r="I330" i="51" s="1"/>
  <c r="K330" i="51" s="1"/>
  <c r="J324" i="51"/>
  <c r="H324" i="51"/>
  <c r="I324" i="51" s="1"/>
  <c r="K324" i="51" s="1"/>
  <c r="T324" i="51" s="1"/>
  <c r="J318" i="51"/>
  <c r="H318" i="51"/>
  <c r="I318" i="51" s="1"/>
  <c r="K318" i="51" s="1"/>
  <c r="T318" i="51" s="1"/>
  <c r="J288" i="51"/>
  <c r="H288" i="51"/>
  <c r="I288" i="51" s="1"/>
  <c r="J282" i="51"/>
  <c r="H282" i="51"/>
  <c r="I282" i="51" s="1"/>
  <c r="J276" i="51"/>
  <c r="H276" i="51"/>
  <c r="I276" i="51" s="1"/>
  <c r="J270" i="51"/>
  <c r="H270" i="51"/>
  <c r="I270" i="51" s="1"/>
  <c r="J264" i="51"/>
  <c r="H264" i="51"/>
  <c r="I264" i="51" s="1"/>
  <c r="J258" i="51"/>
  <c r="H258" i="51"/>
  <c r="I258" i="51" s="1"/>
  <c r="J252" i="51"/>
  <c r="H252" i="51"/>
  <c r="I252" i="51" s="1"/>
  <c r="J246" i="51"/>
  <c r="H246" i="51"/>
  <c r="I246" i="51" s="1"/>
  <c r="K246" i="51" s="1"/>
  <c r="T246" i="51" s="1"/>
  <c r="J240" i="51"/>
  <c r="H240" i="51"/>
  <c r="I240" i="51" s="1"/>
  <c r="K240" i="51" s="1"/>
  <c r="T240" i="51" s="1"/>
  <c r="J234" i="51"/>
  <c r="H234" i="51"/>
  <c r="I234" i="51" s="1"/>
  <c r="K234" i="51" s="1"/>
  <c r="T234" i="51" s="1"/>
  <c r="J228" i="51"/>
  <c r="H228" i="51"/>
  <c r="I228" i="51" s="1"/>
  <c r="K228" i="51" s="1"/>
  <c r="T228" i="51" s="1"/>
  <c r="J222" i="51"/>
  <c r="H222" i="51"/>
  <c r="I222" i="51" s="1"/>
  <c r="J216" i="51"/>
  <c r="H216" i="51"/>
  <c r="I216" i="51" s="1"/>
  <c r="J210" i="51"/>
  <c r="H210" i="51"/>
  <c r="I210" i="51" s="1"/>
  <c r="J198" i="51"/>
  <c r="H198" i="51"/>
  <c r="I198" i="51" s="1"/>
  <c r="J192" i="51"/>
  <c r="H192" i="51"/>
  <c r="I192" i="51" s="1"/>
  <c r="J186" i="51"/>
  <c r="H186" i="51"/>
  <c r="I186" i="51" s="1"/>
  <c r="J180" i="51"/>
  <c r="H180" i="51"/>
  <c r="I180" i="51" s="1"/>
  <c r="J174" i="51"/>
  <c r="H174" i="51"/>
  <c r="I174" i="51" s="1"/>
  <c r="J168" i="51"/>
  <c r="H168" i="51"/>
  <c r="I168" i="51" s="1"/>
  <c r="J162" i="51"/>
  <c r="H162" i="51"/>
  <c r="I162" i="51" s="1"/>
  <c r="J156" i="51"/>
  <c r="H156" i="51"/>
  <c r="I156" i="51" s="1"/>
  <c r="K156" i="51" s="1"/>
  <c r="T156" i="51" s="1"/>
  <c r="J150" i="51"/>
  <c r="H150" i="51"/>
  <c r="I150" i="51" s="1"/>
  <c r="K150" i="51" s="1"/>
  <c r="J144" i="51"/>
  <c r="H144" i="51"/>
  <c r="I144" i="51" s="1"/>
  <c r="K144" i="51" s="1"/>
  <c r="T144" i="51" s="1"/>
  <c r="J138" i="51"/>
  <c r="H138" i="51"/>
  <c r="I138" i="51" s="1"/>
  <c r="K138" i="51" s="1"/>
  <c r="J132" i="51"/>
  <c r="H132" i="51"/>
  <c r="I132" i="51" s="1"/>
  <c r="K132" i="51" s="1"/>
  <c r="T132" i="51" s="1"/>
  <c r="J126" i="51"/>
  <c r="H126" i="51"/>
  <c r="I126" i="51" s="1"/>
  <c r="J120" i="51"/>
  <c r="H120" i="51"/>
  <c r="I120" i="51" s="1"/>
  <c r="J114" i="51"/>
  <c r="H114" i="51"/>
  <c r="I114" i="51" s="1"/>
  <c r="J108" i="51"/>
  <c r="H108" i="51"/>
  <c r="I108" i="51" s="1"/>
  <c r="J102" i="51"/>
  <c r="H102" i="51"/>
  <c r="I102" i="51" s="1"/>
  <c r="J96" i="51"/>
  <c r="H96" i="51"/>
  <c r="I96" i="51" s="1"/>
  <c r="J90" i="51"/>
  <c r="H90" i="51"/>
  <c r="I90" i="51" s="1"/>
  <c r="J84" i="51"/>
  <c r="H84" i="51"/>
  <c r="I84" i="51" s="1"/>
  <c r="J78" i="51"/>
  <c r="H78" i="51"/>
  <c r="I78" i="51" s="1"/>
  <c r="J72" i="51"/>
  <c r="H72" i="51"/>
  <c r="I72" i="51" s="1"/>
  <c r="J66" i="51"/>
  <c r="H66" i="51"/>
  <c r="I66" i="51" s="1"/>
  <c r="K66" i="51" s="1"/>
  <c r="T66" i="51" s="1"/>
  <c r="J60" i="51"/>
  <c r="H60" i="51"/>
  <c r="I60" i="51" s="1"/>
  <c r="K60" i="51" s="1"/>
  <c r="T60" i="51" s="1"/>
  <c r="J54" i="51"/>
  <c r="H54" i="51"/>
  <c r="I54" i="51" s="1"/>
  <c r="K54" i="51" s="1"/>
  <c r="T54" i="51" s="1"/>
  <c r="J48" i="51"/>
  <c r="H48" i="51"/>
  <c r="I48" i="51" s="1"/>
  <c r="K48" i="51" s="1"/>
  <c r="T48" i="51" s="1"/>
  <c r="J42" i="51"/>
  <c r="H42" i="51"/>
  <c r="I42" i="51" s="1"/>
  <c r="K42" i="51" s="1"/>
  <c r="T42" i="51" s="1"/>
  <c r="J36" i="51"/>
  <c r="H36" i="51"/>
  <c r="I36" i="51" s="1"/>
  <c r="J30" i="51"/>
  <c r="H30" i="51"/>
  <c r="I30" i="51" s="1"/>
  <c r="J24" i="51"/>
  <c r="H24" i="51"/>
  <c r="I24" i="51" s="1"/>
  <c r="J18" i="51"/>
  <c r="H18" i="51"/>
  <c r="I18" i="51" s="1"/>
  <c r="J12" i="51"/>
  <c r="H12" i="51"/>
  <c r="I12" i="51" s="1"/>
  <c r="J6" i="51"/>
  <c r="H6" i="51"/>
  <c r="I6" i="51" s="1"/>
  <c r="H1179" i="51"/>
  <c r="I1179" i="51" s="1"/>
  <c r="K1179" i="51" s="1"/>
  <c r="T1179" i="51" s="1"/>
  <c r="H1165" i="51"/>
  <c r="I1165" i="51" s="1"/>
  <c r="H1150" i="51"/>
  <c r="I1150" i="51" s="1"/>
  <c r="K1150" i="51" s="1"/>
  <c r="T1150" i="51" s="1"/>
  <c r="H1136" i="51"/>
  <c r="I1136" i="51" s="1"/>
  <c r="K1136" i="51" s="1"/>
  <c r="T1136" i="51" s="1"/>
  <c r="H1122" i="51"/>
  <c r="I1122" i="51" s="1"/>
  <c r="K1122" i="51" s="1"/>
  <c r="T1122" i="51" s="1"/>
  <c r="H1107" i="51"/>
  <c r="I1107" i="51" s="1"/>
  <c r="K1107" i="51" s="1"/>
  <c r="T1107" i="51" s="1"/>
  <c r="H1093" i="51"/>
  <c r="I1093" i="51" s="1"/>
  <c r="H1078" i="51"/>
  <c r="I1078" i="51" s="1"/>
  <c r="H1064" i="51"/>
  <c r="I1064" i="51" s="1"/>
  <c r="K1064" i="51" s="1"/>
  <c r="T1064" i="51" s="1"/>
  <c r="H1050" i="51"/>
  <c r="I1050" i="51" s="1"/>
  <c r="K1050" i="51" s="1"/>
  <c r="T1050" i="51" s="1"/>
  <c r="H1035" i="51"/>
  <c r="I1035" i="51" s="1"/>
  <c r="K1035" i="51" s="1"/>
  <c r="T1035" i="51" s="1"/>
  <c r="H1021" i="51"/>
  <c r="I1021" i="51" s="1"/>
  <c r="K1021" i="51" s="1"/>
  <c r="T1021" i="51" s="1"/>
  <c r="H1006" i="51"/>
  <c r="I1006" i="51" s="1"/>
  <c r="H992" i="51"/>
  <c r="I992" i="51" s="1"/>
  <c r="H978" i="51"/>
  <c r="I978" i="51" s="1"/>
  <c r="H963" i="51"/>
  <c r="I963" i="51" s="1"/>
  <c r="K963" i="51" s="1"/>
  <c r="T963" i="51" s="1"/>
  <c r="H949" i="51"/>
  <c r="I949" i="51" s="1"/>
  <c r="H934" i="51"/>
  <c r="I934" i="51" s="1"/>
  <c r="H920" i="51"/>
  <c r="I920" i="51" s="1"/>
  <c r="K920" i="51" s="1"/>
  <c r="T920" i="51" s="1"/>
  <c r="H906" i="51"/>
  <c r="I906" i="51" s="1"/>
  <c r="H891" i="51"/>
  <c r="I891" i="51" s="1"/>
  <c r="H873" i="51"/>
  <c r="I873" i="51" s="1"/>
  <c r="K873" i="51" s="1"/>
  <c r="T873" i="51" s="1"/>
  <c r="H852" i="51"/>
  <c r="I852" i="51" s="1"/>
  <c r="K852" i="51" s="1"/>
  <c r="T852" i="51" s="1"/>
  <c r="H830" i="51"/>
  <c r="I830" i="51" s="1"/>
  <c r="H808" i="51"/>
  <c r="I808" i="51" s="1"/>
  <c r="H787" i="51"/>
  <c r="I787" i="51" s="1"/>
  <c r="K787" i="51" s="1"/>
  <c r="T787" i="51" s="1"/>
  <c r="H765" i="51"/>
  <c r="I765" i="51" s="1"/>
  <c r="H744" i="51"/>
  <c r="I744" i="51" s="1"/>
  <c r="H722" i="51"/>
  <c r="I722" i="51" s="1"/>
  <c r="K722" i="51" s="1"/>
  <c r="T722" i="51" s="1"/>
  <c r="H700" i="51"/>
  <c r="I700" i="51" s="1"/>
  <c r="K700" i="51" s="1"/>
  <c r="T700" i="51" s="1"/>
  <c r="H676" i="51"/>
  <c r="I676" i="51" s="1"/>
  <c r="H645" i="51"/>
  <c r="I645" i="51" s="1"/>
  <c r="K645" i="51" s="1"/>
  <c r="T645" i="51" s="1"/>
  <c r="H614" i="51"/>
  <c r="I614" i="51" s="1"/>
  <c r="K614" i="51" s="1"/>
  <c r="T614" i="51" s="1"/>
  <c r="H580" i="51"/>
  <c r="I580" i="51" s="1"/>
  <c r="H549" i="51"/>
  <c r="I549" i="51" s="1"/>
  <c r="H516" i="51"/>
  <c r="I516" i="51" s="1"/>
  <c r="K516" i="51" s="1"/>
  <c r="T516" i="51" s="1"/>
  <c r="H484" i="51"/>
  <c r="I484" i="51" s="1"/>
  <c r="H451" i="51"/>
  <c r="I451" i="51" s="1"/>
  <c r="H420" i="51"/>
  <c r="I420" i="51" s="1"/>
  <c r="K420" i="51" s="1"/>
  <c r="T420" i="51" s="1"/>
  <c r="H386" i="51"/>
  <c r="I386" i="51" s="1"/>
  <c r="H355" i="51"/>
  <c r="I355" i="51" s="1"/>
  <c r="H321" i="51"/>
  <c r="I321" i="51" s="1"/>
  <c r="K321" i="51" s="1"/>
  <c r="T321" i="51" s="1"/>
  <c r="H290" i="51"/>
  <c r="I290" i="51" s="1"/>
  <c r="K290" i="51" s="1"/>
  <c r="T290" i="51" s="1"/>
  <c r="H256" i="51"/>
  <c r="I256" i="51" s="1"/>
  <c r="H225" i="51"/>
  <c r="I225" i="51" s="1"/>
  <c r="K225" i="51" s="1"/>
  <c r="T225" i="51" s="1"/>
  <c r="H182" i="51"/>
  <c r="I182" i="51" s="1"/>
  <c r="H88" i="51"/>
  <c r="I88" i="51" s="1"/>
  <c r="J1171" i="51"/>
  <c r="H1171" i="51"/>
  <c r="I1171" i="51" s="1"/>
  <c r="J1159" i="51"/>
  <c r="H1159" i="51"/>
  <c r="I1159" i="51" s="1"/>
  <c r="J1135" i="51"/>
  <c r="H1135" i="51"/>
  <c r="I1135" i="51" s="1"/>
  <c r="K1135" i="51" s="1"/>
  <c r="T1135" i="51" s="1"/>
  <c r="J1123" i="51"/>
  <c r="H1123" i="51"/>
  <c r="I1123" i="51" s="1"/>
  <c r="J1099" i="51"/>
  <c r="H1099" i="51"/>
  <c r="I1099" i="51" s="1"/>
  <c r="J1087" i="51"/>
  <c r="H1087" i="51"/>
  <c r="I1087" i="51" s="1"/>
  <c r="J1063" i="51"/>
  <c r="H1063" i="51"/>
  <c r="I1063" i="51" s="1"/>
  <c r="K1063" i="51" s="1"/>
  <c r="T1063" i="51" s="1"/>
  <c r="J1051" i="51"/>
  <c r="H1051" i="51"/>
  <c r="I1051" i="51" s="1"/>
  <c r="K1051" i="51" s="1"/>
  <c r="T1051" i="51" s="1"/>
  <c r="J997" i="51"/>
  <c r="H997" i="51"/>
  <c r="I997" i="51" s="1"/>
  <c r="J853" i="51"/>
  <c r="H853" i="51"/>
  <c r="I853" i="51" s="1"/>
  <c r="J835" i="51"/>
  <c r="H835" i="51"/>
  <c r="I835" i="51" s="1"/>
  <c r="J763" i="51"/>
  <c r="H763" i="51"/>
  <c r="I763" i="51" s="1"/>
  <c r="J655" i="51"/>
  <c r="H655" i="51"/>
  <c r="I655" i="51" s="1"/>
  <c r="J637" i="51"/>
  <c r="H637" i="51"/>
  <c r="I637" i="51" s="1"/>
  <c r="J619" i="51"/>
  <c r="H619" i="51"/>
  <c r="I619" i="51" s="1"/>
  <c r="J607" i="51"/>
  <c r="H607" i="51"/>
  <c r="I607" i="51" s="1"/>
  <c r="K607" i="51" s="1"/>
  <c r="T607" i="51" s="1"/>
  <c r="J595" i="51"/>
  <c r="H595" i="51"/>
  <c r="I595" i="51" s="1"/>
  <c r="K595" i="51" s="1"/>
  <c r="T595" i="51" s="1"/>
  <c r="J583" i="51"/>
  <c r="H583" i="51"/>
  <c r="I583" i="51" s="1"/>
  <c r="J547" i="51"/>
  <c r="H547" i="51"/>
  <c r="I547" i="51" s="1"/>
  <c r="J535" i="51"/>
  <c r="H535" i="51"/>
  <c r="I535" i="51" s="1"/>
  <c r="J523" i="51"/>
  <c r="H523" i="51"/>
  <c r="I523" i="51" s="1"/>
  <c r="J511" i="51"/>
  <c r="H511" i="51"/>
  <c r="I511" i="51" s="1"/>
  <c r="K511" i="51" s="1"/>
  <c r="T511" i="51" s="1"/>
  <c r="J499" i="51"/>
  <c r="H499" i="51"/>
  <c r="I499" i="51" s="1"/>
  <c r="K499" i="51" s="1"/>
  <c r="T499" i="51" s="1"/>
  <c r="J487" i="51"/>
  <c r="H487" i="51"/>
  <c r="I487" i="51" s="1"/>
  <c r="J475" i="51"/>
  <c r="H475" i="51"/>
  <c r="I475" i="51" s="1"/>
  <c r="J439" i="51"/>
  <c r="H439" i="51"/>
  <c r="I439" i="51" s="1"/>
  <c r="J427" i="51"/>
  <c r="H427" i="51"/>
  <c r="I427" i="51" s="1"/>
  <c r="K427" i="51" s="1"/>
  <c r="T427" i="51" s="1"/>
  <c r="J415" i="51"/>
  <c r="H415" i="51"/>
  <c r="I415" i="51" s="1"/>
  <c r="K415" i="51" s="1"/>
  <c r="T415" i="51" s="1"/>
  <c r="J403" i="51"/>
  <c r="H403" i="51"/>
  <c r="I403" i="51" s="1"/>
  <c r="J391" i="51"/>
  <c r="H391" i="51"/>
  <c r="I391" i="51" s="1"/>
  <c r="J379" i="51"/>
  <c r="H379" i="51"/>
  <c r="I379" i="51" s="1"/>
  <c r="J367" i="51"/>
  <c r="H367" i="51"/>
  <c r="I367" i="51" s="1"/>
  <c r="J1170" i="51"/>
  <c r="H1170" i="51"/>
  <c r="I1170" i="51" s="1"/>
  <c r="J1164" i="51"/>
  <c r="H1164" i="51"/>
  <c r="I1164" i="51" s="1"/>
  <c r="J1152" i="51"/>
  <c r="H1152" i="51"/>
  <c r="I1152" i="51" s="1"/>
  <c r="K1152" i="51" s="1"/>
  <c r="T1152" i="51" s="1"/>
  <c r="J1098" i="51"/>
  <c r="H1098" i="51"/>
  <c r="I1098" i="51" s="1"/>
  <c r="J1092" i="51"/>
  <c r="H1092" i="51"/>
  <c r="I1092" i="51" s="1"/>
  <c r="J1080" i="51"/>
  <c r="H1080" i="51"/>
  <c r="I1080" i="51" s="1"/>
  <c r="J1056" i="51"/>
  <c r="H1056" i="51"/>
  <c r="I1056" i="51" s="1"/>
  <c r="K1056" i="51" s="1"/>
  <c r="T1056" i="51" s="1"/>
  <c r="J1044" i="51"/>
  <c r="H1044" i="51"/>
  <c r="I1044" i="51" s="1"/>
  <c r="K1044" i="51" s="1"/>
  <c r="T1044" i="51" s="1"/>
  <c r="J1026" i="51"/>
  <c r="H1026" i="51"/>
  <c r="I1026" i="51" s="1"/>
  <c r="J1020" i="51"/>
  <c r="H1020" i="51"/>
  <c r="I1020" i="51" s="1"/>
  <c r="J1008" i="51"/>
  <c r="H1008" i="51"/>
  <c r="I1008" i="51" s="1"/>
  <c r="J990" i="51"/>
  <c r="H990" i="51"/>
  <c r="I990" i="51" s="1"/>
  <c r="J984" i="51"/>
  <c r="H984" i="51"/>
  <c r="I984" i="51" s="1"/>
  <c r="J972" i="51"/>
  <c r="H972" i="51"/>
  <c r="I972" i="51" s="1"/>
  <c r="K972" i="51" s="1"/>
  <c r="T972" i="51" s="1"/>
  <c r="J954" i="51"/>
  <c r="H954" i="51"/>
  <c r="I954" i="51" s="1"/>
  <c r="K954" i="51" s="1"/>
  <c r="T954" i="51" s="1"/>
  <c r="J948" i="51"/>
  <c r="H948" i="51"/>
  <c r="I948" i="51" s="1"/>
  <c r="K948" i="51" s="1"/>
  <c r="T948" i="51" s="1"/>
  <c r="J936" i="51"/>
  <c r="H936" i="51"/>
  <c r="I936" i="51" s="1"/>
  <c r="J918" i="51"/>
  <c r="H918" i="51"/>
  <c r="I918" i="51" s="1"/>
  <c r="J912" i="51"/>
  <c r="H912" i="51"/>
  <c r="I912" i="51" s="1"/>
  <c r="K912" i="51" s="1"/>
  <c r="J900" i="51"/>
  <c r="H900" i="51"/>
  <c r="I900" i="51" s="1"/>
  <c r="J882" i="51"/>
  <c r="H882" i="51"/>
  <c r="I882" i="51" s="1"/>
  <c r="K882" i="51" s="1"/>
  <c r="T882" i="51" s="1"/>
  <c r="J876" i="51"/>
  <c r="H876" i="51"/>
  <c r="I876" i="51" s="1"/>
  <c r="K876" i="51" s="1"/>
  <c r="T876" i="51" s="1"/>
  <c r="J864" i="51"/>
  <c r="H864" i="51"/>
  <c r="I864" i="51" s="1"/>
  <c r="K864" i="51" s="1"/>
  <c r="T864" i="51" s="1"/>
  <c r="J858" i="51"/>
  <c r="H858" i="51"/>
  <c r="I858" i="51" s="1"/>
  <c r="J846" i="51"/>
  <c r="H846" i="51"/>
  <c r="I846" i="51" s="1"/>
  <c r="K846" i="51" s="1"/>
  <c r="T846" i="51" s="1"/>
  <c r="J840" i="51"/>
  <c r="H840" i="51"/>
  <c r="I840" i="51" s="1"/>
  <c r="J828" i="51"/>
  <c r="H828" i="51"/>
  <c r="I828" i="51" s="1"/>
  <c r="J822" i="51"/>
  <c r="H822" i="51"/>
  <c r="I822" i="51" s="1"/>
  <c r="K822" i="51" s="1"/>
  <c r="T822" i="51" s="1"/>
  <c r="J810" i="51"/>
  <c r="H810" i="51"/>
  <c r="I810" i="51" s="1"/>
  <c r="J804" i="51"/>
  <c r="H804" i="51"/>
  <c r="I804" i="51" s="1"/>
  <c r="J792" i="51"/>
  <c r="H792" i="51"/>
  <c r="I792" i="51" s="1"/>
  <c r="K792" i="51" s="1"/>
  <c r="T792" i="51" s="1"/>
  <c r="J786" i="51"/>
  <c r="H786" i="51"/>
  <c r="I786" i="51" s="1"/>
  <c r="K786" i="51" s="1"/>
  <c r="T786" i="51" s="1"/>
  <c r="J774" i="51"/>
  <c r="H774" i="51"/>
  <c r="I774" i="51" s="1"/>
  <c r="K774" i="51" s="1"/>
  <c r="T774" i="51" s="1"/>
  <c r="J768" i="51"/>
  <c r="H768" i="51"/>
  <c r="I768" i="51" s="1"/>
  <c r="K768" i="51" s="1"/>
  <c r="T768" i="51" s="1"/>
  <c r="J756" i="51"/>
  <c r="H756" i="51"/>
  <c r="I756" i="51" s="1"/>
  <c r="J750" i="51"/>
  <c r="H750" i="51"/>
  <c r="I750" i="51" s="1"/>
  <c r="J738" i="51"/>
  <c r="H738" i="51"/>
  <c r="I738" i="51" s="1"/>
  <c r="K738" i="51" s="1"/>
  <c r="T738" i="51" s="1"/>
  <c r="J732" i="51"/>
  <c r="H732" i="51"/>
  <c r="I732" i="51" s="1"/>
  <c r="J720" i="51"/>
  <c r="H720" i="51"/>
  <c r="I720" i="51" s="1"/>
  <c r="J714" i="51"/>
  <c r="H714" i="51"/>
  <c r="I714" i="51" s="1"/>
  <c r="K714" i="51" s="1"/>
  <c r="T714" i="51" s="1"/>
  <c r="J702" i="51"/>
  <c r="H702" i="51"/>
  <c r="I702" i="51" s="1"/>
  <c r="K702" i="51" s="1"/>
  <c r="T702" i="51" s="1"/>
  <c r="J696" i="51"/>
  <c r="H696" i="51"/>
  <c r="I696" i="51" s="1"/>
  <c r="K696" i="51" s="1"/>
  <c r="T696" i="51" s="1"/>
  <c r="J684" i="51"/>
  <c r="H684" i="51"/>
  <c r="I684" i="51" s="1"/>
  <c r="K684" i="51" s="1"/>
  <c r="T684" i="51" s="1"/>
  <c r="J678" i="51"/>
  <c r="H678" i="51"/>
  <c r="I678" i="51" s="1"/>
  <c r="K678" i="51" s="1"/>
  <c r="T678" i="51" s="1"/>
  <c r="J672" i="51"/>
  <c r="H672" i="51"/>
  <c r="I672" i="51" s="1"/>
  <c r="J666" i="51"/>
  <c r="H666" i="51"/>
  <c r="I666" i="51" s="1"/>
  <c r="K666" i="51" s="1"/>
  <c r="T666" i="51" s="1"/>
  <c r="J660" i="51"/>
  <c r="H660" i="51"/>
  <c r="I660" i="51" s="1"/>
  <c r="J654" i="51"/>
  <c r="H654" i="51"/>
  <c r="I654" i="51" s="1"/>
  <c r="J648" i="51"/>
  <c r="H648" i="51"/>
  <c r="I648" i="51" s="1"/>
  <c r="K648" i="51" s="1"/>
  <c r="T648" i="51" s="1"/>
  <c r="J642" i="51"/>
  <c r="H642" i="51"/>
  <c r="I642" i="51" s="1"/>
  <c r="J1181" i="51"/>
  <c r="H1181" i="51"/>
  <c r="I1181" i="51" s="1"/>
  <c r="J1175" i="51"/>
  <c r="H1175" i="51"/>
  <c r="I1175" i="51" s="1"/>
  <c r="K1175" i="51" s="1"/>
  <c r="T1175" i="51" s="1"/>
  <c r="J1169" i="51"/>
  <c r="H1169" i="51"/>
  <c r="I1169" i="51" s="1"/>
  <c r="J1163" i="51"/>
  <c r="H1163" i="51"/>
  <c r="I1163" i="51" s="1"/>
  <c r="J1157" i="51"/>
  <c r="H1157" i="51"/>
  <c r="I1157" i="51" s="1"/>
  <c r="K1157" i="51" s="1"/>
  <c r="T1157" i="51" s="1"/>
  <c r="J1151" i="51"/>
  <c r="H1151" i="51"/>
  <c r="I1151" i="51" s="1"/>
  <c r="K1151" i="51" s="1"/>
  <c r="T1151" i="51" s="1"/>
  <c r="J1145" i="51"/>
  <c r="H1145" i="51"/>
  <c r="I1145" i="51" s="1"/>
  <c r="K1145" i="51" s="1"/>
  <c r="T1145" i="51" s="1"/>
  <c r="J1139" i="51"/>
  <c r="H1139" i="51"/>
  <c r="I1139" i="51" s="1"/>
  <c r="K1139" i="51" s="1"/>
  <c r="J1133" i="51"/>
  <c r="H1133" i="51"/>
  <c r="I1133" i="51" s="1"/>
  <c r="K1133" i="51" s="1"/>
  <c r="T1133" i="51" s="1"/>
  <c r="J1127" i="51"/>
  <c r="H1127" i="51"/>
  <c r="I1127" i="51" s="1"/>
  <c r="J1121" i="51"/>
  <c r="H1121" i="51"/>
  <c r="I1121" i="51" s="1"/>
  <c r="K1121" i="51" s="1"/>
  <c r="T1121" i="51" s="1"/>
  <c r="J1115" i="51"/>
  <c r="H1115" i="51"/>
  <c r="I1115" i="51" s="1"/>
  <c r="J1109" i="51"/>
  <c r="H1109" i="51"/>
  <c r="I1109" i="51" s="1"/>
  <c r="J1103" i="51"/>
  <c r="H1103" i="51"/>
  <c r="I1103" i="51" s="1"/>
  <c r="K1103" i="51" s="1"/>
  <c r="T1103" i="51" s="1"/>
  <c r="J1097" i="51"/>
  <c r="H1097" i="51"/>
  <c r="I1097" i="51" s="1"/>
  <c r="J1091" i="51"/>
  <c r="H1091" i="51"/>
  <c r="I1091" i="51" s="1"/>
  <c r="J1085" i="51"/>
  <c r="H1085" i="51"/>
  <c r="I1085" i="51" s="1"/>
  <c r="K1085" i="51" s="1"/>
  <c r="J1079" i="51"/>
  <c r="H1079" i="51"/>
  <c r="I1079" i="51" s="1"/>
  <c r="J1073" i="51"/>
  <c r="H1073" i="51"/>
  <c r="I1073" i="51" s="1"/>
  <c r="J1067" i="51"/>
  <c r="H1067" i="51"/>
  <c r="I1067" i="51" s="1"/>
  <c r="K1067" i="51" s="1"/>
  <c r="T1067" i="51" s="1"/>
  <c r="J1061" i="51"/>
  <c r="H1061" i="51"/>
  <c r="I1061" i="51" s="1"/>
  <c r="K1061" i="51" s="1"/>
  <c r="T1061" i="51" s="1"/>
  <c r="J1055" i="51"/>
  <c r="H1055" i="51"/>
  <c r="I1055" i="51" s="1"/>
  <c r="K1055" i="51" s="1"/>
  <c r="T1055" i="51" s="1"/>
  <c r="J1049" i="51"/>
  <c r="H1049" i="51"/>
  <c r="I1049" i="51" s="1"/>
  <c r="K1049" i="51" s="1"/>
  <c r="T1049" i="51" s="1"/>
  <c r="J1043" i="51"/>
  <c r="H1043" i="51"/>
  <c r="I1043" i="51" s="1"/>
  <c r="K1043" i="51" s="1"/>
  <c r="T1043" i="51" s="1"/>
  <c r="J1037" i="51"/>
  <c r="H1037" i="51"/>
  <c r="I1037" i="51" s="1"/>
  <c r="J1031" i="51"/>
  <c r="H1031" i="51"/>
  <c r="I1031" i="51" s="1"/>
  <c r="K1031" i="51" s="1"/>
  <c r="T1031" i="51" s="1"/>
  <c r="J1025" i="51"/>
  <c r="H1025" i="51"/>
  <c r="I1025" i="51" s="1"/>
  <c r="J1019" i="51"/>
  <c r="H1019" i="51"/>
  <c r="I1019" i="51" s="1"/>
  <c r="J1013" i="51"/>
  <c r="H1013" i="51"/>
  <c r="I1013" i="51" s="1"/>
  <c r="K1013" i="51" s="1"/>
  <c r="T1013" i="51" s="1"/>
  <c r="J1007" i="51"/>
  <c r="H1007" i="51"/>
  <c r="I1007" i="51" s="1"/>
  <c r="J1001" i="51"/>
  <c r="H1001" i="51"/>
  <c r="I1001" i="51" s="1"/>
  <c r="J995" i="51"/>
  <c r="H995" i="51"/>
  <c r="I995" i="51" s="1"/>
  <c r="K995" i="51" s="1"/>
  <c r="T995" i="51" s="1"/>
  <c r="J989" i="51"/>
  <c r="H989" i="51"/>
  <c r="I989" i="51" s="1"/>
  <c r="J983" i="51"/>
  <c r="H983" i="51"/>
  <c r="I983" i="51" s="1"/>
  <c r="J977" i="51"/>
  <c r="H977" i="51"/>
  <c r="I977" i="51" s="1"/>
  <c r="K977" i="51" s="1"/>
  <c r="T977" i="51" s="1"/>
  <c r="J971" i="51"/>
  <c r="H971" i="51"/>
  <c r="I971" i="51" s="1"/>
  <c r="K971" i="51" s="1"/>
  <c r="T971" i="51" s="1"/>
  <c r="J965" i="51"/>
  <c r="H965" i="51"/>
  <c r="I965" i="51" s="1"/>
  <c r="K965" i="51" s="1"/>
  <c r="T965" i="51" s="1"/>
  <c r="J959" i="51"/>
  <c r="H959" i="51"/>
  <c r="I959" i="51" s="1"/>
  <c r="K959" i="51" s="1"/>
  <c r="T959" i="51" s="1"/>
  <c r="J953" i="51"/>
  <c r="H953" i="51"/>
  <c r="I953" i="51" s="1"/>
  <c r="K953" i="51" s="1"/>
  <c r="T953" i="51" s="1"/>
  <c r="J947" i="51"/>
  <c r="H947" i="51"/>
  <c r="I947" i="51" s="1"/>
  <c r="J941" i="51"/>
  <c r="H941" i="51"/>
  <c r="I941" i="51" s="1"/>
  <c r="K941" i="51" s="1"/>
  <c r="T941" i="51" s="1"/>
  <c r="J935" i="51"/>
  <c r="H935" i="51"/>
  <c r="I935" i="51" s="1"/>
  <c r="J929" i="51"/>
  <c r="H929" i="51"/>
  <c r="I929" i="51" s="1"/>
  <c r="J923" i="51"/>
  <c r="H923" i="51"/>
  <c r="I923" i="51" s="1"/>
  <c r="K923" i="51" s="1"/>
  <c r="T923" i="51" s="1"/>
  <c r="J917" i="51"/>
  <c r="H917" i="51"/>
  <c r="I917" i="51" s="1"/>
  <c r="J911" i="51"/>
  <c r="H911" i="51"/>
  <c r="I911" i="51" s="1"/>
  <c r="J905" i="51"/>
  <c r="H905" i="51"/>
  <c r="I905" i="51" s="1"/>
  <c r="K905" i="51" s="1"/>
  <c r="T905" i="51" s="1"/>
  <c r="J899" i="51"/>
  <c r="H899" i="51"/>
  <c r="I899" i="51" s="1"/>
  <c r="J893" i="51"/>
  <c r="H893" i="51"/>
  <c r="I893" i="51" s="1"/>
  <c r="J887" i="51"/>
  <c r="H887" i="51"/>
  <c r="I887" i="51" s="1"/>
  <c r="K887" i="51" s="1"/>
  <c r="T887" i="51" s="1"/>
  <c r="J881" i="51"/>
  <c r="H881" i="51"/>
  <c r="I881" i="51" s="1"/>
  <c r="K881" i="51" s="1"/>
  <c r="T881" i="51" s="1"/>
  <c r="J875" i="51"/>
  <c r="H875" i="51"/>
  <c r="I875" i="51" s="1"/>
  <c r="K875" i="51" s="1"/>
  <c r="T875" i="51" s="1"/>
  <c r="J869" i="51"/>
  <c r="H869" i="51"/>
  <c r="I869" i="51" s="1"/>
  <c r="K869" i="51" s="1"/>
  <c r="T869" i="51" s="1"/>
  <c r="J863" i="51"/>
  <c r="H863" i="51"/>
  <c r="I863" i="51" s="1"/>
  <c r="K863" i="51" s="1"/>
  <c r="T863" i="51" s="1"/>
  <c r="J857" i="51"/>
  <c r="H857" i="51"/>
  <c r="I857" i="51" s="1"/>
  <c r="J851" i="51"/>
  <c r="H851" i="51"/>
  <c r="I851" i="51" s="1"/>
  <c r="K851" i="51" s="1"/>
  <c r="T851" i="51" s="1"/>
  <c r="J845" i="51"/>
  <c r="H845" i="51"/>
  <c r="I845" i="51" s="1"/>
  <c r="J839" i="51"/>
  <c r="H839" i="51"/>
  <c r="I839" i="51" s="1"/>
  <c r="J833" i="51"/>
  <c r="H833" i="51"/>
  <c r="I833" i="51" s="1"/>
  <c r="K833" i="51" s="1"/>
  <c r="J827" i="51"/>
  <c r="H827" i="51"/>
  <c r="I827" i="51" s="1"/>
  <c r="J821" i="51"/>
  <c r="H821" i="51"/>
  <c r="I821" i="51" s="1"/>
  <c r="J815" i="51"/>
  <c r="H815" i="51"/>
  <c r="I815" i="51" s="1"/>
  <c r="K815" i="51" s="1"/>
  <c r="T815" i="51" s="1"/>
  <c r="J809" i="51"/>
  <c r="H809" i="51"/>
  <c r="I809" i="51" s="1"/>
  <c r="J803" i="51"/>
  <c r="H803" i="51"/>
  <c r="I803" i="51" s="1"/>
  <c r="J797" i="51"/>
  <c r="H797" i="51"/>
  <c r="I797" i="51" s="1"/>
  <c r="K797" i="51" s="1"/>
  <c r="T797" i="51" s="1"/>
  <c r="J791" i="51"/>
  <c r="H791" i="51"/>
  <c r="I791" i="51" s="1"/>
  <c r="K791" i="51" s="1"/>
  <c r="T791" i="51" s="1"/>
  <c r="J785" i="51"/>
  <c r="H785" i="51"/>
  <c r="I785" i="51" s="1"/>
  <c r="K785" i="51" s="1"/>
  <c r="T785" i="51" s="1"/>
  <c r="J779" i="51"/>
  <c r="H779" i="51"/>
  <c r="I779" i="51" s="1"/>
  <c r="K779" i="51" s="1"/>
  <c r="T779" i="51" s="1"/>
  <c r="J773" i="51"/>
  <c r="H773" i="51"/>
  <c r="I773" i="51" s="1"/>
  <c r="K773" i="51" s="1"/>
  <c r="T773" i="51" s="1"/>
  <c r="J767" i="51"/>
  <c r="H767" i="51"/>
  <c r="I767" i="51" s="1"/>
  <c r="J761" i="51"/>
  <c r="H761" i="51"/>
  <c r="I761" i="51" s="1"/>
  <c r="K761" i="51" s="1"/>
  <c r="T761" i="51" s="1"/>
  <c r="J755" i="51"/>
  <c r="H755" i="51"/>
  <c r="I755" i="51" s="1"/>
  <c r="J749" i="51"/>
  <c r="H749" i="51"/>
  <c r="I749" i="51" s="1"/>
  <c r="J743" i="51"/>
  <c r="H743" i="51"/>
  <c r="I743" i="51" s="1"/>
  <c r="K743" i="51" s="1"/>
  <c r="T743" i="51" s="1"/>
  <c r="J737" i="51"/>
  <c r="H737" i="51"/>
  <c r="I737" i="51" s="1"/>
  <c r="J731" i="51"/>
  <c r="H731" i="51"/>
  <c r="I731" i="51" s="1"/>
  <c r="J725" i="51"/>
  <c r="H725" i="51"/>
  <c r="I725" i="51" s="1"/>
  <c r="K725" i="51" s="1"/>
  <c r="T725" i="51" s="1"/>
  <c r="J719" i="51"/>
  <c r="H719" i="51"/>
  <c r="I719" i="51" s="1"/>
  <c r="J713" i="51"/>
  <c r="H713" i="51"/>
  <c r="I713" i="51" s="1"/>
  <c r="J707" i="51"/>
  <c r="H707" i="51"/>
  <c r="I707" i="51" s="1"/>
  <c r="K707" i="51" s="1"/>
  <c r="T707" i="51" s="1"/>
  <c r="J701" i="51"/>
  <c r="H701" i="51"/>
  <c r="I701" i="51" s="1"/>
  <c r="K701" i="51" s="1"/>
  <c r="T701" i="51" s="1"/>
  <c r="J695" i="51"/>
  <c r="H695" i="51"/>
  <c r="I695" i="51" s="1"/>
  <c r="K695" i="51" s="1"/>
  <c r="T695" i="51" s="1"/>
  <c r="J689" i="51"/>
  <c r="H689" i="51"/>
  <c r="I689" i="51" s="1"/>
  <c r="K689" i="51" s="1"/>
  <c r="T689" i="51" s="1"/>
  <c r="J683" i="51"/>
  <c r="H683" i="51"/>
  <c r="I683" i="51" s="1"/>
  <c r="K683" i="51" s="1"/>
  <c r="T683" i="51" s="1"/>
  <c r="J677" i="51"/>
  <c r="H677" i="51"/>
  <c r="I677" i="51" s="1"/>
  <c r="J671" i="51"/>
  <c r="H671" i="51"/>
  <c r="I671" i="51" s="1"/>
  <c r="K671" i="51" s="1"/>
  <c r="T671" i="51" s="1"/>
  <c r="J665" i="51"/>
  <c r="H665" i="51"/>
  <c r="I665" i="51" s="1"/>
  <c r="J659" i="51"/>
  <c r="H659" i="51"/>
  <c r="I659" i="51" s="1"/>
  <c r="J653" i="51"/>
  <c r="H653" i="51"/>
  <c r="I653" i="51" s="1"/>
  <c r="K653" i="51" s="1"/>
  <c r="T653" i="51" s="1"/>
  <c r="J647" i="51"/>
  <c r="H647" i="51"/>
  <c r="I647" i="51" s="1"/>
  <c r="J641" i="51"/>
  <c r="H641" i="51"/>
  <c r="I641" i="51" s="1"/>
  <c r="J635" i="51"/>
  <c r="H635" i="51"/>
  <c r="I635" i="51" s="1"/>
  <c r="K635" i="51" s="1"/>
  <c r="T635" i="51" s="1"/>
  <c r="J629" i="51"/>
  <c r="H629" i="51"/>
  <c r="I629" i="51" s="1"/>
  <c r="J623" i="51"/>
  <c r="H623" i="51"/>
  <c r="I623" i="51" s="1"/>
  <c r="J617" i="51"/>
  <c r="H617" i="51"/>
  <c r="I617" i="51" s="1"/>
  <c r="K617" i="51" s="1"/>
  <c r="T617" i="51" s="1"/>
  <c r="J611" i="51"/>
  <c r="H611" i="51"/>
  <c r="I611" i="51" s="1"/>
  <c r="K611" i="51" s="1"/>
  <c r="T611" i="51" s="1"/>
  <c r="J605" i="51"/>
  <c r="H605" i="51"/>
  <c r="I605" i="51" s="1"/>
  <c r="K605" i="51" s="1"/>
  <c r="J599" i="51"/>
  <c r="H599" i="51"/>
  <c r="I599" i="51" s="1"/>
  <c r="K599" i="51" s="1"/>
  <c r="T599" i="51" s="1"/>
  <c r="J593" i="51"/>
  <c r="H593" i="51"/>
  <c r="I593" i="51" s="1"/>
  <c r="K593" i="51" s="1"/>
  <c r="T593" i="51" s="1"/>
  <c r="J587" i="51"/>
  <c r="H587" i="51"/>
  <c r="I587" i="51" s="1"/>
  <c r="K587" i="51" s="1"/>
  <c r="T587" i="51" s="1"/>
  <c r="J581" i="51"/>
  <c r="H581" i="51"/>
  <c r="I581" i="51" s="1"/>
  <c r="K581" i="51" s="1"/>
  <c r="T581" i="51" s="1"/>
  <c r="J575" i="51"/>
  <c r="H575" i="51"/>
  <c r="I575" i="51" s="1"/>
  <c r="J569" i="51"/>
  <c r="H569" i="51"/>
  <c r="I569" i="51" s="1"/>
  <c r="J563" i="51"/>
  <c r="H563" i="51"/>
  <c r="I563" i="51" s="1"/>
  <c r="K563" i="51" s="1"/>
  <c r="T563" i="51" s="1"/>
  <c r="J557" i="51"/>
  <c r="H557" i="51"/>
  <c r="I557" i="51" s="1"/>
  <c r="J551" i="51"/>
  <c r="H551" i="51"/>
  <c r="I551" i="51" s="1"/>
  <c r="J545" i="51"/>
  <c r="H545" i="51"/>
  <c r="I545" i="51" s="1"/>
  <c r="K545" i="51" s="1"/>
  <c r="T545" i="51" s="1"/>
  <c r="J539" i="51"/>
  <c r="H539" i="51"/>
  <c r="I539" i="51" s="1"/>
  <c r="J533" i="51"/>
  <c r="H533" i="51"/>
  <c r="I533" i="51" s="1"/>
  <c r="J527" i="51"/>
  <c r="H527" i="51"/>
  <c r="I527" i="51" s="1"/>
  <c r="K527" i="51" s="1"/>
  <c r="J521" i="51"/>
  <c r="H521" i="51"/>
  <c r="I521" i="51" s="1"/>
  <c r="K521" i="51" s="1"/>
  <c r="T521" i="51" s="1"/>
  <c r="J515" i="51"/>
  <c r="H515" i="51"/>
  <c r="I515" i="51" s="1"/>
  <c r="K515" i="51" s="1"/>
  <c r="T515" i="51" s="1"/>
  <c r="J509" i="51"/>
  <c r="H509" i="51"/>
  <c r="I509" i="51" s="1"/>
  <c r="K509" i="51" s="1"/>
  <c r="T509" i="51" s="1"/>
  <c r="J503" i="51"/>
  <c r="H503" i="51"/>
  <c r="I503" i="51" s="1"/>
  <c r="K503" i="51" s="1"/>
  <c r="T503" i="51" s="1"/>
  <c r="J497" i="51"/>
  <c r="H497" i="51"/>
  <c r="I497" i="51" s="1"/>
  <c r="K497" i="51" s="1"/>
  <c r="T497" i="51" s="1"/>
  <c r="J491" i="51"/>
  <c r="H491" i="51"/>
  <c r="I491" i="51" s="1"/>
  <c r="K491" i="51" s="1"/>
  <c r="T491" i="51" s="1"/>
  <c r="J485" i="51"/>
  <c r="H485" i="51"/>
  <c r="I485" i="51" s="1"/>
  <c r="J479" i="51"/>
  <c r="H479" i="51"/>
  <c r="I479" i="51" s="1"/>
  <c r="J473" i="51"/>
  <c r="H473" i="51"/>
  <c r="I473" i="51" s="1"/>
  <c r="K473" i="51" s="1"/>
  <c r="T473" i="51" s="1"/>
  <c r="J467" i="51"/>
  <c r="H467" i="51"/>
  <c r="I467" i="51" s="1"/>
  <c r="J461" i="51"/>
  <c r="H461" i="51"/>
  <c r="I461" i="51" s="1"/>
  <c r="J455" i="51"/>
  <c r="H455" i="51"/>
  <c r="I455" i="51" s="1"/>
  <c r="K455" i="51" s="1"/>
  <c r="T455" i="51" s="1"/>
  <c r="J449" i="51"/>
  <c r="H449" i="51"/>
  <c r="I449" i="51" s="1"/>
  <c r="J443" i="51"/>
  <c r="H443" i="51"/>
  <c r="I443" i="51" s="1"/>
  <c r="J437" i="51"/>
  <c r="H437" i="51"/>
  <c r="I437" i="51" s="1"/>
  <c r="K437" i="51" s="1"/>
  <c r="T437" i="51" s="1"/>
  <c r="J431" i="51"/>
  <c r="H431" i="51"/>
  <c r="I431" i="51" s="1"/>
  <c r="J425" i="51"/>
  <c r="H425" i="51"/>
  <c r="I425" i="51" s="1"/>
  <c r="K425" i="51" s="1"/>
  <c r="T425" i="51" s="1"/>
  <c r="J419" i="51"/>
  <c r="H419" i="51"/>
  <c r="I419" i="51" s="1"/>
  <c r="K419" i="51" s="1"/>
  <c r="T419" i="51" s="1"/>
  <c r="J413" i="51"/>
  <c r="H413" i="51"/>
  <c r="I413" i="51" s="1"/>
  <c r="K413" i="51" s="1"/>
  <c r="T413" i="51" s="1"/>
  <c r="J407" i="51"/>
  <c r="H407" i="51"/>
  <c r="I407" i="51" s="1"/>
  <c r="K407" i="51" s="1"/>
  <c r="T407" i="51" s="1"/>
  <c r="J401" i="51"/>
  <c r="H401" i="51"/>
  <c r="I401" i="51" s="1"/>
  <c r="K401" i="51" s="1"/>
  <c r="T401" i="51" s="1"/>
  <c r="J395" i="51"/>
  <c r="H395" i="51"/>
  <c r="I395" i="51" s="1"/>
  <c r="J389" i="51"/>
  <c r="H389" i="51"/>
  <c r="I389" i="51" s="1"/>
  <c r="J383" i="51"/>
  <c r="H383" i="51"/>
  <c r="I383" i="51" s="1"/>
  <c r="K383" i="51" s="1"/>
  <c r="T383" i="51" s="1"/>
  <c r="J377" i="51"/>
  <c r="H377" i="51"/>
  <c r="I377" i="51" s="1"/>
  <c r="J371" i="51"/>
  <c r="H371" i="51"/>
  <c r="I371" i="51" s="1"/>
  <c r="J365" i="51"/>
  <c r="H365" i="51"/>
  <c r="I365" i="51" s="1"/>
  <c r="K365" i="51" s="1"/>
  <c r="T365" i="51" s="1"/>
  <c r="J359" i="51"/>
  <c r="H359" i="51"/>
  <c r="I359" i="51" s="1"/>
  <c r="J353" i="51"/>
  <c r="H353" i="51"/>
  <c r="I353" i="51" s="1"/>
  <c r="J347" i="51"/>
  <c r="H347" i="51"/>
  <c r="I347" i="51" s="1"/>
  <c r="K347" i="51" s="1"/>
  <c r="T347" i="51" s="1"/>
  <c r="J341" i="51"/>
  <c r="H341" i="51"/>
  <c r="I341" i="51" s="1"/>
  <c r="J335" i="51"/>
  <c r="H335" i="51"/>
  <c r="I335" i="51" s="1"/>
  <c r="K335" i="51" s="1"/>
  <c r="T335" i="51" s="1"/>
  <c r="J329" i="51"/>
  <c r="H329" i="51"/>
  <c r="I329" i="51" s="1"/>
  <c r="K329" i="51" s="1"/>
  <c r="T329" i="51" s="1"/>
  <c r="J323" i="51"/>
  <c r="H323" i="51"/>
  <c r="I323" i="51" s="1"/>
  <c r="K323" i="51" s="1"/>
  <c r="T323" i="51" s="1"/>
  <c r="J317" i="51"/>
  <c r="H317" i="51"/>
  <c r="I317" i="51" s="1"/>
  <c r="K317" i="51" s="1"/>
  <c r="T317" i="51" s="1"/>
  <c r="J311" i="51"/>
  <c r="H311" i="51"/>
  <c r="I311" i="51" s="1"/>
  <c r="K311" i="51" s="1"/>
  <c r="T311" i="51" s="1"/>
  <c r="J305" i="51"/>
  <c r="H305" i="51"/>
  <c r="I305" i="51" s="1"/>
  <c r="J299" i="51"/>
  <c r="H299" i="51"/>
  <c r="I299" i="51" s="1"/>
  <c r="J293" i="51"/>
  <c r="H293" i="51"/>
  <c r="I293" i="51" s="1"/>
  <c r="K293" i="51" s="1"/>
  <c r="T293" i="51" s="1"/>
  <c r="J287" i="51"/>
  <c r="H287" i="51"/>
  <c r="I287" i="51" s="1"/>
  <c r="J281" i="51"/>
  <c r="H281" i="51"/>
  <c r="I281" i="51" s="1"/>
  <c r="J275" i="51"/>
  <c r="H275" i="51"/>
  <c r="I275" i="51" s="1"/>
  <c r="K275" i="51" s="1"/>
  <c r="T275" i="51" s="1"/>
  <c r="J269" i="51"/>
  <c r="H269" i="51"/>
  <c r="I269" i="51" s="1"/>
  <c r="J263" i="51"/>
  <c r="H263" i="51"/>
  <c r="I263" i="51" s="1"/>
  <c r="J257" i="51"/>
  <c r="H257" i="51"/>
  <c r="I257" i="51" s="1"/>
  <c r="K257" i="51" s="1"/>
  <c r="T257" i="51" s="1"/>
  <c r="J251" i="51"/>
  <c r="H251" i="51"/>
  <c r="I251" i="51" s="1"/>
  <c r="J245" i="51"/>
  <c r="H245" i="51"/>
  <c r="I245" i="51" s="1"/>
  <c r="K245" i="51" s="1"/>
  <c r="T245" i="51" s="1"/>
  <c r="J239" i="51"/>
  <c r="H239" i="51"/>
  <c r="I239" i="51" s="1"/>
  <c r="K239" i="51" s="1"/>
  <c r="T239" i="51" s="1"/>
  <c r="J233" i="51"/>
  <c r="H233" i="51"/>
  <c r="I233" i="51" s="1"/>
  <c r="K233" i="51" s="1"/>
  <c r="T233" i="51" s="1"/>
  <c r="J227" i="51"/>
  <c r="H227" i="51"/>
  <c r="I227" i="51" s="1"/>
  <c r="K227" i="51" s="1"/>
  <c r="T227" i="51" s="1"/>
  <c r="J221" i="51"/>
  <c r="H221" i="51"/>
  <c r="I221" i="51" s="1"/>
  <c r="K221" i="51" s="1"/>
  <c r="T221" i="51" s="1"/>
  <c r="J215" i="51"/>
  <c r="H215" i="51"/>
  <c r="I215" i="51" s="1"/>
  <c r="J209" i="51"/>
  <c r="H209" i="51"/>
  <c r="I209" i="51" s="1"/>
  <c r="J203" i="51"/>
  <c r="H203" i="51"/>
  <c r="I203" i="51" s="1"/>
  <c r="K203" i="51" s="1"/>
  <c r="T203" i="51" s="1"/>
  <c r="J197" i="51"/>
  <c r="H197" i="51"/>
  <c r="I197" i="51" s="1"/>
  <c r="J191" i="51"/>
  <c r="H191" i="51"/>
  <c r="I191" i="51" s="1"/>
  <c r="J185" i="51"/>
  <c r="H185" i="51"/>
  <c r="I185" i="51" s="1"/>
  <c r="K185" i="51" s="1"/>
  <c r="T185" i="51" s="1"/>
  <c r="J179" i="51"/>
  <c r="H179" i="51"/>
  <c r="I179" i="51" s="1"/>
  <c r="J173" i="51"/>
  <c r="H173" i="51"/>
  <c r="I173" i="51" s="1"/>
  <c r="J167" i="51"/>
  <c r="H167" i="51"/>
  <c r="I167" i="51" s="1"/>
  <c r="K167" i="51" s="1"/>
  <c r="T167" i="51" s="1"/>
  <c r="J161" i="51"/>
  <c r="H161" i="51"/>
  <c r="I161" i="51" s="1"/>
  <c r="J155" i="51"/>
  <c r="H155" i="51"/>
  <c r="I155" i="51" s="1"/>
  <c r="K155" i="51" s="1"/>
  <c r="T155" i="51" s="1"/>
  <c r="J149" i="51"/>
  <c r="H149" i="51"/>
  <c r="I149" i="51" s="1"/>
  <c r="K149" i="51" s="1"/>
  <c r="T149" i="51" s="1"/>
  <c r="J143" i="51"/>
  <c r="H143" i="51"/>
  <c r="I143" i="51" s="1"/>
  <c r="K143" i="51" s="1"/>
  <c r="T143" i="51" s="1"/>
  <c r="J137" i="51"/>
  <c r="H137" i="51"/>
  <c r="I137" i="51" s="1"/>
  <c r="K137" i="51" s="1"/>
  <c r="T137" i="51" s="1"/>
  <c r="J131" i="51"/>
  <c r="H131" i="51"/>
  <c r="I131" i="51" s="1"/>
  <c r="K131" i="51" s="1"/>
  <c r="T131" i="51" s="1"/>
  <c r="J125" i="51"/>
  <c r="H125" i="51"/>
  <c r="I125" i="51" s="1"/>
  <c r="J119" i="51"/>
  <c r="H119" i="51"/>
  <c r="I119" i="51" s="1"/>
  <c r="J113" i="51"/>
  <c r="H113" i="51"/>
  <c r="I113" i="51" s="1"/>
  <c r="K113" i="51" s="1"/>
  <c r="T113" i="51" s="1"/>
  <c r="J107" i="51"/>
  <c r="H107" i="51"/>
  <c r="I107" i="51" s="1"/>
  <c r="J101" i="51"/>
  <c r="H101" i="51"/>
  <c r="I101" i="51" s="1"/>
  <c r="J95" i="51"/>
  <c r="H95" i="51"/>
  <c r="I95" i="51" s="1"/>
  <c r="K95" i="51" s="1"/>
  <c r="T95" i="51" s="1"/>
  <c r="J89" i="51"/>
  <c r="H89" i="51"/>
  <c r="I89" i="51" s="1"/>
  <c r="J83" i="51"/>
  <c r="H83" i="51"/>
  <c r="I83" i="51" s="1"/>
  <c r="J77" i="51"/>
  <c r="H77" i="51"/>
  <c r="I77" i="51" s="1"/>
  <c r="K77" i="51" s="1"/>
  <c r="T77" i="51" s="1"/>
  <c r="J71" i="51"/>
  <c r="H71" i="51"/>
  <c r="I71" i="51" s="1"/>
  <c r="J65" i="51"/>
  <c r="H65" i="51"/>
  <c r="I65" i="51" s="1"/>
  <c r="K65" i="51" s="1"/>
  <c r="T65" i="51" s="1"/>
  <c r="J59" i="51"/>
  <c r="H59" i="51"/>
  <c r="I59" i="51" s="1"/>
  <c r="K59" i="51" s="1"/>
  <c r="T59" i="51" s="1"/>
  <c r="J53" i="51"/>
  <c r="H53" i="51"/>
  <c r="I53" i="51" s="1"/>
  <c r="K53" i="51" s="1"/>
  <c r="T53" i="51" s="1"/>
  <c r="J47" i="51"/>
  <c r="H47" i="51"/>
  <c r="I47" i="51" s="1"/>
  <c r="K47" i="51" s="1"/>
  <c r="T47" i="51" s="1"/>
  <c r="J41" i="51"/>
  <c r="H41" i="51"/>
  <c r="I41" i="51" s="1"/>
  <c r="K41" i="51" s="1"/>
  <c r="T41" i="51" s="1"/>
  <c r="J35" i="51"/>
  <c r="H35" i="51"/>
  <c r="I35" i="51" s="1"/>
  <c r="J29" i="51"/>
  <c r="H29" i="51"/>
  <c r="I29" i="51" s="1"/>
  <c r="J23" i="51"/>
  <c r="H23" i="51"/>
  <c r="I23" i="51" s="1"/>
  <c r="K23" i="51" s="1"/>
  <c r="T23" i="51" s="1"/>
  <c r="J17" i="51"/>
  <c r="H17" i="51"/>
  <c r="I17" i="51" s="1"/>
  <c r="J11" i="51"/>
  <c r="H11" i="51"/>
  <c r="I11" i="51" s="1"/>
  <c r="J5" i="51"/>
  <c r="H5" i="51"/>
  <c r="I5" i="51" s="1"/>
  <c r="K5" i="51" s="1"/>
  <c r="T5" i="51" s="1"/>
  <c r="H1176" i="51"/>
  <c r="I1176" i="51" s="1"/>
  <c r="K1176" i="51" s="1"/>
  <c r="T1176" i="51" s="1"/>
  <c r="H1161" i="51"/>
  <c r="I1161" i="51" s="1"/>
  <c r="H1147" i="51"/>
  <c r="I1147" i="51" s="1"/>
  <c r="K1147" i="51" s="1"/>
  <c r="T1147" i="51" s="1"/>
  <c r="H1132" i="51"/>
  <c r="I1132" i="51" s="1"/>
  <c r="H1118" i="51"/>
  <c r="I1118" i="51" s="1"/>
  <c r="K1118" i="51" s="1"/>
  <c r="T1118" i="51" s="1"/>
  <c r="H1104" i="51"/>
  <c r="I1104" i="51" s="1"/>
  <c r="K1104" i="51" s="1"/>
  <c r="T1104" i="51" s="1"/>
  <c r="H1089" i="51"/>
  <c r="I1089" i="51" s="1"/>
  <c r="K1089" i="51" s="1"/>
  <c r="T1089" i="51" s="1"/>
  <c r="H1075" i="51"/>
  <c r="I1075" i="51" s="1"/>
  <c r="K1075" i="51" s="1"/>
  <c r="H1060" i="51"/>
  <c r="I1060" i="51" s="1"/>
  <c r="K1060" i="51" s="1"/>
  <c r="T1060" i="51" s="1"/>
  <c r="H1046" i="51"/>
  <c r="I1046" i="51" s="1"/>
  <c r="K1046" i="51" s="1"/>
  <c r="T1046" i="51" s="1"/>
  <c r="H1032" i="51"/>
  <c r="I1032" i="51" s="1"/>
  <c r="K1032" i="51" s="1"/>
  <c r="T1032" i="51" s="1"/>
  <c r="H1017" i="51"/>
  <c r="I1017" i="51" s="1"/>
  <c r="K1017" i="51" s="1"/>
  <c r="T1017" i="51" s="1"/>
  <c r="H1003" i="51"/>
  <c r="I1003" i="51" s="1"/>
  <c r="H988" i="51"/>
  <c r="I988" i="51" s="1"/>
  <c r="K988" i="51" s="1"/>
  <c r="T988" i="51" s="1"/>
  <c r="H974" i="51"/>
  <c r="I974" i="51" s="1"/>
  <c r="K974" i="51" s="1"/>
  <c r="T974" i="51" s="1"/>
  <c r="H960" i="51"/>
  <c r="I960" i="51" s="1"/>
  <c r="K960" i="51" s="1"/>
  <c r="T960" i="51" s="1"/>
  <c r="H945" i="51"/>
  <c r="I945" i="51" s="1"/>
  <c r="H931" i="51"/>
  <c r="I931" i="51" s="1"/>
  <c r="K931" i="51" s="1"/>
  <c r="T931" i="51" s="1"/>
  <c r="H916" i="51"/>
  <c r="I916" i="51" s="1"/>
  <c r="K916" i="51" s="1"/>
  <c r="T916" i="51" s="1"/>
  <c r="H902" i="51"/>
  <c r="I902" i="51" s="1"/>
  <c r="K902" i="51" s="1"/>
  <c r="T902" i="51" s="1"/>
  <c r="H888" i="51"/>
  <c r="I888" i="51" s="1"/>
  <c r="K888" i="51" s="1"/>
  <c r="T888" i="51" s="1"/>
  <c r="H870" i="51"/>
  <c r="I870" i="51" s="1"/>
  <c r="K870" i="51" s="1"/>
  <c r="T870" i="51" s="1"/>
  <c r="H848" i="51"/>
  <c r="I848" i="51" s="1"/>
  <c r="K848" i="51" s="1"/>
  <c r="T848" i="51" s="1"/>
  <c r="H826" i="51"/>
  <c r="I826" i="51" s="1"/>
  <c r="K826" i="51" s="1"/>
  <c r="T826" i="51" s="1"/>
  <c r="H805" i="51"/>
  <c r="I805" i="51" s="1"/>
  <c r="K805" i="51" s="1"/>
  <c r="T805" i="51" s="1"/>
  <c r="H783" i="51"/>
  <c r="I783" i="51" s="1"/>
  <c r="K783" i="51" s="1"/>
  <c r="T783" i="51" s="1"/>
  <c r="H762" i="51"/>
  <c r="I762" i="51" s="1"/>
  <c r="K762" i="51" s="1"/>
  <c r="T762" i="51" s="1"/>
  <c r="H740" i="51"/>
  <c r="I740" i="51" s="1"/>
  <c r="K740" i="51" s="1"/>
  <c r="T740" i="51" s="1"/>
  <c r="H718" i="51"/>
  <c r="I718" i="51" s="1"/>
  <c r="K718" i="51" s="1"/>
  <c r="T718" i="51" s="1"/>
  <c r="H697" i="51"/>
  <c r="I697" i="51" s="1"/>
  <c r="K697" i="51" s="1"/>
  <c r="T697" i="51" s="1"/>
  <c r="H673" i="51"/>
  <c r="I673" i="51" s="1"/>
  <c r="K673" i="51" s="1"/>
  <c r="T673" i="51" s="1"/>
  <c r="H639" i="51"/>
  <c r="I639" i="51" s="1"/>
  <c r="K639" i="51" s="1"/>
  <c r="T639" i="51" s="1"/>
  <c r="H608" i="51"/>
  <c r="I608" i="51" s="1"/>
  <c r="K608" i="51" s="1"/>
  <c r="T608" i="51" s="1"/>
  <c r="H574" i="51"/>
  <c r="I574" i="51" s="1"/>
  <c r="K574" i="51" s="1"/>
  <c r="T574" i="51" s="1"/>
  <c r="H543" i="51"/>
  <c r="I543" i="51" s="1"/>
  <c r="H510" i="51"/>
  <c r="I510" i="51" s="1"/>
  <c r="K510" i="51" s="1"/>
  <c r="T510" i="51" s="1"/>
  <c r="H478" i="51"/>
  <c r="I478" i="51" s="1"/>
  <c r="H445" i="51"/>
  <c r="I445" i="51" s="1"/>
  <c r="H414" i="51"/>
  <c r="I414" i="51" s="1"/>
  <c r="K414" i="51" s="1"/>
  <c r="T414" i="51" s="1"/>
  <c r="H380" i="51"/>
  <c r="I380" i="51" s="1"/>
  <c r="K380" i="51" s="1"/>
  <c r="T380" i="51" s="1"/>
  <c r="H349" i="51"/>
  <c r="I349" i="51" s="1"/>
  <c r="K349" i="51" s="1"/>
  <c r="T349" i="51" s="1"/>
  <c r="H315" i="51"/>
  <c r="I315" i="51" s="1"/>
  <c r="K315" i="51" s="1"/>
  <c r="T315" i="51" s="1"/>
  <c r="H284" i="51"/>
  <c r="I284" i="51" s="1"/>
  <c r="K284" i="51" s="1"/>
  <c r="T284" i="51" s="1"/>
  <c r="H250" i="51"/>
  <c r="I250" i="51" s="1"/>
  <c r="K250" i="51" s="1"/>
  <c r="H218" i="51"/>
  <c r="I218" i="51" s="1"/>
  <c r="K218" i="51" s="1"/>
  <c r="T218" i="51" s="1"/>
  <c r="H172" i="51"/>
  <c r="I172" i="51" s="1"/>
  <c r="J1141" i="51"/>
  <c r="H1141" i="51"/>
  <c r="I1141" i="51" s="1"/>
  <c r="K1141" i="51" s="1"/>
  <c r="T1141" i="51" s="1"/>
  <c r="J1033" i="51"/>
  <c r="H1033" i="51"/>
  <c r="I1033" i="51" s="1"/>
  <c r="J925" i="51"/>
  <c r="H925" i="51"/>
  <c r="I925" i="51" s="1"/>
  <c r="J811" i="51"/>
  <c r="H811" i="51"/>
  <c r="I811" i="51" s="1"/>
  <c r="K811" i="51" s="1"/>
  <c r="T811" i="51" s="1"/>
  <c r="J793" i="51"/>
  <c r="H793" i="51"/>
  <c r="I793" i="51" s="1"/>
  <c r="K793" i="51" s="1"/>
  <c r="T793" i="51" s="1"/>
  <c r="J745" i="51"/>
  <c r="H745" i="51"/>
  <c r="I745" i="51" s="1"/>
  <c r="J727" i="51"/>
  <c r="H727" i="51"/>
  <c r="I727" i="51" s="1"/>
  <c r="K727" i="51" s="1"/>
  <c r="J709" i="51"/>
  <c r="H709" i="51"/>
  <c r="I709" i="51" s="1"/>
  <c r="J685" i="51"/>
  <c r="H685" i="51"/>
  <c r="I685" i="51" s="1"/>
  <c r="K685" i="51" s="1"/>
  <c r="T685" i="51" s="1"/>
  <c r="J649" i="51"/>
  <c r="H649" i="51"/>
  <c r="I649" i="51" s="1"/>
  <c r="K649" i="51" s="1"/>
  <c r="T649" i="51" s="1"/>
  <c r="J625" i="51"/>
  <c r="H625" i="51"/>
  <c r="I625" i="51" s="1"/>
  <c r="J613" i="51"/>
  <c r="H613" i="51"/>
  <c r="I613" i="51" s="1"/>
  <c r="J601" i="51"/>
  <c r="H601" i="51"/>
  <c r="I601" i="51" s="1"/>
  <c r="K601" i="51" s="1"/>
  <c r="T601" i="51" s="1"/>
  <c r="J589" i="51"/>
  <c r="H589" i="51"/>
  <c r="I589" i="51" s="1"/>
  <c r="K589" i="51" s="1"/>
  <c r="T589" i="51" s="1"/>
  <c r="J577" i="51"/>
  <c r="H577" i="51"/>
  <c r="I577" i="51" s="1"/>
  <c r="J541" i="51"/>
  <c r="H541" i="51"/>
  <c r="I541" i="51" s="1"/>
  <c r="K541" i="51" s="1"/>
  <c r="T541" i="51" s="1"/>
  <c r="J529" i="51"/>
  <c r="H529" i="51"/>
  <c r="I529" i="51" s="1"/>
  <c r="J517" i="51"/>
  <c r="H517" i="51"/>
  <c r="I517" i="51" s="1"/>
  <c r="K517" i="51" s="1"/>
  <c r="T517" i="51" s="1"/>
  <c r="J505" i="51"/>
  <c r="H505" i="51"/>
  <c r="I505" i="51" s="1"/>
  <c r="K505" i="51" s="1"/>
  <c r="T505" i="51" s="1"/>
  <c r="J493" i="51"/>
  <c r="H493" i="51"/>
  <c r="I493" i="51" s="1"/>
  <c r="J481" i="51"/>
  <c r="H481" i="51"/>
  <c r="I481" i="51" s="1"/>
  <c r="J469" i="51"/>
  <c r="H469" i="51"/>
  <c r="I469" i="51" s="1"/>
  <c r="K469" i="51" s="1"/>
  <c r="T469" i="51" s="1"/>
  <c r="J433" i="51"/>
  <c r="H433" i="51"/>
  <c r="I433" i="51" s="1"/>
  <c r="J421" i="51"/>
  <c r="H421" i="51"/>
  <c r="I421" i="51" s="1"/>
  <c r="K421" i="51" s="1"/>
  <c r="T421" i="51" s="1"/>
  <c r="J409" i="51"/>
  <c r="H409" i="51"/>
  <c r="I409" i="51" s="1"/>
  <c r="K409" i="51" s="1"/>
  <c r="T409" i="51" s="1"/>
  <c r="J397" i="51"/>
  <c r="H397" i="51"/>
  <c r="I397" i="51" s="1"/>
  <c r="J385" i="51"/>
  <c r="H385" i="51"/>
  <c r="I385" i="51" s="1"/>
  <c r="J373" i="51"/>
  <c r="H373" i="51"/>
  <c r="I373" i="51" s="1"/>
  <c r="K373" i="51" s="1"/>
  <c r="T373" i="51" s="1"/>
  <c r="J361" i="51"/>
  <c r="H361" i="51"/>
  <c r="I361" i="51" s="1"/>
  <c r="J1134" i="51"/>
  <c r="H1134" i="51"/>
  <c r="I1134" i="51" s="1"/>
  <c r="K1134" i="51" s="1"/>
  <c r="T1134" i="51" s="1"/>
  <c r="J1128" i="51"/>
  <c r="H1128" i="51"/>
  <c r="I1128" i="51" s="1"/>
  <c r="K1128" i="51" s="1"/>
  <c r="J1116" i="51"/>
  <c r="H1116" i="51"/>
  <c r="I1116" i="51" s="1"/>
  <c r="J1062" i="51"/>
  <c r="H1062" i="51"/>
  <c r="I1062" i="51" s="1"/>
  <c r="K1062" i="51" s="1"/>
  <c r="T1062" i="51" s="1"/>
  <c r="J1180" i="51"/>
  <c r="H1180" i="51"/>
  <c r="I1180" i="51" s="1"/>
  <c r="K1180" i="51" s="1"/>
  <c r="T1180" i="51" s="1"/>
  <c r="J1162" i="51"/>
  <c r="H1162" i="51"/>
  <c r="I1162" i="51" s="1"/>
  <c r="J1156" i="51"/>
  <c r="H1156" i="51"/>
  <c r="I1156" i="51" s="1"/>
  <c r="K1156" i="51" s="1"/>
  <c r="T1156" i="51" s="1"/>
  <c r="J1144" i="51"/>
  <c r="H1144" i="51"/>
  <c r="I1144" i="51" s="1"/>
  <c r="K1144" i="51" s="1"/>
  <c r="T1144" i="51" s="1"/>
  <c r="J1126" i="51"/>
  <c r="H1126" i="51"/>
  <c r="I1126" i="51" s="1"/>
  <c r="J1120" i="51"/>
  <c r="H1120" i="51"/>
  <c r="I1120" i="51" s="1"/>
  <c r="J1108" i="51"/>
  <c r="H1108" i="51"/>
  <c r="I1108" i="51" s="1"/>
  <c r="K1108" i="51" s="1"/>
  <c r="T1108" i="51" s="1"/>
  <c r="J1090" i="51"/>
  <c r="H1090" i="51"/>
  <c r="I1090" i="51" s="1"/>
  <c r="J1084" i="51"/>
  <c r="H1084" i="51"/>
  <c r="I1084" i="51" s="1"/>
  <c r="J1072" i="51"/>
  <c r="H1072" i="51"/>
  <c r="I1072" i="51" s="1"/>
  <c r="K1072" i="51" s="1"/>
  <c r="T1072" i="51" s="1"/>
  <c r="J1054" i="51"/>
  <c r="H1054" i="51"/>
  <c r="I1054" i="51" s="1"/>
  <c r="K1054" i="51" s="1"/>
  <c r="T1054" i="51" s="1"/>
  <c r="J1048" i="51"/>
  <c r="H1048" i="51"/>
  <c r="I1048" i="51" s="1"/>
  <c r="K1048" i="51" s="1"/>
  <c r="T1048" i="51" s="1"/>
  <c r="J1036" i="51"/>
  <c r="H1036" i="51"/>
  <c r="I1036" i="51" s="1"/>
  <c r="K1036" i="51" s="1"/>
  <c r="T1036" i="51" s="1"/>
  <c r="J1018" i="51"/>
  <c r="H1018" i="51"/>
  <c r="I1018" i="51" s="1"/>
  <c r="J1012" i="51"/>
  <c r="H1012" i="51"/>
  <c r="I1012" i="51" s="1"/>
  <c r="J1000" i="51"/>
  <c r="H1000" i="51"/>
  <c r="I1000" i="51" s="1"/>
  <c r="K1000" i="51" s="1"/>
  <c r="T1000" i="51" s="1"/>
  <c r="J982" i="51"/>
  <c r="H982" i="51"/>
  <c r="I982" i="51" s="1"/>
  <c r="J976" i="51"/>
  <c r="H976" i="51"/>
  <c r="I976" i="51" s="1"/>
  <c r="K976" i="51" s="1"/>
  <c r="T976" i="51" s="1"/>
  <c r="J964" i="51"/>
  <c r="H964" i="51"/>
  <c r="I964" i="51" s="1"/>
  <c r="K964" i="51" s="1"/>
  <c r="T964" i="51" s="1"/>
  <c r="J946" i="51"/>
  <c r="H946" i="51"/>
  <c r="I946" i="51" s="1"/>
  <c r="J940" i="51"/>
  <c r="H940" i="51"/>
  <c r="I940" i="51" s="1"/>
  <c r="J928" i="51"/>
  <c r="H928" i="51"/>
  <c r="I928" i="51" s="1"/>
  <c r="K928" i="51" s="1"/>
  <c r="J910" i="51"/>
  <c r="H910" i="51"/>
  <c r="I910" i="51" s="1"/>
  <c r="J904" i="51"/>
  <c r="H904" i="51"/>
  <c r="I904" i="51" s="1"/>
  <c r="J892" i="51"/>
  <c r="H892" i="51"/>
  <c r="I892" i="51" s="1"/>
  <c r="K892" i="51" s="1"/>
  <c r="T892" i="51" s="1"/>
  <c r="J874" i="51"/>
  <c r="H874" i="51"/>
  <c r="I874" i="51" s="1"/>
  <c r="K874" i="51" s="1"/>
  <c r="T874" i="51" s="1"/>
  <c r="J868" i="51"/>
  <c r="H868" i="51"/>
  <c r="I868" i="51" s="1"/>
  <c r="K868" i="51" s="1"/>
  <c r="T868" i="51" s="1"/>
  <c r="J856" i="51"/>
  <c r="H856" i="51"/>
  <c r="I856" i="51" s="1"/>
  <c r="K856" i="51" s="1"/>
  <c r="T856" i="51" s="1"/>
  <c r="J850" i="51"/>
  <c r="H850" i="51"/>
  <c r="I850" i="51" s="1"/>
  <c r="J838" i="51"/>
  <c r="H838" i="51"/>
  <c r="I838" i="51" s="1"/>
  <c r="J832" i="51"/>
  <c r="H832" i="51"/>
  <c r="I832" i="51" s="1"/>
  <c r="K832" i="51" s="1"/>
  <c r="T832" i="51" s="1"/>
  <c r="J820" i="51"/>
  <c r="H820" i="51"/>
  <c r="I820" i="51" s="1"/>
  <c r="J814" i="51"/>
  <c r="H814" i="51"/>
  <c r="I814" i="51" s="1"/>
  <c r="J802" i="51"/>
  <c r="H802" i="51"/>
  <c r="I802" i="51" s="1"/>
  <c r="K802" i="51" s="1"/>
  <c r="J796" i="51"/>
  <c r="H796" i="51"/>
  <c r="I796" i="51" s="1"/>
  <c r="J784" i="51"/>
  <c r="H784" i="51"/>
  <c r="I784" i="51" s="1"/>
  <c r="K784" i="51" s="1"/>
  <c r="J778" i="51"/>
  <c r="H778" i="51"/>
  <c r="I778" i="51" s="1"/>
  <c r="K778" i="51" s="1"/>
  <c r="T778" i="51" s="1"/>
  <c r="J766" i="51"/>
  <c r="H766" i="51"/>
  <c r="I766" i="51" s="1"/>
  <c r="J760" i="51"/>
  <c r="H760" i="51"/>
  <c r="I760" i="51" s="1"/>
  <c r="J748" i="51"/>
  <c r="H748" i="51"/>
  <c r="I748" i="51" s="1"/>
  <c r="K748" i="51" s="1"/>
  <c r="J742" i="51"/>
  <c r="H742" i="51"/>
  <c r="I742" i="51" s="1"/>
  <c r="J730" i="51"/>
  <c r="H730" i="51"/>
  <c r="I730" i="51" s="1"/>
  <c r="J724" i="51"/>
  <c r="H724" i="51"/>
  <c r="I724" i="51" s="1"/>
  <c r="K724" i="51" s="1"/>
  <c r="T724" i="51" s="1"/>
  <c r="J712" i="51"/>
  <c r="H712" i="51"/>
  <c r="I712" i="51" s="1"/>
  <c r="J706" i="51"/>
  <c r="H706" i="51"/>
  <c r="I706" i="51" s="1"/>
  <c r="J694" i="51"/>
  <c r="H694" i="51"/>
  <c r="I694" i="51" s="1"/>
  <c r="K694" i="51" s="1"/>
  <c r="T694" i="51" s="1"/>
  <c r="J688" i="51"/>
  <c r="H688" i="51"/>
  <c r="I688" i="51" s="1"/>
  <c r="K688" i="51" s="1"/>
  <c r="T688" i="51" s="1"/>
  <c r="J682" i="51"/>
  <c r="H682" i="51"/>
  <c r="I682" i="51" s="1"/>
  <c r="K682" i="51" s="1"/>
  <c r="T682" i="51" s="1"/>
  <c r="J670" i="51"/>
  <c r="H670" i="51"/>
  <c r="I670" i="51" s="1"/>
  <c r="K670" i="51" s="1"/>
  <c r="T670" i="51" s="1"/>
  <c r="J664" i="51"/>
  <c r="H664" i="51"/>
  <c r="I664" i="51" s="1"/>
  <c r="J658" i="51"/>
  <c r="H658" i="51"/>
  <c r="I658" i="51" s="1"/>
  <c r="J652" i="51"/>
  <c r="H652" i="51"/>
  <c r="I652" i="51" s="1"/>
  <c r="K652" i="51" s="1"/>
  <c r="T652" i="51" s="1"/>
  <c r="J646" i="51"/>
  <c r="H646" i="51"/>
  <c r="I646" i="51" s="1"/>
  <c r="J640" i="51"/>
  <c r="H640" i="51"/>
  <c r="I640" i="51" s="1"/>
  <c r="J634" i="51"/>
  <c r="H634" i="51"/>
  <c r="I634" i="51" s="1"/>
  <c r="K634" i="51" s="1"/>
  <c r="T634" i="51" s="1"/>
  <c r="J628" i="51"/>
  <c r="H628" i="51"/>
  <c r="I628" i="51" s="1"/>
  <c r="J622" i="51"/>
  <c r="H622" i="51"/>
  <c r="I622" i="51" s="1"/>
  <c r="J616" i="51"/>
  <c r="H616" i="51"/>
  <c r="I616" i="51" s="1"/>
  <c r="K616" i="51" s="1"/>
  <c r="T616" i="51" s="1"/>
  <c r="J610" i="51"/>
  <c r="H610" i="51"/>
  <c r="I610" i="51" s="1"/>
  <c r="K610" i="51" s="1"/>
  <c r="T610" i="51" s="1"/>
  <c r="J604" i="51"/>
  <c r="H604" i="51"/>
  <c r="I604" i="51" s="1"/>
  <c r="K604" i="51" s="1"/>
  <c r="T604" i="51" s="1"/>
  <c r="J598" i="51"/>
  <c r="H598" i="51"/>
  <c r="I598" i="51" s="1"/>
  <c r="K598" i="51" s="1"/>
  <c r="T598" i="51" s="1"/>
  <c r="J568" i="51"/>
  <c r="H568" i="51"/>
  <c r="I568" i="51" s="1"/>
  <c r="J562" i="51"/>
  <c r="H562" i="51"/>
  <c r="I562" i="51" s="1"/>
  <c r="J556" i="51"/>
  <c r="H556" i="51"/>
  <c r="I556" i="51" s="1"/>
  <c r="K556" i="51" s="1"/>
  <c r="T556" i="51" s="1"/>
  <c r="J550" i="51"/>
  <c r="H550" i="51"/>
  <c r="I550" i="51" s="1"/>
  <c r="J544" i="51"/>
  <c r="H544" i="51"/>
  <c r="I544" i="51" s="1"/>
  <c r="J538" i="51"/>
  <c r="H538" i="51"/>
  <c r="I538" i="51" s="1"/>
  <c r="K538" i="51" s="1"/>
  <c r="T538" i="51" s="1"/>
  <c r="J532" i="51"/>
  <c r="H532" i="51"/>
  <c r="I532" i="51" s="1"/>
  <c r="J526" i="51"/>
  <c r="H526" i="51"/>
  <c r="I526" i="51" s="1"/>
  <c r="J520" i="51"/>
  <c r="H520" i="51"/>
  <c r="I520" i="51" s="1"/>
  <c r="K520" i="51" s="1"/>
  <c r="T520" i="51" s="1"/>
  <c r="J514" i="51"/>
  <c r="H514" i="51"/>
  <c r="I514" i="51" s="1"/>
  <c r="K514" i="51" s="1"/>
  <c r="T514" i="51" s="1"/>
  <c r="J508" i="51"/>
  <c r="H508" i="51"/>
  <c r="I508" i="51" s="1"/>
  <c r="K508" i="51" s="1"/>
  <c r="T508" i="51" s="1"/>
  <c r="J502" i="51"/>
  <c r="H502" i="51"/>
  <c r="I502" i="51" s="1"/>
  <c r="K502" i="51" s="1"/>
  <c r="T502" i="51" s="1"/>
  <c r="J496" i="51"/>
  <c r="H496" i="51"/>
  <c r="I496" i="51" s="1"/>
  <c r="K496" i="51" s="1"/>
  <c r="T496" i="51" s="1"/>
  <c r="J490" i="51"/>
  <c r="H490" i="51"/>
  <c r="I490" i="51" s="1"/>
  <c r="J460" i="51"/>
  <c r="H460" i="51"/>
  <c r="I460" i="51" s="1"/>
  <c r="K460" i="51" s="1"/>
  <c r="T460" i="51" s="1"/>
  <c r="J454" i="51"/>
  <c r="H454" i="51"/>
  <c r="I454" i="51" s="1"/>
  <c r="J448" i="51"/>
  <c r="H448" i="51"/>
  <c r="I448" i="51" s="1"/>
  <c r="J442" i="51"/>
  <c r="H442" i="51"/>
  <c r="I442" i="51" s="1"/>
  <c r="K442" i="51" s="1"/>
  <c r="T442" i="51" s="1"/>
  <c r="J436" i="51"/>
  <c r="H436" i="51"/>
  <c r="I436" i="51" s="1"/>
  <c r="J430" i="51"/>
  <c r="H430" i="51"/>
  <c r="I430" i="51" s="1"/>
  <c r="K430" i="51" s="1"/>
  <c r="J424" i="51"/>
  <c r="H424" i="51"/>
  <c r="I424" i="51" s="1"/>
  <c r="K424" i="51" s="1"/>
  <c r="T424" i="51" s="1"/>
  <c r="J418" i="51"/>
  <c r="H418" i="51"/>
  <c r="I418" i="51" s="1"/>
  <c r="K418" i="51" s="1"/>
  <c r="T418" i="51" s="1"/>
  <c r="J412" i="51"/>
  <c r="H412" i="51"/>
  <c r="I412" i="51" s="1"/>
  <c r="K412" i="51" s="1"/>
  <c r="T412" i="51" s="1"/>
  <c r="J406" i="51"/>
  <c r="H406" i="51"/>
  <c r="I406" i="51" s="1"/>
  <c r="K406" i="51" s="1"/>
  <c r="T406" i="51" s="1"/>
  <c r="J400" i="51"/>
  <c r="H400" i="51"/>
  <c r="I400" i="51" s="1"/>
  <c r="J394" i="51"/>
  <c r="H394" i="51"/>
  <c r="I394" i="51" s="1"/>
  <c r="J388" i="51"/>
  <c r="H388" i="51"/>
  <c r="I388" i="51" s="1"/>
  <c r="K388" i="51" s="1"/>
  <c r="J382" i="51"/>
  <c r="H382" i="51"/>
  <c r="I382" i="51" s="1"/>
  <c r="J352" i="51"/>
  <c r="H352" i="51"/>
  <c r="I352" i="51" s="1"/>
  <c r="J346" i="51"/>
  <c r="H346" i="51"/>
  <c r="I346" i="51" s="1"/>
  <c r="K346" i="51" s="1"/>
  <c r="J340" i="51"/>
  <c r="H340" i="51"/>
  <c r="I340" i="51" s="1"/>
  <c r="J334" i="51"/>
  <c r="H334" i="51"/>
  <c r="I334" i="51" s="1"/>
  <c r="K334" i="51" s="1"/>
  <c r="T334" i="51" s="1"/>
  <c r="J328" i="51"/>
  <c r="H328" i="51"/>
  <c r="I328" i="51" s="1"/>
  <c r="K328" i="51" s="1"/>
  <c r="T328" i="51" s="1"/>
  <c r="J322" i="51"/>
  <c r="H322" i="51"/>
  <c r="I322" i="51" s="1"/>
  <c r="K322" i="51" s="1"/>
  <c r="T322" i="51" s="1"/>
  <c r="J316" i="51"/>
  <c r="H316" i="51"/>
  <c r="I316" i="51" s="1"/>
  <c r="K316" i="51" s="1"/>
  <c r="T316" i="51" s="1"/>
  <c r="J310" i="51"/>
  <c r="H310" i="51"/>
  <c r="I310" i="51" s="1"/>
  <c r="K310" i="51" s="1"/>
  <c r="T310" i="51" s="1"/>
  <c r="J304" i="51"/>
  <c r="H304" i="51"/>
  <c r="I304" i="51" s="1"/>
  <c r="J298" i="51"/>
  <c r="H298" i="51"/>
  <c r="I298" i="51" s="1"/>
  <c r="J292" i="51"/>
  <c r="H292" i="51"/>
  <c r="I292" i="51" s="1"/>
  <c r="K292" i="51" s="1"/>
  <c r="T292" i="51" s="1"/>
  <c r="J286" i="51"/>
  <c r="H286" i="51"/>
  <c r="I286" i="51" s="1"/>
  <c r="J280" i="51"/>
  <c r="H280" i="51"/>
  <c r="I280" i="51" s="1"/>
  <c r="J274" i="51"/>
  <c r="H274" i="51"/>
  <c r="I274" i="51" s="1"/>
  <c r="K274" i="51" s="1"/>
  <c r="T274" i="51" s="1"/>
  <c r="J244" i="51"/>
  <c r="H244" i="51"/>
  <c r="I244" i="51" s="1"/>
  <c r="K244" i="51" s="1"/>
  <c r="T244" i="51" s="1"/>
  <c r="J238" i="51"/>
  <c r="H238" i="51"/>
  <c r="I238" i="51" s="1"/>
  <c r="K238" i="51" s="1"/>
  <c r="T238" i="51" s="1"/>
  <c r="J232" i="51"/>
  <c r="H232" i="51"/>
  <c r="I232" i="51" s="1"/>
  <c r="K232" i="51" s="1"/>
  <c r="T232" i="51" s="1"/>
  <c r="J226" i="51"/>
  <c r="H226" i="51"/>
  <c r="I226" i="51" s="1"/>
  <c r="K226" i="51" s="1"/>
  <c r="T226" i="51" s="1"/>
  <c r="J220" i="51"/>
  <c r="H220" i="51"/>
  <c r="I220" i="51" s="1"/>
  <c r="J214" i="51"/>
  <c r="H214" i="51"/>
  <c r="I214" i="51" s="1"/>
  <c r="K214" i="51" s="1"/>
  <c r="T214" i="51" s="1"/>
  <c r="J208" i="51"/>
  <c r="H208" i="51"/>
  <c r="I208" i="51" s="1"/>
  <c r="J202" i="51"/>
  <c r="H202" i="51"/>
  <c r="I202" i="51" s="1"/>
  <c r="J196" i="51"/>
  <c r="H196" i="51"/>
  <c r="I196" i="51" s="1"/>
  <c r="K196" i="51" s="1"/>
  <c r="T196" i="51" s="1"/>
  <c r="J184" i="51"/>
  <c r="H184" i="51"/>
  <c r="I184" i="51" s="1"/>
  <c r="J178" i="51"/>
  <c r="H178" i="51"/>
  <c r="I178" i="51" s="1"/>
  <c r="J160" i="51"/>
  <c r="H160" i="51"/>
  <c r="I160" i="51" s="1"/>
  <c r="K160" i="51" s="1"/>
  <c r="T160" i="51" s="1"/>
  <c r="J154" i="51"/>
  <c r="H154" i="51"/>
  <c r="I154" i="51" s="1"/>
  <c r="K154" i="51" s="1"/>
  <c r="T154" i="51" s="1"/>
  <c r="J142" i="51"/>
  <c r="H142" i="51"/>
  <c r="I142" i="51" s="1"/>
  <c r="K142" i="51" s="1"/>
  <c r="J136" i="51"/>
  <c r="H136" i="51"/>
  <c r="I136" i="51" s="1"/>
  <c r="K136" i="51" s="1"/>
  <c r="T136" i="51" s="1"/>
  <c r="J130" i="51"/>
  <c r="H130" i="51"/>
  <c r="I130" i="51" s="1"/>
  <c r="J118" i="51"/>
  <c r="H118" i="51"/>
  <c r="I118" i="51" s="1"/>
  <c r="J112" i="51"/>
  <c r="H112" i="51"/>
  <c r="I112" i="51" s="1"/>
  <c r="K112" i="51" s="1"/>
  <c r="T112" i="51" s="1"/>
  <c r="J106" i="51"/>
  <c r="H106" i="51"/>
  <c r="I106" i="51" s="1"/>
  <c r="J100" i="51"/>
  <c r="H100" i="51"/>
  <c r="I100" i="51" s="1"/>
  <c r="J94" i="51"/>
  <c r="H94" i="51"/>
  <c r="I94" i="51" s="1"/>
  <c r="K94" i="51" s="1"/>
  <c r="T94" i="51" s="1"/>
  <c r="J82" i="51"/>
  <c r="H82" i="51"/>
  <c r="I82" i="51" s="1"/>
  <c r="J76" i="51"/>
  <c r="H76" i="51"/>
  <c r="I76" i="51" s="1"/>
  <c r="J70" i="51"/>
  <c r="H70" i="51"/>
  <c r="I70" i="51" s="1"/>
  <c r="K70" i="51" s="1"/>
  <c r="T70" i="51" s="1"/>
  <c r="J64" i="51"/>
  <c r="H64" i="51"/>
  <c r="I64" i="51" s="1"/>
  <c r="K64" i="51" s="1"/>
  <c r="T64" i="51" s="1"/>
  <c r="H1174" i="51"/>
  <c r="I1174" i="51" s="1"/>
  <c r="K1174" i="51" s="1"/>
  <c r="T1174" i="51" s="1"/>
  <c r="H1160" i="51"/>
  <c r="I1160" i="51" s="1"/>
  <c r="K1160" i="51" s="1"/>
  <c r="H1146" i="51"/>
  <c r="I1146" i="51" s="1"/>
  <c r="K1146" i="51" s="1"/>
  <c r="T1146" i="51" s="1"/>
  <c r="H1131" i="51"/>
  <c r="I1131" i="51" s="1"/>
  <c r="K1131" i="51" s="1"/>
  <c r="T1131" i="51" s="1"/>
  <c r="H1117" i="51"/>
  <c r="I1117" i="51" s="1"/>
  <c r="K1117" i="51" s="1"/>
  <c r="T1117" i="51" s="1"/>
  <c r="H1102" i="51"/>
  <c r="I1102" i="51" s="1"/>
  <c r="H1088" i="51"/>
  <c r="I1088" i="51" s="1"/>
  <c r="K1088" i="51" s="1"/>
  <c r="T1088" i="51" s="1"/>
  <c r="H1074" i="51"/>
  <c r="I1074" i="51" s="1"/>
  <c r="K1074" i="51" s="1"/>
  <c r="T1074" i="51" s="1"/>
  <c r="H1059" i="51"/>
  <c r="I1059" i="51" s="1"/>
  <c r="K1059" i="51" s="1"/>
  <c r="T1059" i="51" s="1"/>
  <c r="H1045" i="51"/>
  <c r="I1045" i="51" s="1"/>
  <c r="K1045" i="51" s="1"/>
  <c r="T1045" i="51" s="1"/>
  <c r="H1030" i="51"/>
  <c r="I1030" i="51" s="1"/>
  <c r="H1016" i="51"/>
  <c r="I1016" i="51" s="1"/>
  <c r="K1016" i="51" s="1"/>
  <c r="T1016" i="51" s="1"/>
  <c r="H1002" i="51"/>
  <c r="I1002" i="51" s="1"/>
  <c r="K1002" i="51" s="1"/>
  <c r="T1002" i="51" s="1"/>
  <c r="H987" i="51"/>
  <c r="I987" i="51" s="1"/>
  <c r="K987" i="51" s="1"/>
  <c r="T987" i="51" s="1"/>
  <c r="H973" i="51"/>
  <c r="I973" i="51" s="1"/>
  <c r="K973" i="51" s="1"/>
  <c r="T973" i="51" s="1"/>
  <c r="H958" i="51"/>
  <c r="I958" i="51" s="1"/>
  <c r="K958" i="51" s="1"/>
  <c r="T958" i="51" s="1"/>
  <c r="H944" i="51"/>
  <c r="I944" i="51" s="1"/>
  <c r="K944" i="51" s="1"/>
  <c r="T944" i="51" s="1"/>
  <c r="H930" i="51"/>
  <c r="I930" i="51" s="1"/>
  <c r="H915" i="51"/>
  <c r="I915" i="51" s="1"/>
  <c r="K915" i="51" s="1"/>
  <c r="T915" i="51" s="1"/>
  <c r="H901" i="51"/>
  <c r="I901" i="51" s="1"/>
  <c r="K901" i="51" s="1"/>
  <c r="T901" i="51" s="1"/>
  <c r="H886" i="51"/>
  <c r="I886" i="51" s="1"/>
  <c r="H866" i="51"/>
  <c r="I866" i="51" s="1"/>
  <c r="K866" i="51" s="1"/>
  <c r="T866" i="51" s="1"/>
  <c r="H844" i="51"/>
  <c r="I844" i="51" s="1"/>
  <c r="H823" i="51"/>
  <c r="I823" i="51" s="1"/>
  <c r="K823" i="51" s="1"/>
  <c r="T823" i="51" s="1"/>
  <c r="H801" i="51"/>
  <c r="I801" i="51" s="1"/>
  <c r="K801" i="51" s="1"/>
  <c r="T801" i="51" s="1"/>
  <c r="H780" i="51"/>
  <c r="I780" i="51" s="1"/>
  <c r="K780" i="51" s="1"/>
  <c r="T780" i="51" s="1"/>
  <c r="H758" i="51"/>
  <c r="I758" i="51" s="1"/>
  <c r="K758" i="51" s="1"/>
  <c r="T758" i="51" s="1"/>
  <c r="H736" i="51"/>
  <c r="I736" i="51" s="1"/>
  <c r="K736" i="51" s="1"/>
  <c r="T736" i="51" s="1"/>
  <c r="H715" i="51"/>
  <c r="I715" i="51" s="1"/>
  <c r="H693" i="51"/>
  <c r="I693" i="51" s="1"/>
  <c r="K693" i="51" s="1"/>
  <c r="T693" i="51" s="1"/>
  <c r="H667" i="51"/>
  <c r="I667" i="51" s="1"/>
  <c r="K667" i="51" s="1"/>
  <c r="T667" i="51" s="1"/>
  <c r="H636" i="51"/>
  <c r="I636" i="51" s="1"/>
  <c r="K636" i="51" s="1"/>
  <c r="T636" i="51" s="1"/>
  <c r="H602" i="51"/>
  <c r="I602" i="51" s="1"/>
  <c r="K602" i="51" s="1"/>
  <c r="T602" i="51" s="1"/>
  <c r="H571" i="51"/>
  <c r="I571" i="51" s="1"/>
  <c r="K571" i="51" s="1"/>
  <c r="T571" i="51" s="1"/>
  <c r="H537" i="51"/>
  <c r="I537" i="51" s="1"/>
  <c r="K537" i="51" s="1"/>
  <c r="T537" i="51" s="1"/>
  <c r="H506" i="51"/>
  <c r="I506" i="51" s="1"/>
  <c r="K506" i="51" s="1"/>
  <c r="T506" i="51" s="1"/>
  <c r="H472" i="51"/>
  <c r="I472" i="51" s="1"/>
  <c r="K472" i="51" s="1"/>
  <c r="T472" i="51" s="1"/>
  <c r="H441" i="51"/>
  <c r="I441" i="51" s="1"/>
  <c r="H408" i="51"/>
  <c r="I408" i="51" s="1"/>
  <c r="K408" i="51" s="1"/>
  <c r="T408" i="51" s="1"/>
  <c r="H376" i="51"/>
  <c r="I376" i="51" s="1"/>
  <c r="K376" i="51" s="1"/>
  <c r="T376" i="51" s="1"/>
  <c r="H312" i="51"/>
  <c r="I312" i="51" s="1"/>
  <c r="K312" i="51" s="1"/>
  <c r="T312" i="51" s="1"/>
  <c r="H278" i="51"/>
  <c r="I278" i="51" s="1"/>
  <c r="K278" i="51" s="1"/>
  <c r="T278" i="51" s="1"/>
  <c r="H166" i="51"/>
  <c r="I166" i="51" s="1"/>
  <c r="K166" i="51" s="1"/>
  <c r="T166" i="51" s="1"/>
  <c r="J1105" i="51"/>
  <c r="H1105" i="51"/>
  <c r="I1105" i="51" s="1"/>
  <c r="J1027" i="51"/>
  <c r="H1027" i="51"/>
  <c r="I1027" i="51" s="1"/>
  <c r="J1015" i="51"/>
  <c r="H1015" i="51"/>
  <c r="I1015" i="51" s="1"/>
  <c r="J961" i="51"/>
  <c r="H961" i="51"/>
  <c r="I961" i="51" s="1"/>
  <c r="K961" i="51" s="1"/>
  <c r="T961" i="51" s="1"/>
  <c r="J883" i="51"/>
  <c r="H883" i="51"/>
  <c r="I883" i="51" s="1"/>
  <c r="K883" i="51" s="1"/>
  <c r="T883" i="51" s="1"/>
  <c r="J871" i="51"/>
  <c r="H871" i="51"/>
  <c r="I871" i="51" s="1"/>
  <c r="K871" i="51" s="1"/>
  <c r="T871" i="51" s="1"/>
  <c r="J847" i="51"/>
  <c r="H847" i="51"/>
  <c r="I847" i="51" s="1"/>
  <c r="J829" i="51"/>
  <c r="H829" i="51"/>
  <c r="I829" i="51" s="1"/>
  <c r="J817" i="51"/>
  <c r="H817" i="51"/>
  <c r="I817" i="51" s="1"/>
  <c r="J799" i="51"/>
  <c r="H799" i="51"/>
  <c r="I799" i="51" s="1"/>
  <c r="J775" i="51"/>
  <c r="H775" i="51"/>
  <c r="I775" i="51" s="1"/>
  <c r="K775" i="51" s="1"/>
  <c r="T775" i="51" s="1"/>
  <c r="J691" i="51"/>
  <c r="H691" i="51"/>
  <c r="I691" i="51" s="1"/>
  <c r="K691" i="51" s="1"/>
  <c r="T691" i="51" s="1"/>
  <c r="J679" i="51"/>
  <c r="H679" i="51"/>
  <c r="I679" i="51" s="1"/>
  <c r="K679" i="51" s="1"/>
  <c r="T679" i="51" s="1"/>
  <c r="J643" i="51"/>
  <c r="H643" i="51"/>
  <c r="I643" i="51" s="1"/>
  <c r="J1155" i="51"/>
  <c r="H1155" i="51"/>
  <c r="I1155" i="51" s="1"/>
  <c r="K1155" i="51" s="1"/>
  <c r="T1155" i="51" s="1"/>
  <c r="J1083" i="51"/>
  <c r="H1083" i="51"/>
  <c r="I1083" i="51" s="1"/>
  <c r="J1077" i="51"/>
  <c r="H1077" i="51"/>
  <c r="I1077" i="51" s="1"/>
  <c r="J1065" i="51"/>
  <c r="H1065" i="51"/>
  <c r="I1065" i="51" s="1"/>
  <c r="K1065" i="51" s="1"/>
  <c r="T1065" i="51" s="1"/>
  <c r="J1011" i="51"/>
  <c r="H1011" i="51"/>
  <c r="I1011" i="51" s="1"/>
  <c r="J1005" i="51"/>
  <c r="H1005" i="51"/>
  <c r="I1005" i="51" s="1"/>
  <c r="J993" i="51"/>
  <c r="H993" i="51"/>
  <c r="I993" i="51" s="1"/>
  <c r="J957" i="51"/>
  <c r="H957" i="51"/>
  <c r="I957" i="51" s="1"/>
  <c r="K957" i="51" s="1"/>
  <c r="T957" i="51" s="1"/>
  <c r="J903" i="51"/>
  <c r="H903" i="51"/>
  <c r="I903" i="51" s="1"/>
  <c r="J879" i="51"/>
  <c r="H879" i="51"/>
  <c r="I879" i="51" s="1"/>
  <c r="K879" i="51" s="1"/>
  <c r="T879" i="51" s="1"/>
  <c r="J867" i="51"/>
  <c r="H867" i="51"/>
  <c r="I867" i="51" s="1"/>
  <c r="K867" i="51" s="1"/>
  <c r="T867" i="51" s="1"/>
  <c r="J825" i="51"/>
  <c r="H825" i="51"/>
  <c r="I825" i="51" s="1"/>
  <c r="J813" i="51"/>
  <c r="H813" i="51"/>
  <c r="I813" i="51" s="1"/>
  <c r="J789" i="51"/>
  <c r="H789" i="51"/>
  <c r="I789" i="51" s="1"/>
  <c r="K789" i="51" s="1"/>
  <c r="T789" i="51" s="1"/>
  <c r="J777" i="51"/>
  <c r="H777" i="51"/>
  <c r="I777" i="51" s="1"/>
  <c r="K777" i="51" s="1"/>
  <c r="T777" i="51" s="1"/>
  <c r="J771" i="51"/>
  <c r="H771" i="51"/>
  <c r="I771" i="51" s="1"/>
  <c r="K771" i="51" s="1"/>
  <c r="T771" i="51" s="1"/>
  <c r="J759" i="51"/>
  <c r="H759" i="51"/>
  <c r="I759" i="51" s="1"/>
  <c r="J753" i="51"/>
  <c r="H753" i="51"/>
  <c r="I753" i="51" s="1"/>
  <c r="J741" i="51"/>
  <c r="H741" i="51"/>
  <c r="I741" i="51" s="1"/>
  <c r="J735" i="51"/>
  <c r="H735" i="51"/>
  <c r="I735" i="51" s="1"/>
  <c r="J723" i="51"/>
  <c r="H723" i="51"/>
  <c r="I723" i="51" s="1"/>
  <c r="J705" i="51"/>
  <c r="H705" i="51"/>
  <c r="I705" i="51" s="1"/>
  <c r="J687" i="51"/>
  <c r="H687" i="51"/>
  <c r="I687" i="51" s="1"/>
  <c r="K687" i="51" s="1"/>
  <c r="T687" i="51" s="1"/>
  <c r="J675" i="51"/>
  <c r="H675" i="51"/>
  <c r="I675" i="51" s="1"/>
  <c r="J669" i="51"/>
  <c r="H669" i="51"/>
  <c r="I669" i="51" s="1"/>
  <c r="J663" i="51"/>
  <c r="H663" i="51"/>
  <c r="I663" i="51" s="1"/>
  <c r="J633" i="51"/>
  <c r="H633" i="51"/>
  <c r="I633" i="51" s="1"/>
  <c r="J627" i="51"/>
  <c r="H627" i="51"/>
  <c r="I627" i="51" s="1"/>
  <c r="J621" i="51"/>
  <c r="H621" i="51"/>
  <c r="I621" i="51" s="1"/>
  <c r="J615" i="51"/>
  <c r="H615" i="51"/>
  <c r="I615" i="51" s="1"/>
  <c r="J609" i="51"/>
  <c r="H609" i="51"/>
  <c r="I609" i="51" s="1"/>
  <c r="K609" i="51" s="1"/>
  <c r="T609" i="51" s="1"/>
  <c r="J603" i="51"/>
  <c r="H603" i="51"/>
  <c r="I603" i="51" s="1"/>
  <c r="K603" i="51" s="1"/>
  <c r="T603" i="51" s="1"/>
  <c r="J597" i="51"/>
  <c r="H597" i="51"/>
  <c r="I597" i="51" s="1"/>
  <c r="K597" i="51" s="1"/>
  <c r="T597" i="51" s="1"/>
  <c r="J591" i="51"/>
  <c r="H591" i="51"/>
  <c r="I591" i="51" s="1"/>
  <c r="K591" i="51" s="1"/>
  <c r="T591" i="51" s="1"/>
  <c r="J585" i="51"/>
  <c r="H585" i="51"/>
  <c r="I585" i="51" s="1"/>
  <c r="J579" i="51"/>
  <c r="H579" i="51"/>
  <c r="I579" i="51" s="1"/>
  <c r="J573" i="51"/>
  <c r="H573" i="51"/>
  <c r="I573" i="51" s="1"/>
  <c r="J567" i="51"/>
  <c r="H567" i="51"/>
  <c r="I567" i="51" s="1"/>
  <c r="J561" i="51"/>
  <c r="H561" i="51"/>
  <c r="I561" i="51" s="1"/>
  <c r="J555" i="51"/>
  <c r="H555" i="51"/>
  <c r="I555" i="51" s="1"/>
  <c r="J525" i="51"/>
  <c r="H525" i="51"/>
  <c r="I525" i="51" s="1"/>
  <c r="J519" i="51"/>
  <c r="H519" i="51"/>
  <c r="I519" i="51" s="1"/>
  <c r="K519" i="51" s="1"/>
  <c r="T519" i="51" s="1"/>
  <c r="J513" i="51"/>
  <c r="H513" i="51"/>
  <c r="I513" i="51" s="1"/>
  <c r="K513" i="51" s="1"/>
  <c r="T513" i="51" s="1"/>
  <c r="J507" i="51"/>
  <c r="H507" i="51"/>
  <c r="I507" i="51" s="1"/>
  <c r="K507" i="51" s="1"/>
  <c r="T507" i="51" s="1"/>
  <c r="J501" i="51"/>
  <c r="H501" i="51"/>
  <c r="I501" i="51" s="1"/>
  <c r="K501" i="51" s="1"/>
  <c r="T501" i="51" s="1"/>
  <c r="J495" i="51"/>
  <c r="H495" i="51"/>
  <c r="I495" i="51" s="1"/>
  <c r="J489" i="51"/>
  <c r="H489" i="51"/>
  <c r="I489" i="51" s="1"/>
  <c r="J483" i="51"/>
  <c r="H483" i="51"/>
  <c r="I483" i="51" s="1"/>
  <c r="J477" i="51"/>
  <c r="H477" i="51"/>
  <c r="I477" i="51" s="1"/>
  <c r="J471" i="51"/>
  <c r="H471" i="51"/>
  <c r="I471" i="51" s="1"/>
  <c r="J465" i="51"/>
  <c r="H465" i="51"/>
  <c r="I465" i="51" s="1"/>
  <c r="J459" i="51"/>
  <c r="H459" i="51"/>
  <c r="I459" i="51" s="1"/>
  <c r="J453" i="51"/>
  <c r="H453" i="51"/>
  <c r="I453" i="51" s="1"/>
  <c r="J447" i="51"/>
  <c r="H447" i="51"/>
  <c r="I447" i="51" s="1"/>
  <c r="J417" i="51"/>
  <c r="H417" i="51"/>
  <c r="I417" i="51" s="1"/>
  <c r="K417" i="51" s="1"/>
  <c r="T417" i="51" s="1"/>
  <c r="J411" i="51"/>
  <c r="H411" i="51"/>
  <c r="I411" i="51" s="1"/>
  <c r="K411" i="51" s="1"/>
  <c r="T411" i="51" s="1"/>
  <c r="J405" i="51"/>
  <c r="H405" i="51"/>
  <c r="I405" i="51" s="1"/>
  <c r="K405" i="51" s="1"/>
  <c r="T405" i="51" s="1"/>
  <c r="J399" i="51"/>
  <c r="H399" i="51"/>
  <c r="I399" i="51" s="1"/>
  <c r="J393" i="51"/>
  <c r="H393" i="51"/>
  <c r="I393" i="51" s="1"/>
  <c r="J387" i="51"/>
  <c r="H387" i="51"/>
  <c r="I387" i="51" s="1"/>
  <c r="J381" i="51"/>
  <c r="H381" i="51"/>
  <c r="I381" i="51" s="1"/>
  <c r="J375" i="51"/>
  <c r="H375" i="51"/>
  <c r="I375" i="51" s="1"/>
  <c r="J369" i="51"/>
  <c r="H369" i="51"/>
  <c r="I369" i="51" s="1"/>
  <c r="J363" i="51"/>
  <c r="H363" i="51"/>
  <c r="I363" i="51" s="1"/>
  <c r="J357" i="51"/>
  <c r="H357" i="51"/>
  <c r="I357" i="51" s="1"/>
  <c r="J351" i="51"/>
  <c r="H351" i="51"/>
  <c r="I351" i="51" s="1"/>
  <c r="J345" i="51"/>
  <c r="H345" i="51"/>
  <c r="I345" i="51" s="1"/>
  <c r="J339" i="51"/>
  <c r="H339" i="51"/>
  <c r="I339" i="51" s="1"/>
  <c r="K339" i="51" s="1"/>
  <c r="T339" i="51" s="1"/>
  <c r="J309" i="51"/>
  <c r="H309" i="51"/>
  <c r="I309" i="51" s="1"/>
  <c r="J303" i="51"/>
  <c r="H303" i="51"/>
  <c r="I303" i="51" s="1"/>
  <c r="J297" i="51"/>
  <c r="H297" i="51"/>
  <c r="I297" i="51" s="1"/>
  <c r="J291" i="51"/>
  <c r="H291" i="51"/>
  <c r="I291" i="51" s="1"/>
  <c r="J285" i="51"/>
  <c r="H285" i="51"/>
  <c r="I285" i="51" s="1"/>
  <c r="J279" i="51"/>
  <c r="H279" i="51"/>
  <c r="I279" i="51" s="1"/>
  <c r="J273" i="51"/>
  <c r="H273" i="51"/>
  <c r="I273" i="51" s="1"/>
  <c r="J267" i="51"/>
  <c r="H267" i="51"/>
  <c r="I267" i="51" s="1"/>
  <c r="J261" i="51"/>
  <c r="H261" i="51"/>
  <c r="I261" i="51" s="1"/>
  <c r="J255" i="51"/>
  <c r="H255" i="51"/>
  <c r="I255" i="51" s="1"/>
  <c r="J249" i="51"/>
  <c r="H249" i="51"/>
  <c r="I249" i="51" s="1"/>
  <c r="J243" i="51"/>
  <c r="H243" i="51"/>
  <c r="I243" i="51" s="1"/>
  <c r="K243" i="51" s="1"/>
  <c r="T243" i="51" s="1"/>
  <c r="J237" i="51"/>
  <c r="H237" i="51"/>
  <c r="I237" i="51" s="1"/>
  <c r="K237" i="51" s="1"/>
  <c r="T237" i="51" s="1"/>
  <c r="J231" i="51"/>
  <c r="H231" i="51"/>
  <c r="I231" i="51" s="1"/>
  <c r="K231" i="51" s="1"/>
  <c r="T231" i="51" s="1"/>
  <c r="J219" i="51"/>
  <c r="H219" i="51"/>
  <c r="I219" i="51" s="1"/>
  <c r="J213" i="51"/>
  <c r="H213" i="51"/>
  <c r="I213" i="51" s="1"/>
  <c r="J207" i="51"/>
  <c r="H207" i="51"/>
  <c r="I207" i="51" s="1"/>
  <c r="J201" i="51"/>
  <c r="H201" i="51"/>
  <c r="I201" i="51" s="1"/>
  <c r="J195" i="51"/>
  <c r="H195" i="51"/>
  <c r="I195" i="51" s="1"/>
  <c r="J189" i="51"/>
  <c r="H189" i="51"/>
  <c r="I189" i="51" s="1"/>
  <c r="J183" i="51"/>
  <c r="H183" i="51"/>
  <c r="I183" i="51" s="1"/>
  <c r="J177" i="51"/>
  <c r="H177" i="51"/>
  <c r="I177" i="51" s="1"/>
  <c r="J171" i="51"/>
  <c r="H171" i="51"/>
  <c r="I171" i="51" s="1"/>
  <c r="J165" i="51"/>
  <c r="H165" i="51"/>
  <c r="I165" i="51" s="1"/>
  <c r="J159" i="51"/>
  <c r="H159" i="51"/>
  <c r="I159" i="51" s="1"/>
  <c r="J153" i="51"/>
  <c r="H153" i="51"/>
  <c r="I153" i="51" s="1"/>
  <c r="K153" i="51" s="1"/>
  <c r="T153" i="51" s="1"/>
  <c r="J147" i="51"/>
  <c r="H147" i="51"/>
  <c r="I147" i="51" s="1"/>
  <c r="K147" i="51" s="1"/>
  <c r="T147" i="51" s="1"/>
  <c r="J141" i="51"/>
  <c r="H141" i="51"/>
  <c r="I141" i="51" s="1"/>
  <c r="K141" i="51" s="1"/>
  <c r="T141" i="51" s="1"/>
  <c r="J135" i="51"/>
  <c r="H135" i="51"/>
  <c r="I135" i="51" s="1"/>
  <c r="K135" i="51" s="1"/>
  <c r="T135" i="51" s="1"/>
  <c r="J129" i="51"/>
  <c r="H129" i="51"/>
  <c r="I129" i="51" s="1"/>
  <c r="J123" i="51"/>
  <c r="H123" i="51"/>
  <c r="I123" i="51" s="1"/>
  <c r="J117" i="51"/>
  <c r="H117" i="51"/>
  <c r="I117" i="51" s="1"/>
  <c r="J111" i="51"/>
  <c r="H111" i="51"/>
  <c r="I111" i="51" s="1"/>
  <c r="J105" i="51"/>
  <c r="H105" i="51"/>
  <c r="I105" i="51" s="1"/>
  <c r="J99" i="51"/>
  <c r="H99" i="51"/>
  <c r="I99" i="51" s="1"/>
  <c r="J93" i="51"/>
  <c r="H93" i="51"/>
  <c r="I93" i="51" s="1"/>
  <c r="J87" i="51"/>
  <c r="H87" i="51"/>
  <c r="I87" i="51" s="1"/>
  <c r="J81" i="51"/>
  <c r="H81" i="51"/>
  <c r="I81" i="51" s="1"/>
  <c r="J75" i="51"/>
  <c r="H75" i="51"/>
  <c r="I75" i="51" s="1"/>
  <c r="J69" i="51"/>
  <c r="H69" i="51"/>
  <c r="I69" i="51" s="1"/>
  <c r="J63" i="51"/>
  <c r="H63" i="51"/>
  <c r="I63" i="51" s="1"/>
  <c r="K63" i="51" s="1"/>
  <c r="T63" i="51" s="1"/>
  <c r="J57" i="51"/>
  <c r="H57" i="51"/>
  <c r="I57" i="51" s="1"/>
  <c r="K57" i="51" s="1"/>
  <c r="T57" i="51" s="1"/>
  <c r="J51" i="51"/>
  <c r="H51" i="51"/>
  <c r="I51" i="51" s="1"/>
  <c r="K51" i="51" s="1"/>
  <c r="T51" i="51" s="1"/>
  <c r="J45" i="51"/>
  <c r="H45" i="51"/>
  <c r="I45" i="51" s="1"/>
  <c r="K45" i="51" s="1"/>
  <c r="T45" i="51" s="1"/>
  <c r="J39" i="51"/>
  <c r="H39" i="51"/>
  <c r="I39" i="51" s="1"/>
  <c r="J33" i="51"/>
  <c r="H33" i="51"/>
  <c r="I33" i="51" s="1"/>
  <c r="J27" i="51"/>
  <c r="H27" i="51"/>
  <c r="I27" i="51" s="1"/>
  <c r="J21" i="51"/>
  <c r="H21" i="51"/>
  <c r="I21" i="51" s="1"/>
  <c r="J15" i="51"/>
  <c r="H15" i="51"/>
  <c r="I15" i="51" s="1"/>
  <c r="J9" i="51"/>
  <c r="H9" i="51"/>
  <c r="I9" i="51" s="1"/>
  <c r="J3" i="51"/>
  <c r="H3" i="51"/>
  <c r="I3" i="51" s="1"/>
  <c r="H1172" i="51"/>
  <c r="I1172" i="51" s="1"/>
  <c r="K1172" i="51" s="1"/>
  <c r="T1172" i="51" s="1"/>
  <c r="H1158" i="51"/>
  <c r="I1158" i="51" s="1"/>
  <c r="K1158" i="51" s="1"/>
  <c r="T1158" i="51" s="1"/>
  <c r="H1143" i="51"/>
  <c r="I1143" i="51" s="1"/>
  <c r="K1143" i="51" s="1"/>
  <c r="T1143" i="51" s="1"/>
  <c r="H1129" i="51"/>
  <c r="I1129" i="51" s="1"/>
  <c r="H1114" i="51"/>
  <c r="I1114" i="51" s="1"/>
  <c r="H1100" i="51"/>
  <c r="I1100" i="51" s="1"/>
  <c r="K1100" i="51" s="1"/>
  <c r="H1086" i="51"/>
  <c r="I1086" i="51" s="1"/>
  <c r="K1086" i="51" s="1"/>
  <c r="T1086" i="51" s="1"/>
  <c r="H1071" i="51"/>
  <c r="I1071" i="51" s="1"/>
  <c r="K1071" i="51" s="1"/>
  <c r="T1071" i="51" s="1"/>
  <c r="H1057" i="51"/>
  <c r="I1057" i="51" s="1"/>
  <c r="K1057" i="51" s="1"/>
  <c r="T1057" i="51" s="1"/>
  <c r="H1042" i="51"/>
  <c r="I1042" i="51" s="1"/>
  <c r="K1042" i="51" s="1"/>
  <c r="T1042" i="51" s="1"/>
  <c r="H1028" i="51"/>
  <c r="I1028" i="51" s="1"/>
  <c r="K1028" i="51" s="1"/>
  <c r="T1028" i="51" s="1"/>
  <c r="H1014" i="51"/>
  <c r="I1014" i="51" s="1"/>
  <c r="H999" i="51"/>
  <c r="I999" i="51" s="1"/>
  <c r="K999" i="51" s="1"/>
  <c r="T999" i="51" s="1"/>
  <c r="H985" i="51"/>
  <c r="I985" i="51" s="1"/>
  <c r="K985" i="51" s="1"/>
  <c r="T985" i="51" s="1"/>
  <c r="H970" i="51"/>
  <c r="I970" i="51" s="1"/>
  <c r="K970" i="51" s="1"/>
  <c r="T970" i="51" s="1"/>
  <c r="H956" i="51"/>
  <c r="I956" i="51" s="1"/>
  <c r="K956" i="51" s="1"/>
  <c r="T956" i="51" s="1"/>
  <c r="H942" i="51"/>
  <c r="I942" i="51" s="1"/>
  <c r="H927" i="51"/>
  <c r="I927" i="51" s="1"/>
  <c r="H913" i="51"/>
  <c r="I913" i="51" s="1"/>
  <c r="K913" i="51" s="1"/>
  <c r="T913" i="51" s="1"/>
  <c r="H898" i="51"/>
  <c r="I898" i="51" s="1"/>
  <c r="H884" i="51"/>
  <c r="I884" i="51" s="1"/>
  <c r="K884" i="51" s="1"/>
  <c r="T884" i="51" s="1"/>
  <c r="H862" i="51"/>
  <c r="I862" i="51" s="1"/>
  <c r="K862" i="51" s="1"/>
  <c r="T862" i="51" s="1"/>
  <c r="H841" i="51"/>
  <c r="I841" i="51" s="1"/>
  <c r="H819" i="51"/>
  <c r="I819" i="51" s="1"/>
  <c r="K819" i="51" s="1"/>
  <c r="T819" i="51" s="1"/>
  <c r="H798" i="51"/>
  <c r="I798" i="51" s="1"/>
  <c r="K798" i="51" s="1"/>
  <c r="T798" i="51" s="1"/>
  <c r="H776" i="51"/>
  <c r="I776" i="51" s="1"/>
  <c r="K776" i="51" s="1"/>
  <c r="T776" i="51" s="1"/>
  <c r="H754" i="51"/>
  <c r="I754" i="51" s="1"/>
  <c r="H733" i="51"/>
  <c r="I733" i="51" s="1"/>
  <c r="K733" i="51" s="1"/>
  <c r="T733" i="51" s="1"/>
  <c r="H711" i="51"/>
  <c r="I711" i="51" s="1"/>
  <c r="K711" i="51" s="1"/>
  <c r="T711" i="51" s="1"/>
  <c r="H690" i="51"/>
  <c r="I690" i="51" s="1"/>
  <c r="K690" i="51" s="1"/>
  <c r="T690" i="51" s="1"/>
  <c r="H661" i="51"/>
  <c r="I661" i="51" s="1"/>
  <c r="K661" i="51" s="1"/>
  <c r="T661" i="51" s="1"/>
  <c r="H630" i="51"/>
  <c r="I630" i="51" s="1"/>
  <c r="H596" i="51"/>
  <c r="I596" i="51" s="1"/>
  <c r="K596" i="51" s="1"/>
  <c r="T596" i="51" s="1"/>
  <c r="H565" i="51"/>
  <c r="I565" i="51" s="1"/>
  <c r="K565" i="51" s="1"/>
  <c r="T565" i="51" s="1"/>
  <c r="H531" i="51"/>
  <c r="I531" i="51" s="1"/>
  <c r="H500" i="51"/>
  <c r="I500" i="51" s="1"/>
  <c r="K500" i="51" s="1"/>
  <c r="T500" i="51" s="1"/>
  <c r="H466" i="51"/>
  <c r="I466" i="51" s="1"/>
  <c r="H435" i="51"/>
  <c r="I435" i="51" s="1"/>
  <c r="K435" i="51" s="1"/>
  <c r="T435" i="51" s="1"/>
  <c r="H402" i="51"/>
  <c r="I402" i="51" s="1"/>
  <c r="H370" i="51"/>
  <c r="I370" i="51" s="1"/>
  <c r="K370" i="51" s="1"/>
  <c r="T370" i="51" s="1"/>
  <c r="H306" i="51"/>
  <c r="I306" i="51" s="1"/>
  <c r="H272" i="51"/>
  <c r="I272" i="51" s="1"/>
  <c r="K272" i="51" s="1"/>
  <c r="T272" i="51" s="1"/>
  <c r="H148" i="51"/>
  <c r="I148" i="51" s="1"/>
  <c r="K148" i="51" s="1"/>
  <c r="T148" i="51" s="1"/>
  <c r="J1177" i="51"/>
  <c r="H1177" i="51"/>
  <c r="I1177" i="51" s="1"/>
  <c r="J1069" i="51"/>
  <c r="H1069" i="51"/>
  <c r="I1069" i="51" s="1"/>
  <c r="J991" i="51"/>
  <c r="H991" i="51"/>
  <c r="I991" i="51" s="1"/>
  <c r="K991" i="51" s="1"/>
  <c r="T991" i="51" s="1"/>
  <c r="J979" i="51"/>
  <c r="H979" i="51"/>
  <c r="I979" i="51" s="1"/>
  <c r="J955" i="51"/>
  <c r="H955" i="51"/>
  <c r="I955" i="51" s="1"/>
  <c r="K955" i="51" s="1"/>
  <c r="T955" i="51" s="1"/>
  <c r="J943" i="51"/>
  <c r="H943" i="51"/>
  <c r="I943" i="51" s="1"/>
  <c r="K943" i="51" s="1"/>
  <c r="J919" i="51"/>
  <c r="H919" i="51"/>
  <c r="I919" i="51" s="1"/>
  <c r="J907" i="51"/>
  <c r="H907" i="51"/>
  <c r="I907" i="51" s="1"/>
  <c r="J889" i="51"/>
  <c r="H889" i="51"/>
  <c r="I889" i="51" s="1"/>
  <c r="K889" i="51" s="1"/>
  <c r="T889" i="51" s="1"/>
  <c r="J865" i="51"/>
  <c r="H865" i="51"/>
  <c r="I865" i="51" s="1"/>
  <c r="K865" i="51" s="1"/>
  <c r="T865" i="51" s="1"/>
  <c r="J781" i="51"/>
  <c r="H781" i="51"/>
  <c r="I781" i="51" s="1"/>
  <c r="K781" i="51" s="1"/>
  <c r="T781" i="51" s="1"/>
  <c r="J757" i="51"/>
  <c r="H757" i="51"/>
  <c r="I757" i="51" s="1"/>
  <c r="K757" i="51" s="1"/>
  <c r="T757" i="51" s="1"/>
  <c r="J739" i="51"/>
  <c r="H739" i="51"/>
  <c r="I739" i="51" s="1"/>
  <c r="J721" i="51"/>
  <c r="H721" i="51"/>
  <c r="I721" i="51" s="1"/>
  <c r="J703" i="51"/>
  <c r="H703" i="51"/>
  <c r="I703" i="51" s="1"/>
  <c r="K703" i="51" s="1"/>
  <c r="T703" i="51" s="1"/>
  <c r="J631" i="51"/>
  <c r="H631" i="51"/>
  <c r="I631" i="51" s="1"/>
  <c r="J2" i="51"/>
  <c r="I2" i="51"/>
  <c r="J1173" i="51"/>
  <c r="H1173" i="51"/>
  <c r="I1173" i="51" s="1"/>
  <c r="K1173" i="51" s="1"/>
  <c r="T1173" i="51" s="1"/>
  <c r="J1149" i="51"/>
  <c r="H1149" i="51"/>
  <c r="I1149" i="51" s="1"/>
  <c r="K1149" i="51" s="1"/>
  <c r="T1149" i="51" s="1"/>
  <c r="J1137" i="51"/>
  <c r="H1137" i="51"/>
  <c r="I1137" i="51" s="1"/>
  <c r="K1137" i="51" s="1"/>
  <c r="T1137" i="51" s="1"/>
  <c r="J1119" i="51"/>
  <c r="H1119" i="51"/>
  <c r="I1119" i="51" s="1"/>
  <c r="K1119" i="51" s="1"/>
  <c r="T1119" i="51" s="1"/>
  <c r="J1113" i="51"/>
  <c r="H1113" i="51"/>
  <c r="I1113" i="51" s="1"/>
  <c r="J1101" i="51"/>
  <c r="H1101" i="51"/>
  <c r="I1101" i="51" s="1"/>
  <c r="J1047" i="51"/>
  <c r="H1047" i="51"/>
  <c r="I1047" i="51" s="1"/>
  <c r="K1047" i="51" s="1"/>
  <c r="T1047" i="51" s="1"/>
  <c r="J1041" i="51"/>
  <c r="H1041" i="51"/>
  <c r="I1041" i="51" s="1"/>
  <c r="J1029" i="51"/>
  <c r="H1029" i="51"/>
  <c r="I1029" i="51" s="1"/>
  <c r="J975" i="51"/>
  <c r="H975" i="51"/>
  <c r="I975" i="51" s="1"/>
  <c r="K975" i="51" s="1"/>
  <c r="T975" i="51" s="1"/>
  <c r="J969" i="51"/>
  <c r="H969" i="51"/>
  <c r="I969" i="51" s="1"/>
  <c r="K969" i="51" s="1"/>
  <c r="T969" i="51" s="1"/>
  <c r="J939" i="51"/>
  <c r="H939" i="51"/>
  <c r="I939" i="51" s="1"/>
  <c r="J933" i="51"/>
  <c r="H933" i="51"/>
  <c r="I933" i="51" s="1"/>
  <c r="K933" i="51" s="1"/>
  <c r="T933" i="51" s="1"/>
  <c r="J921" i="51"/>
  <c r="H921" i="51"/>
  <c r="I921" i="51" s="1"/>
  <c r="J897" i="51"/>
  <c r="H897" i="51"/>
  <c r="I897" i="51" s="1"/>
  <c r="J885" i="51"/>
  <c r="H885" i="51"/>
  <c r="I885" i="51" s="1"/>
  <c r="K885" i="51" s="1"/>
  <c r="T885" i="51" s="1"/>
  <c r="J861" i="51"/>
  <c r="H861" i="51"/>
  <c r="I861" i="51" s="1"/>
  <c r="K861" i="51" s="1"/>
  <c r="T861" i="51" s="1"/>
  <c r="J849" i="51"/>
  <c r="H849" i="51"/>
  <c r="I849" i="51" s="1"/>
  <c r="J843" i="51"/>
  <c r="H843" i="51"/>
  <c r="I843" i="51" s="1"/>
  <c r="K843" i="51" s="1"/>
  <c r="T843" i="51" s="1"/>
  <c r="J831" i="51"/>
  <c r="H831" i="51"/>
  <c r="I831" i="51" s="1"/>
  <c r="J807" i="51"/>
  <c r="H807" i="51"/>
  <c r="I807" i="51" s="1"/>
  <c r="J795" i="51"/>
  <c r="H795" i="51"/>
  <c r="I795" i="51" s="1"/>
  <c r="K795" i="51" s="1"/>
  <c r="T795" i="51" s="1"/>
  <c r="J717" i="51"/>
  <c r="H717" i="51"/>
  <c r="I717" i="51" s="1"/>
  <c r="J699" i="51"/>
  <c r="H699" i="51"/>
  <c r="I699" i="51" s="1"/>
  <c r="K699" i="51" s="1"/>
  <c r="T699" i="51" s="1"/>
  <c r="J1184" i="51"/>
  <c r="H1184" i="51"/>
  <c r="I1184" i="51" s="1"/>
  <c r="K1184" i="51" s="1"/>
  <c r="T1184" i="51" s="1"/>
  <c r="J1178" i="51"/>
  <c r="H1178" i="51"/>
  <c r="I1178" i="51" s="1"/>
  <c r="J1166" i="51"/>
  <c r="H1166" i="51"/>
  <c r="I1166" i="51" s="1"/>
  <c r="J1148" i="51"/>
  <c r="H1148" i="51"/>
  <c r="I1148" i="51" s="1"/>
  <c r="K1148" i="51" s="1"/>
  <c r="T1148" i="51" s="1"/>
  <c r="J1142" i="51"/>
  <c r="H1142" i="51"/>
  <c r="I1142" i="51" s="1"/>
  <c r="K1142" i="51" s="1"/>
  <c r="T1142" i="51" s="1"/>
  <c r="J1130" i="51"/>
  <c r="H1130" i="51"/>
  <c r="I1130" i="51" s="1"/>
  <c r="J1112" i="51"/>
  <c r="H1112" i="51"/>
  <c r="I1112" i="51" s="1"/>
  <c r="K1112" i="51" s="1"/>
  <c r="T1112" i="51" s="1"/>
  <c r="J1106" i="51"/>
  <c r="H1106" i="51"/>
  <c r="I1106" i="51" s="1"/>
  <c r="J1094" i="51"/>
  <c r="H1094" i="51"/>
  <c r="I1094" i="51" s="1"/>
  <c r="J1076" i="51"/>
  <c r="H1076" i="51"/>
  <c r="I1076" i="51" s="1"/>
  <c r="K1076" i="51" s="1"/>
  <c r="T1076" i="51" s="1"/>
  <c r="J1070" i="51"/>
  <c r="H1070" i="51"/>
  <c r="I1070" i="51" s="1"/>
  <c r="J1058" i="51"/>
  <c r="H1058" i="51"/>
  <c r="I1058" i="51" s="1"/>
  <c r="K1058" i="51" s="1"/>
  <c r="T1058" i="51" s="1"/>
  <c r="J1040" i="51"/>
  <c r="H1040" i="51"/>
  <c r="I1040" i="51" s="1"/>
  <c r="K1040" i="51" s="1"/>
  <c r="T1040" i="51" s="1"/>
  <c r="J1034" i="51"/>
  <c r="H1034" i="51"/>
  <c r="I1034" i="51" s="1"/>
  <c r="J1022" i="51"/>
  <c r="H1022" i="51"/>
  <c r="I1022" i="51" s="1"/>
  <c r="J1004" i="51"/>
  <c r="H1004" i="51"/>
  <c r="I1004" i="51" s="1"/>
  <c r="K1004" i="51" s="1"/>
  <c r="T1004" i="51" s="1"/>
  <c r="J998" i="51"/>
  <c r="H998" i="51"/>
  <c r="I998" i="51" s="1"/>
  <c r="J986" i="51"/>
  <c r="H986" i="51"/>
  <c r="I986" i="51" s="1"/>
  <c r="J968" i="51"/>
  <c r="H968" i="51"/>
  <c r="I968" i="51" s="1"/>
  <c r="K968" i="51" s="1"/>
  <c r="T968" i="51" s="1"/>
  <c r="J962" i="51"/>
  <c r="H962" i="51"/>
  <c r="I962" i="51" s="1"/>
  <c r="K962" i="51" s="1"/>
  <c r="T962" i="51" s="1"/>
  <c r="J950" i="51"/>
  <c r="H950" i="51"/>
  <c r="I950" i="51" s="1"/>
  <c r="J932" i="51"/>
  <c r="H932" i="51"/>
  <c r="I932" i="51" s="1"/>
  <c r="K932" i="51" s="1"/>
  <c r="T932" i="51" s="1"/>
  <c r="J926" i="51"/>
  <c r="H926" i="51"/>
  <c r="I926" i="51" s="1"/>
  <c r="J914" i="51"/>
  <c r="H914" i="51"/>
  <c r="I914" i="51" s="1"/>
  <c r="J896" i="51"/>
  <c r="H896" i="51"/>
  <c r="I896" i="51" s="1"/>
  <c r="K896" i="51" s="1"/>
  <c r="T896" i="51" s="1"/>
  <c r="J890" i="51"/>
  <c r="H890" i="51"/>
  <c r="I890" i="51" s="1"/>
  <c r="J878" i="51"/>
  <c r="H878" i="51"/>
  <c r="I878" i="51" s="1"/>
  <c r="K878" i="51" s="1"/>
  <c r="T878" i="51" s="1"/>
  <c r="J872" i="51"/>
  <c r="H872" i="51"/>
  <c r="I872" i="51" s="1"/>
  <c r="K872" i="51" s="1"/>
  <c r="T872" i="51" s="1"/>
  <c r="J860" i="51"/>
  <c r="H860" i="51"/>
  <c r="I860" i="51" s="1"/>
  <c r="K860" i="51" s="1"/>
  <c r="T860" i="51" s="1"/>
  <c r="J854" i="51"/>
  <c r="H854" i="51"/>
  <c r="I854" i="51" s="1"/>
  <c r="J842" i="51"/>
  <c r="H842" i="51"/>
  <c r="I842" i="51" s="1"/>
  <c r="K842" i="51" s="1"/>
  <c r="T842" i="51" s="1"/>
  <c r="J836" i="51"/>
  <c r="H836" i="51"/>
  <c r="I836" i="51" s="1"/>
  <c r="J824" i="51"/>
  <c r="H824" i="51"/>
  <c r="I824" i="51" s="1"/>
  <c r="J818" i="51"/>
  <c r="H818" i="51"/>
  <c r="I818" i="51" s="1"/>
  <c r="K818" i="51" s="1"/>
  <c r="T818" i="51" s="1"/>
  <c r="J806" i="51"/>
  <c r="H806" i="51"/>
  <c r="I806" i="51" s="1"/>
  <c r="J800" i="51"/>
  <c r="H800" i="51"/>
  <c r="I800" i="51" s="1"/>
  <c r="J788" i="51"/>
  <c r="H788" i="51"/>
  <c r="I788" i="51" s="1"/>
  <c r="K788" i="51" s="1"/>
  <c r="T788" i="51" s="1"/>
  <c r="J782" i="51"/>
  <c r="H782" i="51"/>
  <c r="I782" i="51" s="1"/>
  <c r="K782" i="51" s="1"/>
  <c r="T782" i="51" s="1"/>
  <c r="J770" i="51"/>
  <c r="H770" i="51"/>
  <c r="I770" i="51" s="1"/>
  <c r="K770" i="51" s="1"/>
  <c r="T770" i="51" s="1"/>
  <c r="J764" i="51"/>
  <c r="H764" i="51"/>
  <c r="I764" i="51" s="1"/>
  <c r="K764" i="51" s="1"/>
  <c r="T764" i="51" s="1"/>
  <c r="J752" i="51"/>
  <c r="H752" i="51"/>
  <c r="I752" i="51" s="1"/>
  <c r="J746" i="51"/>
  <c r="H746" i="51"/>
  <c r="I746" i="51" s="1"/>
  <c r="J734" i="51"/>
  <c r="H734" i="51"/>
  <c r="I734" i="51" s="1"/>
  <c r="K734" i="51" s="1"/>
  <c r="T734" i="51" s="1"/>
  <c r="J728" i="51"/>
  <c r="H728" i="51"/>
  <c r="I728" i="51" s="1"/>
  <c r="J716" i="51"/>
  <c r="H716" i="51"/>
  <c r="I716" i="51" s="1"/>
  <c r="J710" i="51"/>
  <c r="H710" i="51"/>
  <c r="I710" i="51" s="1"/>
  <c r="K710" i="51" s="1"/>
  <c r="T710" i="51" s="1"/>
  <c r="J698" i="51"/>
  <c r="H698" i="51"/>
  <c r="I698" i="51" s="1"/>
  <c r="K698" i="51" s="1"/>
  <c r="T698" i="51" s="1"/>
  <c r="J692" i="51"/>
  <c r="H692" i="51"/>
  <c r="I692" i="51" s="1"/>
  <c r="K692" i="51" s="1"/>
  <c r="T692" i="51" s="1"/>
  <c r="J680" i="51"/>
  <c r="H680" i="51"/>
  <c r="I680" i="51" s="1"/>
  <c r="K680" i="51" s="1"/>
  <c r="T680" i="51" s="1"/>
  <c r="J674" i="51"/>
  <c r="H674" i="51"/>
  <c r="I674" i="51" s="1"/>
  <c r="J668" i="51"/>
  <c r="H668" i="51"/>
  <c r="I668" i="51" s="1"/>
  <c r="J662" i="51"/>
  <c r="H662" i="51"/>
  <c r="I662" i="51" s="1"/>
  <c r="K662" i="51" s="1"/>
  <c r="T662" i="51" s="1"/>
  <c r="J656" i="51"/>
  <c r="H656" i="51"/>
  <c r="I656" i="51" s="1"/>
  <c r="J650" i="51"/>
  <c r="H650" i="51"/>
  <c r="I650" i="51" s="1"/>
  <c r="J644" i="51"/>
  <c r="H644" i="51"/>
  <c r="I644" i="51" s="1"/>
  <c r="K644" i="51" s="1"/>
  <c r="T644" i="51" s="1"/>
  <c r="J638" i="51"/>
  <c r="H638" i="51"/>
  <c r="I638" i="51" s="1"/>
  <c r="J632" i="51"/>
  <c r="H632" i="51"/>
  <c r="I632" i="51" s="1"/>
  <c r="J626" i="51"/>
  <c r="H626" i="51"/>
  <c r="I626" i="51" s="1"/>
  <c r="K626" i="51" s="1"/>
  <c r="T626" i="51" s="1"/>
  <c r="J620" i="51"/>
  <c r="H620" i="51"/>
  <c r="I620" i="51" s="1"/>
  <c r="J590" i="51"/>
  <c r="H590" i="51"/>
  <c r="I590" i="51" s="1"/>
  <c r="K590" i="51" s="1"/>
  <c r="T590" i="51" s="1"/>
  <c r="J584" i="51"/>
  <c r="H584" i="51"/>
  <c r="I584" i="51" s="1"/>
  <c r="K584" i="51" s="1"/>
  <c r="T584" i="51" s="1"/>
  <c r="J578" i="51"/>
  <c r="H578" i="51"/>
  <c r="I578" i="51" s="1"/>
  <c r="J572" i="51"/>
  <c r="H572" i="51"/>
  <c r="I572" i="51" s="1"/>
  <c r="J566" i="51"/>
  <c r="H566" i="51"/>
  <c r="I566" i="51" s="1"/>
  <c r="K566" i="51" s="1"/>
  <c r="T566" i="51" s="1"/>
  <c r="J560" i="51"/>
  <c r="H560" i="51"/>
  <c r="I560" i="51" s="1"/>
  <c r="J554" i="51"/>
  <c r="H554" i="51"/>
  <c r="I554" i="51" s="1"/>
  <c r="J548" i="51"/>
  <c r="H548" i="51"/>
  <c r="I548" i="51" s="1"/>
  <c r="K548" i="51" s="1"/>
  <c r="T548" i="51" s="1"/>
  <c r="J542" i="51"/>
  <c r="H542" i="51"/>
  <c r="I542" i="51" s="1"/>
  <c r="J536" i="51"/>
  <c r="H536" i="51"/>
  <c r="I536" i="51" s="1"/>
  <c r="J530" i="51"/>
  <c r="H530" i="51"/>
  <c r="I530" i="51" s="1"/>
  <c r="K530" i="51" s="1"/>
  <c r="T530" i="51" s="1"/>
  <c r="J524" i="51"/>
  <c r="H524" i="51"/>
  <c r="I524" i="51" s="1"/>
  <c r="J518" i="51"/>
  <c r="H518" i="51"/>
  <c r="I518" i="51" s="1"/>
  <c r="K518" i="51" s="1"/>
  <c r="T518" i="51" s="1"/>
  <c r="J512" i="51"/>
  <c r="H512" i="51"/>
  <c r="I512" i="51" s="1"/>
  <c r="K512" i="51" s="1"/>
  <c r="T512" i="51" s="1"/>
  <c r="J482" i="51"/>
  <c r="H482" i="51"/>
  <c r="I482" i="51" s="1"/>
  <c r="J476" i="51"/>
  <c r="H476" i="51"/>
  <c r="I476" i="51" s="1"/>
  <c r="J470" i="51"/>
  <c r="H470" i="51"/>
  <c r="I470" i="51" s="1"/>
  <c r="K470" i="51" s="1"/>
  <c r="T470" i="51" s="1"/>
  <c r="J464" i="51"/>
  <c r="H464" i="51"/>
  <c r="I464" i="51" s="1"/>
  <c r="J458" i="51"/>
  <c r="H458" i="51"/>
  <c r="I458" i="51" s="1"/>
  <c r="J452" i="51"/>
  <c r="H452" i="51"/>
  <c r="I452" i="51" s="1"/>
  <c r="K452" i="51" s="1"/>
  <c r="T452" i="51" s="1"/>
  <c r="J446" i="51"/>
  <c r="H446" i="51"/>
  <c r="I446" i="51" s="1"/>
  <c r="J440" i="51"/>
  <c r="H440" i="51"/>
  <c r="I440" i="51" s="1"/>
  <c r="J434" i="51"/>
  <c r="H434" i="51"/>
  <c r="I434" i="51" s="1"/>
  <c r="K434" i="51" s="1"/>
  <c r="T434" i="51" s="1"/>
  <c r="J428" i="51"/>
  <c r="H428" i="51"/>
  <c r="I428" i="51" s="1"/>
  <c r="K428" i="51" s="1"/>
  <c r="T428" i="51" s="1"/>
  <c r="J422" i="51"/>
  <c r="H422" i="51"/>
  <c r="I422" i="51" s="1"/>
  <c r="K422" i="51" s="1"/>
  <c r="T422" i="51" s="1"/>
  <c r="J416" i="51"/>
  <c r="H416" i="51"/>
  <c r="I416" i="51" s="1"/>
  <c r="K416" i="51" s="1"/>
  <c r="T416" i="51" s="1"/>
  <c r="J410" i="51"/>
  <c r="H410" i="51"/>
  <c r="I410" i="51" s="1"/>
  <c r="K410" i="51" s="1"/>
  <c r="T410" i="51" s="1"/>
  <c r="J404" i="51"/>
  <c r="H404" i="51"/>
  <c r="I404" i="51" s="1"/>
  <c r="J374" i="51"/>
  <c r="H374" i="51"/>
  <c r="I374" i="51" s="1"/>
  <c r="K374" i="51" s="1"/>
  <c r="T374" i="51" s="1"/>
  <c r="J368" i="51"/>
  <c r="H368" i="51"/>
  <c r="I368" i="51" s="1"/>
  <c r="J362" i="51"/>
  <c r="H362" i="51"/>
  <c r="I362" i="51" s="1"/>
  <c r="J356" i="51"/>
  <c r="H356" i="51"/>
  <c r="I356" i="51" s="1"/>
  <c r="K356" i="51" s="1"/>
  <c r="T356" i="51" s="1"/>
  <c r="J350" i="51"/>
  <c r="H350" i="51"/>
  <c r="I350" i="51" s="1"/>
  <c r="J344" i="51"/>
  <c r="H344" i="51"/>
  <c r="I344" i="51" s="1"/>
  <c r="J338" i="51"/>
  <c r="H338" i="51"/>
  <c r="I338" i="51" s="1"/>
  <c r="K338" i="51" s="1"/>
  <c r="T338" i="51" s="1"/>
  <c r="J332" i="51"/>
  <c r="H332" i="51"/>
  <c r="I332" i="51" s="1"/>
  <c r="K332" i="51" s="1"/>
  <c r="T332" i="51" s="1"/>
  <c r="J326" i="51"/>
  <c r="H326" i="51"/>
  <c r="I326" i="51" s="1"/>
  <c r="K326" i="51" s="1"/>
  <c r="T326" i="51" s="1"/>
  <c r="J320" i="51"/>
  <c r="H320" i="51"/>
  <c r="I320" i="51" s="1"/>
  <c r="K320" i="51" s="1"/>
  <c r="T320" i="51" s="1"/>
  <c r="J314" i="51"/>
  <c r="H314" i="51"/>
  <c r="I314" i="51" s="1"/>
  <c r="K314" i="51" s="1"/>
  <c r="T314" i="51" s="1"/>
  <c r="J308" i="51"/>
  <c r="H308" i="51"/>
  <c r="I308" i="51" s="1"/>
  <c r="J302" i="51"/>
  <c r="H302" i="51"/>
  <c r="I302" i="51" s="1"/>
  <c r="K302" i="51" s="1"/>
  <c r="T302" i="51" s="1"/>
  <c r="J296" i="51"/>
  <c r="H296" i="51"/>
  <c r="I296" i="51" s="1"/>
  <c r="J266" i="51"/>
  <c r="H266" i="51"/>
  <c r="I266" i="51" s="1"/>
  <c r="J260" i="51"/>
  <c r="H260" i="51"/>
  <c r="I260" i="51" s="1"/>
  <c r="K260" i="51" s="1"/>
  <c r="T260" i="51" s="1"/>
  <c r="J254" i="51"/>
  <c r="H254" i="51"/>
  <c r="I254" i="51" s="1"/>
  <c r="J248" i="51"/>
  <c r="H248" i="51"/>
  <c r="I248" i="51" s="1"/>
  <c r="K248" i="51" s="1"/>
  <c r="T248" i="51" s="1"/>
  <c r="J242" i="51"/>
  <c r="H242" i="51"/>
  <c r="I242" i="51" s="1"/>
  <c r="K242" i="51" s="1"/>
  <c r="T242" i="51" s="1"/>
  <c r="J236" i="51"/>
  <c r="H236" i="51"/>
  <c r="I236" i="51" s="1"/>
  <c r="K236" i="51" s="1"/>
  <c r="T236" i="51" s="1"/>
  <c r="J230" i="51"/>
  <c r="H230" i="51"/>
  <c r="I230" i="51" s="1"/>
  <c r="K230" i="51" s="1"/>
  <c r="T230" i="51" s="1"/>
  <c r="J224" i="51"/>
  <c r="H224" i="51"/>
  <c r="I224" i="51" s="1"/>
  <c r="K224" i="51" s="1"/>
  <c r="T224" i="51" s="1"/>
  <c r="J212" i="51"/>
  <c r="H212" i="51"/>
  <c r="I212" i="51" s="1"/>
  <c r="J206" i="51"/>
  <c r="H206" i="51"/>
  <c r="I206" i="51" s="1"/>
  <c r="J194" i="51"/>
  <c r="H194" i="51"/>
  <c r="I194" i="51" s="1"/>
  <c r="K194" i="51" s="1"/>
  <c r="T194" i="51" s="1"/>
  <c r="J188" i="51"/>
  <c r="H188" i="51"/>
  <c r="I188" i="51" s="1"/>
  <c r="J176" i="51"/>
  <c r="H176" i="51"/>
  <c r="I176" i="51" s="1"/>
  <c r="J170" i="51"/>
  <c r="H170" i="51"/>
  <c r="I170" i="51" s="1"/>
  <c r="K170" i="51" s="1"/>
  <c r="T170" i="51" s="1"/>
  <c r="J164" i="51"/>
  <c r="H164" i="51"/>
  <c r="I164" i="51" s="1"/>
  <c r="J158" i="51"/>
  <c r="H158" i="51"/>
  <c r="I158" i="51" s="1"/>
  <c r="J152" i="51"/>
  <c r="H152" i="51"/>
  <c r="I152" i="51" s="1"/>
  <c r="K152" i="51" s="1"/>
  <c r="T152" i="51" s="1"/>
  <c r="J146" i="51"/>
  <c r="H146" i="51"/>
  <c r="I146" i="51" s="1"/>
  <c r="K146" i="51" s="1"/>
  <c r="T146" i="51" s="1"/>
  <c r="J140" i="51"/>
  <c r="H140" i="51"/>
  <c r="I140" i="51" s="1"/>
  <c r="K140" i="51" s="1"/>
  <c r="T140" i="51" s="1"/>
  <c r="J134" i="51"/>
  <c r="H134" i="51"/>
  <c r="I134" i="51" s="1"/>
  <c r="K134" i="51" s="1"/>
  <c r="T134" i="51" s="1"/>
  <c r="J128" i="51"/>
  <c r="H128" i="51"/>
  <c r="I128" i="51" s="1"/>
  <c r="J122" i="51"/>
  <c r="H122" i="51"/>
  <c r="I122" i="51" s="1"/>
  <c r="H1183" i="51"/>
  <c r="I1183" i="51" s="1"/>
  <c r="K1183" i="51" s="1"/>
  <c r="T1183" i="51" s="1"/>
  <c r="H1168" i="51"/>
  <c r="I1168" i="51" s="1"/>
  <c r="K1168" i="51" s="1"/>
  <c r="T1168" i="51" s="1"/>
  <c r="H1154" i="51"/>
  <c r="I1154" i="51" s="1"/>
  <c r="K1154" i="51" s="1"/>
  <c r="T1154" i="51" s="1"/>
  <c r="H1140" i="51"/>
  <c r="I1140" i="51" s="1"/>
  <c r="K1140" i="51" s="1"/>
  <c r="H1125" i="51"/>
  <c r="I1125" i="51" s="1"/>
  <c r="K1125" i="51" s="1"/>
  <c r="T1125" i="51" s="1"/>
  <c r="H1111" i="51"/>
  <c r="I1111" i="51" s="1"/>
  <c r="K1111" i="51" s="1"/>
  <c r="T1111" i="51" s="1"/>
  <c r="H1096" i="51"/>
  <c r="I1096" i="51" s="1"/>
  <c r="K1096" i="51" s="1"/>
  <c r="T1096" i="51" s="1"/>
  <c r="H1082" i="51"/>
  <c r="I1082" i="51" s="1"/>
  <c r="K1082" i="51" s="1"/>
  <c r="T1082" i="51" s="1"/>
  <c r="H1068" i="51"/>
  <c r="I1068" i="51" s="1"/>
  <c r="K1068" i="51" s="1"/>
  <c r="T1068" i="51" s="1"/>
  <c r="H1053" i="51"/>
  <c r="I1053" i="51" s="1"/>
  <c r="K1053" i="51" s="1"/>
  <c r="T1053" i="51" s="1"/>
  <c r="H1039" i="51"/>
  <c r="I1039" i="51" s="1"/>
  <c r="K1039" i="51" s="1"/>
  <c r="T1039" i="51" s="1"/>
  <c r="H1024" i="51"/>
  <c r="I1024" i="51" s="1"/>
  <c r="K1024" i="51" s="1"/>
  <c r="T1024" i="51" s="1"/>
  <c r="H1010" i="51"/>
  <c r="I1010" i="51" s="1"/>
  <c r="K1010" i="51" s="1"/>
  <c r="T1010" i="51" s="1"/>
  <c r="H996" i="51"/>
  <c r="I996" i="51" s="1"/>
  <c r="K996" i="51" s="1"/>
  <c r="T996" i="51" s="1"/>
  <c r="H981" i="51"/>
  <c r="I981" i="51" s="1"/>
  <c r="H967" i="51"/>
  <c r="I967" i="51" s="1"/>
  <c r="K967" i="51" s="1"/>
  <c r="T967" i="51" s="1"/>
  <c r="H952" i="51"/>
  <c r="I952" i="51" s="1"/>
  <c r="K952" i="51" s="1"/>
  <c r="T952" i="51" s="1"/>
  <c r="H938" i="51"/>
  <c r="I938" i="51" s="1"/>
  <c r="K938" i="51" s="1"/>
  <c r="T938" i="51" s="1"/>
  <c r="H924" i="51"/>
  <c r="I924" i="51" s="1"/>
  <c r="K924" i="51" s="1"/>
  <c r="T924" i="51" s="1"/>
  <c r="H909" i="51"/>
  <c r="I909" i="51" s="1"/>
  <c r="K909" i="51" s="1"/>
  <c r="T909" i="51" s="1"/>
  <c r="H895" i="51"/>
  <c r="I895" i="51" s="1"/>
  <c r="K895" i="51" s="1"/>
  <c r="T895" i="51" s="1"/>
  <c r="H880" i="51"/>
  <c r="I880" i="51" s="1"/>
  <c r="K880" i="51" s="1"/>
  <c r="T880" i="51" s="1"/>
  <c r="H859" i="51"/>
  <c r="I859" i="51" s="1"/>
  <c r="K859" i="51" s="1"/>
  <c r="T859" i="51" s="1"/>
  <c r="H837" i="51"/>
  <c r="I837" i="51" s="1"/>
  <c r="H816" i="51"/>
  <c r="I816" i="51" s="1"/>
  <c r="H794" i="51"/>
  <c r="I794" i="51" s="1"/>
  <c r="K794" i="51" s="1"/>
  <c r="T794" i="51" s="1"/>
  <c r="H772" i="51"/>
  <c r="I772" i="51" s="1"/>
  <c r="K772" i="51" s="1"/>
  <c r="H751" i="51"/>
  <c r="I751" i="51" s="1"/>
  <c r="H729" i="51"/>
  <c r="I729" i="51" s="1"/>
  <c r="K729" i="51" s="1"/>
  <c r="T729" i="51" s="1"/>
  <c r="H708" i="51"/>
  <c r="I708" i="51" s="1"/>
  <c r="K708" i="51" s="1"/>
  <c r="T708" i="51" s="1"/>
  <c r="H686" i="51"/>
  <c r="I686" i="51" s="1"/>
  <c r="K686" i="51" s="1"/>
  <c r="T686" i="51" s="1"/>
  <c r="H657" i="51"/>
  <c r="I657" i="51" s="1"/>
  <c r="K657" i="51" s="1"/>
  <c r="T657" i="51" s="1"/>
  <c r="H624" i="51"/>
  <c r="I624" i="51" s="1"/>
  <c r="H592" i="51"/>
  <c r="I592" i="51" s="1"/>
  <c r="K592" i="51" s="1"/>
  <c r="T592" i="51" s="1"/>
  <c r="H559" i="51"/>
  <c r="I559" i="51" s="1"/>
  <c r="H528" i="51"/>
  <c r="I528" i="51" s="1"/>
  <c r="K528" i="51" s="1"/>
  <c r="T528" i="51" s="1"/>
  <c r="H494" i="51"/>
  <c r="I494" i="51" s="1"/>
  <c r="K494" i="51" s="1"/>
  <c r="H463" i="51"/>
  <c r="I463" i="51" s="1"/>
  <c r="K463" i="51" s="1"/>
  <c r="T463" i="51" s="1"/>
  <c r="H429" i="51"/>
  <c r="I429" i="51" s="1"/>
  <c r="K429" i="51" s="1"/>
  <c r="T429" i="51" s="1"/>
  <c r="H398" i="51"/>
  <c r="I398" i="51" s="1"/>
  <c r="K398" i="51" s="1"/>
  <c r="T398" i="51" s="1"/>
  <c r="H364" i="51"/>
  <c r="I364" i="51" s="1"/>
  <c r="K364" i="51" s="1"/>
  <c r="T364" i="51" s="1"/>
  <c r="H333" i="51"/>
  <c r="I333" i="51" s="1"/>
  <c r="K333" i="51" s="1"/>
  <c r="T333" i="51" s="1"/>
  <c r="H300" i="51"/>
  <c r="I300" i="51" s="1"/>
  <c r="H268" i="51"/>
  <c r="I268" i="51" s="1"/>
  <c r="K268" i="51" s="1"/>
  <c r="T268" i="51" s="1"/>
  <c r="H235" i="51"/>
  <c r="I235" i="51" s="1"/>
  <c r="K235" i="51" s="1"/>
  <c r="T235" i="51" s="1"/>
  <c r="H200" i="51"/>
  <c r="I200" i="51" s="1"/>
  <c r="K200" i="51" s="1"/>
  <c r="T200" i="51" s="1"/>
  <c r="H124" i="51"/>
  <c r="I124" i="51" s="1"/>
  <c r="K124" i="51" s="1"/>
  <c r="J110" i="51"/>
  <c r="H110" i="51"/>
  <c r="I110" i="51" s="1"/>
  <c r="J92" i="51"/>
  <c r="H92" i="51"/>
  <c r="I92" i="51" s="1"/>
  <c r="J86" i="51"/>
  <c r="H86" i="51"/>
  <c r="I86" i="51" s="1"/>
  <c r="J80" i="51"/>
  <c r="H80" i="51"/>
  <c r="I80" i="51" s="1"/>
  <c r="J74" i="51"/>
  <c r="H74" i="51"/>
  <c r="I74" i="51" s="1"/>
  <c r="J56" i="51"/>
  <c r="H56" i="51"/>
  <c r="I56" i="51" s="1"/>
  <c r="K56" i="51" s="1"/>
  <c r="T56" i="51" s="1"/>
  <c r="J38" i="51"/>
  <c r="H38" i="51"/>
  <c r="I38" i="51" s="1"/>
  <c r="J32" i="51"/>
  <c r="H32" i="51"/>
  <c r="I32" i="51" s="1"/>
  <c r="J26" i="51"/>
  <c r="H26" i="51"/>
  <c r="I26" i="51" s="1"/>
  <c r="J20" i="51"/>
  <c r="H20" i="51"/>
  <c r="I20" i="51" s="1"/>
  <c r="H98" i="51"/>
  <c r="I98" i="51" s="1"/>
  <c r="K98" i="51" s="1"/>
  <c r="T98" i="51" s="1"/>
  <c r="H62" i="51"/>
  <c r="I62" i="51" s="1"/>
  <c r="K62" i="51" s="1"/>
  <c r="T62" i="51" s="1"/>
  <c r="H16" i="51"/>
  <c r="I16" i="51" s="1"/>
  <c r="J169" i="51"/>
  <c r="H169" i="51"/>
  <c r="I169" i="51" s="1"/>
  <c r="J163" i="51"/>
  <c r="H163" i="51"/>
  <c r="I163" i="51" s="1"/>
  <c r="K163" i="51" s="1"/>
  <c r="T163" i="51" s="1"/>
  <c r="J157" i="51"/>
  <c r="H157" i="51"/>
  <c r="I157" i="51" s="1"/>
  <c r="K157" i="51" s="1"/>
  <c r="T157" i="51" s="1"/>
  <c r="J151" i="51"/>
  <c r="H151" i="51"/>
  <c r="I151" i="51" s="1"/>
  <c r="K151" i="51" s="1"/>
  <c r="T151" i="51" s="1"/>
  <c r="J145" i="51"/>
  <c r="H145" i="51"/>
  <c r="I145" i="51" s="1"/>
  <c r="K145" i="51" s="1"/>
  <c r="T145" i="51" s="1"/>
  <c r="J139" i="51"/>
  <c r="H139" i="51"/>
  <c r="I139" i="51" s="1"/>
  <c r="K139" i="51" s="1"/>
  <c r="T139" i="51" s="1"/>
  <c r="J133" i="51"/>
  <c r="H133" i="51"/>
  <c r="I133" i="51" s="1"/>
  <c r="K133" i="51" s="1"/>
  <c r="T133" i="51" s="1"/>
  <c r="H127" i="51"/>
  <c r="I127" i="51" s="1"/>
  <c r="J127" i="51"/>
  <c r="J121" i="51"/>
  <c r="H121" i="51"/>
  <c r="I121" i="51" s="1"/>
  <c r="J115" i="51"/>
  <c r="H115" i="51"/>
  <c r="I115" i="51" s="1"/>
  <c r="J109" i="51"/>
  <c r="H109" i="51"/>
  <c r="I109" i="51" s="1"/>
  <c r="K109" i="51" s="1"/>
  <c r="T109" i="51" s="1"/>
  <c r="J103" i="51"/>
  <c r="H103" i="51"/>
  <c r="I103" i="51" s="1"/>
  <c r="J97" i="51"/>
  <c r="H97" i="51"/>
  <c r="I97" i="51" s="1"/>
  <c r="J91" i="51"/>
  <c r="H91" i="51"/>
  <c r="I91" i="51" s="1"/>
  <c r="K91" i="51" s="1"/>
  <c r="T91" i="51" s="1"/>
  <c r="J85" i="51"/>
  <c r="H85" i="51"/>
  <c r="I85" i="51" s="1"/>
  <c r="J79" i="51"/>
  <c r="H79" i="51"/>
  <c r="I79" i="51" s="1"/>
  <c r="J73" i="51"/>
  <c r="H73" i="51"/>
  <c r="I73" i="51" s="1"/>
  <c r="K73" i="51" s="1"/>
  <c r="T73" i="51" s="1"/>
  <c r="J67" i="51"/>
  <c r="H67" i="51"/>
  <c r="I67" i="51" s="1"/>
  <c r="J61" i="51"/>
  <c r="H61" i="51"/>
  <c r="I61" i="51" s="1"/>
  <c r="K61" i="51" s="1"/>
  <c r="T61" i="51" s="1"/>
  <c r="J55" i="51"/>
  <c r="H55" i="51"/>
  <c r="I55" i="51" s="1"/>
  <c r="K55" i="51" s="1"/>
  <c r="T55" i="51" s="1"/>
  <c r="J49" i="51"/>
  <c r="H49" i="51"/>
  <c r="I49" i="51" s="1"/>
  <c r="K49" i="51" s="1"/>
  <c r="T49" i="51" s="1"/>
  <c r="J43" i="51"/>
  <c r="H43" i="51"/>
  <c r="I43" i="51" s="1"/>
  <c r="K43" i="51" s="1"/>
  <c r="T43" i="51" s="1"/>
  <c r="J37" i="51"/>
  <c r="H37" i="51"/>
  <c r="I37" i="51" s="1"/>
  <c r="K37" i="51" s="1"/>
  <c r="T37" i="51" s="1"/>
  <c r="J31" i="51"/>
  <c r="H31" i="51"/>
  <c r="I31" i="51" s="1"/>
  <c r="J25" i="51"/>
  <c r="H25" i="51"/>
  <c r="I25" i="51" s="1"/>
  <c r="J19" i="51"/>
  <c r="H19" i="51"/>
  <c r="I19" i="51" s="1"/>
  <c r="K19" i="51" s="1"/>
  <c r="T19" i="51" s="1"/>
  <c r="J13" i="51"/>
  <c r="H13" i="51"/>
  <c r="I13" i="51" s="1"/>
  <c r="J7" i="51"/>
  <c r="H7" i="51"/>
  <c r="I7" i="51" s="1"/>
  <c r="H50" i="51"/>
  <c r="I50" i="51" s="1"/>
  <c r="K50" i="51" s="1"/>
  <c r="T50" i="51" s="1"/>
  <c r="H14" i="51"/>
  <c r="I14" i="51" s="1"/>
  <c r="K14" i="51" s="1"/>
  <c r="T14" i="51" s="1"/>
  <c r="H40" i="51"/>
  <c r="I40" i="51" s="1"/>
  <c r="J58" i="51"/>
  <c r="H58" i="51"/>
  <c r="I58" i="51" s="1"/>
  <c r="K58" i="51" s="1"/>
  <c r="T58" i="51" s="1"/>
  <c r="J52" i="51"/>
  <c r="H52" i="51"/>
  <c r="I52" i="51" s="1"/>
  <c r="K52" i="51" s="1"/>
  <c r="T52" i="51" s="1"/>
  <c r="J46" i="51"/>
  <c r="H46" i="51"/>
  <c r="I46" i="51" s="1"/>
  <c r="K46" i="51" s="1"/>
  <c r="T46" i="51" s="1"/>
  <c r="J28" i="51"/>
  <c r="H28" i="51"/>
  <c r="I28" i="51" s="1"/>
  <c r="J10" i="51"/>
  <c r="H10" i="51"/>
  <c r="I10" i="51" s="1"/>
  <c r="H116" i="51"/>
  <c r="I116" i="51" s="1"/>
  <c r="H34" i="51"/>
  <c r="I34" i="51" s="1"/>
  <c r="H22" i="51"/>
  <c r="I22" i="51" s="1"/>
  <c r="K22" i="51" s="1"/>
  <c r="T22" i="51" s="1"/>
  <c r="H35" i="1"/>
  <c r="I8" i="1"/>
  <c r="I9" i="1"/>
  <c r="I10" i="1"/>
  <c r="I7" i="1"/>
  <c r="I6" i="1"/>
  <c r="I35" i="1" s="1"/>
  <c r="N35" i="1"/>
  <c r="O35" i="1"/>
  <c r="K35" i="1"/>
  <c r="L35" i="1"/>
  <c r="M35" i="1"/>
  <c r="J35" i="1"/>
  <c r="A14" i="3"/>
  <c r="A13" i="3"/>
  <c r="A5" i="3"/>
  <c r="A12" i="3"/>
  <c r="A11" i="3"/>
  <c r="A6" i="3"/>
  <c r="A9" i="3"/>
  <c r="A2" i="3"/>
  <c r="A4" i="3"/>
  <c r="A3" i="3"/>
  <c r="A7" i="3"/>
  <c r="Q30" i="51" l="1"/>
  <c r="R30" i="51" s="1"/>
  <c r="S30" i="51" s="1"/>
  <c r="Q367" i="51"/>
  <c r="R367" i="51" s="1"/>
  <c r="R491" i="51"/>
  <c r="K830" i="51"/>
  <c r="T830" i="51" s="1"/>
  <c r="K908" i="51"/>
  <c r="T908" i="51" s="1"/>
  <c r="K8" i="51"/>
  <c r="T8" i="51" s="1"/>
  <c r="K104" i="51"/>
  <c r="T104" i="51" s="1"/>
  <c r="Q346" i="51"/>
  <c r="R346" i="51" s="1"/>
  <c r="S346" i="51" s="1"/>
  <c r="Q202" i="51"/>
  <c r="R202" i="51" s="1"/>
  <c r="Q130" i="51"/>
  <c r="R130" i="51" s="1"/>
  <c r="S130" i="51" s="1"/>
  <c r="Q286" i="51"/>
  <c r="R286" i="51" s="1"/>
  <c r="S286" i="51" s="1"/>
  <c r="Q928" i="51"/>
  <c r="R928" i="51" s="1"/>
  <c r="S928" i="51" s="1"/>
  <c r="Q694" i="51"/>
  <c r="R694" i="51" s="1"/>
  <c r="S694" i="51" s="1"/>
  <c r="Q388" i="51"/>
  <c r="R388" i="51" s="1"/>
  <c r="Q295" i="51"/>
  <c r="Q527" i="51"/>
  <c r="R527" i="51" s="1"/>
  <c r="S527" i="51" s="1"/>
  <c r="Q655" i="51"/>
  <c r="R655" i="51" s="1"/>
  <c r="S655" i="51" s="1"/>
  <c r="Q979" i="51"/>
  <c r="R979" i="51" s="1"/>
  <c r="S979" i="51" s="1"/>
  <c r="Q602" i="51"/>
  <c r="Q1169" i="51"/>
  <c r="Q1085" i="51"/>
  <c r="Q1075" i="51"/>
  <c r="R1075" i="51" s="1"/>
  <c r="Q1140" i="51"/>
  <c r="Q912" i="51"/>
  <c r="Q1069" i="51"/>
  <c r="Q870" i="51"/>
  <c r="R870" i="51" s="1"/>
  <c r="S870" i="51" s="1"/>
  <c r="Q607" i="51"/>
  <c r="R607" i="51" s="1"/>
  <c r="S607" i="51" s="1"/>
  <c r="Q892" i="51"/>
  <c r="R892" i="51" s="1"/>
  <c r="S892" i="51" s="1"/>
  <c r="Q1108" i="51"/>
  <c r="R1108" i="51" s="1"/>
  <c r="S1108" i="51" s="1"/>
  <c r="Q408" i="51"/>
  <c r="R408" i="51" s="1"/>
  <c r="S408" i="51" s="1"/>
  <c r="Q70" i="51"/>
  <c r="R70" i="51" s="1"/>
  <c r="S70" i="51" s="1"/>
  <c r="Q238" i="51"/>
  <c r="R238" i="51" s="1"/>
  <c r="S238" i="51" s="1"/>
  <c r="Q856" i="51"/>
  <c r="R856" i="51" s="1"/>
  <c r="S856" i="51" s="1"/>
  <c r="Q142" i="51"/>
  <c r="R142" i="51" s="1"/>
  <c r="Q952" i="51"/>
  <c r="R952" i="51" s="1"/>
  <c r="S952" i="51" s="1"/>
  <c r="R1160" i="51"/>
  <c r="Q438" i="51"/>
  <c r="Q943" i="51"/>
  <c r="R943" i="51" s="1"/>
  <c r="S943" i="51" s="1"/>
  <c r="Q727" i="51"/>
  <c r="R727" i="51" s="1"/>
  <c r="S727" i="51" s="1"/>
  <c r="Q331" i="51"/>
  <c r="R331" i="51" s="1"/>
  <c r="Q559" i="51"/>
  <c r="R559" i="51" s="1"/>
  <c r="Q1030" i="51"/>
  <c r="R1030" i="51" s="1"/>
  <c r="S1030" i="51" s="1"/>
  <c r="Q1072" i="51"/>
  <c r="R1072" i="51" s="1"/>
  <c r="S1072" i="51" s="1"/>
  <c r="Q1144" i="51"/>
  <c r="R1144" i="51" s="1"/>
  <c r="S1144" i="51" s="1"/>
  <c r="K182" i="51"/>
  <c r="T182" i="51" s="1"/>
  <c r="K386" i="51"/>
  <c r="T386" i="51" s="1"/>
  <c r="K704" i="51"/>
  <c r="T704" i="51" s="1"/>
  <c r="K1023" i="51"/>
  <c r="Q984" i="51"/>
  <c r="R984" i="51" s="1"/>
  <c r="Q1049" i="51"/>
  <c r="R1049" i="51" s="1"/>
  <c r="Q187" i="51"/>
  <c r="R187" i="51" s="1"/>
  <c r="R912" i="51"/>
  <c r="Q749" i="51"/>
  <c r="Q439" i="51"/>
  <c r="Q1051" i="51"/>
  <c r="R1051" i="51" s="1"/>
  <c r="S1051" i="51" s="1"/>
  <c r="Q545" i="51"/>
  <c r="R545" i="51" s="1"/>
  <c r="Q980" i="51"/>
  <c r="Q764" i="51"/>
  <c r="Q1097" i="51"/>
  <c r="R1097" i="51" s="1"/>
  <c r="Q232" i="51"/>
  <c r="R232" i="51" s="1"/>
  <c r="S232" i="51" s="1"/>
  <c r="Q628" i="51"/>
  <c r="Q1018" i="51"/>
  <c r="R1018" i="51" s="1"/>
  <c r="S1018" i="51" s="1"/>
  <c r="Q178" i="51"/>
  <c r="R178" i="51" s="1"/>
  <c r="S178" i="51" s="1"/>
  <c r="Q784" i="51"/>
  <c r="R784" i="51" s="1"/>
  <c r="S784" i="51" s="1"/>
  <c r="Q94" i="51"/>
  <c r="Q911" i="51"/>
  <c r="Q664" i="51"/>
  <c r="R664" i="51" s="1"/>
  <c r="S664" i="51" s="1"/>
  <c r="Q833" i="51"/>
  <c r="R833" i="51" s="1"/>
  <c r="Q138" i="51"/>
  <c r="R138" i="51" s="1"/>
  <c r="S138" i="51" s="1"/>
  <c r="Q455" i="51"/>
  <c r="R455" i="51" s="1"/>
  <c r="Q556" i="51"/>
  <c r="Q643" i="51"/>
  <c r="Q318" i="51"/>
  <c r="R318" i="51" s="1"/>
  <c r="S318" i="51" s="1"/>
  <c r="Q895" i="51"/>
  <c r="Q1066" i="51"/>
  <c r="R1066" i="51" s="1"/>
  <c r="S1066" i="51" s="1"/>
  <c r="Q124" i="51"/>
  <c r="R124" i="51" s="1"/>
  <c r="Q148" i="51"/>
  <c r="R148" i="51" s="1"/>
  <c r="Q520" i="51"/>
  <c r="R520" i="51" s="1"/>
  <c r="Q874" i="51"/>
  <c r="R874" i="51" s="1"/>
  <c r="S874" i="51" s="1"/>
  <c r="Q58" i="51"/>
  <c r="R58" i="51" s="1"/>
  <c r="Q748" i="51"/>
  <c r="R748" i="51" s="1"/>
  <c r="S748" i="51" s="1"/>
  <c r="Q22" i="51"/>
  <c r="R22" i="51" s="1"/>
  <c r="S22" i="51" s="1"/>
  <c r="Q803" i="51"/>
  <c r="R803" i="51" s="1"/>
  <c r="Q880" i="51"/>
  <c r="R880" i="51" s="1"/>
  <c r="S880" i="51" s="1"/>
  <c r="R725" i="51"/>
  <c r="Q1174" i="51"/>
  <c r="R1174" i="51" s="1"/>
  <c r="S1174" i="51" s="1"/>
  <c r="Q1088" i="51"/>
  <c r="Q1123" i="51"/>
  <c r="R1123" i="51" s="1"/>
  <c r="S1123" i="51" s="1"/>
  <c r="Q871" i="51"/>
  <c r="R871" i="51" s="1"/>
  <c r="S871" i="51" s="1"/>
  <c r="Q1128" i="51"/>
  <c r="R1128" i="51" s="1"/>
  <c r="Q1139" i="51"/>
  <c r="R1139" i="51" s="1"/>
  <c r="Q330" i="51"/>
  <c r="R330" i="51" s="1"/>
  <c r="Q152" i="51"/>
  <c r="R152" i="51" s="1"/>
  <c r="S152" i="51" s="1"/>
  <c r="Q653" i="51"/>
  <c r="R653" i="51" s="1"/>
  <c r="Q571" i="51"/>
  <c r="Q163" i="51"/>
  <c r="R1176" i="51"/>
  <c r="Q467" i="51"/>
  <c r="Q1150" i="51"/>
  <c r="Q1113" i="51"/>
  <c r="Q532" i="51"/>
  <c r="R532" i="51" s="1"/>
  <c r="Q751" i="51"/>
  <c r="Q535" i="51"/>
  <c r="R535" i="51" s="1"/>
  <c r="S535" i="51" s="1"/>
  <c r="K28" i="51"/>
  <c r="T28" i="51" s="1"/>
  <c r="K26" i="51"/>
  <c r="T26" i="51" s="1"/>
  <c r="K86" i="51"/>
  <c r="T86" i="51" s="1"/>
  <c r="K9" i="51"/>
  <c r="T9" i="51" s="1"/>
  <c r="K27" i="51"/>
  <c r="T27" i="51" s="1"/>
  <c r="K81" i="51"/>
  <c r="T81" i="51" s="1"/>
  <c r="K99" i="51"/>
  <c r="T99" i="51" s="1"/>
  <c r="K117" i="51"/>
  <c r="T117" i="51" s="1"/>
  <c r="K171" i="51"/>
  <c r="T171" i="51" s="1"/>
  <c r="K189" i="51"/>
  <c r="T189" i="51" s="1"/>
  <c r="K207" i="51"/>
  <c r="T207" i="51" s="1"/>
  <c r="K249" i="51"/>
  <c r="T249" i="51" s="1"/>
  <c r="K267" i="51"/>
  <c r="T267" i="51" s="1"/>
  <c r="K285" i="51"/>
  <c r="T285" i="51" s="1"/>
  <c r="K303" i="51"/>
  <c r="T303" i="51" s="1"/>
  <c r="K345" i="51"/>
  <c r="T345" i="51" s="1"/>
  <c r="K363" i="51"/>
  <c r="T363" i="51" s="1"/>
  <c r="K381" i="51"/>
  <c r="T381" i="51" s="1"/>
  <c r="K399" i="51"/>
  <c r="T399" i="51" s="1"/>
  <c r="K459" i="51"/>
  <c r="T459" i="51" s="1"/>
  <c r="K477" i="51"/>
  <c r="T477" i="51" s="1"/>
  <c r="K495" i="51"/>
  <c r="T495" i="51" s="1"/>
  <c r="K555" i="51"/>
  <c r="T555" i="51" s="1"/>
  <c r="K573" i="51"/>
  <c r="T573" i="51" s="1"/>
  <c r="K627" i="51"/>
  <c r="T627" i="51" s="1"/>
  <c r="K669" i="51"/>
  <c r="T669" i="51" s="1"/>
  <c r="K705" i="51"/>
  <c r="T705" i="51" s="1"/>
  <c r="K741" i="51"/>
  <c r="T741" i="51" s="1"/>
  <c r="K813" i="51"/>
  <c r="T813" i="51" s="1"/>
  <c r="K993" i="51"/>
  <c r="T993" i="51" s="1"/>
  <c r="K817" i="51"/>
  <c r="T817" i="51" s="1"/>
  <c r="K1015" i="51"/>
  <c r="T1015" i="51" s="1"/>
  <c r="K256" i="51"/>
  <c r="T256" i="51" s="1"/>
  <c r="K451" i="51"/>
  <c r="T451" i="51" s="1"/>
  <c r="K906" i="51"/>
  <c r="T906" i="51" s="1"/>
  <c r="K992" i="51"/>
  <c r="T992" i="51" s="1"/>
  <c r="K1078" i="51"/>
  <c r="T1078" i="51" s="1"/>
  <c r="K1165" i="51"/>
  <c r="T1165" i="51" s="1"/>
  <c r="K18" i="51"/>
  <c r="T18" i="51" s="1"/>
  <c r="K36" i="51"/>
  <c r="T36" i="51" s="1"/>
  <c r="K72" i="51"/>
  <c r="T72" i="51" s="1"/>
  <c r="K90" i="51"/>
  <c r="T90" i="51" s="1"/>
  <c r="K108" i="51"/>
  <c r="T108" i="51" s="1"/>
  <c r="K126" i="51"/>
  <c r="T126" i="51" s="1"/>
  <c r="K162" i="51"/>
  <c r="T162" i="51" s="1"/>
  <c r="K180" i="51"/>
  <c r="T180" i="51" s="1"/>
  <c r="K198" i="51"/>
  <c r="T198" i="51" s="1"/>
  <c r="K222" i="51"/>
  <c r="T222" i="51" s="1"/>
  <c r="K258" i="51"/>
  <c r="T258" i="51" s="1"/>
  <c r="K276" i="51"/>
  <c r="T276" i="51" s="1"/>
  <c r="K354" i="51"/>
  <c r="T354" i="51" s="1"/>
  <c r="K372" i="51"/>
  <c r="T372" i="51" s="1"/>
  <c r="K390" i="51"/>
  <c r="T390" i="51" s="1"/>
  <c r="K432" i="51"/>
  <c r="T432" i="51" s="1"/>
  <c r="K450" i="51"/>
  <c r="T450" i="51" s="1"/>
  <c r="K468" i="51"/>
  <c r="T468" i="51" s="1"/>
  <c r="K486" i="51"/>
  <c r="T486" i="51" s="1"/>
  <c r="K546" i="51"/>
  <c r="T546" i="51" s="1"/>
  <c r="K564" i="51"/>
  <c r="T564" i="51" s="1"/>
  <c r="K582" i="51"/>
  <c r="T582" i="51" s="1"/>
  <c r="K190" i="51"/>
  <c r="T190" i="51" s="1"/>
  <c r="K392" i="51"/>
  <c r="T392" i="51" s="1"/>
  <c r="K586" i="51"/>
  <c r="T586" i="51" s="1"/>
  <c r="K181" i="51"/>
  <c r="T181" i="51" s="1"/>
  <c r="K199" i="51"/>
  <c r="T199" i="51" s="1"/>
  <c r="K265" i="51"/>
  <c r="T265" i="51" s="1"/>
  <c r="K283" i="51"/>
  <c r="T283" i="51" s="1"/>
  <c r="K301" i="51"/>
  <c r="T301" i="51" s="1"/>
  <c r="K4" i="51"/>
  <c r="T4" i="51" s="1"/>
  <c r="K68" i="51"/>
  <c r="T68" i="51" s="1"/>
  <c r="Q725" i="51"/>
  <c r="Q491" i="51"/>
  <c r="Q40" i="51"/>
  <c r="R40" i="51" s="1"/>
  <c r="S40" i="51" s="1"/>
  <c r="Q310" i="51"/>
  <c r="R310" i="51" s="1"/>
  <c r="Q802" i="51"/>
  <c r="R802" i="51" s="1"/>
  <c r="S802" i="51" s="1"/>
  <c r="Q910" i="51"/>
  <c r="R910" i="51" s="1"/>
  <c r="S910" i="51" s="1"/>
  <c r="Q712" i="51"/>
  <c r="R712" i="51" s="1"/>
  <c r="S712" i="51" s="1"/>
  <c r="Q1171" i="51"/>
  <c r="R1171" i="51" s="1"/>
  <c r="Q772" i="51"/>
  <c r="R772" i="51" s="1"/>
  <c r="S772" i="51" s="1"/>
  <c r="Q618" i="51"/>
  <c r="R618" i="51" s="1"/>
  <c r="Q494" i="51"/>
  <c r="R494" i="51" s="1"/>
  <c r="Q415" i="51"/>
  <c r="R1023" i="51"/>
  <c r="Q728" i="51"/>
  <c r="Q1026" i="51"/>
  <c r="R1026" i="51" s="1"/>
  <c r="Q1181" i="51"/>
  <c r="R1181" i="51" s="1"/>
  <c r="Q1100" i="51"/>
  <c r="Q150" i="51"/>
  <c r="R150" i="51" s="1"/>
  <c r="S150" i="51" s="1"/>
  <c r="R379" i="51"/>
  <c r="R929" i="51"/>
  <c r="Q836" i="51"/>
  <c r="R836" i="51" s="1"/>
  <c r="S836" i="51" s="1"/>
  <c r="Q954" i="51"/>
  <c r="R954" i="51" s="1"/>
  <c r="Q76" i="51"/>
  <c r="Q250" i="51"/>
  <c r="Q430" i="51"/>
  <c r="R430" i="51" s="1"/>
  <c r="S430" i="51" s="1"/>
  <c r="Q676" i="51"/>
  <c r="R676" i="51" s="1"/>
  <c r="S676" i="51" s="1"/>
  <c r="Q451" i="51"/>
  <c r="R451" i="51" s="1"/>
  <c r="Q592" i="51"/>
  <c r="R592" i="51" s="1"/>
  <c r="S592" i="51" s="1"/>
  <c r="Q226" i="51"/>
  <c r="Q1015" i="51"/>
  <c r="R1015" i="51" s="1"/>
  <c r="S1015" i="51" s="1"/>
  <c r="Q799" i="51"/>
  <c r="R799" i="51" s="1"/>
  <c r="S799" i="51" s="1"/>
  <c r="Q487" i="51"/>
  <c r="R487" i="51" s="1"/>
  <c r="Q548" i="51"/>
  <c r="R548" i="51" s="1"/>
  <c r="S548" i="51" s="1"/>
  <c r="Q617" i="51"/>
  <c r="R617" i="51" s="1"/>
  <c r="Q637" i="51"/>
  <c r="Q522" i="51"/>
  <c r="R522" i="51" s="1"/>
  <c r="Q1003" i="51"/>
  <c r="Q80" i="51"/>
  <c r="R80" i="51" s="1"/>
  <c r="S80" i="51" s="1"/>
  <c r="Q604" i="51"/>
  <c r="Q605" i="51"/>
  <c r="R605" i="51" s="1"/>
  <c r="S605" i="51" s="1"/>
  <c r="K466" i="51"/>
  <c r="T466" i="51" s="1"/>
  <c r="T346" i="51"/>
  <c r="K816" i="51"/>
  <c r="T816" i="51" s="1"/>
  <c r="K1014" i="51"/>
  <c r="T1014" i="51" s="1"/>
  <c r="K945" i="51"/>
  <c r="T945" i="51" s="1"/>
  <c r="T330" i="51"/>
  <c r="K306" i="51"/>
  <c r="T306" i="51" s="1"/>
  <c r="K531" i="51"/>
  <c r="T531" i="51" s="1"/>
  <c r="K942" i="51"/>
  <c r="T942" i="51" s="1"/>
  <c r="K1114" i="51"/>
  <c r="T1114" i="51" s="1"/>
  <c r="T142" i="51"/>
  <c r="K978" i="51"/>
  <c r="T978" i="51" s="1"/>
  <c r="K16" i="51"/>
  <c r="T16" i="51" s="1"/>
  <c r="K754" i="51"/>
  <c r="T754" i="51" s="1"/>
  <c r="K484" i="51"/>
  <c r="T484" i="51" s="1"/>
  <c r="K808" i="51"/>
  <c r="T808" i="51" s="1"/>
  <c r="K1006" i="51"/>
  <c r="T1006" i="51" s="1"/>
  <c r="K40" i="51"/>
  <c r="T40" i="51" s="1"/>
  <c r="K981" i="51"/>
  <c r="T981" i="51" s="1"/>
  <c r="K630" i="51"/>
  <c r="T630" i="51" s="1"/>
  <c r="K898" i="51"/>
  <c r="T898" i="51" s="1"/>
  <c r="K934" i="51"/>
  <c r="T934" i="51" s="1"/>
  <c r="K262" i="51"/>
  <c r="T262" i="51" s="1"/>
  <c r="K651" i="51"/>
  <c r="T651" i="51" s="1"/>
  <c r="T388" i="51"/>
  <c r="T748" i="51"/>
  <c r="T928" i="51"/>
  <c r="T1128" i="51"/>
  <c r="T527" i="51"/>
  <c r="T1139" i="51"/>
  <c r="K549" i="51"/>
  <c r="T549" i="51" s="1"/>
  <c r="K204" i="51"/>
  <c r="T204" i="51" s="1"/>
  <c r="T605" i="51"/>
  <c r="T1100" i="51"/>
  <c r="T1023" i="51"/>
  <c r="R1150" i="51"/>
  <c r="S1150" i="51" s="1"/>
  <c r="R571" i="51"/>
  <c r="S571" i="51" s="1"/>
  <c r="Q1176" i="51"/>
  <c r="T1140" i="51"/>
  <c r="T1075" i="51"/>
  <c r="Q929" i="51"/>
  <c r="T150" i="51"/>
  <c r="Q419" i="51"/>
  <c r="R419" i="51" s="1"/>
  <c r="S419" i="51" s="1"/>
  <c r="T943" i="51"/>
  <c r="T802" i="51"/>
  <c r="T727" i="51"/>
  <c r="T1085" i="51"/>
  <c r="T912" i="51"/>
  <c r="K618" i="51"/>
  <c r="T833" i="51"/>
  <c r="K984" i="51"/>
  <c r="T984" i="51" s="1"/>
  <c r="K1020" i="51"/>
  <c r="T1020" i="51" s="1"/>
  <c r="K1098" i="51"/>
  <c r="T1098" i="51" s="1"/>
  <c r="K1170" i="51"/>
  <c r="T1170" i="51" s="1"/>
  <c r="K391" i="51"/>
  <c r="T391" i="51" s="1"/>
  <c r="K487" i="51"/>
  <c r="T487" i="51" s="1"/>
  <c r="K523" i="51"/>
  <c r="T523" i="51" s="1"/>
  <c r="K583" i="51"/>
  <c r="T583" i="51" s="1"/>
  <c r="K619" i="51"/>
  <c r="T619" i="51" s="1"/>
  <c r="K763" i="51"/>
  <c r="T763" i="51" s="1"/>
  <c r="K997" i="51"/>
  <c r="T997" i="51" s="1"/>
  <c r="K1087" i="51"/>
  <c r="T1087" i="51" s="1"/>
  <c r="K88" i="51"/>
  <c r="T88" i="51" s="1"/>
  <c r="K355" i="51"/>
  <c r="T355" i="51" s="1"/>
  <c r="K949" i="51"/>
  <c r="T949" i="51" s="1"/>
  <c r="K294" i="51"/>
  <c r="T294" i="51" s="1"/>
  <c r="K12" i="51"/>
  <c r="T12" i="51" s="1"/>
  <c r="K30" i="51"/>
  <c r="T30" i="51" s="1"/>
  <c r="K84" i="51"/>
  <c r="T84" i="51" s="1"/>
  <c r="K102" i="51"/>
  <c r="T102" i="51" s="1"/>
  <c r="K120" i="51"/>
  <c r="T120" i="51" s="1"/>
  <c r="T138" i="51"/>
  <c r="K174" i="51"/>
  <c r="T174" i="51" s="1"/>
  <c r="K192" i="51"/>
  <c r="T192" i="51" s="1"/>
  <c r="K216" i="51"/>
  <c r="T216" i="51" s="1"/>
  <c r="K252" i="51"/>
  <c r="T252" i="51" s="1"/>
  <c r="K270" i="51"/>
  <c r="T270" i="51" s="1"/>
  <c r="K288" i="51"/>
  <c r="T288" i="51" s="1"/>
  <c r="K348" i="51"/>
  <c r="T348" i="51" s="1"/>
  <c r="K366" i="51"/>
  <c r="T366" i="51" s="1"/>
  <c r="K384" i="51"/>
  <c r="T384" i="51" s="1"/>
  <c r="K444" i="51"/>
  <c r="T444" i="51" s="1"/>
  <c r="K462" i="51"/>
  <c r="T462" i="51" s="1"/>
  <c r="K480" i="51"/>
  <c r="T480" i="51" s="1"/>
  <c r="K540" i="51"/>
  <c r="T540" i="51" s="1"/>
  <c r="K558" i="51"/>
  <c r="T558" i="51" s="1"/>
  <c r="K576" i="51"/>
  <c r="T576" i="51" s="1"/>
  <c r="K834" i="51"/>
  <c r="T834" i="51" s="1"/>
  <c r="K937" i="51"/>
  <c r="T937" i="51" s="1"/>
  <c r="K175" i="51"/>
  <c r="T175" i="51" s="1"/>
  <c r="K193" i="51"/>
  <c r="T193" i="51" s="1"/>
  <c r="K217" i="51"/>
  <c r="T217" i="51" s="1"/>
  <c r="K259" i="51"/>
  <c r="T259" i="51" s="1"/>
  <c r="K277" i="51"/>
  <c r="T277" i="51" s="1"/>
  <c r="K295" i="51"/>
  <c r="T295" i="51" s="1"/>
  <c r="K313" i="51"/>
  <c r="T313" i="51" s="1"/>
  <c r="K1003" i="51"/>
  <c r="T1003" i="51" s="1"/>
  <c r="K457" i="51"/>
  <c r="T457" i="51" s="1"/>
  <c r="K1081" i="51"/>
  <c r="T1081" i="51" s="1"/>
  <c r="S804" i="51"/>
  <c r="S21" i="51"/>
  <c r="K841" i="51"/>
  <c r="T841" i="51" s="1"/>
  <c r="K765" i="51"/>
  <c r="T765" i="51" s="1"/>
  <c r="K553" i="51"/>
  <c r="T553" i="51" s="1"/>
  <c r="K726" i="51"/>
  <c r="T726" i="51" s="1"/>
  <c r="S581" i="51"/>
  <c r="S67" i="51"/>
  <c r="T124" i="51"/>
  <c r="K559" i="51"/>
  <c r="T559" i="51" s="1"/>
  <c r="K1129" i="51"/>
  <c r="T1129" i="51" s="1"/>
  <c r="S497" i="51"/>
  <c r="S123" i="51"/>
  <c r="S61" i="51"/>
  <c r="S410" i="51"/>
  <c r="S1107" i="51"/>
  <c r="S1104" i="51"/>
  <c r="K751" i="51"/>
  <c r="T751" i="51" s="1"/>
  <c r="K1161" i="51"/>
  <c r="T1161" i="51" s="1"/>
  <c r="K34" i="51"/>
  <c r="T34" i="51" s="1"/>
  <c r="K32" i="51"/>
  <c r="T32" i="51" s="1"/>
  <c r="K74" i="51"/>
  <c r="T74" i="51" s="1"/>
  <c r="K92" i="51"/>
  <c r="T92" i="51" s="1"/>
  <c r="K624" i="51"/>
  <c r="T624" i="51" s="1"/>
  <c r="T772" i="51"/>
  <c r="K15" i="51"/>
  <c r="T15" i="51" s="1"/>
  <c r="K33" i="51"/>
  <c r="T33" i="51" s="1"/>
  <c r="K69" i="51"/>
  <c r="T69" i="51" s="1"/>
  <c r="K87" i="51"/>
  <c r="T87" i="51" s="1"/>
  <c r="K105" i="51"/>
  <c r="T105" i="51" s="1"/>
  <c r="K123" i="51"/>
  <c r="T123" i="51" s="1"/>
  <c r="K159" i="51"/>
  <c r="T159" i="51" s="1"/>
  <c r="K177" i="51"/>
  <c r="T177" i="51" s="1"/>
  <c r="K195" i="51"/>
  <c r="T195" i="51" s="1"/>
  <c r="K213" i="51"/>
  <c r="T213" i="51" s="1"/>
  <c r="K255" i="51"/>
  <c r="T255" i="51" s="1"/>
  <c r="K273" i="51"/>
  <c r="T273" i="51" s="1"/>
  <c r="K291" i="51"/>
  <c r="T291" i="51" s="1"/>
  <c r="K309" i="51"/>
  <c r="T309" i="51" s="1"/>
  <c r="K351" i="51"/>
  <c r="T351" i="51" s="1"/>
  <c r="K369" i="51"/>
  <c r="T369" i="51" s="1"/>
  <c r="K387" i="51"/>
  <c r="T387" i="51" s="1"/>
  <c r="K447" i="51"/>
  <c r="T447" i="51" s="1"/>
  <c r="K465" i="51"/>
  <c r="T465" i="51" s="1"/>
  <c r="K483" i="51"/>
  <c r="T483" i="51" s="1"/>
  <c r="K561" i="51"/>
  <c r="T561" i="51" s="1"/>
  <c r="K579" i="51"/>
  <c r="T579" i="51" s="1"/>
  <c r="K615" i="51"/>
  <c r="T615" i="51" s="1"/>
  <c r="K633" i="51"/>
  <c r="T633" i="51" s="1"/>
  <c r="K675" i="51"/>
  <c r="T675" i="51" s="1"/>
  <c r="K723" i="51"/>
  <c r="T723" i="51" s="1"/>
  <c r="K753" i="51"/>
  <c r="T753" i="51" s="1"/>
  <c r="K825" i="51"/>
  <c r="T825" i="51" s="1"/>
  <c r="K903" i="51"/>
  <c r="T903" i="51" s="1"/>
  <c r="K1005" i="51"/>
  <c r="T1005" i="51" s="1"/>
  <c r="K1077" i="51"/>
  <c r="T1077" i="51" s="1"/>
  <c r="K643" i="51"/>
  <c r="T643" i="51" s="1"/>
  <c r="K829" i="51"/>
  <c r="T829" i="51" s="1"/>
  <c r="K1027" i="51"/>
  <c r="T1027" i="51" s="1"/>
  <c r="K715" i="51"/>
  <c r="T715" i="51" s="1"/>
  <c r="K844" i="51"/>
  <c r="T844" i="51" s="1"/>
  <c r="K1030" i="51"/>
  <c r="T1030" i="51" s="1"/>
  <c r="K478" i="51"/>
  <c r="T478" i="51" s="1"/>
  <c r="K6" i="51"/>
  <c r="T6" i="51" s="1"/>
  <c r="K24" i="51"/>
  <c r="T24" i="51" s="1"/>
  <c r="K78" i="51"/>
  <c r="T78" i="51" s="1"/>
  <c r="K96" i="51"/>
  <c r="T96" i="51" s="1"/>
  <c r="K114" i="51"/>
  <c r="T114" i="51" s="1"/>
  <c r="K168" i="51"/>
  <c r="T168" i="51" s="1"/>
  <c r="K186" i="51"/>
  <c r="T186" i="51" s="1"/>
  <c r="K210" i="51"/>
  <c r="T210" i="51" s="1"/>
  <c r="K264" i="51"/>
  <c r="T264" i="51" s="1"/>
  <c r="K282" i="51"/>
  <c r="T282" i="51" s="1"/>
  <c r="K342" i="51"/>
  <c r="T342" i="51" s="1"/>
  <c r="K360" i="51"/>
  <c r="T360" i="51" s="1"/>
  <c r="K378" i="51"/>
  <c r="T378" i="51" s="1"/>
  <c r="K396" i="51"/>
  <c r="T396" i="51" s="1"/>
  <c r="K438" i="51"/>
  <c r="T438" i="51" s="1"/>
  <c r="K456" i="51"/>
  <c r="T456" i="51" s="1"/>
  <c r="K474" i="51"/>
  <c r="T474" i="51" s="1"/>
  <c r="K492" i="51"/>
  <c r="T492" i="51" s="1"/>
  <c r="K534" i="51"/>
  <c r="T534" i="51" s="1"/>
  <c r="K552" i="51"/>
  <c r="T552" i="51" s="1"/>
  <c r="K570" i="51"/>
  <c r="T570" i="51" s="1"/>
  <c r="K994" i="51"/>
  <c r="T994" i="51" s="1"/>
  <c r="K187" i="51"/>
  <c r="T187" i="51" s="1"/>
  <c r="K205" i="51"/>
  <c r="T205" i="51" s="1"/>
  <c r="K253" i="51"/>
  <c r="T253" i="51" s="1"/>
  <c r="K271" i="51"/>
  <c r="T271" i="51" s="1"/>
  <c r="K289" i="51"/>
  <c r="T289" i="51" s="1"/>
  <c r="K307" i="51"/>
  <c r="T307" i="51" s="1"/>
  <c r="R911" i="51"/>
  <c r="S911" i="51" s="1"/>
  <c r="S120" i="51"/>
  <c r="Q1160" i="51"/>
  <c r="S520" i="51"/>
  <c r="K116" i="51"/>
  <c r="T116" i="51" s="1"/>
  <c r="K10" i="51"/>
  <c r="T10" i="51" s="1"/>
  <c r="K127" i="51"/>
  <c r="T127" i="51" s="1"/>
  <c r="K20" i="51"/>
  <c r="T20" i="51" s="1"/>
  <c r="K38" i="51"/>
  <c r="T38" i="51" s="1"/>
  <c r="K80" i="51"/>
  <c r="T80" i="51" s="1"/>
  <c r="K110" i="51"/>
  <c r="T110" i="51" s="1"/>
  <c r="K300" i="51"/>
  <c r="T300" i="51" s="1"/>
  <c r="T494" i="51"/>
  <c r="K927" i="51"/>
  <c r="T927" i="51" s="1"/>
  <c r="K3" i="51"/>
  <c r="T3" i="51" s="1"/>
  <c r="K21" i="51"/>
  <c r="T21" i="51" s="1"/>
  <c r="K39" i="51"/>
  <c r="T39" i="51" s="1"/>
  <c r="K75" i="51"/>
  <c r="T75" i="51" s="1"/>
  <c r="K93" i="51"/>
  <c r="T93" i="51" s="1"/>
  <c r="K111" i="51"/>
  <c r="T111" i="51" s="1"/>
  <c r="K129" i="51"/>
  <c r="T129" i="51" s="1"/>
  <c r="K165" i="51"/>
  <c r="T165" i="51" s="1"/>
  <c r="K183" i="51"/>
  <c r="T183" i="51" s="1"/>
  <c r="K201" i="51"/>
  <c r="T201" i="51" s="1"/>
  <c r="K219" i="51"/>
  <c r="T219" i="51" s="1"/>
  <c r="K261" i="51"/>
  <c r="T261" i="51" s="1"/>
  <c r="K279" i="51"/>
  <c r="T279" i="51" s="1"/>
  <c r="K297" i="51"/>
  <c r="T297" i="51" s="1"/>
  <c r="K357" i="51"/>
  <c r="T357" i="51" s="1"/>
  <c r="K375" i="51"/>
  <c r="T375" i="51" s="1"/>
  <c r="K393" i="51"/>
  <c r="T393" i="51" s="1"/>
  <c r="K453" i="51"/>
  <c r="T453" i="51" s="1"/>
  <c r="K471" i="51"/>
  <c r="T471" i="51" s="1"/>
  <c r="K489" i="51"/>
  <c r="T489" i="51" s="1"/>
  <c r="K525" i="51"/>
  <c r="T525" i="51" s="1"/>
  <c r="K567" i="51"/>
  <c r="T567" i="51" s="1"/>
  <c r="K585" i="51"/>
  <c r="T585" i="51" s="1"/>
  <c r="K621" i="51"/>
  <c r="T621" i="51" s="1"/>
  <c r="K663" i="51"/>
  <c r="T663" i="51" s="1"/>
  <c r="K735" i="51"/>
  <c r="T735" i="51" s="1"/>
  <c r="K759" i="51"/>
  <c r="T759" i="51" s="1"/>
  <c r="K1011" i="51"/>
  <c r="T1011" i="51" s="1"/>
  <c r="K1083" i="51"/>
  <c r="T1083" i="51" s="1"/>
  <c r="K799" i="51"/>
  <c r="T799" i="51" s="1"/>
  <c r="K847" i="51"/>
  <c r="T847" i="51" s="1"/>
  <c r="K1105" i="51"/>
  <c r="T1105" i="51" s="1"/>
  <c r="K886" i="51"/>
  <c r="T886" i="51" s="1"/>
  <c r="K543" i="51"/>
  <c r="T543" i="51" s="1"/>
  <c r="K580" i="51"/>
  <c r="T580" i="51" s="1"/>
  <c r="K744" i="51"/>
  <c r="T744" i="51" s="1"/>
  <c r="K522" i="51"/>
  <c r="T522" i="51" s="1"/>
  <c r="T331" i="51"/>
  <c r="K343" i="51"/>
  <c r="T343" i="51" s="1"/>
  <c r="S74" i="51"/>
  <c r="S583" i="51"/>
  <c r="K1095" i="51"/>
  <c r="T1095" i="51" s="1"/>
  <c r="K7" i="51"/>
  <c r="T7" i="51" s="1"/>
  <c r="K25" i="51"/>
  <c r="T25" i="51" s="1"/>
  <c r="K79" i="51"/>
  <c r="T79" i="51" s="1"/>
  <c r="K97" i="51"/>
  <c r="T97" i="51" s="1"/>
  <c r="K115" i="51"/>
  <c r="T115" i="51" s="1"/>
  <c r="K169" i="51"/>
  <c r="T169" i="51" s="1"/>
  <c r="K837" i="51"/>
  <c r="T837" i="51" s="1"/>
  <c r="K122" i="51"/>
  <c r="T122" i="51" s="1"/>
  <c r="K158" i="51"/>
  <c r="T158" i="51" s="1"/>
  <c r="K176" i="51"/>
  <c r="T176" i="51" s="1"/>
  <c r="K206" i="51"/>
  <c r="T206" i="51" s="1"/>
  <c r="K266" i="51"/>
  <c r="T266" i="51" s="1"/>
  <c r="K308" i="51"/>
  <c r="T308" i="51" s="1"/>
  <c r="K344" i="51"/>
  <c r="T344" i="51" s="1"/>
  <c r="K362" i="51"/>
  <c r="T362" i="51" s="1"/>
  <c r="K404" i="51"/>
  <c r="T404" i="51" s="1"/>
  <c r="K440" i="51"/>
  <c r="T440" i="51" s="1"/>
  <c r="K458" i="51"/>
  <c r="T458" i="51" s="1"/>
  <c r="K476" i="51"/>
  <c r="T476" i="51" s="1"/>
  <c r="K536" i="51"/>
  <c r="T536" i="51" s="1"/>
  <c r="K554" i="51"/>
  <c r="T554" i="51" s="1"/>
  <c r="K572" i="51"/>
  <c r="T572" i="51" s="1"/>
  <c r="K632" i="51"/>
  <c r="T632" i="51" s="1"/>
  <c r="K650" i="51"/>
  <c r="T650" i="51" s="1"/>
  <c r="K668" i="51"/>
  <c r="T668" i="51" s="1"/>
  <c r="K716" i="51"/>
  <c r="T716" i="51" s="1"/>
  <c r="K746" i="51"/>
  <c r="T746" i="51" s="1"/>
  <c r="K800" i="51"/>
  <c r="T800" i="51" s="1"/>
  <c r="K824" i="51"/>
  <c r="T824" i="51" s="1"/>
  <c r="K854" i="51"/>
  <c r="T854" i="51" s="1"/>
  <c r="K914" i="51"/>
  <c r="T914" i="51" s="1"/>
  <c r="K950" i="51"/>
  <c r="T950" i="51" s="1"/>
  <c r="K986" i="51"/>
  <c r="T986" i="51" s="1"/>
  <c r="K1022" i="51"/>
  <c r="T1022" i="51" s="1"/>
  <c r="K1094" i="51"/>
  <c r="T1094" i="51" s="1"/>
  <c r="K1130" i="51"/>
  <c r="T1130" i="51" s="1"/>
  <c r="K1166" i="51"/>
  <c r="T1166" i="51" s="1"/>
  <c r="K807" i="51"/>
  <c r="T807" i="51" s="1"/>
  <c r="K849" i="51"/>
  <c r="T849" i="51" s="1"/>
  <c r="K897" i="51"/>
  <c r="T897" i="51" s="1"/>
  <c r="K939" i="51"/>
  <c r="T939" i="51" s="1"/>
  <c r="K1029" i="51"/>
  <c r="T1029" i="51" s="1"/>
  <c r="K1101" i="51"/>
  <c r="T1101" i="51" s="1"/>
  <c r="K2" i="51"/>
  <c r="T2" i="51" s="1"/>
  <c r="K721" i="51"/>
  <c r="T721" i="51" s="1"/>
  <c r="K907" i="51"/>
  <c r="T907" i="51" s="1"/>
  <c r="K1069" i="51"/>
  <c r="T1069" i="51" s="1"/>
  <c r="K441" i="51"/>
  <c r="T441" i="51" s="1"/>
  <c r="T1160" i="51"/>
  <c r="K76" i="51"/>
  <c r="T76" i="51" s="1"/>
  <c r="K100" i="51"/>
  <c r="T100" i="51" s="1"/>
  <c r="K118" i="51"/>
  <c r="T118" i="51" s="1"/>
  <c r="K178" i="51"/>
  <c r="T178" i="51" s="1"/>
  <c r="K202" i="51"/>
  <c r="T202" i="51" s="1"/>
  <c r="K220" i="51"/>
  <c r="T220" i="51" s="1"/>
  <c r="K280" i="51"/>
  <c r="T280" i="51" s="1"/>
  <c r="K298" i="51"/>
  <c r="T298" i="51" s="1"/>
  <c r="K352" i="51"/>
  <c r="T352" i="51" s="1"/>
  <c r="K394" i="51"/>
  <c r="T394" i="51" s="1"/>
  <c r="T430" i="51"/>
  <c r="K448" i="51"/>
  <c r="T448" i="51" s="1"/>
  <c r="K490" i="51"/>
  <c r="T490" i="51" s="1"/>
  <c r="K526" i="51"/>
  <c r="T526" i="51" s="1"/>
  <c r="K544" i="51"/>
  <c r="T544" i="51" s="1"/>
  <c r="K562" i="51"/>
  <c r="T562" i="51" s="1"/>
  <c r="K622" i="51"/>
  <c r="T622" i="51" s="1"/>
  <c r="K640" i="51"/>
  <c r="T640" i="51" s="1"/>
  <c r="K658" i="51"/>
  <c r="T658" i="51" s="1"/>
  <c r="K706" i="51"/>
  <c r="T706" i="51" s="1"/>
  <c r="K730" i="51"/>
  <c r="T730" i="51" s="1"/>
  <c r="K760" i="51"/>
  <c r="T760" i="51" s="1"/>
  <c r="T784" i="51"/>
  <c r="K814" i="51"/>
  <c r="T814" i="51" s="1"/>
  <c r="K838" i="51"/>
  <c r="T838" i="51" s="1"/>
  <c r="K904" i="51"/>
  <c r="T904" i="51" s="1"/>
  <c r="K940" i="51"/>
  <c r="T940" i="51" s="1"/>
  <c r="K1012" i="51"/>
  <c r="T1012" i="51" s="1"/>
  <c r="K1084" i="51"/>
  <c r="T1084" i="51" s="1"/>
  <c r="K1120" i="51"/>
  <c r="T1120" i="51" s="1"/>
  <c r="K385" i="51"/>
  <c r="T385" i="51" s="1"/>
  <c r="K481" i="51"/>
  <c r="T481" i="51" s="1"/>
  <c r="K577" i="51"/>
  <c r="T577" i="51" s="1"/>
  <c r="K613" i="51"/>
  <c r="T613" i="51" s="1"/>
  <c r="K745" i="51"/>
  <c r="T745" i="51" s="1"/>
  <c r="K925" i="51"/>
  <c r="T925" i="51" s="1"/>
  <c r="K172" i="51"/>
  <c r="T172" i="51" s="1"/>
  <c r="K1132" i="51"/>
  <c r="T1132" i="51" s="1"/>
  <c r="K11" i="51"/>
  <c r="T11" i="51" s="1"/>
  <c r="K29" i="51"/>
  <c r="T29" i="51" s="1"/>
  <c r="K83" i="51"/>
  <c r="T83" i="51" s="1"/>
  <c r="K101" i="51"/>
  <c r="T101" i="51" s="1"/>
  <c r="K119" i="51"/>
  <c r="T119" i="51" s="1"/>
  <c r="K173" i="51"/>
  <c r="T173" i="51" s="1"/>
  <c r="K191" i="51"/>
  <c r="T191" i="51" s="1"/>
  <c r="K209" i="51"/>
  <c r="T209" i="51" s="1"/>
  <c r="K263" i="51"/>
  <c r="T263" i="51" s="1"/>
  <c r="K281" i="51"/>
  <c r="T281" i="51" s="1"/>
  <c r="K299" i="51"/>
  <c r="T299" i="51" s="1"/>
  <c r="K353" i="51"/>
  <c r="T353" i="51" s="1"/>
  <c r="K371" i="51"/>
  <c r="T371" i="51" s="1"/>
  <c r="K389" i="51"/>
  <c r="T389" i="51" s="1"/>
  <c r="K443" i="51"/>
  <c r="T443" i="51" s="1"/>
  <c r="K461" i="51"/>
  <c r="T461" i="51" s="1"/>
  <c r="K479" i="51"/>
  <c r="T479" i="51" s="1"/>
  <c r="K533" i="51"/>
  <c r="T533" i="51" s="1"/>
  <c r="K551" i="51"/>
  <c r="T551" i="51" s="1"/>
  <c r="K569" i="51"/>
  <c r="T569" i="51" s="1"/>
  <c r="K623" i="51"/>
  <c r="T623" i="51" s="1"/>
  <c r="K641" i="51"/>
  <c r="T641" i="51" s="1"/>
  <c r="K659" i="51"/>
  <c r="T659" i="51" s="1"/>
  <c r="K677" i="51"/>
  <c r="T677" i="51" s="1"/>
  <c r="K713" i="51"/>
  <c r="T713" i="51" s="1"/>
  <c r="K731" i="51"/>
  <c r="T731" i="51" s="1"/>
  <c r="K749" i="51"/>
  <c r="T749" i="51" s="1"/>
  <c r="K767" i="51"/>
  <c r="T767" i="51" s="1"/>
  <c r="K803" i="51"/>
  <c r="T803" i="51" s="1"/>
  <c r="K821" i="51"/>
  <c r="T821" i="51" s="1"/>
  <c r="K839" i="51"/>
  <c r="T839" i="51" s="1"/>
  <c r="K857" i="51"/>
  <c r="T857" i="51" s="1"/>
  <c r="K893" i="51"/>
  <c r="T893" i="51" s="1"/>
  <c r="K911" i="51"/>
  <c r="T911" i="51" s="1"/>
  <c r="K929" i="51"/>
  <c r="T929" i="51" s="1"/>
  <c r="K947" i="51"/>
  <c r="T947" i="51" s="1"/>
  <c r="K983" i="51"/>
  <c r="T983" i="51" s="1"/>
  <c r="K1001" i="51"/>
  <c r="T1001" i="51" s="1"/>
  <c r="K1019" i="51"/>
  <c r="T1019" i="51" s="1"/>
  <c r="K1037" i="51"/>
  <c r="T1037" i="51" s="1"/>
  <c r="K1073" i="51"/>
  <c r="T1073" i="51" s="1"/>
  <c r="K1091" i="51"/>
  <c r="T1091" i="51" s="1"/>
  <c r="K1109" i="51"/>
  <c r="T1109" i="51" s="1"/>
  <c r="K1127" i="51"/>
  <c r="T1127" i="51" s="1"/>
  <c r="K1163" i="51"/>
  <c r="T1163" i="51" s="1"/>
  <c r="K1181" i="51"/>
  <c r="T1181" i="51" s="1"/>
  <c r="K654" i="51"/>
  <c r="T654" i="51" s="1"/>
  <c r="K672" i="51"/>
  <c r="T672" i="51" s="1"/>
  <c r="K720" i="51"/>
  <c r="T720" i="51" s="1"/>
  <c r="K750" i="51"/>
  <c r="T750" i="51" s="1"/>
  <c r="K804" i="51"/>
  <c r="T804" i="51" s="1"/>
  <c r="K828" i="51"/>
  <c r="T828" i="51" s="1"/>
  <c r="K858" i="51"/>
  <c r="T858" i="51" s="1"/>
  <c r="K918" i="51"/>
  <c r="T918" i="51" s="1"/>
  <c r="K990" i="51"/>
  <c r="T990" i="51" s="1"/>
  <c r="K1026" i="51"/>
  <c r="T1026" i="51" s="1"/>
  <c r="K1080" i="51"/>
  <c r="T1080" i="51" s="1"/>
  <c r="K367" i="51"/>
  <c r="T367" i="51" s="1"/>
  <c r="K403" i="51"/>
  <c r="T403" i="51" s="1"/>
  <c r="K439" i="51"/>
  <c r="T439" i="51" s="1"/>
  <c r="K535" i="51"/>
  <c r="T535" i="51" s="1"/>
  <c r="K637" i="51"/>
  <c r="T637" i="51" s="1"/>
  <c r="K835" i="51"/>
  <c r="T835" i="51" s="1"/>
  <c r="K1099" i="51"/>
  <c r="T1099" i="51" s="1"/>
  <c r="K1159" i="51"/>
  <c r="T1159" i="51" s="1"/>
  <c r="K891" i="51"/>
  <c r="T891" i="51" s="1"/>
  <c r="K358" i="51"/>
  <c r="T358" i="51" s="1"/>
  <c r="K855" i="51"/>
  <c r="T855" i="51" s="1"/>
  <c r="K1038" i="51"/>
  <c r="T1038" i="51" s="1"/>
  <c r="K13" i="51"/>
  <c r="T13" i="51" s="1"/>
  <c r="K31" i="51"/>
  <c r="T31" i="51" s="1"/>
  <c r="K67" i="51"/>
  <c r="T67" i="51" s="1"/>
  <c r="K85" i="51"/>
  <c r="T85" i="51" s="1"/>
  <c r="K103" i="51"/>
  <c r="T103" i="51" s="1"/>
  <c r="K121" i="51"/>
  <c r="T121" i="51" s="1"/>
  <c r="K128" i="51"/>
  <c r="T128" i="51" s="1"/>
  <c r="K164" i="51"/>
  <c r="T164" i="51" s="1"/>
  <c r="K188" i="51"/>
  <c r="T188" i="51" s="1"/>
  <c r="K212" i="51"/>
  <c r="T212" i="51" s="1"/>
  <c r="K254" i="51"/>
  <c r="T254" i="51" s="1"/>
  <c r="K296" i="51"/>
  <c r="T296" i="51" s="1"/>
  <c r="K350" i="51"/>
  <c r="T350" i="51" s="1"/>
  <c r="K368" i="51"/>
  <c r="T368" i="51" s="1"/>
  <c r="K446" i="51"/>
  <c r="T446" i="51" s="1"/>
  <c r="K464" i="51"/>
  <c r="T464" i="51" s="1"/>
  <c r="K482" i="51"/>
  <c r="T482" i="51" s="1"/>
  <c r="K524" i="51"/>
  <c r="T524" i="51" s="1"/>
  <c r="K542" i="51"/>
  <c r="T542" i="51" s="1"/>
  <c r="K560" i="51"/>
  <c r="T560" i="51" s="1"/>
  <c r="K578" i="51"/>
  <c r="T578" i="51" s="1"/>
  <c r="K620" i="51"/>
  <c r="T620" i="51" s="1"/>
  <c r="K638" i="51"/>
  <c r="T638" i="51" s="1"/>
  <c r="K656" i="51"/>
  <c r="T656" i="51" s="1"/>
  <c r="K674" i="51"/>
  <c r="T674" i="51" s="1"/>
  <c r="K728" i="51"/>
  <c r="T728" i="51" s="1"/>
  <c r="K752" i="51"/>
  <c r="T752" i="51" s="1"/>
  <c r="K806" i="51"/>
  <c r="T806" i="51" s="1"/>
  <c r="K836" i="51"/>
  <c r="T836" i="51" s="1"/>
  <c r="K890" i="51"/>
  <c r="T890" i="51" s="1"/>
  <c r="K926" i="51"/>
  <c r="T926" i="51" s="1"/>
  <c r="K998" i="51"/>
  <c r="T998" i="51" s="1"/>
  <c r="K1034" i="51"/>
  <c r="T1034" i="51" s="1"/>
  <c r="K1070" i="51"/>
  <c r="T1070" i="51" s="1"/>
  <c r="K1106" i="51"/>
  <c r="T1106" i="51" s="1"/>
  <c r="K1178" i="51"/>
  <c r="T1178" i="51" s="1"/>
  <c r="K717" i="51"/>
  <c r="T717" i="51" s="1"/>
  <c r="K831" i="51"/>
  <c r="T831" i="51" s="1"/>
  <c r="K921" i="51"/>
  <c r="T921" i="51" s="1"/>
  <c r="K1041" i="51"/>
  <c r="T1041" i="51" s="1"/>
  <c r="K1113" i="51"/>
  <c r="T1113" i="51" s="1"/>
  <c r="K631" i="51"/>
  <c r="T631" i="51" s="1"/>
  <c r="K739" i="51"/>
  <c r="T739" i="51" s="1"/>
  <c r="K919" i="51"/>
  <c r="T919" i="51" s="1"/>
  <c r="K979" i="51"/>
  <c r="T979" i="51" s="1"/>
  <c r="K1177" i="51"/>
  <c r="T1177" i="51" s="1"/>
  <c r="K402" i="51"/>
  <c r="T402" i="51" s="1"/>
  <c r="K930" i="51"/>
  <c r="T930" i="51" s="1"/>
  <c r="K1102" i="51"/>
  <c r="T1102" i="51" s="1"/>
  <c r="K82" i="51"/>
  <c r="T82" i="51" s="1"/>
  <c r="K106" i="51"/>
  <c r="T106" i="51" s="1"/>
  <c r="K130" i="51"/>
  <c r="T130" i="51" s="1"/>
  <c r="K184" i="51"/>
  <c r="T184" i="51" s="1"/>
  <c r="K208" i="51"/>
  <c r="T208" i="51" s="1"/>
  <c r="K286" i="51"/>
  <c r="T286" i="51" s="1"/>
  <c r="K304" i="51"/>
  <c r="T304" i="51" s="1"/>
  <c r="K340" i="51"/>
  <c r="T340" i="51" s="1"/>
  <c r="K382" i="51"/>
  <c r="T382" i="51" s="1"/>
  <c r="K400" i="51"/>
  <c r="T400" i="51" s="1"/>
  <c r="K436" i="51"/>
  <c r="T436" i="51" s="1"/>
  <c r="K454" i="51"/>
  <c r="T454" i="51" s="1"/>
  <c r="K532" i="51"/>
  <c r="T532" i="51" s="1"/>
  <c r="K550" i="51"/>
  <c r="T550" i="51" s="1"/>
  <c r="K568" i="51"/>
  <c r="T568" i="51" s="1"/>
  <c r="K628" i="51"/>
  <c r="T628" i="51" s="1"/>
  <c r="K646" i="51"/>
  <c r="T646" i="51" s="1"/>
  <c r="K664" i="51"/>
  <c r="T664" i="51" s="1"/>
  <c r="K712" i="51"/>
  <c r="T712" i="51" s="1"/>
  <c r="K742" i="51"/>
  <c r="T742" i="51" s="1"/>
  <c r="K766" i="51"/>
  <c r="T766" i="51" s="1"/>
  <c r="K796" i="51"/>
  <c r="T796" i="51" s="1"/>
  <c r="K820" i="51"/>
  <c r="T820" i="51" s="1"/>
  <c r="K850" i="51"/>
  <c r="T850" i="51" s="1"/>
  <c r="K910" i="51"/>
  <c r="T910" i="51" s="1"/>
  <c r="K946" i="51"/>
  <c r="T946" i="51" s="1"/>
  <c r="K982" i="51"/>
  <c r="T982" i="51" s="1"/>
  <c r="K1018" i="51"/>
  <c r="T1018" i="51" s="1"/>
  <c r="K1090" i="51"/>
  <c r="T1090" i="51" s="1"/>
  <c r="K1126" i="51"/>
  <c r="T1126" i="51" s="1"/>
  <c r="K1162" i="51"/>
  <c r="T1162" i="51" s="1"/>
  <c r="K1116" i="51"/>
  <c r="T1116" i="51" s="1"/>
  <c r="K361" i="51"/>
  <c r="T361" i="51" s="1"/>
  <c r="K397" i="51"/>
  <c r="T397" i="51" s="1"/>
  <c r="K433" i="51"/>
  <c r="T433" i="51" s="1"/>
  <c r="K493" i="51"/>
  <c r="T493" i="51" s="1"/>
  <c r="K529" i="51"/>
  <c r="T529" i="51" s="1"/>
  <c r="K625" i="51"/>
  <c r="T625" i="51" s="1"/>
  <c r="K709" i="51"/>
  <c r="T709" i="51" s="1"/>
  <c r="K1033" i="51"/>
  <c r="T1033" i="51" s="1"/>
  <c r="T250" i="51"/>
  <c r="K445" i="51"/>
  <c r="T445" i="51" s="1"/>
  <c r="K17" i="51"/>
  <c r="T17" i="51" s="1"/>
  <c r="K35" i="51"/>
  <c r="T35" i="51" s="1"/>
  <c r="K71" i="51"/>
  <c r="T71" i="51" s="1"/>
  <c r="K89" i="51"/>
  <c r="T89" i="51" s="1"/>
  <c r="K107" i="51"/>
  <c r="T107" i="51" s="1"/>
  <c r="K125" i="51"/>
  <c r="T125" i="51" s="1"/>
  <c r="K161" i="51"/>
  <c r="T161" i="51" s="1"/>
  <c r="K179" i="51"/>
  <c r="T179" i="51" s="1"/>
  <c r="K197" i="51"/>
  <c r="T197" i="51" s="1"/>
  <c r="K215" i="51"/>
  <c r="T215" i="51" s="1"/>
  <c r="K251" i="51"/>
  <c r="T251" i="51" s="1"/>
  <c r="K269" i="51"/>
  <c r="T269" i="51" s="1"/>
  <c r="K287" i="51"/>
  <c r="T287" i="51" s="1"/>
  <c r="K305" i="51"/>
  <c r="T305" i="51" s="1"/>
  <c r="K341" i="51"/>
  <c r="T341" i="51" s="1"/>
  <c r="K359" i="51"/>
  <c r="T359" i="51" s="1"/>
  <c r="K377" i="51"/>
  <c r="T377" i="51" s="1"/>
  <c r="K395" i="51"/>
  <c r="T395" i="51" s="1"/>
  <c r="K431" i="51"/>
  <c r="T431" i="51" s="1"/>
  <c r="K449" i="51"/>
  <c r="T449" i="51" s="1"/>
  <c r="K467" i="51"/>
  <c r="T467" i="51" s="1"/>
  <c r="K485" i="51"/>
  <c r="T485" i="51" s="1"/>
  <c r="K539" i="51"/>
  <c r="T539" i="51" s="1"/>
  <c r="K557" i="51"/>
  <c r="T557" i="51" s="1"/>
  <c r="K575" i="51"/>
  <c r="T575" i="51" s="1"/>
  <c r="K629" i="51"/>
  <c r="T629" i="51" s="1"/>
  <c r="K647" i="51"/>
  <c r="T647" i="51" s="1"/>
  <c r="K665" i="51"/>
  <c r="T665" i="51" s="1"/>
  <c r="K719" i="51"/>
  <c r="T719" i="51" s="1"/>
  <c r="K737" i="51"/>
  <c r="T737" i="51" s="1"/>
  <c r="K755" i="51"/>
  <c r="T755" i="51" s="1"/>
  <c r="K809" i="51"/>
  <c r="T809" i="51" s="1"/>
  <c r="K827" i="51"/>
  <c r="T827" i="51" s="1"/>
  <c r="K845" i="51"/>
  <c r="T845" i="51" s="1"/>
  <c r="K899" i="51"/>
  <c r="T899" i="51" s="1"/>
  <c r="K917" i="51"/>
  <c r="T917" i="51" s="1"/>
  <c r="K935" i="51"/>
  <c r="T935" i="51" s="1"/>
  <c r="K989" i="51"/>
  <c r="T989" i="51" s="1"/>
  <c r="K1007" i="51"/>
  <c r="T1007" i="51" s="1"/>
  <c r="K1025" i="51"/>
  <c r="T1025" i="51" s="1"/>
  <c r="K1079" i="51"/>
  <c r="T1079" i="51" s="1"/>
  <c r="K1097" i="51"/>
  <c r="T1097" i="51" s="1"/>
  <c r="K1115" i="51"/>
  <c r="T1115" i="51" s="1"/>
  <c r="K1169" i="51"/>
  <c r="T1169" i="51" s="1"/>
  <c r="K642" i="51"/>
  <c r="T642" i="51" s="1"/>
  <c r="K660" i="51"/>
  <c r="T660" i="51" s="1"/>
  <c r="K732" i="51"/>
  <c r="T732" i="51" s="1"/>
  <c r="K756" i="51"/>
  <c r="T756" i="51" s="1"/>
  <c r="K810" i="51"/>
  <c r="T810" i="51" s="1"/>
  <c r="K840" i="51"/>
  <c r="T840" i="51" s="1"/>
  <c r="K900" i="51"/>
  <c r="T900" i="51" s="1"/>
  <c r="K936" i="51"/>
  <c r="T936" i="51" s="1"/>
  <c r="K1008" i="51"/>
  <c r="T1008" i="51" s="1"/>
  <c r="K1092" i="51"/>
  <c r="T1092" i="51" s="1"/>
  <c r="K1164" i="51"/>
  <c r="T1164" i="51" s="1"/>
  <c r="K379" i="51"/>
  <c r="T379" i="51" s="1"/>
  <c r="K475" i="51"/>
  <c r="T475" i="51" s="1"/>
  <c r="K547" i="51"/>
  <c r="T547" i="51" s="1"/>
  <c r="K655" i="51"/>
  <c r="T655" i="51" s="1"/>
  <c r="K853" i="51"/>
  <c r="T853" i="51" s="1"/>
  <c r="K1123" i="51"/>
  <c r="T1123" i="51" s="1"/>
  <c r="K1171" i="51"/>
  <c r="T1171" i="51" s="1"/>
  <c r="K676" i="51"/>
  <c r="T676" i="51" s="1"/>
  <c r="K1093" i="51"/>
  <c r="T1093" i="51" s="1"/>
  <c r="T618" i="51"/>
  <c r="K894" i="51"/>
  <c r="T894" i="51" s="1"/>
  <c r="K211" i="51"/>
  <c r="T211" i="51" s="1"/>
  <c r="Q1027" i="51"/>
  <c r="R1027" i="51" s="1"/>
  <c r="S1027" i="51" s="1"/>
  <c r="S912" i="51"/>
  <c r="S747" i="51"/>
  <c r="S752" i="51"/>
  <c r="S189" i="51"/>
  <c r="S834" i="51"/>
  <c r="S101" i="51"/>
  <c r="S821" i="51"/>
  <c r="S399" i="51"/>
  <c r="S263" i="51"/>
  <c r="S795" i="51"/>
  <c r="S731" i="51"/>
  <c r="S906" i="51"/>
  <c r="S582" i="51"/>
  <c r="S379" i="51"/>
  <c r="S451" i="51"/>
  <c r="S738" i="51"/>
  <c r="R524" i="51"/>
  <c r="S524" i="51" s="1"/>
  <c r="S113" i="51"/>
  <c r="R847" i="51"/>
  <c r="S847" i="51" s="1"/>
  <c r="S124" i="51"/>
  <c r="S193" i="51"/>
  <c r="S190" i="51"/>
  <c r="S158" i="51"/>
  <c r="S567" i="51"/>
  <c r="S257" i="51"/>
  <c r="S538" i="51"/>
  <c r="S231" i="51"/>
  <c r="S758" i="51"/>
  <c r="S225" i="51"/>
  <c r="S465" i="51"/>
  <c r="S1100" i="51"/>
  <c r="S329" i="51"/>
  <c r="S529" i="51"/>
  <c r="S801" i="51"/>
  <c r="S717" i="51"/>
  <c r="R628" i="51"/>
  <c r="S628" i="51" s="1"/>
  <c r="S206" i="51"/>
  <c r="S545" i="51"/>
  <c r="S437" i="51"/>
  <c r="S185" i="51"/>
  <c r="S450" i="51"/>
  <c r="S66" i="51"/>
  <c r="S721" i="51"/>
  <c r="S807" i="51"/>
  <c r="Q1090" i="51"/>
  <c r="R1090" i="51" s="1"/>
  <c r="S1090" i="51" s="1"/>
  <c r="S718" i="51"/>
  <c r="S362" i="51"/>
  <c r="S434" i="51"/>
  <c r="S110" i="51"/>
  <c r="R76" i="51"/>
  <c r="S76" i="51" s="1"/>
  <c r="S144" i="51"/>
  <c r="S404" i="51"/>
  <c r="S1098" i="51"/>
  <c r="S445" i="51"/>
  <c r="S926" i="51"/>
  <c r="S94" i="51"/>
  <c r="S471" i="51"/>
  <c r="S447" i="51"/>
  <c r="S227" i="51"/>
  <c r="S397" i="51"/>
  <c r="R383" i="51"/>
  <c r="S383" i="51" s="1"/>
  <c r="R1116" i="51"/>
  <c r="S1116" i="51" s="1"/>
  <c r="S385" i="51"/>
  <c r="S1160" i="51"/>
  <c r="S568" i="51"/>
  <c r="S432" i="51"/>
  <c r="S114" i="51"/>
  <c r="S36" i="51"/>
  <c r="S534" i="51"/>
  <c r="R730" i="51"/>
  <c r="Q730" i="51"/>
  <c r="S658" i="51"/>
  <c r="S817" i="51"/>
  <c r="S374" i="51"/>
  <c r="S762" i="51"/>
  <c r="S240" i="51"/>
  <c r="S610" i="51"/>
  <c r="S563" i="51"/>
  <c r="S365" i="51"/>
  <c r="S239" i="51"/>
  <c r="R203" i="51"/>
  <c r="S203" i="51" s="1"/>
  <c r="S149" i="51"/>
  <c r="R23" i="51"/>
  <c r="S23" i="51" s="1"/>
  <c r="S1171" i="51"/>
  <c r="S25" i="51"/>
  <c r="S586" i="51"/>
  <c r="S219" i="51"/>
  <c r="S198" i="51"/>
  <c r="Q946" i="51"/>
  <c r="R946" i="51" s="1"/>
  <c r="S946" i="51" s="1"/>
  <c r="S509" i="51"/>
  <c r="S703" i="51"/>
  <c r="S256" i="51"/>
  <c r="S148" i="51"/>
  <c r="S1091" i="51"/>
  <c r="S947" i="51"/>
  <c r="S486" i="51"/>
  <c r="S306" i="51"/>
  <c r="S746" i="51"/>
  <c r="S52" i="51"/>
  <c r="S137" i="51"/>
  <c r="S933" i="51"/>
  <c r="S327" i="51"/>
  <c r="S1172" i="51"/>
  <c r="S1129" i="51"/>
  <c r="S1122" i="51"/>
  <c r="S173" i="51"/>
  <c r="S929" i="51"/>
  <c r="S81" i="51"/>
  <c r="S268" i="51"/>
  <c r="R1159" i="51"/>
  <c r="S1159" i="51" s="1"/>
  <c r="R635" i="51"/>
  <c r="S635" i="51" s="1"/>
  <c r="R473" i="51"/>
  <c r="S473" i="51" s="1"/>
  <c r="R293" i="51"/>
  <c r="S293" i="51" s="1"/>
  <c r="R602" i="51"/>
  <c r="S602" i="51" s="1"/>
  <c r="R516" i="51"/>
  <c r="S516" i="51" s="1"/>
  <c r="R504" i="51"/>
  <c r="S504" i="51" s="1"/>
  <c r="S587" i="51"/>
  <c r="S191" i="51"/>
  <c r="S1056" i="51"/>
  <c r="S660" i="51"/>
  <c r="S460" i="51"/>
  <c r="S322" i="51"/>
  <c r="S244" i="51"/>
  <c r="S166" i="51"/>
  <c r="S1067" i="51"/>
  <c r="S959" i="51"/>
  <c r="S851" i="51"/>
  <c r="S743" i="51"/>
  <c r="S630" i="51"/>
  <c r="S298" i="51"/>
  <c r="S381" i="51"/>
  <c r="R1173" i="51"/>
  <c r="S1173" i="51" s="1"/>
  <c r="R669" i="51"/>
  <c r="S669" i="51" s="1"/>
  <c r="R584" i="51"/>
  <c r="S584" i="51" s="1"/>
  <c r="S908" i="51"/>
  <c r="S196" i="51"/>
  <c r="S380" i="51"/>
  <c r="S270" i="51"/>
  <c r="S89" i="51"/>
  <c r="S1176" i="51"/>
  <c r="S201" i="51"/>
  <c r="S803" i="51"/>
  <c r="R572" i="51"/>
  <c r="S572" i="51" s="1"/>
  <c r="S356" i="51"/>
  <c r="S810" i="51"/>
  <c r="S702" i="51"/>
  <c r="S494" i="51"/>
  <c r="S153" i="51"/>
  <c r="S955" i="51"/>
  <c r="S407" i="51"/>
  <c r="S87" i="51"/>
  <c r="S224" i="51"/>
  <c r="S86" i="51"/>
  <c r="S342" i="51"/>
  <c r="S281" i="51"/>
  <c r="S469" i="51"/>
  <c r="S1093" i="51"/>
  <c r="S949" i="51"/>
  <c r="S805" i="51"/>
  <c r="S661" i="51"/>
  <c r="S488" i="51"/>
  <c r="S133" i="51"/>
  <c r="S422" i="51"/>
  <c r="S569" i="51"/>
  <c r="S299" i="51"/>
  <c r="S713" i="51"/>
  <c r="S591" i="51"/>
  <c r="S489" i="51"/>
  <c r="S907" i="51"/>
  <c r="S354" i="51"/>
  <c r="S653" i="51"/>
  <c r="S617" i="51"/>
  <c r="S491" i="51"/>
  <c r="S645" i="51"/>
  <c r="S674" i="51"/>
  <c r="R317" i="51"/>
  <c r="S317" i="51" s="1"/>
  <c r="S487" i="51"/>
  <c r="S292" i="51"/>
  <c r="S136" i="51"/>
  <c r="S1139" i="51"/>
  <c r="S923" i="51"/>
  <c r="S707" i="51"/>
  <c r="S454" i="51"/>
  <c r="S159" i="51"/>
  <c r="S1137" i="51"/>
  <c r="S627" i="51"/>
  <c r="S541" i="51"/>
  <c r="S84" i="51"/>
  <c r="S937" i="51"/>
  <c r="R1146" i="51"/>
  <c r="S1146" i="51" s="1"/>
  <c r="R1038" i="51"/>
  <c r="S1038" i="51" s="1"/>
  <c r="R930" i="51"/>
  <c r="S930" i="51" s="1"/>
  <c r="R822" i="51"/>
  <c r="S822" i="51" s="1"/>
  <c r="R595" i="51"/>
  <c r="S595" i="51" s="1"/>
  <c r="S400" i="51"/>
  <c r="R1169" i="51"/>
  <c r="S1169" i="51" s="1"/>
  <c r="R1061" i="51"/>
  <c r="S1061" i="51" s="1"/>
  <c r="R953" i="51"/>
  <c r="S953" i="51" s="1"/>
  <c r="R845" i="51"/>
  <c r="S845" i="51" s="1"/>
  <c r="R737" i="51"/>
  <c r="S737" i="51" s="1"/>
  <c r="R579" i="51"/>
  <c r="S579" i="51" s="1"/>
  <c r="R442" i="51"/>
  <c r="S442" i="51" s="1"/>
  <c r="R147" i="51"/>
  <c r="S147" i="51" s="1"/>
  <c r="S1023" i="51"/>
  <c r="S843" i="51"/>
  <c r="S699" i="51"/>
  <c r="S722" i="51"/>
  <c r="S751" i="51"/>
  <c r="S553" i="51"/>
  <c r="S575" i="51"/>
  <c r="S744" i="51"/>
  <c r="S405" i="51"/>
  <c r="S960" i="51"/>
  <c r="R316" i="51"/>
  <c r="S316" i="51" s="1"/>
  <c r="R208" i="51"/>
  <c r="S208" i="51" s="1"/>
  <c r="R100" i="51"/>
  <c r="S100" i="51" s="1"/>
  <c r="R1019" i="51"/>
  <c r="S1019" i="51" s="1"/>
  <c r="R1142" i="51"/>
  <c r="S1142" i="51" s="1"/>
  <c r="S496" i="51"/>
  <c r="R258" i="51"/>
  <c r="S258" i="51" s="1"/>
  <c r="S654" i="51"/>
  <c r="S481" i="51"/>
  <c r="S243" i="51"/>
  <c r="S131" i="51"/>
  <c r="S95" i="51"/>
  <c r="S412" i="51"/>
  <c r="S218" i="51"/>
  <c r="S235" i="51"/>
  <c r="S962" i="51"/>
  <c r="R1110" i="51"/>
  <c r="S1110" i="51" s="1"/>
  <c r="R894" i="51"/>
  <c r="S894" i="51" s="1"/>
  <c r="R678" i="51"/>
  <c r="S678" i="51" s="1"/>
  <c r="R1133" i="51"/>
  <c r="S1133" i="51" s="1"/>
  <c r="R917" i="51"/>
  <c r="S917" i="51" s="1"/>
  <c r="R701" i="51"/>
  <c r="S701" i="51" s="1"/>
  <c r="S536" i="51"/>
  <c r="R376" i="51"/>
  <c r="S376" i="51" s="1"/>
  <c r="R1127" i="51"/>
  <c r="S1127" i="51" s="1"/>
  <c r="S875" i="51"/>
  <c r="S615" i="51"/>
  <c r="R141" i="51"/>
  <c r="S141" i="51" s="1"/>
  <c r="S1170" i="51"/>
  <c r="R1165" i="51"/>
  <c r="S1165" i="51" s="1"/>
  <c r="S1021" i="51"/>
  <c r="S877" i="51"/>
  <c r="S733" i="51"/>
  <c r="S574" i="51"/>
  <c r="S619" i="51"/>
  <c r="R659" i="51"/>
  <c r="S659" i="51" s="1"/>
  <c r="R358" i="51"/>
  <c r="S358" i="51" s="1"/>
  <c r="R184" i="51"/>
  <c r="S184" i="51" s="1"/>
  <c r="R995" i="51"/>
  <c r="S995" i="51" s="1"/>
  <c r="R779" i="51"/>
  <c r="S779" i="51" s="1"/>
  <c r="R543" i="51"/>
  <c r="S543" i="51" s="1"/>
  <c r="R39" i="51"/>
  <c r="S39" i="51" s="1"/>
  <c r="S1101" i="51"/>
  <c r="S1182" i="51"/>
  <c r="S966" i="51"/>
  <c r="S750" i="51"/>
  <c r="S105" i="51"/>
  <c r="S989" i="51"/>
  <c r="S773" i="51"/>
  <c r="Q16" i="51"/>
  <c r="R16" i="51" s="1"/>
  <c r="S16" i="51" s="1"/>
  <c r="R621" i="51"/>
  <c r="S621" i="51" s="1"/>
  <c r="R1125" i="51"/>
  <c r="S1125" i="51" s="1"/>
  <c r="R1053" i="51"/>
  <c r="S1053" i="51" s="1"/>
  <c r="R981" i="51"/>
  <c r="S981" i="51" s="1"/>
  <c r="R909" i="51"/>
  <c r="S909" i="51" s="1"/>
  <c r="R837" i="51"/>
  <c r="S837" i="51" s="1"/>
  <c r="R765" i="51"/>
  <c r="S765" i="51" s="1"/>
  <c r="R693" i="51"/>
  <c r="S693" i="51" s="1"/>
  <c r="R613" i="51"/>
  <c r="S613" i="51" s="1"/>
  <c r="S526" i="51"/>
  <c r="R1184" i="51"/>
  <c r="S1184" i="51" s="1"/>
  <c r="S1040" i="51"/>
  <c r="R968" i="51"/>
  <c r="S968" i="51" s="1"/>
  <c r="R896" i="51"/>
  <c r="S896" i="51" s="1"/>
  <c r="R597" i="51"/>
  <c r="S597" i="51" s="1"/>
  <c r="R511" i="51"/>
  <c r="S511" i="51" s="1"/>
  <c r="R468" i="51"/>
  <c r="S468" i="51" s="1"/>
  <c r="R366" i="51"/>
  <c r="S366" i="51" s="1"/>
  <c r="R294" i="51"/>
  <c r="S294" i="51" s="1"/>
  <c r="R186" i="51"/>
  <c r="S186" i="51" s="1"/>
  <c r="R1141" i="51"/>
  <c r="S1141" i="51" s="1"/>
  <c r="R1069" i="51"/>
  <c r="S1069" i="51" s="1"/>
  <c r="S997" i="51"/>
  <c r="R925" i="51"/>
  <c r="S925" i="51" s="1"/>
  <c r="R853" i="51"/>
  <c r="S853" i="51" s="1"/>
  <c r="R781" i="51"/>
  <c r="S781" i="51" s="1"/>
  <c r="R709" i="51"/>
  <c r="S709" i="51" s="1"/>
  <c r="R632" i="51"/>
  <c r="S632" i="51" s="1"/>
  <c r="R546" i="51"/>
  <c r="S546" i="51" s="1"/>
  <c r="S392" i="51"/>
  <c r="S176" i="51"/>
  <c r="S990" i="51"/>
  <c r="R666" i="51"/>
  <c r="S666" i="51" s="1"/>
  <c r="S537" i="51"/>
  <c r="S367" i="51"/>
  <c r="R818" i="51"/>
  <c r="S818" i="51" s="1"/>
  <c r="S284" i="51"/>
  <c r="R479" i="51"/>
  <c r="S479" i="51" s="1"/>
  <c r="R335" i="51"/>
  <c r="S335" i="51" s="1"/>
  <c r="S1128" i="51"/>
  <c r="S1157" i="51"/>
  <c r="S1049" i="51"/>
  <c r="S941" i="51"/>
  <c r="S833" i="51"/>
  <c r="S725" i="51"/>
  <c r="S348" i="51"/>
  <c r="S338" i="51"/>
  <c r="S134" i="51"/>
  <c r="S1011" i="51"/>
  <c r="S562" i="51"/>
  <c r="S331" i="51"/>
  <c r="S187" i="51"/>
  <c r="S458" i="51"/>
  <c r="S667" i="51"/>
  <c r="S1164" i="51"/>
  <c r="S768" i="51"/>
  <c r="S424" i="51"/>
  <c r="S310" i="51"/>
  <c r="S220" i="51"/>
  <c r="S142" i="51"/>
  <c r="S64" i="51"/>
  <c r="S755" i="51"/>
  <c r="S285" i="51"/>
  <c r="S512" i="51"/>
  <c r="S384" i="51"/>
  <c r="S978" i="51"/>
  <c r="S609" i="51"/>
  <c r="R154" i="51"/>
  <c r="S154" i="51" s="1"/>
  <c r="R1001" i="51"/>
  <c r="S1001" i="51" s="1"/>
  <c r="R98" i="51"/>
  <c r="S98" i="51" s="1"/>
  <c r="R139" i="51"/>
  <c r="S139" i="51" s="1"/>
  <c r="R5" i="51"/>
  <c r="S5" i="51" s="1"/>
  <c r="S948" i="51"/>
  <c r="S394" i="51"/>
  <c r="S214" i="51"/>
  <c r="S58" i="51"/>
  <c r="S1031" i="51"/>
  <c r="S815" i="51"/>
  <c r="S169" i="51"/>
  <c r="R482" i="51"/>
  <c r="S482" i="51" s="1"/>
  <c r="R222" i="51"/>
  <c r="S222" i="51" s="1"/>
  <c r="R1117" i="51"/>
  <c r="S1117" i="51" s="1"/>
  <c r="R517" i="51"/>
  <c r="S517" i="51" s="1"/>
  <c r="S786" i="51"/>
  <c r="S552" i="51"/>
  <c r="S1025" i="51"/>
  <c r="S809" i="51"/>
  <c r="R115" i="51"/>
  <c r="S115" i="51" s="1"/>
  <c r="R1118" i="51"/>
  <c r="S1118" i="51" s="1"/>
  <c r="R902" i="51"/>
  <c r="S902" i="51" s="1"/>
  <c r="R1039" i="51"/>
  <c r="S1039" i="51" s="1"/>
  <c r="R823" i="51"/>
  <c r="S823" i="51" s="1"/>
  <c r="R521" i="51"/>
  <c r="S521" i="51" s="1"/>
  <c r="R413" i="51"/>
  <c r="S413" i="51" s="1"/>
  <c r="R17" i="51"/>
  <c r="S17" i="51" s="1"/>
  <c r="R888" i="51"/>
  <c r="S888" i="51" s="1"/>
  <c r="R588" i="51"/>
  <c r="S588" i="51" s="1"/>
  <c r="R942" i="51"/>
  <c r="S942" i="51" s="1"/>
  <c r="R726" i="51"/>
  <c r="S726" i="51" s="1"/>
  <c r="R387" i="51"/>
  <c r="S387" i="51" s="1"/>
  <c r="R616" i="51"/>
  <c r="S616" i="51" s="1"/>
  <c r="R891" i="51"/>
  <c r="S891" i="51" s="1"/>
  <c r="R505" i="51"/>
  <c r="S505" i="51" s="1"/>
  <c r="R1094" i="51"/>
  <c r="S1094" i="51" s="1"/>
  <c r="R662" i="51"/>
  <c r="S662" i="51" s="1"/>
  <c r="R1016" i="51"/>
  <c r="S1016" i="51" s="1"/>
  <c r="R901" i="51"/>
  <c r="S901" i="51" s="1"/>
  <c r="R278" i="51"/>
  <c r="S278" i="51" s="1"/>
  <c r="R409" i="51"/>
  <c r="S409" i="51" s="1"/>
  <c r="R223" i="51"/>
  <c r="S223" i="51" s="1"/>
  <c r="R596" i="51"/>
  <c r="S596" i="51" s="1"/>
  <c r="R303" i="51"/>
  <c r="S303" i="51" s="1"/>
  <c r="R672" i="51"/>
  <c r="S672" i="51" s="1"/>
  <c r="S1161" i="51"/>
  <c r="S1089" i="51"/>
  <c r="S1017" i="51"/>
  <c r="S945" i="51"/>
  <c r="R873" i="51"/>
  <c r="S873" i="51" s="1"/>
  <c r="S729" i="51"/>
  <c r="S570" i="51"/>
  <c r="S118" i="51"/>
  <c r="S1148" i="51"/>
  <c r="S1076" i="51"/>
  <c r="S1004" i="51"/>
  <c r="S932" i="51"/>
  <c r="S788" i="51"/>
  <c r="R640" i="51"/>
  <c r="S640" i="51" s="1"/>
  <c r="S554" i="51"/>
  <c r="S466" i="51"/>
  <c r="S326" i="51"/>
  <c r="R33" i="51"/>
  <c r="S33" i="51" s="1"/>
  <c r="S402" i="51"/>
  <c r="S330" i="51"/>
  <c r="S264" i="51"/>
  <c r="S156" i="51"/>
  <c r="S108" i="51"/>
  <c r="S1177" i="51"/>
  <c r="R1105" i="51"/>
  <c r="S1105" i="51" s="1"/>
  <c r="S1033" i="51"/>
  <c r="S961" i="51"/>
  <c r="S889" i="51"/>
  <c r="S745" i="51"/>
  <c r="S673" i="51"/>
  <c r="S589" i="51"/>
  <c r="S502" i="51"/>
  <c r="S1134" i="51"/>
  <c r="S954" i="51"/>
  <c r="S882" i="51"/>
  <c r="R624" i="51"/>
  <c r="S624" i="51" s="1"/>
  <c r="S378" i="51"/>
  <c r="S998" i="51"/>
  <c r="S625" i="51"/>
  <c r="S533" i="51"/>
  <c r="S696" i="51"/>
  <c r="S165" i="51"/>
  <c r="S1121" i="51"/>
  <c r="S1013" i="51"/>
  <c r="S905" i="51"/>
  <c r="S797" i="51"/>
  <c r="S689" i="51"/>
  <c r="S478" i="51"/>
  <c r="R585" i="51"/>
  <c r="S585" i="51" s="1"/>
  <c r="R242" i="51"/>
  <c r="S242" i="51" s="1"/>
  <c r="S116" i="51"/>
  <c r="S1083" i="51"/>
  <c r="R975" i="51"/>
  <c r="S975" i="51" s="1"/>
  <c r="R867" i="51"/>
  <c r="S867" i="51" s="1"/>
  <c r="R649" i="51"/>
  <c r="S649" i="51" s="1"/>
  <c r="R295" i="51"/>
  <c r="S295" i="51" s="1"/>
  <c r="R1106" i="51"/>
  <c r="S1106" i="51" s="1"/>
  <c r="R382" i="51"/>
  <c r="S382" i="51" s="1"/>
  <c r="S1020" i="51"/>
  <c r="S530" i="51"/>
  <c r="S364" i="51"/>
  <c r="S280" i="51"/>
  <c r="S202" i="51"/>
  <c r="S112" i="51"/>
  <c r="S34" i="51"/>
  <c r="R1151" i="51"/>
  <c r="S1151" i="51" s="1"/>
  <c r="R935" i="51"/>
  <c r="S935" i="51" s="1"/>
  <c r="S719" i="51"/>
  <c r="S514" i="51"/>
  <c r="S82" i="51"/>
  <c r="S99" i="51"/>
  <c r="R513" i="51"/>
  <c r="S513" i="51" s="1"/>
  <c r="R1113" i="51"/>
  <c r="S1113" i="51" s="1"/>
  <c r="S1005" i="51"/>
  <c r="R897" i="51"/>
  <c r="S897" i="51" s="1"/>
  <c r="R681" i="51"/>
  <c r="S681" i="51" s="1"/>
  <c r="R992" i="51"/>
  <c r="S992" i="51" s="1"/>
  <c r="R360" i="51"/>
  <c r="S360" i="51" s="1"/>
  <c r="R697" i="51"/>
  <c r="S697" i="51" s="1"/>
  <c r="R435" i="51"/>
  <c r="S435" i="51" s="1"/>
  <c r="S566" i="51"/>
  <c r="R349" i="51"/>
  <c r="S349" i="51" s="1"/>
  <c r="R265" i="51"/>
  <c r="S265" i="51" s="1"/>
  <c r="R633" i="51"/>
  <c r="S633" i="51" s="1"/>
  <c r="R623" i="51"/>
  <c r="S623" i="51" s="1"/>
  <c r="R353" i="51"/>
  <c r="S353" i="51" s="1"/>
  <c r="R1145" i="51"/>
  <c r="S1145" i="51" s="1"/>
  <c r="R785" i="51"/>
  <c r="S785" i="51" s="1"/>
  <c r="R319" i="51"/>
  <c r="S319" i="51" s="1"/>
  <c r="R314" i="51"/>
  <c r="S314" i="51" s="1"/>
  <c r="R50" i="51"/>
  <c r="S50" i="51" s="1"/>
  <c r="R675" i="51"/>
  <c r="S675" i="51" s="1"/>
  <c r="S443" i="51"/>
  <c r="S29" i="51"/>
  <c r="S274" i="51"/>
  <c r="S106" i="51"/>
  <c r="S1103" i="51"/>
  <c r="S887" i="51"/>
  <c r="S671" i="51"/>
  <c r="S63" i="51"/>
  <c r="R1045" i="51"/>
  <c r="S1045" i="51" s="1"/>
  <c r="R685" i="51"/>
  <c r="S685" i="51" s="1"/>
  <c r="R414" i="51"/>
  <c r="S414" i="51" s="1"/>
  <c r="S858" i="51"/>
  <c r="S638" i="51"/>
  <c r="S1097" i="51"/>
  <c r="S881" i="51"/>
  <c r="S665" i="51"/>
  <c r="S446" i="51"/>
  <c r="R1131" i="51"/>
  <c r="S1131" i="51" s="1"/>
  <c r="R10" i="51"/>
  <c r="S10" i="51" s="1"/>
  <c r="R55" i="51"/>
  <c r="S55" i="51" s="1"/>
  <c r="R1046" i="51"/>
  <c r="S1046" i="51" s="1"/>
  <c r="R830" i="51"/>
  <c r="S830" i="51" s="1"/>
  <c r="R686" i="51"/>
  <c r="S686" i="51" s="1"/>
  <c r="R1183" i="51"/>
  <c r="S1183" i="51" s="1"/>
  <c r="R967" i="51"/>
  <c r="S967" i="51" s="1"/>
  <c r="R485" i="51"/>
  <c r="S485" i="51" s="1"/>
  <c r="R816" i="51"/>
  <c r="S816" i="51" s="1"/>
  <c r="R391" i="51"/>
  <c r="S391" i="51" s="1"/>
  <c r="S1062" i="51"/>
  <c r="S710" i="51"/>
  <c r="S83" i="51"/>
  <c r="S416" i="51"/>
  <c r="S759" i="51"/>
  <c r="S519" i="51"/>
  <c r="S157" i="51"/>
  <c r="S991" i="51"/>
  <c r="S551" i="51"/>
  <c r="S1043" i="51"/>
  <c r="S827" i="51"/>
  <c r="S789" i="51"/>
  <c r="S884" i="51"/>
  <c r="S27" i="51"/>
  <c r="S180" i="51"/>
  <c r="S913" i="51"/>
  <c r="R1086" i="51"/>
  <c r="S1086" i="51" s="1"/>
  <c r="R425" i="51"/>
  <c r="S425" i="51" s="1"/>
  <c r="R637" i="51"/>
  <c r="S637" i="51" s="1"/>
  <c r="R91" i="51"/>
  <c r="S91" i="51" s="1"/>
  <c r="R878" i="51"/>
  <c r="S878" i="51" s="1"/>
  <c r="R336" i="51"/>
  <c r="S336" i="51" s="1"/>
  <c r="R122" i="51"/>
  <c r="S122" i="51" s="1"/>
  <c r="R987" i="51"/>
  <c r="S987" i="51" s="1"/>
  <c r="R593" i="51"/>
  <c r="S593" i="51" s="1"/>
  <c r="R305" i="51"/>
  <c r="S305" i="51" s="1"/>
  <c r="R197" i="51"/>
  <c r="S197" i="51" s="1"/>
  <c r="R279" i="51"/>
  <c r="S279" i="51" s="1"/>
  <c r="S290" i="51"/>
  <c r="S1050" i="51"/>
  <c r="R798" i="51"/>
  <c r="S798" i="51" s="1"/>
  <c r="S690" i="51"/>
  <c r="R109" i="51"/>
  <c r="S109" i="51" s="1"/>
  <c r="R393" i="51"/>
  <c r="S393" i="51" s="1"/>
  <c r="R315" i="51"/>
  <c r="S315" i="51" s="1"/>
  <c r="R550" i="51"/>
  <c r="S550" i="51" s="1"/>
  <c r="R1035" i="51"/>
  <c r="S1035" i="51" s="1"/>
  <c r="R819" i="51"/>
  <c r="S819" i="51" s="1"/>
  <c r="R345" i="51"/>
  <c r="S345" i="51" s="1"/>
  <c r="R199" i="51"/>
  <c r="S199" i="51" s="1"/>
  <c r="R43" i="51"/>
  <c r="S43" i="51" s="1"/>
  <c r="R1022" i="51"/>
  <c r="S1022" i="51" s="1"/>
  <c r="R806" i="51"/>
  <c r="S806" i="51" s="1"/>
  <c r="R369" i="51"/>
  <c r="S369" i="51" s="1"/>
  <c r="R111" i="51"/>
  <c r="S111" i="51" s="1"/>
  <c r="R944" i="51"/>
  <c r="S944" i="51" s="1"/>
  <c r="R800" i="51"/>
  <c r="S800" i="51" s="1"/>
  <c r="R829" i="51"/>
  <c r="S829" i="51" s="1"/>
  <c r="R230" i="51"/>
  <c r="S230" i="51" s="1"/>
  <c r="R62" i="51"/>
  <c r="S62" i="51" s="1"/>
  <c r="R915" i="51"/>
  <c r="S915" i="51" s="1"/>
  <c r="R771" i="51"/>
  <c r="S771" i="51" s="1"/>
  <c r="R337" i="51"/>
  <c r="S337" i="51" s="1"/>
  <c r="R415" i="51"/>
  <c r="S415" i="51" s="1"/>
  <c r="R57" i="51"/>
  <c r="S57" i="51" s="1"/>
  <c r="R269" i="51"/>
  <c r="S269" i="51" s="1"/>
  <c r="R161" i="51"/>
  <c r="S161" i="51" s="1"/>
  <c r="R1140" i="51"/>
  <c r="S1140" i="51" s="1"/>
  <c r="R996" i="51"/>
  <c r="S996" i="51" s="1"/>
  <c r="R544" i="51"/>
  <c r="S544" i="51" s="1"/>
  <c r="R46" i="51"/>
  <c r="S46" i="51" s="1"/>
  <c r="S1026" i="51"/>
  <c r="S774" i="51"/>
  <c r="R580" i="51"/>
  <c r="S580" i="51" s="1"/>
  <c r="R127" i="51"/>
  <c r="S127" i="51" s="1"/>
  <c r="R547" i="51"/>
  <c r="S547" i="51" s="1"/>
  <c r="S1063" i="51"/>
  <c r="R177" i="51"/>
  <c r="S177" i="51" s="1"/>
  <c r="S47" i="51"/>
  <c r="R417" i="51"/>
  <c r="S417" i="51" s="1"/>
  <c r="R565" i="51"/>
  <c r="S565" i="51" s="1"/>
  <c r="R429" i="51"/>
  <c r="S429" i="51" s="1"/>
  <c r="R1155" i="51"/>
  <c r="S1155" i="51" s="1"/>
  <c r="R1047" i="51"/>
  <c r="S1047" i="51" s="1"/>
  <c r="R939" i="51"/>
  <c r="S939" i="51" s="1"/>
  <c r="S831" i="51"/>
  <c r="R723" i="51"/>
  <c r="S723" i="51" s="1"/>
  <c r="R606" i="51"/>
  <c r="S606" i="51" s="1"/>
  <c r="R476" i="51"/>
  <c r="S476" i="51" s="1"/>
  <c r="R309" i="51"/>
  <c r="S309" i="51" s="1"/>
  <c r="R403" i="51"/>
  <c r="S403" i="51" s="1"/>
  <c r="R217" i="51"/>
  <c r="S217" i="51" s="1"/>
  <c r="R79" i="51"/>
  <c r="S79" i="51" s="1"/>
  <c r="R1034" i="51"/>
  <c r="S1034" i="51" s="1"/>
  <c r="S811" i="51"/>
  <c r="R273" i="51"/>
  <c r="S273" i="51" s="1"/>
  <c r="S461" i="51"/>
  <c r="R1115" i="51"/>
  <c r="S1115" i="51" s="1"/>
  <c r="R1007" i="51"/>
  <c r="S1007" i="51" s="1"/>
  <c r="R899" i="51"/>
  <c r="S899" i="51" s="1"/>
  <c r="R601" i="51"/>
  <c r="S601" i="51" s="1"/>
  <c r="R2" i="51"/>
  <c r="S2" i="51" s="1"/>
  <c r="R1077" i="51"/>
  <c r="S1077" i="51" s="1"/>
  <c r="R969" i="51"/>
  <c r="S969" i="51" s="1"/>
  <c r="R861" i="51"/>
  <c r="S861" i="51" s="1"/>
  <c r="S753" i="51"/>
  <c r="R1064" i="51"/>
  <c r="S1064" i="51" s="1"/>
  <c r="R956" i="51"/>
  <c r="S956" i="51" s="1"/>
  <c r="R848" i="51"/>
  <c r="S848" i="51" s="1"/>
  <c r="R668" i="51"/>
  <c r="S668" i="51" s="1"/>
  <c r="R453" i="51"/>
  <c r="S453" i="51" s="1"/>
  <c r="R438" i="51"/>
  <c r="S438" i="51" s="1"/>
  <c r="R228" i="51"/>
  <c r="S228" i="51" s="1"/>
  <c r="R12" i="51"/>
  <c r="S12" i="51" s="1"/>
  <c r="R985" i="51"/>
  <c r="S985" i="51" s="1"/>
  <c r="R769" i="51"/>
  <c r="S769" i="51" s="1"/>
  <c r="R531" i="51"/>
  <c r="S531" i="51" s="1"/>
  <c r="R1158" i="51"/>
  <c r="S1158" i="51" s="1"/>
  <c r="R1014" i="51"/>
  <c r="S1014" i="51" s="1"/>
  <c r="R652" i="51"/>
  <c r="S652" i="51" s="1"/>
  <c r="S523" i="51"/>
  <c r="R1070" i="51"/>
  <c r="S1070" i="51" s="1"/>
  <c r="R1099" i="51"/>
  <c r="S1099" i="51" s="1"/>
  <c r="R1073" i="51"/>
  <c r="S1073" i="51" s="1"/>
  <c r="R266" i="51"/>
  <c r="S266" i="51" s="1"/>
  <c r="R1179" i="51"/>
  <c r="S1179" i="51" s="1"/>
  <c r="R307" i="51"/>
  <c r="S307" i="51" s="1"/>
  <c r="R576" i="51"/>
  <c r="S576" i="51" s="1"/>
  <c r="R854" i="51"/>
  <c r="S854" i="51" s="1"/>
  <c r="R973" i="51"/>
  <c r="S973" i="51" s="1"/>
  <c r="R603" i="51"/>
  <c r="S603" i="51" s="1"/>
  <c r="R1059" i="51"/>
  <c r="S1059" i="51" s="1"/>
  <c r="R163" i="51"/>
  <c r="S163" i="51" s="1"/>
  <c r="R7" i="51"/>
  <c r="S7" i="51" s="1"/>
  <c r="R974" i="51"/>
  <c r="S974" i="51" s="1"/>
  <c r="R604" i="51"/>
  <c r="S604" i="51" s="1"/>
  <c r="R1111" i="51"/>
  <c r="S1111" i="51" s="1"/>
  <c r="R895" i="51"/>
  <c r="S895" i="51" s="1"/>
  <c r="R510" i="51"/>
  <c r="S510" i="51" s="1"/>
  <c r="R557" i="51"/>
  <c r="S557" i="51" s="1"/>
  <c r="R449" i="51"/>
  <c r="S449" i="51" s="1"/>
  <c r="R53" i="51"/>
  <c r="S53" i="51" s="1"/>
  <c r="R622" i="51"/>
  <c r="S622" i="51" s="1"/>
  <c r="R457" i="51"/>
  <c r="S457" i="51" s="1"/>
  <c r="S918" i="51"/>
  <c r="R846" i="51"/>
  <c r="S846" i="51" s="1"/>
  <c r="S444" i="51"/>
  <c r="R283" i="51"/>
  <c r="S283" i="51" s="1"/>
  <c r="S775" i="51"/>
  <c r="R495" i="51"/>
  <c r="S495" i="51" s="1"/>
  <c r="S840" i="51"/>
  <c r="R573" i="51"/>
  <c r="S573" i="51" s="1"/>
  <c r="R1085" i="51"/>
  <c r="S1085" i="51" s="1"/>
  <c r="R977" i="51"/>
  <c r="S977" i="51" s="1"/>
  <c r="R869" i="51"/>
  <c r="S869" i="51" s="1"/>
  <c r="R761" i="51"/>
  <c r="S761" i="51" s="1"/>
  <c r="R651" i="51"/>
  <c r="S651" i="51" s="1"/>
  <c r="S522" i="51"/>
  <c r="S104" i="51"/>
  <c r="S297" i="51"/>
  <c r="S272" i="51"/>
  <c r="R26" i="51"/>
  <c r="S26" i="51" s="1"/>
  <c r="S1119" i="51"/>
  <c r="S903" i="51"/>
  <c r="S687" i="51"/>
  <c r="S418" i="51"/>
  <c r="R226" i="51"/>
  <c r="S226" i="51" s="1"/>
  <c r="S171" i="51"/>
  <c r="S19" i="51"/>
  <c r="R590" i="51"/>
  <c r="S590" i="51" s="1"/>
  <c r="S1135" i="51"/>
  <c r="S641" i="51"/>
  <c r="S209" i="51"/>
  <c r="R65" i="51"/>
  <c r="S65" i="51" s="1"/>
  <c r="S876" i="51"/>
  <c r="R261" i="51"/>
  <c r="S261" i="51" s="1"/>
  <c r="R328" i="51"/>
  <c r="S328" i="51" s="1"/>
  <c r="R250" i="51"/>
  <c r="S250" i="51" s="1"/>
  <c r="R172" i="51"/>
  <c r="S172" i="51" s="1"/>
  <c r="S1079" i="51"/>
  <c r="S971" i="51"/>
  <c r="S863" i="51"/>
  <c r="R683" i="51"/>
  <c r="S683" i="51" s="1"/>
  <c r="S558" i="51"/>
  <c r="R423" i="51"/>
  <c r="S423" i="51" s="1"/>
  <c r="S1149" i="51"/>
  <c r="S1041" i="51"/>
  <c r="S825" i="51"/>
  <c r="S406" i="51"/>
  <c r="R205" i="51"/>
  <c r="S205" i="51" s="1"/>
  <c r="S1136" i="51"/>
  <c r="S1028" i="51"/>
  <c r="S920" i="51"/>
  <c r="S812" i="51"/>
  <c r="R740" i="51"/>
  <c r="S740" i="51" s="1"/>
  <c r="R448" i="51"/>
  <c r="S448" i="51" s="1"/>
  <c r="R160" i="51"/>
  <c r="S160" i="51" s="1"/>
  <c r="S135" i="51"/>
  <c r="S396" i="51"/>
  <c r="S288" i="51"/>
  <c r="S1057" i="51"/>
  <c r="S841" i="51"/>
  <c r="S618" i="51"/>
  <c r="S262" i="51"/>
  <c r="R480" i="51"/>
  <c r="S480" i="51" s="1"/>
  <c r="R890" i="51"/>
  <c r="S890" i="51" s="1"/>
  <c r="R919" i="51"/>
  <c r="S919" i="51" s="1"/>
  <c r="R857" i="51"/>
  <c r="S857" i="51" s="1"/>
  <c r="R463" i="51"/>
  <c r="S463" i="51" s="1"/>
  <c r="R963" i="51"/>
  <c r="S963" i="51" s="1"/>
  <c r="R69" i="51"/>
  <c r="S69" i="51" s="1"/>
  <c r="R151" i="51"/>
  <c r="S151" i="51" s="1"/>
  <c r="R1166" i="51"/>
  <c r="S1166" i="51" s="1"/>
  <c r="R950" i="51"/>
  <c r="S950" i="51" s="1"/>
  <c r="R734" i="51"/>
  <c r="S734" i="51" s="1"/>
  <c r="R162" i="51"/>
  <c r="S162" i="51" s="1"/>
  <c r="R1088" i="51"/>
  <c r="S1088" i="51" s="1"/>
  <c r="R728" i="51"/>
  <c r="S728" i="51" s="1"/>
  <c r="R117" i="51"/>
  <c r="S117" i="51" s="1"/>
  <c r="R757" i="51"/>
  <c r="S757" i="51" s="1"/>
  <c r="R344" i="51"/>
  <c r="S344" i="51" s="1"/>
  <c r="R170" i="51"/>
  <c r="S170" i="51" s="1"/>
  <c r="R271" i="51"/>
  <c r="S271" i="51" s="1"/>
  <c r="R679" i="51"/>
  <c r="S679" i="51" s="1"/>
  <c r="R629" i="51"/>
  <c r="S629" i="51" s="1"/>
  <c r="R341" i="51"/>
  <c r="S341" i="51" s="1"/>
  <c r="R233" i="51"/>
  <c r="S233" i="51" s="1"/>
  <c r="R125" i="51"/>
  <c r="S125" i="51" s="1"/>
  <c r="R304" i="51"/>
  <c r="S304" i="51" s="1"/>
  <c r="S1092" i="51"/>
  <c r="R732" i="51"/>
  <c r="S732" i="51" s="1"/>
  <c r="R363" i="51"/>
  <c r="S363" i="51" s="1"/>
  <c r="R213" i="51"/>
  <c r="S213" i="51" s="1"/>
  <c r="S1181" i="51"/>
  <c r="S1109" i="51"/>
  <c r="R1037" i="51"/>
  <c r="S1037" i="51" s="1"/>
  <c r="R965" i="51"/>
  <c r="S965" i="51" s="1"/>
  <c r="R893" i="51"/>
  <c r="S893" i="51" s="1"/>
  <c r="R749" i="51"/>
  <c r="S749" i="51" s="1"/>
  <c r="R677" i="51"/>
  <c r="S677" i="51" s="1"/>
  <c r="R594" i="51"/>
  <c r="S594" i="51" s="1"/>
  <c r="R507" i="51"/>
  <c r="S507" i="51" s="1"/>
  <c r="R477" i="51"/>
  <c r="S477" i="51" s="1"/>
  <c r="R452" i="51"/>
  <c r="S452" i="51" s="1"/>
  <c r="R350" i="51"/>
  <c r="S350" i="51" s="1"/>
  <c r="R236" i="51"/>
  <c r="S236" i="51" s="1"/>
  <c r="R20" i="51"/>
  <c r="S20" i="51" s="1"/>
  <c r="R1143" i="51"/>
  <c r="S1143" i="51" s="1"/>
  <c r="R1071" i="51"/>
  <c r="S1071" i="51" s="1"/>
  <c r="R999" i="51"/>
  <c r="S999" i="51" s="1"/>
  <c r="R927" i="51"/>
  <c r="S927" i="51" s="1"/>
  <c r="R855" i="51"/>
  <c r="S855" i="51" s="1"/>
  <c r="R783" i="51"/>
  <c r="S783" i="51" s="1"/>
  <c r="R711" i="51"/>
  <c r="S711" i="51" s="1"/>
  <c r="S634" i="51"/>
  <c r="R459" i="51"/>
  <c r="S459" i="51" s="1"/>
  <c r="R313" i="51"/>
  <c r="S313" i="51" s="1"/>
  <c r="R249" i="51"/>
  <c r="S249" i="51" s="1"/>
  <c r="R439" i="51"/>
  <c r="S439" i="51" s="1"/>
  <c r="R343" i="51"/>
  <c r="S343" i="51" s="1"/>
  <c r="R289" i="51"/>
  <c r="S289" i="51" s="1"/>
  <c r="R229" i="51"/>
  <c r="S229" i="51" s="1"/>
  <c r="R181" i="51"/>
  <c r="S181" i="51" s="1"/>
  <c r="R121" i="51"/>
  <c r="S121" i="51" s="1"/>
  <c r="R73" i="51"/>
  <c r="S73" i="51" s="1"/>
  <c r="S13" i="51"/>
  <c r="S1130" i="51"/>
  <c r="S1058" i="51"/>
  <c r="S986" i="51"/>
  <c r="S914" i="51"/>
  <c r="S842" i="51"/>
  <c r="S770" i="51"/>
  <c r="S698" i="51"/>
  <c r="S532" i="51"/>
  <c r="R436" i="51"/>
  <c r="S436" i="51" s="1"/>
  <c r="R1124" i="51"/>
  <c r="S1124" i="51" s="1"/>
  <c r="R1052" i="51"/>
  <c r="S1052" i="51" s="1"/>
  <c r="R980" i="51"/>
  <c r="S980" i="51" s="1"/>
  <c r="R764" i="51"/>
  <c r="S764" i="51" s="1"/>
  <c r="R692" i="51"/>
  <c r="S692" i="51" s="1"/>
  <c r="R612" i="51"/>
  <c r="S612" i="51" s="1"/>
  <c r="R525" i="51"/>
  <c r="S525" i="51" s="1"/>
  <c r="R427" i="51"/>
  <c r="S427" i="51" s="1"/>
  <c r="R267" i="51"/>
  <c r="S267" i="51" s="1"/>
  <c r="R657" i="51"/>
  <c r="S657" i="51" s="1"/>
  <c r="R372" i="51"/>
  <c r="S372" i="51" s="1"/>
  <c r="R300" i="51"/>
  <c r="S300" i="51" s="1"/>
  <c r="R192" i="51"/>
  <c r="S192" i="51" s="1"/>
  <c r="R1153" i="51"/>
  <c r="S1153" i="51" s="1"/>
  <c r="R1081" i="51"/>
  <c r="S1081" i="51" s="1"/>
  <c r="R1009" i="51"/>
  <c r="S1009" i="51" s="1"/>
  <c r="R865" i="51"/>
  <c r="S865" i="51" s="1"/>
  <c r="R793" i="51"/>
  <c r="S793" i="51" s="1"/>
  <c r="R646" i="51"/>
  <c r="S646" i="51" s="1"/>
  <c r="R560" i="51"/>
  <c r="S560" i="51" s="1"/>
  <c r="R474" i="51"/>
  <c r="S474" i="51" s="1"/>
  <c r="R90" i="51"/>
  <c r="S90" i="51" s="1"/>
  <c r="R308" i="51"/>
  <c r="S308" i="51" s="1"/>
  <c r="R200" i="51"/>
  <c r="S200" i="51" s="1"/>
  <c r="R1167" i="51"/>
  <c r="S1167" i="51" s="1"/>
  <c r="R1095" i="51"/>
  <c r="S1095" i="51" s="1"/>
  <c r="R951" i="51"/>
  <c r="S951" i="51" s="1"/>
  <c r="R879" i="51"/>
  <c r="S879" i="51" s="1"/>
  <c r="R735" i="51"/>
  <c r="S735" i="51" s="1"/>
  <c r="R577" i="51"/>
  <c r="S577" i="51" s="1"/>
  <c r="S490" i="51"/>
  <c r="R370" i="51"/>
  <c r="S370" i="51" s="1"/>
  <c r="R321" i="51"/>
  <c r="S321" i="51" s="1"/>
  <c r="R51" i="51"/>
  <c r="S51" i="51" s="1"/>
  <c r="R373" i="51"/>
  <c r="S373" i="51" s="1"/>
  <c r="R301" i="51"/>
  <c r="S301" i="51" s="1"/>
  <c r="R253" i="51"/>
  <c r="S253" i="51" s="1"/>
  <c r="R145" i="51"/>
  <c r="S145" i="51" s="1"/>
  <c r="R37" i="51"/>
  <c r="S37" i="51" s="1"/>
  <c r="R1154" i="51"/>
  <c r="S1154" i="51" s="1"/>
  <c r="R1082" i="51"/>
  <c r="S1082" i="51" s="1"/>
  <c r="R1010" i="51"/>
  <c r="S1010" i="51" s="1"/>
  <c r="R938" i="51"/>
  <c r="S938" i="51" s="1"/>
  <c r="R866" i="51"/>
  <c r="S866" i="51" s="1"/>
  <c r="R561" i="51"/>
  <c r="S561" i="51" s="1"/>
  <c r="R340" i="51"/>
  <c r="S340" i="51" s="1"/>
  <c r="R1147" i="51"/>
  <c r="S1147" i="51" s="1"/>
  <c r="S1075" i="51"/>
  <c r="R1003" i="51"/>
  <c r="S1003" i="51" s="1"/>
  <c r="R931" i="51"/>
  <c r="S931" i="51" s="1"/>
  <c r="R859" i="51"/>
  <c r="S859" i="51" s="1"/>
  <c r="R787" i="51"/>
  <c r="S787" i="51" s="1"/>
  <c r="R715" i="51"/>
  <c r="S715" i="51" s="1"/>
  <c r="R639" i="51"/>
  <c r="S639" i="51" s="1"/>
  <c r="R207" i="51"/>
  <c r="S207" i="51" s="1"/>
  <c r="R647" i="51"/>
  <c r="S647" i="51" s="1"/>
  <c r="R611" i="51"/>
  <c r="S611" i="51" s="1"/>
  <c r="R539" i="51"/>
  <c r="S539" i="51" s="1"/>
  <c r="R503" i="51"/>
  <c r="S503" i="51" s="1"/>
  <c r="R467" i="51"/>
  <c r="S467" i="51" s="1"/>
  <c r="R431" i="51"/>
  <c r="S431" i="51" s="1"/>
  <c r="R395" i="51"/>
  <c r="S395" i="51" s="1"/>
  <c r="R359" i="51"/>
  <c r="S359" i="51" s="1"/>
  <c r="R323" i="51"/>
  <c r="S323" i="51" s="1"/>
  <c r="R287" i="51"/>
  <c r="S287" i="51" s="1"/>
  <c r="R251" i="51"/>
  <c r="S251" i="51" s="1"/>
  <c r="R215" i="51"/>
  <c r="S215" i="51" s="1"/>
  <c r="R179" i="51"/>
  <c r="S179" i="51" s="1"/>
  <c r="R143" i="51"/>
  <c r="S143" i="51" s="1"/>
  <c r="R107" i="51"/>
  <c r="S107" i="51" s="1"/>
  <c r="R71" i="51"/>
  <c r="S71" i="51" s="1"/>
  <c r="R35" i="51"/>
  <c r="S35" i="51" s="1"/>
  <c r="R1032" i="51"/>
  <c r="S1032" i="51" s="1"/>
  <c r="R852" i="51"/>
  <c r="S852" i="51" s="1"/>
  <c r="R780" i="51"/>
  <c r="S780" i="51" s="1"/>
  <c r="R708" i="51"/>
  <c r="S708" i="51" s="1"/>
  <c r="R631" i="51"/>
  <c r="S631" i="51" s="1"/>
  <c r="R924" i="51"/>
  <c r="S924" i="51" s="1"/>
  <c r="R501" i="51"/>
  <c r="S501" i="51" s="1"/>
  <c r="R175" i="51"/>
  <c r="S175" i="51" s="1"/>
  <c r="S426" i="51"/>
  <c r="S241" i="51"/>
  <c r="S129" i="51"/>
  <c r="S599" i="51"/>
  <c r="S455" i="51"/>
  <c r="S347" i="51"/>
  <c r="S311" i="51"/>
  <c r="S275" i="51"/>
  <c r="S167" i="51"/>
  <c r="R59" i="51"/>
  <c r="S59" i="51" s="1"/>
  <c r="R936" i="51"/>
  <c r="S936" i="51" s="1"/>
  <c r="S49" i="51"/>
  <c r="S312" i="51"/>
  <c r="S291" i="51"/>
  <c r="S32" i="51"/>
  <c r="C2" i="3"/>
  <c r="S984" i="51" l="1"/>
  <c r="R643" i="51"/>
  <c r="S643" i="51" s="1"/>
  <c r="R556" i="51"/>
  <c r="S556" i="51"/>
  <c r="S559" i="51"/>
  <c r="S388" i="51"/>
  <c r="S730" i="51"/>
  <c r="A10" i="3"/>
  <c r="A8" i="3"/>
  <c r="O15" i="3" l="1"/>
  <c r="O9" i="3" l="1"/>
  <c r="O16" i="3"/>
  <c r="O17" i="3"/>
  <c r="O7" i="3" l="1"/>
  <c r="O13" i="3" l="1"/>
  <c r="P13" i="3" s="1"/>
  <c r="O3" i="3" l="1"/>
  <c r="P3" i="3" s="1"/>
  <c r="M18" i="3"/>
  <c r="O8" i="3" l="1"/>
  <c r="P8" i="3" s="1"/>
  <c r="F18" i="3"/>
  <c r="O12" i="3" l="1"/>
  <c r="P12" i="3" s="1"/>
  <c r="O14" i="3"/>
  <c r="O11" i="3"/>
  <c r="P11" i="3" s="1"/>
  <c r="P9" i="3"/>
  <c r="O5" i="3"/>
  <c r="P5" i="3" s="1"/>
  <c r="D18" i="3"/>
  <c r="E18" i="3"/>
  <c r="G18" i="3"/>
  <c r="H18" i="3" l="1"/>
  <c r="C18" i="3"/>
  <c r="I18" i="3" l="1"/>
  <c r="P7" i="3"/>
  <c r="O2" i="3"/>
  <c r="P2" i="3" l="1"/>
  <c r="N18" i="3" l="1"/>
  <c r="J18" i="3" l="1"/>
  <c r="K18" i="3"/>
  <c r="O10" i="3"/>
  <c r="P10" i="3" s="1"/>
  <c r="O4" i="3" l="1"/>
  <c r="P4" i="3" s="1"/>
  <c r="L18" i="3"/>
  <c r="O6" i="3"/>
  <c r="P6" i="3" l="1"/>
  <c r="O18" i="3"/>
  <c r="P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공여사들</author>
  </authors>
  <commentList>
    <comment ref="I1" authorId="0" shapeId="0" xr:uid="{615F9E4A-81DB-41F8-99B9-006976D729D7}">
      <text>
        <r>
          <rPr>
            <b/>
            <sz val="9"/>
            <color indexed="81"/>
            <rFont val="돋움"/>
            <family val="3"/>
            <charset val="129"/>
          </rPr>
          <t>공여사들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파랑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빨강으로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글자색변경</t>
        </r>
      </text>
    </comment>
    <comment ref="L1" authorId="0" shapeId="0" xr:uid="{A672AB1A-E6D8-4052-A4E3-02B24817B99C}">
      <text>
        <r>
          <rPr>
            <b/>
            <sz val="9"/>
            <color indexed="81"/>
            <rFont val="돋움"/>
            <family val="3"/>
            <charset val="129"/>
          </rPr>
          <t>공여사들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중식</t>
        </r>
        <r>
          <rPr>
            <sz val="9"/>
            <color indexed="81"/>
            <rFont val="Tahoma"/>
            <family val="2"/>
          </rPr>
          <t xml:space="preserve"> 12:00 ~ 13:00
</t>
        </r>
        <r>
          <rPr>
            <sz val="9"/>
            <color indexed="81"/>
            <rFont val="돋움"/>
            <family val="3"/>
            <charset val="129"/>
          </rPr>
          <t>저녁</t>
        </r>
        <r>
          <rPr>
            <sz val="9"/>
            <color indexed="81"/>
            <rFont val="Tahoma"/>
            <family val="2"/>
          </rPr>
          <t xml:space="preserve"> 18:00 ~ 19:00
</t>
        </r>
        <r>
          <rPr>
            <sz val="9"/>
            <color indexed="81"/>
            <rFont val="돋움"/>
            <family val="3"/>
            <charset val="129"/>
          </rPr>
          <t>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총근무시간
시간분으로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 9:30)</t>
        </r>
      </text>
    </comment>
    <comment ref="Q1" authorId="0" shapeId="0" xr:uid="{4B229895-4710-4838-BCAE-6EF015C6E634}">
      <text>
        <r>
          <rPr>
            <b/>
            <sz val="9"/>
            <color indexed="81"/>
            <rFont val="돋움"/>
            <family val="3"/>
            <charset val="129"/>
          </rPr>
          <t>공여사들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탄력근무제로</t>
        </r>
        <r>
          <rPr>
            <sz val="9"/>
            <color indexed="81"/>
            <rFont val="Tahoma"/>
            <family val="2"/>
          </rPr>
          <t xml:space="preserve"> 8:30 ~ 9:30 </t>
        </r>
        <r>
          <rPr>
            <sz val="9"/>
            <color indexed="81"/>
            <rFont val="돋움"/>
            <family val="3"/>
            <charset val="129"/>
          </rPr>
          <t>까지</t>
        </r>
        <r>
          <rPr>
            <sz val="9"/>
            <color indexed="81"/>
            <rFont val="Tahoma"/>
            <family val="2"/>
          </rPr>
          <t xml:space="preserve"> 8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근무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정상근무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중식시간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차감</t>
        </r>
        <r>
          <rPr>
            <sz val="9"/>
            <color indexed="81"/>
            <rFont val="Tahoma"/>
            <family val="2"/>
          </rPr>
          <t>), '8'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</t>
        </r>
      </text>
    </comment>
    <comment ref="W2" authorId="0" shapeId="0" xr:uid="{60FACEDB-71EB-4D7C-903E-0BA41C2D2AEF}">
      <text>
        <r>
          <rPr>
            <b/>
            <sz val="9"/>
            <color indexed="81"/>
            <rFont val="돋움"/>
            <family val="3"/>
            <charset val="129"/>
          </rPr>
          <t>공여사들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연차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반차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출장</t>
        </r>
      </text>
    </comment>
  </commentList>
</comments>
</file>

<file path=xl/sharedStrings.xml><?xml version="1.0" encoding="utf-8"?>
<sst xmlns="http://schemas.openxmlformats.org/spreadsheetml/2006/main" count="12155" uniqueCount="1589">
  <si>
    <t>출근시간</t>
    <phoneticPr fontId="2" type="noConversion"/>
  </si>
  <si>
    <t>퇴근시간</t>
    <phoneticPr fontId="2" type="noConversion"/>
  </si>
  <si>
    <t>근무일</t>
    <phoneticPr fontId="2" type="noConversion"/>
  </si>
  <si>
    <t>연장</t>
    <phoneticPr fontId="1" type="noConversion"/>
  </si>
  <si>
    <t>야간</t>
    <phoneticPr fontId="1" type="noConversion"/>
  </si>
  <si>
    <t>특근</t>
    <phoneticPr fontId="1" type="noConversion"/>
  </si>
  <si>
    <t>근무</t>
    <phoneticPr fontId="1" type="noConversion"/>
  </si>
  <si>
    <t>지각</t>
    <phoneticPr fontId="2" type="noConversion"/>
  </si>
  <si>
    <t>조퇴</t>
    <phoneticPr fontId="1" type="noConversion"/>
  </si>
  <si>
    <t>비고</t>
    <phoneticPr fontId="1" type="noConversion"/>
  </si>
  <si>
    <t>수</t>
    <phoneticPr fontId="1" type="noConversion"/>
  </si>
  <si>
    <t>국경일</t>
    <phoneticPr fontId="1" type="noConversion"/>
  </si>
  <si>
    <t>신정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</si>
  <si>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</si>
  <si>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</si>
  <si>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</si>
  <si>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</si>
  <si>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</si>
  <si>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</si>
  <si>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</si>
  <si>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</si>
  <si>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</si>
  <si>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11월</t>
    <phoneticPr fontId="1" type="noConversion"/>
  </si>
  <si>
    <t>12월</t>
    <phoneticPr fontId="1" type="noConversion"/>
  </si>
  <si>
    <t>정상</t>
    <phoneticPr fontId="1" type="noConversion"/>
  </si>
  <si>
    <t>~05:30</t>
    <phoneticPr fontId="1" type="noConversion"/>
  </si>
  <si>
    <t>휴일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</si>
  <si>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</si>
  <si>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</si>
  <si>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</si>
  <si>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</si>
  <si>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</si>
  <si>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</si>
  <si>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</si>
  <si>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</si>
  <si>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</si>
  <si>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</si>
  <si>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</si>
  <si>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</si>
  <si>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근무개월</t>
    <phoneticPr fontId="1" type="noConversion"/>
  </si>
  <si>
    <t>합 계</t>
    <phoneticPr fontId="1" type="noConversion"/>
  </si>
  <si>
    <t>평 균</t>
    <phoneticPr fontId="1" type="noConversion"/>
  </si>
  <si>
    <t>합 계</t>
    <phoneticPr fontId="1" type="noConversion"/>
  </si>
  <si>
    <t>대표이사</t>
  </si>
  <si>
    <t>이사</t>
  </si>
  <si>
    <t>수석</t>
  </si>
  <si>
    <t>과장</t>
  </si>
  <si>
    <t>연구원</t>
  </si>
  <si>
    <t>선임</t>
  </si>
  <si>
    <t>책임</t>
  </si>
  <si>
    <t/>
  </si>
  <si>
    <t>09:24:36</t>
  </si>
  <si>
    <t>08:50:15</t>
  </si>
  <si>
    <t>09:03:05</t>
  </si>
  <si>
    <t>09:10:23</t>
  </si>
  <si>
    <t>18:19:52</t>
  </si>
  <si>
    <t>09:30:27</t>
  </si>
  <si>
    <t>21:01:53</t>
  </si>
  <si>
    <t>09:25:44</t>
  </si>
  <si>
    <t>09:26:01</t>
  </si>
  <si>
    <t>09:18:08</t>
  </si>
  <si>
    <t>09:25:10</t>
  </si>
  <si>
    <t>09:10:10</t>
  </si>
  <si>
    <t>09:16:42</t>
  </si>
  <si>
    <t>09:22:47</t>
  </si>
  <si>
    <t>09:29:16</t>
  </si>
  <si>
    <t>09:27:04</t>
  </si>
  <si>
    <t>09:27:31</t>
  </si>
  <si>
    <t>09:29:40</t>
  </si>
  <si>
    <t>09:29:46</t>
  </si>
  <si>
    <t>09:19:44</t>
  </si>
  <si>
    <t>18:30:58</t>
  </si>
  <si>
    <t>09:24:55</t>
  </si>
  <si>
    <t>09:24:29</t>
  </si>
  <si>
    <t>09:19:00</t>
  </si>
  <si>
    <t>09:28:11</t>
  </si>
  <si>
    <t>09:27:28</t>
  </si>
  <si>
    <t>09:30:01</t>
  </si>
  <si>
    <t>18:36:30</t>
  </si>
  <si>
    <t>09:28:04</t>
  </si>
  <si>
    <t>09:29:00</t>
  </si>
  <si>
    <t>21:52:24</t>
  </si>
  <si>
    <t>17:26:59</t>
  </si>
  <si>
    <t>09:28:30</t>
  </si>
  <si>
    <t>09:24:13</t>
  </si>
  <si>
    <t>18:58:45</t>
  </si>
  <si>
    <t>09:15:55</t>
  </si>
  <si>
    <t>09:21:31</t>
  </si>
  <si>
    <t>09:18:44</t>
  </si>
  <si>
    <t>09:21:12</t>
  </si>
  <si>
    <t>09:08:58</t>
  </si>
  <si>
    <t>09:15:29</t>
  </si>
  <si>
    <t>09:26:22</t>
  </si>
  <si>
    <t>09:30:33</t>
  </si>
  <si>
    <t>09:24:48</t>
  </si>
  <si>
    <t>09:11:42</t>
  </si>
  <si>
    <t>09:21:52</t>
  </si>
  <si>
    <t>08:54:18</t>
  </si>
  <si>
    <t>18:36:31</t>
  </si>
  <si>
    <t>09:06:18</t>
  </si>
  <si>
    <t>09:28:58</t>
  </si>
  <si>
    <t>08:53:27</t>
  </si>
  <si>
    <t>09:21:35</t>
  </si>
  <si>
    <t>09:08:06</t>
  </si>
  <si>
    <t>20:54:31</t>
  </si>
  <si>
    <t>18:48:57</t>
  </si>
  <si>
    <t>20:53:20</t>
  </si>
  <si>
    <t>09:25:33</t>
  </si>
  <si>
    <t>18:32:10</t>
  </si>
  <si>
    <t>09:26:40</t>
  </si>
  <si>
    <t>21:16:51</t>
  </si>
  <si>
    <t>09:22:06</t>
  </si>
  <si>
    <t>09:16:43</t>
  </si>
  <si>
    <t>09:29:22</t>
  </si>
  <si>
    <t>09:18:28</t>
  </si>
  <si>
    <t>09:17:51</t>
  </si>
  <si>
    <t>09:16:34</t>
  </si>
  <si>
    <t>09:18:06</t>
  </si>
  <si>
    <t>09:20:16</t>
  </si>
  <si>
    <t>09:18:36</t>
  </si>
  <si>
    <t>09:33:05</t>
  </si>
  <si>
    <t>09:21:10</t>
  </si>
  <si>
    <t>09:30:35</t>
  </si>
  <si>
    <t>09:22:08</t>
  </si>
  <si>
    <t>17:30:58</t>
  </si>
  <si>
    <t>09:19:59</t>
  </si>
  <si>
    <t>18:13:47</t>
  </si>
  <si>
    <t>18:15:27</t>
  </si>
  <si>
    <t>09:21:03</t>
  </si>
  <si>
    <t>09:30:45</t>
  </si>
  <si>
    <t>09:07:53</t>
  </si>
  <si>
    <t>09:16:11</t>
  </si>
  <si>
    <t>09:18:12</t>
  </si>
  <si>
    <t>09:18:03</t>
  </si>
  <si>
    <t>09:20:03</t>
  </si>
  <si>
    <t>09:19:04</t>
  </si>
  <si>
    <t>09:18:59</t>
  </si>
  <si>
    <t>09:04:25</t>
  </si>
  <si>
    <t>09:17:27</t>
  </si>
  <si>
    <t>09:20:28</t>
  </si>
  <si>
    <t>21:25:56</t>
  </si>
  <si>
    <t>09:27:40</t>
  </si>
  <si>
    <t>21:25:32</t>
  </si>
  <si>
    <t>09:30:41</t>
  </si>
  <si>
    <t>09:10:32</t>
  </si>
  <si>
    <t>20:29:46</t>
  </si>
  <si>
    <t>09:24:39</t>
  </si>
  <si>
    <t>18:29:52</t>
  </si>
  <si>
    <t>09:10:44</t>
  </si>
  <si>
    <t>09:28:59</t>
  </si>
  <si>
    <t>09:30:17</t>
  </si>
  <si>
    <t>09:19:27</t>
  </si>
  <si>
    <t>09:26:02</t>
  </si>
  <si>
    <t>09:13:35</t>
  </si>
  <si>
    <t>09:28:10</t>
  </si>
  <si>
    <t>09:17:53</t>
  </si>
  <si>
    <t>09:23:24</t>
  </si>
  <si>
    <t>09:27:48</t>
  </si>
  <si>
    <t>09:21:07</t>
  </si>
  <si>
    <t>09:30:36</t>
  </si>
  <si>
    <t>09:18:46</t>
  </si>
  <si>
    <t>08:50:45</t>
  </si>
  <si>
    <t>09:29:43</t>
  </si>
  <si>
    <t>18:11:10</t>
  </si>
  <si>
    <t>09:22:23</t>
  </si>
  <si>
    <t>09:19:34</t>
  </si>
  <si>
    <t>09:24:01</t>
  </si>
  <si>
    <t>09:29:48</t>
  </si>
  <si>
    <t>09:19:10</t>
  </si>
  <si>
    <t>09:17:50</t>
  </si>
  <si>
    <t>08:53:54</t>
  </si>
  <si>
    <t>09:21:48</t>
  </si>
  <si>
    <t>09:29:44</t>
  </si>
  <si>
    <t>18:53:36</t>
  </si>
  <si>
    <t>18:34:09</t>
  </si>
  <si>
    <t>09:21:40</t>
  </si>
  <si>
    <t>09:16:55</t>
  </si>
  <si>
    <t>09:25:05</t>
  </si>
  <si>
    <t>21:13:34</t>
  </si>
  <si>
    <t>09:26:29</t>
  </si>
  <si>
    <t>09:29:24</t>
  </si>
  <si>
    <t>09:24:27</t>
  </si>
  <si>
    <t>09:14:18</t>
  </si>
  <si>
    <t>08:52:27</t>
  </si>
  <si>
    <t>09:18:31</t>
  </si>
  <si>
    <t>09:27:34</t>
  </si>
  <si>
    <t>21:55:41</t>
  </si>
  <si>
    <t>18:09:39</t>
  </si>
  <si>
    <t>09:27:38</t>
  </si>
  <si>
    <t>09:13:51</t>
  </si>
  <si>
    <t>09:28:03</t>
  </si>
  <si>
    <t>18:47:32</t>
  </si>
  <si>
    <t>08:57:12</t>
  </si>
  <si>
    <t>09:22:51</t>
  </si>
  <si>
    <t>21:37:48</t>
  </si>
  <si>
    <t>08:48:36</t>
  </si>
  <si>
    <t>09:17:37</t>
  </si>
  <si>
    <t>08:58:06</t>
  </si>
  <si>
    <t>18:00:12</t>
  </si>
  <si>
    <t>18:32:19</t>
  </si>
  <si>
    <t>09:22:49</t>
  </si>
  <si>
    <t>09:24:44</t>
  </si>
  <si>
    <t>09:22:37</t>
  </si>
  <si>
    <t>18:21:34</t>
  </si>
  <si>
    <t>09:30:38</t>
  </si>
  <si>
    <t>09:23:48</t>
  </si>
  <si>
    <t>09:24:54</t>
  </si>
  <si>
    <t>09:26:51</t>
  </si>
  <si>
    <t>09:24:23</t>
  </si>
  <si>
    <t>09:20:14</t>
  </si>
  <si>
    <t>23:17:11</t>
  </si>
  <si>
    <t>18:36:02</t>
  </si>
  <si>
    <t>09:04:09</t>
  </si>
  <si>
    <t>08:59:22</t>
  </si>
  <si>
    <t>08:59:12</t>
  </si>
  <si>
    <t>월</t>
  </si>
  <si>
    <t>화</t>
  </si>
  <si>
    <t>수</t>
  </si>
  <si>
    <t>목</t>
  </si>
  <si>
    <t>금</t>
  </si>
  <si>
    <t>토</t>
  </si>
  <si>
    <t>일</t>
  </si>
  <si>
    <t>09:03:07</t>
  </si>
  <si>
    <t>09:26:47</t>
  </si>
  <si>
    <t>18:45:25</t>
  </si>
  <si>
    <t>18:32:35</t>
  </si>
  <si>
    <t>08:49:59</t>
  </si>
  <si>
    <t>08:58:30</t>
  </si>
  <si>
    <t>09:30:18</t>
  </si>
  <si>
    <t>09:12:03</t>
  </si>
  <si>
    <t>20:42:56</t>
  </si>
  <si>
    <t>09:17:44</t>
  </si>
  <si>
    <t>18:17:07</t>
  </si>
  <si>
    <t>09:19:15</t>
  </si>
  <si>
    <t>09:30:57</t>
  </si>
  <si>
    <t>09:33:54</t>
  </si>
  <si>
    <t>20:48:40</t>
  </si>
  <si>
    <t>09:28:55</t>
  </si>
  <si>
    <t>09:30:52</t>
  </si>
  <si>
    <t>08:59:48</t>
  </si>
  <si>
    <t>09:08:40</t>
  </si>
  <si>
    <t>09:00:27</t>
  </si>
  <si>
    <t>09:27:39</t>
  </si>
  <si>
    <t>09:24:43</t>
  </si>
  <si>
    <t>09:19:38</t>
  </si>
  <si>
    <t>09:17:16</t>
  </si>
  <si>
    <t>17:31:46</t>
  </si>
  <si>
    <t>17:30:49</t>
  </si>
  <si>
    <t>09:31:00</t>
  </si>
  <si>
    <t>09:30:48</t>
  </si>
  <si>
    <t>09:21:54</t>
  </si>
  <si>
    <t>09:06:00</t>
  </si>
  <si>
    <t>21:48:14</t>
  </si>
  <si>
    <t>09:28:38</t>
  </si>
  <si>
    <t>18:37:18</t>
  </si>
  <si>
    <t>09:25:13</t>
  </si>
  <si>
    <t>21:46:14</t>
  </si>
  <si>
    <t>09:16:12</t>
  </si>
  <si>
    <t>09:03:31</t>
  </si>
  <si>
    <t>19:00:15</t>
  </si>
  <si>
    <t>09:28:56</t>
  </si>
  <si>
    <t>21:26:46</t>
  </si>
  <si>
    <t>08:56:57</t>
  </si>
  <si>
    <t>08:51:26</t>
  </si>
  <si>
    <t>09:26:15</t>
  </si>
  <si>
    <t>09:24:20</t>
  </si>
  <si>
    <t>09:23:26</t>
  </si>
  <si>
    <t>09:19:30</t>
  </si>
  <si>
    <t>19:29:24</t>
  </si>
  <si>
    <t>09:25:04</t>
  </si>
  <si>
    <t>18:40:11</t>
  </si>
  <si>
    <t>09:30:08</t>
  </si>
  <si>
    <t>08:54:42</t>
  </si>
  <si>
    <t>09:11:13</t>
  </si>
  <si>
    <t>09:10:02</t>
  </si>
  <si>
    <t>09:28:14</t>
  </si>
  <si>
    <t>18:31:47</t>
  </si>
  <si>
    <t>09:26:12</t>
  </si>
  <si>
    <t>09:27:05</t>
  </si>
  <si>
    <t>09:40:41</t>
  </si>
  <si>
    <t>09:22:53</t>
  </si>
  <si>
    <t>09:24:33</t>
  </si>
  <si>
    <t>18:13:26</t>
  </si>
  <si>
    <t>09:27:17</t>
  </si>
  <si>
    <t>1월합계</t>
    <phoneticPr fontId="1" type="noConversion"/>
  </si>
  <si>
    <t>2월합계</t>
    <phoneticPr fontId="1" type="noConversion"/>
  </si>
  <si>
    <t>3월 합계</t>
    <phoneticPr fontId="1" type="noConversion"/>
  </si>
  <si>
    <t>2020-03-29(일)</t>
  </si>
  <si>
    <t>신승질</t>
  </si>
  <si>
    <t>유이사</t>
  </si>
  <si>
    <t>이강원</t>
  </si>
  <si>
    <t>정다말</t>
  </si>
  <si>
    <t>정박사</t>
  </si>
  <si>
    <t>2020-03-30(월)</t>
  </si>
  <si>
    <t>김이득</t>
  </si>
  <si>
    <t>김병만</t>
  </si>
  <si>
    <t>김여인</t>
  </si>
  <si>
    <t>김정석</t>
  </si>
  <si>
    <t>김종이</t>
  </si>
  <si>
    <t>김서울</t>
  </si>
  <si>
    <t>박안경</t>
  </si>
  <si>
    <t>성영구</t>
  </si>
  <si>
    <t>2020-03-31(화)</t>
  </si>
  <si>
    <t>일자</t>
  </si>
  <si>
    <t>이름</t>
  </si>
  <si>
    <t>직책</t>
  </si>
  <si>
    <t>출근</t>
  </si>
  <si>
    <t>퇴근</t>
  </si>
  <si>
    <t>2020-01-01(수)</t>
  </si>
  <si>
    <t>주임</t>
  </si>
  <si>
    <t>2020-01-02(목)</t>
  </si>
  <si>
    <t>09:24:07</t>
  </si>
  <si>
    <t>21:21:35</t>
  </si>
  <si>
    <t>09:05:46</t>
  </si>
  <si>
    <t>18:13:11</t>
  </si>
  <si>
    <t>09:18:58</t>
  </si>
  <si>
    <t>18:33:47</t>
  </si>
  <si>
    <t>17:34:05</t>
  </si>
  <si>
    <t>09:09:38</t>
  </si>
  <si>
    <t>18:32:20</t>
  </si>
  <si>
    <t>09:29:05</t>
  </si>
  <si>
    <t>09:19:24</t>
  </si>
  <si>
    <t>23:59:26</t>
  </si>
  <si>
    <t>09:07:19</t>
  </si>
  <si>
    <t>21:25:44</t>
  </si>
  <si>
    <t>08:52:00</t>
  </si>
  <si>
    <t>07:08:36</t>
  </si>
  <si>
    <t>19:51:05</t>
  </si>
  <si>
    <t>09:10:30</t>
  </si>
  <si>
    <t>18:25:04</t>
  </si>
  <si>
    <t>09:19:46</t>
  </si>
  <si>
    <t>20:57:12</t>
  </si>
  <si>
    <t>2020-01-03(금)</t>
  </si>
  <si>
    <t>09:23:52</t>
  </si>
  <si>
    <t>22:01:33</t>
  </si>
  <si>
    <t>09:18:22</t>
  </si>
  <si>
    <t>21:57:59</t>
  </si>
  <si>
    <t>09:24:26</t>
  </si>
  <si>
    <t>18:49:00</t>
  </si>
  <si>
    <t>17:36:49</t>
  </si>
  <si>
    <t>18:12:45</t>
  </si>
  <si>
    <t>09:29:18</t>
  </si>
  <si>
    <t>09:31:14</t>
  </si>
  <si>
    <t>22:00:58</t>
  </si>
  <si>
    <t>09:14:56</t>
  </si>
  <si>
    <t>18:34:22</t>
  </si>
  <si>
    <t>08:57:30</t>
  </si>
  <si>
    <t>22:32:58</t>
  </si>
  <si>
    <t>06:45:43</t>
  </si>
  <si>
    <t>19:09:55</t>
  </si>
  <si>
    <t>09:08:49</t>
  </si>
  <si>
    <t>18:20:52</t>
  </si>
  <si>
    <t>09:31:08</t>
  </si>
  <si>
    <t>21:03:10</t>
  </si>
  <si>
    <t>2020-01-04(토)</t>
  </si>
  <si>
    <t>2020-01-05(일)</t>
  </si>
  <si>
    <t>2020-01-06(월)</t>
  </si>
  <si>
    <t>22:56:53</t>
  </si>
  <si>
    <t>14:15:34</t>
  </si>
  <si>
    <t>21:38:15</t>
  </si>
  <si>
    <t>18:43:49</t>
  </si>
  <si>
    <t>17:36:59</t>
  </si>
  <si>
    <t>19:01:04</t>
  </si>
  <si>
    <t>18:58:04</t>
  </si>
  <si>
    <t>22:16:10</t>
  </si>
  <si>
    <t>09:11:57</t>
  </si>
  <si>
    <t>22:55:16</t>
  </si>
  <si>
    <t>08:36:39</t>
  </si>
  <si>
    <t>18:23:46</t>
  </si>
  <si>
    <t>06:18:33</t>
  </si>
  <si>
    <t>20:01:53</t>
  </si>
  <si>
    <t>09:09:21</t>
  </si>
  <si>
    <t>18:12:16</t>
  </si>
  <si>
    <t>09:14:12</t>
  </si>
  <si>
    <t>21:20:00</t>
  </si>
  <si>
    <t>2020-01-07(화)</t>
  </si>
  <si>
    <t>09:25:51</t>
  </si>
  <si>
    <t>00:03:23</t>
  </si>
  <si>
    <t>09:08:20</t>
  </si>
  <si>
    <t>22:39:13</t>
  </si>
  <si>
    <t>14:06:34</t>
  </si>
  <si>
    <t>18:04:09</t>
  </si>
  <si>
    <t>09:39:57</t>
  </si>
  <si>
    <t>08:03:15</t>
  </si>
  <si>
    <t>20:39:23</t>
  </si>
  <si>
    <t>21:09:10</t>
  </si>
  <si>
    <t>09:33:10</t>
  </si>
  <si>
    <t>21:09:23</t>
  </si>
  <si>
    <t>09:15:31</t>
  </si>
  <si>
    <t>23:59:19</t>
  </si>
  <si>
    <t>08:44:34</t>
  </si>
  <si>
    <t>06:14:07</t>
  </si>
  <si>
    <t>20:37:22</t>
  </si>
  <si>
    <t>09:03:40</t>
  </si>
  <si>
    <t>20:38:57</t>
  </si>
  <si>
    <t>2020-01-08(수)</t>
  </si>
  <si>
    <t>09:32:54</t>
  </si>
  <si>
    <t>19:13:40</t>
  </si>
  <si>
    <t>22:46:15</t>
  </si>
  <si>
    <t>09:27:29</t>
  </si>
  <si>
    <t>18:14:19</t>
  </si>
  <si>
    <t>09:39:23</t>
  </si>
  <si>
    <t>17:29:15</t>
  </si>
  <si>
    <t>09:15:11</t>
  </si>
  <si>
    <t>19:08:44</t>
  </si>
  <si>
    <t>09:28:25</t>
  </si>
  <si>
    <t>09:58:15</t>
  </si>
  <si>
    <t>10:22:06</t>
  </si>
  <si>
    <t>23:11:31</t>
  </si>
  <si>
    <t>08:51:55</t>
  </si>
  <si>
    <t>23:12:49</t>
  </si>
  <si>
    <t>14:14:50</t>
  </si>
  <si>
    <t>20:31:16</t>
  </si>
  <si>
    <t>09:12:49</t>
  </si>
  <si>
    <t>19:10:02</t>
  </si>
  <si>
    <t>2020-01-09(목)</t>
  </si>
  <si>
    <t>22:40:11</t>
  </si>
  <si>
    <t>13:05:41</t>
  </si>
  <si>
    <t>00:07:22</t>
  </si>
  <si>
    <t>09:29:54</t>
  </si>
  <si>
    <t>18:38:32</t>
  </si>
  <si>
    <t>17:34:45</t>
  </si>
  <si>
    <t>18:31:28</t>
  </si>
  <si>
    <t>21:18:54</t>
  </si>
  <si>
    <t>13:05:52</t>
  </si>
  <si>
    <t>08:53:45</t>
  </si>
  <si>
    <t>18:32:26</t>
  </si>
  <si>
    <t>07:29:50</t>
  </si>
  <si>
    <t>19:29:27</t>
  </si>
  <si>
    <t>10:13:30</t>
  </si>
  <si>
    <t>18:23:49</t>
  </si>
  <si>
    <t>19:27:37</t>
  </si>
  <si>
    <t>2020-01-10(금)</t>
  </si>
  <si>
    <t>09:29:07</t>
  </si>
  <si>
    <t>20:36:50</t>
  </si>
  <si>
    <t>08:50:19</t>
  </si>
  <si>
    <t>22:10:08</t>
  </si>
  <si>
    <t>10:33:40</t>
  </si>
  <si>
    <t>18:33:18</t>
  </si>
  <si>
    <t>09:36:17</t>
  </si>
  <si>
    <t>17:34:55</t>
  </si>
  <si>
    <t>09:01:06</t>
  </si>
  <si>
    <t>18:21:13</t>
  </si>
  <si>
    <t>18:43:40</t>
  </si>
  <si>
    <t>09:26:03</t>
  </si>
  <si>
    <t>18:46:04</t>
  </si>
  <si>
    <t>21:01:27</t>
  </si>
  <si>
    <t>09:01:13</t>
  </si>
  <si>
    <t>18:07:51</t>
  </si>
  <si>
    <t>07:55:03</t>
  </si>
  <si>
    <t>09:11:34</t>
  </si>
  <si>
    <t>18:21:06</t>
  </si>
  <si>
    <t>2020-01-11(토)</t>
  </si>
  <si>
    <t>08:16:13</t>
  </si>
  <si>
    <t>2020-01-12(일)</t>
  </si>
  <si>
    <t>2020-01-13(월)</t>
  </si>
  <si>
    <t>09:28:24</t>
  </si>
  <si>
    <t>22:09:58</t>
  </si>
  <si>
    <t>08:53:05</t>
  </si>
  <si>
    <t>00:17:37</t>
  </si>
  <si>
    <t>09:30:09</t>
  </si>
  <si>
    <t>18:39:54</t>
  </si>
  <si>
    <t>09:33:23</t>
  </si>
  <si>
    <t>17:16:24</t>
  </si>
  <si>
    <t>09:12:47</t>
  </si>
  <si>
    <t>21:03:57</t>
  </si>
  <si>
    <t>21:26:37</t>
  </si>
  <si>
    <t>09:25:48</t>
  </si>
  <si>
    <t>21:26:56</t>
  </si>
  <si>
    <t>08:56:02</t>
  </si>
  <si>
    <t>19:16:25</t>
  </si>
  <si>
    <t>08:53:15</t>
  </si>
  <si>
    <t>18:32:14</t>
  </si>
  <si>
    <t>08:22:09</t>
  </si>
  <si>
    <t>19:40:52</t>
  </si>
  <si>
    <t>18:32:24</t>
  </si>
  <si>
    <t>2020-01-14(화)</t>
  </si>
  <si>
    <t>09:28:33</t>
  </si>
  <si>
    <t>08:23:20</t>
  </si>
  <si>
    <t>18:53:38</t>
  </si>
  <si>
    <t>17:22:51</t>
  </si>
  <si>
    <t>09:14:13</t>
  </si>
  <si>
    <t>09:28:42</t>
  </si>
  <si>
    <t>20:24:09</t>
  </si>
  <si>
    <t>09:23:02</t>
  </si>
  <si>
    <t>20:24:12</t>
  </si>
  <si>
    <t>09:18:23</t>
  </si>
  <si>
    <t>18:58:06</t>
  </si>
  <si>
    <t>18:35:27</t>
  </si>
  <si>
    <t>06:22:58</t>
  </si>
  <si>
    <t>09:09:02</t>
  </si>
  <si>
    <t>18:11:06</t>
  </si>
  <si>
    <t>09:12:53</t>
  </si>
  <si>
    <t>18:56:31</t>
  </si>
  <si>
    <t>2020-01-15(수)</t>
  </si>
  <si>
    <t>11:08:43</t>
  </si>
  <si>
    <t>22:54:21</t>
  </si>
  <si>
    <t>18:05:39</t>
  </si>
  <si>
    <t>17:26:07</t>
  </si>
  <si>
    <t>08:09:16</t>
  </si>
  <si>
    <t>17:55:35</t>
  </si>
  <si>
    <t>09:29:28</t>
  </si>
  <si>
    <t>23:17:44</t>
  </si>
  <si>
    <t>09:24:22</t>
  </si>
  <si>
    <t>23:17:58</t>
  </si>
  <si>
    <t>09:22:33</t>
  </si>
  <si>
    <t>23:00:30</t>
  </si>
  <si>
    <t>08:57:13</t>
  </si>
  <si>
    <t>00:43:38</t>
  </si>
  <si>
    <t>06:29:06</t>
  </si>
  <si>
    <t>19:46:01</t>
  </si>
  <si>
    <t>09:08:05</t>
  </si>
  <si>
    <t>18:09:51</t>
  </si>
  <si>
    <t>09:16:19</t>
  </si>
  <si>
    <t>18:16:13</t>
  </si>
  <si>
    <t>2020-01-16(목)</t>
  </si>
  <si>
    <t>09:21:45</t>
  </si>
  <si>
    <t>18:46:14</t>
  </si>
  <si>
    <t>09:07:51</t>
  </si>
  <si>
    <t>00:16:46</t>
  </si>
  <si>
    <t>09:33:17</t>
  </si>
  <si>
    <t>09:07:17</t>
  </si>
  <si>
    <t>09:40:59</t>
  </si>
  <si>
    <t>18:41:49</t>
  </si>
  <si>
    <t>09:33:12</t>
  </si>
  <si>
    <t>18:41:53</t>
  </si>
  <si>
    <t>09:22:58</t>
  </si>
  <si>
    <t>09:33:06</t>
  </si>
  <si>
    <t>18:35:51</t>
  </si>
  <si>
    <t>06:41:38</t>
  </si>
  <si>
    <t>09:10:35</t>
  </si>
  <si>
    <t>09:20:17</t>
  </si>
  <si>
    <t>2020-01-17(금)</t>
  </si>
  <si>
    <t>09:28:41</t>
  </si>
  <si>
    <t>01:40:20</t>
  </si>
  <si>
    <t>22:56:00</t>
  </si>
  <si>
    <t>09:31:07</t>
  </si>
  <si>
    <t>09:15:26</t>
  </si>
  <si>
    <t>18:20:45</t>
  </si>
  <si>
    <t>09:29:29</t>
  </si>
  <si>
    <t>18:24:27</t>
  </si>
  <si>
    <t>18:24:29</t>
  </si>
  <si>
    <t>09:32:00</t>
  </si>
  <si>
    <t>22:13:57</t>
  </si>
  <si>
    <t>08:45:45</t>
  </si>
  <si>
    <t>02:20:33</t>
  </si>
  <si>
    <t>06:08:44</t>
  </si>
  <si>
    <t>18:20:15</t>
  </si>
  <si>
    <t>09:31:37</t>
  </si>
  <si>
    <t>2020-01-18(토)</t>
  </si>
  <si>
    <t>13:44:13</t>
  </si>
  <si>
    <t>16:31:50</t>
  </si>
  <si>
    <t>2020-01-19(일)</t>
  </si>
  <si>
    <t>2020-01-20(월)</t>
  </si>
  <si>
    <t>18:26:51</t>
  </si>
  <si>
    <t>09:04:50</t>
  </si>
  <si>
    <t>00:08:17</t>
  </si>
  <si>
    <t>10:30:25</t>
  </si>
  <si>
    <t>09:08:59</t>
  </si>
  <si>
    <t>18:15:01</t>
  </si>
  <si>
    <t>19:12:20</t>
  </si>
  <si>
    <t>09:19:18</t>
  </si>
  <si>
    <t>18:29:44</t>
  </si>
  <si>
    <t>08:48:14</t>
  </si>
  <si>
    <t>18:44:07</t>
  </si>
  <si>
    <t>07:57:40</t>
  </si>
  <si>
    <t>19:38:07</t>
  </si>
  <si>
    <t>17:49:44</t>
  </si>
  <si>
    <t>2020-01-21(화)</t>
  </si>
  <si>
    <t>06:10:46</t>
  </si>
  <si>
    <t>19:22:09</t>
  </si>
  <si>
    <t>09:32:09</t>
  </si>
  <si>
    <t>18:52:12</t>
  </si>
  <si>
    <t>09:38:26</t>
  </si>
  <si>
    <t>09:08:19</t>
  </si>
  <si>
    <t>18:07:56</t>
  </si>
  <si>
    <t>09:29:11</t>
  </si>
  <si>
    <t>19:33:22</t>
  </si>
  <si>
    <t>22:24:16</t>
  </si>
  <si>
    <t>18:49:13</t>
  </si>
  <si>
    <t>18:32:09</t>
  </si>
  <si>
    <t>19:22:01</t>
  </si>
  <si>
    <t>09:10:55</t>
  </si>
  <si>
    <t>18:10:14</t>
  </si>
  <si>
    <t>18:45:20</t>
  </si>
  <si>
    <t>2020-01-22(수)</t>
  </si>
  <si>
    <t>09:40:40</t>
  </si>
  <si>
    <t>19:13:32</t>
  </si>
  <si>
    <t>09:05:08</t>
  </si>
  <si>
    <t>09:29:30</t>
  </si>
  <si>
    <t>18:10:33</t>
  </si>
  <si>
    <t>17:35:39</t>
  </si>
  <si>
    <t>18:57:39</t>
  </si>
  <si>
    <t>09:31:20</t>
  </si>
  <si>
    <t>19:10:30</t>
  </si>
  <si>
    <t>09:26:39</t>
  </si>
  <si>
    <t>19:10:48</t>
  </si>
  <si>
    <t>09:30:34</t>
  </si>
  <si>
    <t>21:17:57</t>
  </si>
  <si>
    <t>08:49:43</t>
  </si>
  <si>
    <t>21:46:44</t>
  </si>
  <si>
    <t>06:55:34</t>
  </si>
  <si>
    <t>19:29:54</t>
  </si>
  <si>
    <t>09:08:41</t>
  </si>
  <si>
    <t>18:10:20</t>
  </si>
  <si>
    <t>09:13:31</t>
  </si>
  <si>
    <t>19:33:15</t>
  </si>
  <si>
    <t>2020-01-23(목)</t>
  </si>
  <si>
    <t>09:25:23</t>
  </si>
  <si>
    <t>18:54:17</t>
  </si>
  <si>
    <t>09:10:28</t>
  </si>
  <si>
    <t>18:29:16</t>
  </si>
  <si>
    <t>09:31:54</t>
  </si>
  <si>
    <t>17:26:39</t>
  </si>
  <si>
    <t>09:04:32</t>
  </si>
  <si>
    <t>18:21:52</t>
  </si>
  <si>
    <t>09:24:18</t>
  </si>
  <si>
    <t>06:13:32</t>
  </si>
  <si>
    <t>09:53:28</t>
  </si>
  <si>
    <t>2020-01-24(금)</t>
  </si>
  <si>
    <t>2020-01-25(토)</t>
  </si>
  <si>
    <t>2020-01-26(일)</t>
  </si>
  <si>
    <t>2020-01-27(월)</t>
  </si>
  <si>
    <t>2020-01-28(화)</t>
  </si>
  <si>
    <t>09:29:38</t>
  </si>
  <si>
    <t>09:14:43</t>
  </si>
  <si>
    <t>21:20:50</t>
  </si>
  <si>
    <t>09:09:55</t>
  </si>
  <si>
    <t>18:36:20</t>
  </si>
  <si>
    <t>09:05:38</t>
  </si>
  <si>
    <t>22:08:04</t>
  </si>
  <si>
    <t>06:44:48</t>
  </si>
  <si>
    <t>19:50:52</t>
  </si>
  <si>
    <t>18:20:07</t>
  </si>
  <si>
    <t>09:19:08</t>
  </si>
  <si>
    <t>19:19:52</t>
  </si>
  <si>
    <t>2020-01-29(수)</t>
  </si>
  <si>
    <t>09:19:20</t>
  </si>
  <si>
    <t>20:53:39</t>
  </si>
  <si>
    <t>09:11:02</t>
  </si>
  <si>
    <t>21:33:32</t>
  </si>
  <si>
    <t>09:24:08</t>
  </si>
  <si>
    <t>17:29:03</t>
  </si>
  <si>
    <t>09:02:15</t>
  </si>
  <si>
    <t>22:08:27</t>
  </si>
  <si>
    <t>09:06:16</t>
  </si>
  <si>
    <t>18:29:53</t>
  </si>
  <si>
    <t>08:51:28</t>
  </si>
  <si>
    <t>23:13:52</t>
  </si>
  <si>
    <t>08:10:00</t>
  </si>
  <si>
    <t>19:45:11</t>
  </si>
  <si>
    <t>2020-01-30(목)</t>
  </si>
  <si>
    <t>22:39:15</t>
  </si>
  <si>
    <t>23:13:56</t>
  </si>
  <si>
    <t>09:29:27</t>
  </si>
  <si>
    <t>09:26:36</t>
  </si>
  <si>
    <t>17:25:37</t>
  </si>
  <si>
    <t>09:28:15</t>
  </si>
  <si>
    <t>09:25:08</t>
  </si>
  <si>
    <t>22:48:24</t>
  </si>
  <si>
    <t>09:23:42</t>
  </si>
  <si>
    <t>08:57:00</t>
  </si>
  <si>
    <t>06:49:09</t>
  </si>
  <si>
    <t>2020-01-31(금)</t>
  </si>
  <si>
    <t>09:25:11</t>
  </si>
  <si>
    <t>18:55:50</t>
  </si>
  <si>
    <t>09:04:41</t>
  </si>
  <si>
    <t>18:39:17</t>
  </si>
  <si>
    <t>09:41:18</t>
  </si>
  <si>
    <t>18:48:31</t>
  </si>
  <si>
    <t>08:54:23</t>
  </si>
  <si>
    <t>18:39:32</t>
  </si>
  <si>
    <t>09:29:06</t>
  </si>
  <si>
    <t>18:59:59</t>
  </si>
  <si>
    <t>09:24:37</t>
  </si>
  <si>
    <t>18:36:27</t>
  </si>
  <si>
    <t>22:40:06</t>
  </si>
  <si>
    <t>22:41:34</t>
  </si>
  <si>
    <t>08:33:22</t>
  </si>
  <si>
    <t>19:31:05</t>
  </si>
  <si>
    <t>08:57:34</t>
  </si>
  <si>
    <t>18:42:13</t>
  </si>
  <si>
    <t>2020-02-01(토)</t>
  </si>
  <si>
    <t>2020-02-02(일)</t>
  </si>
  <si>
    <t>2020-02-03(월)</t>
  </si>
  <si>
    <t>09:10:57</t>
  </si>
  <si>
    <t>21:43:15</t>
  </si>
  <si>
    <t>21:34:31</t>
  </si>
  <si>
    <t>13:53:24</t>
  </si>
  <si>
    <t>09:38:09</t>
  </si>
  <si>
    <t>17:23:17</t>
  </si>
  <si>
    <t>09:05:43</t>
  </si>
  <si>
    <t>09:29:15</t>
  </si>
  <si>
    <t>19:08:27</t>
  </si>
  <si>
    <t>09:24:02</t>
  </si>
  <si>
    <t>18:24:03</t>
  </si>
  <si>
    <t>21:43:19</t>
  </si>
  <si>
    <t>09:04:58</t>
  </si>
  <si>
    <t>18:35:05</t>
  </si>
  <si>
    <t>07:44:34</t>
  </si>
  <si>
    <t>20:04:57</t>
  </si>
  <si>
    <t>18:35:02</t>
  </si>
  <si>
    <t>2020-02-04(화)</t>
  </si>
  <si>
    <t>09:20:29</t>
  </si>
  <si>
    <t>20:46:35</t>
  </si>
  <si>
    <t>09:09:39</t>
  </si>
  <si>
    <t>22:30:21</t>
  </si>
  <si>
    <t>18:37:46</t>
  </si>
  <si>
    <t>17:36:09</t>
  </si>
  <si>
    <t>19:02:00</t>
  </si>
  <si>
    <t>19:43:55</t>
  </si>
  <si>
    <t>09:23:27</t>
  </si>
  <si>
    <t>19:12:21</t>
  </si>
  <si>
    <t>20:46:41</t>
  </si>
  <si>
    <t>21:46:16</t>
  </si>
  <si>
    <t>07:50:32</t>
  </si>
  <si>
    <t>20:16:16</t>
  </si>
  <si>
    <t>09:09:44</t>
  </si>
  <si>
    <t>20:00:16</t>
  </si>
  <si>
    <t>2020-02-05(수)</t>
  </si>
  <si>
    <t>10:27:50</t>
  </si>
  <si>
    <t>00:48:53</t>
  </si>
  <si>
    <t>09:10:34</t>
  </si>
  <si>
    <t>08:48:46</t>
  </si>
  <si>
    <t>19:53:32</t>
  </si>
  <si>
    <t>19:57:20</t>
  </si>
  <si>
    <t>21:46:07</t>
  </si>
  <si>
    <t>21:11:05</t>
  </si>
  <si>
    <t>23:05:39</t>
  </si>
  <si>
    <t>07:07:36</t>
  </si>
  <si>
    <t>19:52:23</t>
  </si>
  <si>
    <t>18:18:42</t>
  </si>
  <si>
    <t>09:21:05</t>
  </si>
  <si>
    <t>2020-02-06(목)</t>
  </si>
  <si>
    <t>09:25:41</t>
  </si>
  <si>
    <t>22:02:49</t>
  </si>
  <si>
    <t>08:25:33</t>
  </si>
  <si>
    <t>09:29:02</t>
  </si>
  <si>
    <t>20:29:25</t>
  </si>
  <si>
    <t>17:28:13</t>
  </si>
  <si>
    <t>09:05:50</t>
  </si>
  <si>
    <t>21:11:32</t>
  </si>
  <si>
    <t>20:06:34</t>
  </si>
  <si>
    <t>22:20:36</t>
  </si>
  <si>
    <t>09:28:35</t>
  </si>
  <si>
    <t>22:02:56</t>
  </si>
  <si>
    <t>23:40:57</t>
  </si>
  <si>
    <t>07:15:40</t>
  </si>
  <si>
    <t>20:31:06</t>
  </si>
  <si>
    <t>08:35:51</t>
  </si>
  <si>
    <t>20:32:21</t>
  </si>
  <si>
    <t>2020-02-07(금)</t>
  </si>
  <si>
    <t>21:53:03</t>
  </si>
  <si>
    <t>07:39:58</t>
  </si>
  <si>
    <t>16:33:42</t>
  </si>
  <si>
    <t>09:31:38</t>
  </si>
  <si>
    <t>18:51:01</t>
  </si>
  <si>
    <t>18:25:16</t>
  </si>
  <si>
    <t>19:20:14</t>
  </si>
  <si>
    <t>22:39:58</t>
  </si>
  <si>
    <t>21:50:03</t>
  </si>
  <si>
    <t>22:28:31</t>
  </si>
  <si>
    <t>07:31:33</t>
  </si>
  <si>
    <t>19:26:28</t>
  </si>
  <si>
    <t>09:08:43</t>
  </si>
  <si>
    <t>2020-02-08(토)</t>
  </si>
  <si>
    <t>2020-02-09(일)</t>
  </si>
  <si>
    <t>2020-02-10(월)</t>
  </si>
  <si>
    <t>18:32:15</t>
  </si>
  <si>
    <t>09:00:28</t>
  </si>
  <si>
    <t>09:17:13</t>
  </si>
  <si>
    <t>08:45:17</t>
  </si>
  <si>
    <t>18:21:21</t>
  </si>
  <si>
    <t>18:21:37</t>
  </si>
  <si>
    <t>22:57:02</t>
  </si>
  <si>
    <t>08:52:06</t>
  </si>
  <si>
    <t>18:30:17</t>
  </si>
  <si>
    <t>06:36:33</t>
  </si>
  <si>
    <t>19:26:01</t>
  </si>
  <si>
    <t>09:07:02</t>
  </si>
  <si>
    <t>18:21:16</t>
  </si>
  <si>
    <t>2020-02-11(화)</t>
  </si>
  <si>
    <t>19:49:15</t>
  </si>
  <si>
    <t>09:00:26</t>
  </si>
  <si>
    <t>23:24:22</t>
  </si>
  <si>
    <t>18:46:29</t>
  </si>
  <si>
    <t>17:27:55</t>
  </si>
  <si>
    <t>08:49:50</t>
  </si>
  <si>
    <t>18:27:16</t>
  </si>
  <si>
    <t>09:26:41</t>
  </si>
  <si>
    <t>20:50:33</t>
  </si>
  <si>
    <t>09:24:32</t>
  </si>
  <si>
    <t>22:14:02</t>
  </si>
  <si>
    <t>08:49:21</t>
  </si>
  <si>
    <t>00:37:52</t>
  </si>
  <si>
    <t>18:27:11</t>
  </si>
  <si>
    <t>17:12:48</t>
  </si>
  <si>
    <t>20:11:27</t>
  </si>
  <si>
    <t>2020-02-12(수)</t>
  </si>
  <si>
    <t>22:53:09</t>
  </si>
  <si>
    <t>08:59:32</t>
  </si>
  <si>
    <t>18:09:28</t>
  </si>
  <si>
    <t>09:24:56</t>
  </si>
  <si>
    <t>17:26:14</t>
  </si>
  <si>
    <t>09:05:22</t>
  </si>
  <si>
    <t>21:21:41</t>
  </si>
  <si>
    <t>09:29:47</t>
  </si>
  <si>
    <t>23:28:09</t>
  </si>
  <si>
    <t>09:26:52</t>
  </si>
  <si>
    <t>22:15:24</t>
  </si>
  <si>
    <t>08:51:40</t>
  </si>
  <si>
    <t>00:24:24</t>
  </si>
  <si>
    <t>09:09:18</t>
  </si>
  <si>
    <t>21:12:25</t>
  </si>
  <si>
    <t>12:49:01</t>
  </si>
  <si>
    <t>23:21:18</t>
  </si>
  <si>
    <t>2020-02-13(목)</t>
  </si>
  <si>
    <t>09:27:03</t>
  </si>
  <si>
    <t>21:33:40</t>
  </si>
  <si>
    <t>09:27:52</t>
  </si>
  <si>
    <t>18:40:49</t>
  </si>
  <si>
    <t>09:13:26</t>
  </si>
  <si>
    <t>18:44:20</t>
  </si>
  <si>
    <t>02:38:21</t>
  </si>
  <si>
    <t>09:25:19</t>
  </si>
  <si>
    <t>23:44:23</t>
  </si>
  <si>
    <t>09:47:34</t>
  </si>
  <si>
    <t>23:03:43</t>
  </si>
  <si>
    <t>08:55:36</t>
  </si>
  <si>
    <t>23:50:46</t>
  </si>
  <si>
    <t>07:52:36</t>
  </si>
  <si>
    <t>18:42:44</t>
  </si>
  <si>
    <t>09:19:12</t>
  </si>
  <si>
    <t>2020-02-14(금)</t>
  </si>
  <si>
    <t>09:24:34</t>
  </si>
  <si>
    <t>18:40:42</t>
  </si>
  <si>
    <t>23:47:40</t>
  </si>
  <si>
    <t>09:06:30</t>
  </si>
  <si>
    <t>17:39:22</t>
  </si>
  <si>
    <t>09:40:47</t>
  </si>
  <si>
    <t>18:38:46</t>
  </si>
  <si>
    <t>09:36:22</t>
  </si>
  <si>
    <t>19:22:06</t>
  </si>
  <si>
    <t>09:30:13</t>
  </si>
  <si>
    <t>23:10:05</t>
  </si>
  <si>
    <t>09:34:43</t>
  </si>
  <si>
    <t>22:43:16</t>
  </si>
  <si>
    <t>06:47:24</t>
  </si>
  <si>
    <t>20:14:29</t>
  </si>
  <si>
    <t>09:26:49</t>
  </si>
  <si>
    <t>2020-02-15(토)</t>
  </si>
  <si>
    <t>2020-02-16(일)</t>
  </si>
  <si>
    <t>2020-02-17(월)</t>
  </si>
  <si>
    <t>20:47:49</t>
  </si>
  <si>
    <t>09:02:28</t>
  </si>
  <si>
    <t>18:38:51</t>
  </si>
  <si>
    <t>09:10:09</t>
  </si>
  <si>
    <t>18:14:13</t>
  </si>
  <si>
    <t>09:45:59</t>
  </si>
  <si>
    <t>17:32:24</t>
  </si>
  <si>
    <t>18:35:26</t>
  </si>
  <si>
    <t>19:46:45</t>
  </si>
  <si>
    <t>09:36:35</t>
  </si>
  <si>
    <t>18:30:48</t>
  </si>
  <si>
    <t>07:47:57</t>
  </si>
  <si>
    <t>19:27:40</t>
  </si>
  <si>
    <t>18:07:38</t>
  </si>
  <si>
    <t>08:50:00</t>
  </si>
  <si>
    <t>18:18:46</t>
  </si>
  <si>
    <t>2020-02-18(화)</t>
  </si>
  <si>
    <t>18:45:48</t>
  </si>
  <si>
    <t>09:33:40</t>
  </si>
  <si>
    <t>18:41:36</t>
  </si>
  <si>
    <t>17:32:59</t>
  </si>
  <si>
    <t>18:35:22</t>
  </si>
  <si>
    <t>19:13:37</t>
  </si>
  <si>
    <t>09:18:17</t>
  </si>
  <si>
    <t>21:12:05</t>
  </si>
  <si>
    <t>18:45:52</t>
  </si>
  <si>
    <t>18:20:09</t>
  </si>
  <si>
    <t>07:20:36</t>
  </si>
  <si>
    <t>19:19:29</t>
  </si>
  <si>
    <t>09:11:18</t>
  </si>
  <si>
    <t>20:06:16</t>
  </si>
  <si>
    <t>20:34:44</t>
  </si>
  <si>
    <t>08:52:45</t>
  </si>
  <si>
    <t>18:39:22</t>
  </si>
  <si>
    <t>2020-02-19(수)</t>
  </si>
  <si>
    <t>20:01:12</t>
  </si>
  <si>
    <t>08:56:53</t>
  </si>
  <si>
    <t>09:09:49</t>
  </si>
  <si>
    <t>18:12:08</t>
  </si>
  <si>
    <t>09:33:32</t>
  </si>
  <si>
    <t>17:26:47</t>
  </si>
  <si>
    <t>09:01:38</t>
  </si>
  <si>
    <t>20:59:28</t>
  </si>
  <si>
    <t>09:33:28</t>
  </si>
  <si>
    <t>20:57:41</t>
  </si>
  <si>
    <t>21:34:09</t>
  </si>
  <si>
    <t>18:13:01</t>
  </si>
  <si>
    <t>08:55:32</t>
  </si>
  <si>
    <t>18:30:19</t>
  </si>
  <si>
    <t>08:03:03</t>
  </si>
  <si>
    <t>19:24:25</t>
  </si>
  <si>
    <t>09:09:24</t>
  </si>
  <si>
    <t>08:56:37</t>
  </si>
  <si>
    <t>18:30:14</t>
  </si>
  <si>
    <t>2020-02-20(목)</t>
  </si>
  <si>
    <t>18:20:05</t>
  </si>
  <si>
    <t>09:00:00</t>
  </si>
  <si>
    <t>18:10:51</t>
  </si>
  <si>
    <t>09:33:34</t>
  </si>
  <si>
    <t>09:05:40</t>
  </si>
  <si>
    <t>18:17:11</t>
  </si>
  <si>
    <t>09:25:56</t>
  </si>
  <si>
    <t>23:18:47</t>
  </si>
  <si>
    <t>09:26:37</t>
  </si>
  <si>
    <t>09:01:00</t>
  </si>
  <si>
    <t>18:21:59</t>
  </si>
  <si>
    <t>07:19:19</t>
  </si>
  <si>
    <t>18:15:31</t>
  </si>
  <si>
    <t>2020-02-21(금)</t>
  </si>
  <si>
    <t>23:48:27</t>
  </si>
  <si>
    <t>08:56:33</t>
  </si>
  <si>
    <t>12:39:06</t>
  </si>
  <si>
    <t>18:10:26</t>
  </si>
  <si>
    <t>17:39:19</t>
  </si>
  <si>
    <t>17:39:27</t>
  </si>
  <si>
    <t>09:25:01</t>
  </si>
  <si>
    <t>17:39:30</t>
  </si>
  <si>
    <t>19:00:37</t>
  </si>
  <si>
    <t>08:50:12</t>
  </si>
  <si>
    <t>18:34:49</t>
  </si>
  <si>
    <t>07:53:52</t>
  </si>
  <si>
    <t>09:19:47</t>
  </si>
  <si>
    <t>09:37:46</t>
  </si>
  <si>
    <t>19:02:47</t>
  </si>
  <si>
    <t>08:38:09</t>
  </si>
  <si>
    <t>19:02:51</t>
  </si>
  <si>
    <t>2020-02-22(토)</t>
  </si>
  <si>
    <t>2020-02-23(일)</t>
  </si>
  <si>
    <t>2020-02-24(월)</t>
  </si>
  <si>
    <t>19:06:43</t>
  </si>
  <si>
    <t>21:29:01</t>
  </si>
  <si>
    <t>18:31:40</t>
  </si>
  <si>
    <t>09:23:35</t>
  </si>
  <si>
    <t>09:04:59</t>
  </si>
  <si>
    <t>09:17:42</t>
  </si>
  <si>
    <t>19:23:49</t>
  </si>
  <si>
    <t>09:23:54</t>
  </si>
  <si>
    <t>19:01:55</t>
  </si>
  <si>
    <t>08:54:01</t>
  </si>
  <si>
    <t>20:51:01</t>
  </si>
  <si>
    <t>06:23:38</t>
  </si>
  <si>
    <t>19:27:35</t>
  </si>
  <si>
    <t>08:59:01</t>
  </si>
  <si>
    <t>09:07:49</t>
  </si>
  <si>
    <t>08:54:53</t>
  </si>
  <si>
    <t>2020-02-25(화)</t>
  </si>
  <si>
    <t>09:31:41</t>
  </si>
  <si>
    <t>23:39:21</t>
  </si>
  <si>
    <t>23:11:52</t>
  </si>
  <si>
    <t>09:30:37</t>
  </si>
  <si>
    <t>18:41:50</t>
  </si>
  <si>
    <t>17:34:57</t>
  </si>
  <si>
    <t>22:17:12</t>
  </si>
  <si>
    <t>23:32:12</t>
  </si>
  <si>
    <t>21:46:24</t>
  </si>
  <si>
    <t>08:54:58</t>
  </si>
  <si>
    <t>23:02:35</t>
  </si>
  <si>
    <t>07:53:09</t>
  </si>
  <si>
    <t>20:52:39</t>
  </si>
  <si>
    <t>09:09:53</t>
  </si>
  <si>
    <t>21:43:55</t>
  </si>
  <si>
    <t>09:32:41</t>
  </si>
  <si>
    <t>22:04:49</t>
  </si>
  <si>
    <t>08:50:53</t>
  </si>
  <si>
    <t>20:23:30</t>
  </si>
  <si>
    <t>2020-02-26(수)</t>
  </si>
  <si>
    <t>23:28:25</t>
  </si>
  <si>
    <t>09:11:26</t>
  </si>
  <si>
    <t>22:13:23</t>
  </si>
  <si>
    <t>09:30:02</t>
  </si>
  <si>
    <t>18:30:49</t>
  </si>
  <si>
    <t>09:11:51</t>
  </si>
  <si>
    <t>17:38:41</t>
  </si>
  <si>
    <t>09:11:38</t>
  </si>
  <si>
    <t>21:52:27</t>
  </si>
  <si>
    <t>18:31:29</t>
  </si>
  <si>
    <t>08:47:54</t>
  </si>
  <si>
    <t>08:17:27</t>
  </si>
  <si>
    <t>21:07:21</t>
  </si>
  <si>
    <t>20:37:27</t>
  </si>
  <si>
    <t>18:39:43</t>
  </si>
  <si>
    <t>09:05:41</t>
  </si>
  <si>
    <t>19:52:18</t>
  </si>
  <si>
    <t>2020-02-27(목)</t>
  </si>
  <si>
    <t>09:14:07</t>
  </si>
  <si>
    <t>22:13:07</t>
  </si>
  <si>
    <t>22:53:31</t>
  </si>
  <si>
    <t>09:27:01</t>
  </si>
  <si>
    <t>18:37:15</t>
  </si>
  <si>
    <t>09:09:04</t>
  </si>
  <si>
    <t>08:37:16</t>
  </si>
  <si>
    <t>21:56:57</t>
  </si>
  <si>
    <t>12:10:02</t>
  </si>
  <si>
    <t>22:08:43</t>
  </si>
  <si>
    <t>22:16:24</t>
  </si>
  <si>
    <t>09:19:29</t>
  </si>
  <si>
    <t>18:28:31</t>
  </si>
  <si>
    <t>08:52:09</t>
  </si>
  <si>
    <t>21:54:57</t>
  </si>
  <si>
    <t>08:00:11</t>
  </si>
  <si>
    <t>21:28:30</t>
  </si>
  <si>
    <t>18:08:12</t>
  </si>
  <si>
    <t>21:33:23</t>
  </si>
  <si>
    <t>09:16:29</t>
  </si>
  <si>
    <t>19:59:03</t>
  </si>
  <si>
    <t>2020-02-28(금)</t>
  </si>
  <si>
    <t>09:21:33</t>
  </si>
  <si>
    <t>00:01:36</t>
  </si>
  <si>
    <t>09:07:40</t>
  </si>
  <si>
    <t>21:13:47</t>
  </si>
  <si>
    <t>09:29:58</t>
  </si>
  <si>
    <t>18:54:37</t>
  </si>
  <si>
    <t>09:14:53</t>
  </si>
  <si>
    <t>17:34:35</t>
  </si>
  <si>
    <t>09:20:01</t>
  </si>
  <si>
    <t>18:33:26</t>
  </si>
  <si>
    <t>21:48:58</t>
  </si>
  <si>
    <t>09:24:47</t>
  </si>
  <si>
    <t>22:33:48</t>
  </si>
  <si>
    <t>09:15:15</t>
  </si>
  <si>
    <t>21:40:38</t>
  </si>
  <si>
    <t>08:08:03</t>
  </si>
  <si>
    <t>19:20:29</t>
  </si>
  <si>
    <t>09:22:03</t>
  </si>
  <si>
    <t>18:45:55</t>
  </si>
  <si>
    <t>20:36:57</t>
  </si>
  <si>
    <t>2020-02-29(토)</t>
  </si>
  <si>
    <t>12:56:39</t>
  </si>
  <si>
    <t>22:05:45</t>
  </si>
  <si>
    <t>10:57:17</t>
  </si>
  <si>
    <t>20:07:30</t>
  </si>
  <si>
    <t>14:50:15</t>
  </si>
  <si>
    <t>22:04:50</t>
  </si>
  <si>
    <t>06:30:43</t>
  </si>
  <si>
    <t>16:41:18</t>
  </si>
  <si>
    <t>2020-03-01(일)</t>
  </si>
  <si>
    <t>2020-03-02(월)</t>
  </si>
  <si>
    <t>22:41:52</t>
  </si>
  <si>
    <t>08:54:54</t>
  </si>
  <si>
    <t>18:30:05</t>
  </si>
  <si>
    <t>17:37:24</t>
  </si>
  <si>
    <t>08:37:46</t>
  </si>
  <si>
    <t>20:12:51</t>
  </si>
  <si>
    <t>21:44:41</t>
  </si>
  <si>
    <t>08:13:02</t>
  </si>
  <si>
    <t>21:21:36</t>
  </si>
  <si>
    <t>09:19:32</t>
  </si>
  <si>
    <t>21:39:38</t>
  </si>
  <si>
    <t>21:36:16</t>
  </si>
  <si>
    <t>07:51:45</t>
  </si>
  <si>
    <t>21:42:57</t>
  </si>
  <si>
    <t>08:43:53</t>
  </si>
  <si>
    <t>18:08:13</t>
  </si>
  <si>
    <t>09:21:50</t>
  </si>
  <si>
    <t>20:57:06</t>
  </si>
  <si>
    <t>09:03:17</t>
  </si>
  <si>
    <t>22:42:02</t>
  </si>
  <si>
    <t>2020-03-03(화)</t>
  </si>
  <si>
    <t>09:29:03</t>
  </si>
  <si>
    <t>22:31:13</t>
  </si>
  <si>
    <t>22:49:36</t>
  </si>
  <si>
    <t>09:27:15</t>
  </si>
  <si>
    <t>18:46:07</t>
  </si>
  <si>
    <t>17:16:11</t>
  </si>
  <si>
    <t>08:20:38</t>
  </si>
  <si>
    <t>02:07:02</t>
  </si>
  <si>
    <t>18:33:51</t>
  </si>
  <si>
    <t>08:48:25</t>
  </si>
  <si>
    <t>18:49:27</t>
  </si>
  <si>
    <t>07:54:38</t>
  </si>
  <si>
    <t>21:41:07</t>
  </si>
  <si>
    <t>18:22:48</t>
  </si>
  <si>
    <t>18:50:59</t>
  </si>
  <si>
    <t>08:59:50</t>
  </si>
  <si>
    <t>21:47:19</t>
  </si>
  <si>
    <t>2020-03-04(수)</t>
  </si>
  <si>
    <t>09:29:10</t>
  </si>
  <si>
    <t>22:34:29</t>
  </si>
  <si>
    <t>09:36:23</t>
  </si>
  <si>
    <t>17:27:09</t>
  </si>
  <si>
    <t>09:02:20</t>
  </si>
  <si>
    <t>00:05:46</t>
  </si>
  <si>
    <t>13:44:42</t>
  </si>
  <si>
    <t>18:47:33</t>
  </si>
  <si>
    <t>09:15:57</t>
  </si>
  <si>
    <t>20:30:30</t>
  </si>
  <si>
    <t>09:11:59</t>
  </si>
  <si>
    <t>18:09:19</t>
  </si>
  <si>
    <t>19:52:31</t>
  </si>
  <si>
    <t>09:08:14</t>
  </si>
  <si>
    <t>09:36:38</t>
  </si>
  <si>
    <t>09:06:11</t>
  </si>
  <si>
    <t>20:29:36</t>
  </si>
  <si>
    <t>2020-03-05(목)</t>
  </si>
  <si>
    <t>09:32:40</t>
  </si>
  <si>
    <t>23:31:49</t>
  </si>
  <si>
    <t>09:42:48</t>
  </si>
  <si>
    <t>19:08:14</t>
  </si>
  <si>
    <t>09:19:28</t>
  </si>
  <si>
    <t>17:32:42</t>
  </si>
  <si>
    <t>08:48:16</t>
  </si>
  <si>
    <t>00:17:01</t>
  </si>
  <si>
    <t>08:43:08</t>
  </si>
  <si>
    <t>18:53:49</t>
  </si>
  <si>
    <t>09:25:32</t>
  </si>
  <si>
    <t>21:45:37</t>
  </si>
  <si>
    <t>22:00:18</t>
  </si>
  <si>
    <t>20:57:58</t>
  </si>
  <si>
    <t>07:45:57</t>
  </si>
  <si>
    <t>19:50:19</t>
  </si>
  <si>
    <t>09:20:08</t>
  </si>
  <si>
    <t>23:07:21</t>
  </si>
  <si>
    <t>09:22:17</t>
  </si>
  <si>
    <t>20:58:02</t>
  </si>
  <si>
    <t>09:17:12</t>
  </si>
  <si>
    <t>20:58:16</t>
  </si>
  <si>
    <t>2020-03-06(금)</t>
  </si>
  <si>
    <t>09:30:04</t>
  </si>
  <si>
    <t>21:08:39</t>
  </si>
  <si>
    <t>09:21:47</t>
  </si>
  <si>
    <t>18:42:50</t>
  </si>
  <si>
    <t>09:22:04</t>
  </si>
  <si>
    <t>17:35:50</t>
  </si>
  <si>
    <t>08:49:01</t>
  </si>
  <si>
    <t>18:44:11</t>
  </si>
  <si>
    <t>13:54:05</t>
  </si>
  <si>
    <t>18:20:40</t>
  </si>
  <si>
    <t>18:33:35</t>
  </si>
  <si>
    <t>09:15:50</t>
  </si>
  <si>
    <t>18:54:42</t>
  </si>
  <si>
    <t>20:39:16</t>
  </si>
  <si>
    <t>07:58:47</t>
  </si>
  <si>
    <t>19:58:54</t>
  </si>
  <si>
    <t>18:20:47</t>
  </si>
  <si>
    <t>20:07:59</t>
  </si>
  <si>
    <t>2020-03-07(토)</t>
  </si>
  <si>
    <t>2020-03-08(일)</t>
  </si>
  <si>
    <t>2020-03-09(월)</t>
  </si>
  <si>
    <t>09:27:08</t>
  </si>
  <si>
    <t>22:06:10</t>
  </si>
  <si>
    <t>09:11:24</t>
  </si>
  <si>
    <t>23:22:18</t>
  </si>
  <si>
    <t>18:28:55</t>
  </si>
  <si>
    <t>18:01:54</t>
  </si>
  <si>
    <t>08:59:36</t>
  </si>
  <si>
    <t>21:05:55</t>
  </si>
  <si>
    <t>18:41:33</t>
  </si>
  <si>
    <t>08:47:04</t>
  </si>
  <si>
    <t>21:14:58</t>
  </si>
  <si>
    <t>07:49:59</t>
  </si>
  <si>
    <t>09:14:15</t>
  </si>
  <si>
    <t>20:51:13</t>
  </si>
  <si>
    <t>08:42:28</t>
  </si>
  <si>
    <t>19:30:10</t>
  </si>
  <si>
    <t>2020-03-10(화)</t>
  </si>
  <si>
    <t>21:19:01</t>
  </si>
  <si>
    <t>01:37:25</t>
  </si>
  <si>
    <t>17:45:25</t>
  </si>
  <si>
    <t>21:04:18</t>
  </si>
  <si>
    <t>21:24:20</t>
  </si>
  <si>
    <t>09:19:26</t>
  </si>
  <si>
    <t>23:14:32</t>
  </si>
  <si>
    <t>23:14:00</t>
  </si>
  <si>
    <t>07:44:48</t>
  </si>
  <si>
    <t>21:17:49</t>
  </si>
  <si>
    <t>20:41:25</t>
  </si>
  <si>
    <t>09:23:21</t>
  </si>
  <si>
    <t>18:52:51</t>
  </si>
  <si>
    <t>09:04:38</t>
  </si>
  <si>
    <t>22:30:16</t>
  </si>
  <si>
    <t>2020-03-11(수)</t>
  </si>
  <si>
    <t>10:05:28</t>
  </si>
  <si>
    <t>23:21:37</t>
  </si>
  <si>
    <t>09:10:06</t>
  </si>
  <si>
    <t>22:01:55</t>
  </si>
  <si>
    <t>18:40:17</t>
  </si>
  <si>
    <t>09:33:36</t>
  </si>
  <si>
    <t>17:28:42</t>
  </si>
  <si>
    <t>08:59:39</t>
  </si>
  <si>
    <t>18:27:26</t>
  </si>
  <si>
    <t>14:49:22</t>
  </si>
  <si>
    <t>21:04:35</t>
  </si>
  <si>
    <t>21:17:59</t>
  </si>
  <si>
    <t>09:17:54</t>
  </si>
  <si>
    <t>21:16:28</t>
  </si>
  <si>
    <t>08:35:56</t>
  </si>
  <si>
    <t>18:14:42</t>
  </si>
  <si>
    <t>20:41:23</t>
  </si>
  <si>
    <t>18:25:23</t>
  </si>
  <si>
    <t>09:23:49</t>
  </si>
  <si>
    <t>18:25:30</t>
  </si>
  <si>
    <t>22:02:19</t>
  </si>
  <si>
    <t>2020-03-12(목)</t>
  </si>
  <si>
    <t>09:25:46</t>
  </si>
  <si>
    <t>21:47:05</t>
  </si>
  <si>
    <t>09:12:10</t>
  </si>
  <si>
    <t>22:16:22</t>
  </si>
  <si>
    <t>09:28:07</t>
  </si>
  <si>
    <t>18:22:38</t>
  </si>
  <si>
    <t>22:18:20</t>
  </si>
  <si>
    <t>21:42:56</t>
  </si>
  <si>
    <t>21:20:32</t>
  </si>
  <si>
    <t>08:53:08</t>
  </si>
  <si>
    <t>21:56:55</t>
  </si>
  <si>
    <t>06:21:02</t>
  </si>
  <si>
    <t>21:06:40</t>
  </si>
  <si>
    <t>09:16:39</t>
  </si>
  <si>
    <t>18:43:19</t>
  </si>
  <si>
    <t>22:40:42</t>
  </si>
  <si>
    <t>2020-03-13(금)</t>
  </si>
  <si>
    <t>09:23:15</t>
  </si>
  <si>
    <t>21:53:25</t>
  </si>
  <si>
    <t>08:54:05</t>
  </si>
  <si>
    <t>21:52:20</t>
  </si>
  <si>
    <t>17:40:01</t>
  </si>
  <si>
    <t>12:26:15</t>
  </si>
  <si>
    <t>21:46:06</t>
  </si>
  <si>
    <t>09:17:55</t>
  </si>
  <si>
    <t>21:54:35</t>
  </si>
  <si>
    <t>09:25:03</t>
  </si>
  <si>
    <t>18:43:15</t>
  </si>
  <si>
    <t>08:42:48</t>
  </si>
  <si>
    <t>19:02:22</t>
  </si>
  <si>
    <t>07:55:17</t>
  </si>
  <si>
    <t>09:18:32</t>
  </si>
  <si>
    <t>08:22:32</t>
  </si>
  <si>
    <t>18:15:15</t>
  </si>
  <si>
    <t>09:04:12</t>
  </si>
  <si>
    <t>22:02:48</t>
  </si>
  <si>
    <t>2020-03-14(토)</t>
  </si>
  <si>
    <t>12:47:20</t>
  </si>
  <si>
    <t>22:36:00</t>
  </si>
  <si>
    <t>06:26:42</t>
  </si>
  <si>
    <t>17:15:05</t>
  </si>
  <si>
    <t>10:05:48</t>
  </si>
  <si>
    <t>16:40:53</t>
  </si>
  <si>
    <t>2020-03-15(일)</t>
  </si>
  <si>
    <t>21:25:36</t>
  </si>
  <si>
    <t>14:11:53</t>
  </si>
  <si>
    <t>23:31:45</t>
  </si>
  <si>
    <t>2020-03-16(월)</t>
  </si>
  <si>
    <t>09:26:09</t>
  </si>
  <si>
    <t>21:39:39</t>
  </si>
  <si>
    <t>17:42:27</t>
  </si>
  <si>
    <t>18:27:12</t>
  </si>
  <si>
    <t>06:03:52</t>
  </si>
  <si>
    <t>08:52:19</t>
  </si>
  <si>
    <t>18:14:14</t>
  </si>
  <si>
    <t>07:38:23</t>
  </si>
  <si>
    <t>20:11:29</t>
  </si>
  <si>
    <t>09:19:05</t>
  </si>
  <si>
    <t>18:20:49</t>
  </si>
  <si>
    <t>09:16:21</t>
  </si>
  <si>
    <t>2020-03-17(화)</t>
  </si>
  <si>
    <t>09:34:34</t>
  </si>
  <si>
    <t>18:21:46</t>
  </si>
  <si>
    <t>18:10:00</t>
  </si>
  <si>
    <t>17:30:17</t>
  </si>
  <si>
    <t>18:10:49</t>
  </si>
  <si>
    <t>21:34:50</t>
  </si>
  <si>
    <t>08:45:20</t>
  </si>
  <si>
    <t>18:16:34</t>
  </si>
  <si>
    <t>15:25:00</t>
  </si>
  <si>
    <t>09:14:32</t>
  </si>
  <si>
    <t>18:19:42</t>
  </si>
  <si>
    <t>20:19:36</t>
  </si>
  <si>
    <t>2020-03-18(수)</t>
  </si>
  <si>
    <t>09:23:23</t>
  </si>
  <si>
    <t>21:45:03</t>
  </si>
  <si>
    <t>19:05:18</t>
  </si>
  <si>
    <t>13:21:16</t>
  </si>
  <si>
    <t>18:06:12</t>
  </si>
  <si>
    <t>17:41:58</t>
  </si>
  <si>
    <t>08:56:44</t>
  </si>
  <si>
    <t>18:30:41</t>
  </si>
  <si>
    <t>09:25:02</t>
  </si>
  <si>
    <t>19:01:05</t>
  </si>
  <si>
    <t>09:04:17</t>
  </si>
  <si>
    <t>21:45:08</t>
  </si>
  <si>
    <t>08:48:28</t>
  </si>
  <si>
    <t>08:02:03</t>
  </si>
  <si>
    <t>09:33:51</t>
  </si>
  <si>
    <t>20:51:48</t>
  </si>
  <si>
    <t>09:04:30</t>
  </si>
  <si>
    <t>20:06:32</t>
  </si>
  <si>
    <t>2020-03-19(목)</t>
  </si>
  <si>
    <t>22:19:37</t>
  </si>
  <si>
    <t>08:48:34</t>
  </si>
  <si>
    <t>21:28:48</t>
  </si>
  <si>
    <t>18:38:07</t>
  </si>
  <si>
    <t>17:31:40</t>
  </si>
  <si>
    <t>08:53:37</t>
  </si>
  <si>
    <t>20:35:14</t>
  </si>
  <si>
    <t>09:03:27</t>
  </si>
  <si>
    <t>21:40:39</t>
  </si>
  <si>
    <t>08:57:02</t>
  </si>
  <si>
    <t>21:12:22</t>
  </si>
  <si>
    <t>09:02:43</t>
  </si>
  <si>
    <t>22:03:19</t>
  </si>
  <si>
    <t>21:00:02</t>
  </si>
  <si>
    <t>06:02:47</t>
  </si>
  <si>
    <t>18:57:00</t>
  </si>
  <si>
    <t>19:13:21</t>
  </si>
  <si>
    <t>2020-03-20(금)</t>
  </si>
  <si>
    <t>09:23:57</t>
  </si>
  <si>
    <t>21:36:15</t>
  </si>
  <si>
    <t>09:05:53</t>
  </si>
  <si>
    <t>18:02:44</t>
  </si>
  <si>
    <t>09:27:53</t>
  </si>
  <si>
    <t>18:17:52</t>
  </si>
  <si>
    <t>17:42:01</t>
  </si>
  <si>
    <t>09:01:27</t>
  </si>
  <si>
    <t>20:23:48</t>
  </si>
  <si>
    <t>09:36:39</t>
  </si>
  <si>
    <t>18:50:15</t>
  </si>
  <si>
    <t>09:00:46</t>
  </si>
  <si>
    <t>20:49:10</t>
  </si>
  <si>
    <t>07:21:50</t>
  </si>
  <si>
    <t>19:02:16</t>
  </si>
  <si>
    <t>18:12:22</t>
  </si>
  <si>
    <t>09:17:02</t>
  </si>
  <si>
    <t>20:09:26</t>
  </si>
  <si>
    <t>19:26:41</t>
  </si>
  <si>
    <t>2020-03-21(토)</t>
  </si>
  <si>
    <t>10:56:34</t>
  </si>
  <si>
    <t>06:23:36</t>
  </si>
  <si>
    <t>16:01:13</t>
  </si>
  <si>
    <t>2020-03-22(일)</t>
  </si>
  <si>
    <t>2020-03-23(월)</t>
  </si>
  <si>
    <t>00:55:40</t>
  </si>
  <si>
    <t>09:03:16</t>
  </si>
  <si>
    <t>21:13:30</t>
  </si>
  <si>
    <t>18:29:03</t>
  </si>
  <si>
    <t>13:33:59</t>
  </si>
  <si>
    <t>17:36:44</t>
  </si>
  <si>
    <t>08:52:59</t>
  </si>
  <si>
    <t>18:37:42</t>
  </si>
  <si>
    <t>21:06:45</t>
  </si>
  <si>
    <t>20:48:50</t>
  </si>
  <si>
    <t>07:26:58</t>
  </si>
  <si>
    <t>17:59:42</t>
  </si>
  <si>
    <t>18:20:27</t>
  </si>
  <si>
    <t>09:14:38</t>
  </si>
  <si>
    <t>20:34:26</t>
  </si>
  <si>
    <t>14:17:56</t>
  </si>
  <si>
    <t>18:18:10</t>
  </si>
  <si>
    <t>2020-03-24(화)</t>
  </si>
  <si>
    <t>04:55:32</t>
  </si>
  <si>
    <t>09:08:55</t>
  </si>
  <si>
    <t>20:43:23</t>
  </si>
  <si>
    <t>09:30:53</t>
  </si>
  <si>
    <t>17:43:46</t>
  </si>
  <si>
    <t>13:42:12</t>
  </si>
  <si>
    <t>22:14:46</t>
  </si>
  <si>
    <t>10:09:43</t>
  </si>
  <si>
    <t>20:53:24</t>
  </si>
  <si>
    <t>09:20:36</t>
  </si>
  <si>
    <t>22:03:27</t>
  </si>
  <si>
    <t>18:40:29</t>
  </si>
  <si>
    <t>07:11:58</t>
  </si>
  <si>
    <t>20:52:20</t>
  </si>
  <si>
    <t>09:23:31</t>
  </si>
  <si>
    <t>18:29:09</t>
  </si>
  <si>
    <t>09:12:16</t>
  </si>
  <si>
    <t>19:58:53</t>
  </si>
  <si>
    <t>2020-03-25(수)</t>
  </si>
  <si>
    <t>14:12:51</t>
  </si>
  <si>
    <t>22:55:32</t>
  </si>
  <si>
    <t>00:17:09</t>
  </si>
  <si>
    <t>18:23:02</t>
  </si>
  <si>
    <t>09:13:12</t>
  </si>
  <si>
    <t>17:45:50</t>
  </si>
  <si>
    <t>09:04:24</t>
  </si>
  <si>
    <t>22:30:48</t>
  </si>
  <si>
    <t>09:53:49</t>
  </si>
  <si>
    <t>20:12:14</t>
  </si>
  <si>
    <t>22:46:30</t>
  </si>
  <si>
    <t>09:20:27</t>
  </si>
  <si>
    <t>22:55:37</t>
  </si>
  <si>
    <t>21:49:07</t>
  </si>
  <si>
    <t>07:52:10</t>
  </si>
  <si>
    <t>22:49:39</t>
  </si>
  <si>
    <t>09:30:46</t>
  </si>
  <si>
    <t>21:29:44</t>
  </si>
  <si>
    <t>19:09:35</t>
  </si>
  <si>
    <t>2020-03-26(목)</t>
  </si>
  <si>
    <t>23:49:11</t>
  </si>
  <si>
    <t>06:35:16</t>
  </si>
  <si>
    <t>17:56:16</t>
  </si>
  <si>
    <t>18:43:18</t>
  </si>
  <si>
    <t>09:19:02</t>
  </si>
  <si>
    <t>17:31:48</t>
  </si>
  <si>
    <t>00:18:22</t>
  </si>
  <si>
    <t>15:09:22</t>
  </si>
  <si>
    <t>21:22:42</t>
  </si>
  <si>
    <t>00:15:07</t>
  </si>
  <si>
    <t>08:42:09</t>
  </si>
  <si>
    <t>00:14:10</t>
  </si>
  <si>
    <t>06:36:04</t>
  </si>
  <si>
    <t>19:16:43</t>
  </si>
  <si>
    <t>09:18:14</t>
  </si>
  <si>
    <t>00:13:35</t>
  </si>
  <si>
    <t>00:14:03</t>
  </si>
  <si>
    <t>09:20:42</t>
  </si>
  <si>
    <t>20:17:58</t>
  </si>
  <si>
    <t>2020-03-27(금)</t>
  </si>
  <si>
    <t>09:28:05</t>
  </si>
  <si>
    <t>21:18:16</t>
  </si>
  <si>
    <t>18:34:57</t>
  </si>
  <si>
    <t>09:43:02</t>
  </si>
  <si>
    <t>20:31:18</t>
  </si>
  <si>
    <t>21:07:52</t>
  </si>
  <si>
    <t>18:35:33</t>
  </si>
  <si>
    <t>06:16:35</t>
  </si>
  <si>
    <t>18:45:41</t>
  </si>
  <si>
    <t>09:29:25</t>
  </si>
  <si>
    <t>18:31:02</t>
  </si>
  <si>
    <t>09:32:01</t>
  </si>
  <si>
    <t>09:06:07</t>
  </si>
  <si>
    <t>19:35:34</t>
  </si>
  <si>
    <t>2020-03-28(토)</t>
  </si>
  <si>
    <t>11:02:57</t>
  </si>
  <si>
    <t>20:55:18</t>
  </si>
  <si>
    <t>21:13:37</t>
  </si>
  <si>
    <t>09:24:59</t>
  </si>
  <si>
    <t>21:17:18</t>
  </si>
  <si>
    <t>07:31:36</t>
  </si>
  <si>
    <t>20:45:06</t>
  </si>
  <si>
    <t>18:31:56</t>
  </si>
  <si>
    <t>17:30:35</t>
  </si>
  <si>
    <t>07:40:33</t>
  </si>
  <si>
    <t>19:43:12</t>
  </si>
  <si>
    <t>07:31:27</t>
  </si>
  <si>
    <t>09:18:10</t>
  </si>
  <si>
    <t>18:29:23</t>
  </si>
  <si>
    <t>07:15:39</t>
  </si>
  <si>
    <t>19:57:40</t>
  </si>
  <si>
    <t>08:43:47</t>
  </si>
  <si>
    <t>20:27:15</t>
  </si>
  <si>
    <t>07:14:42</t>
  </si>
  <si>
    <t>18:04:59</t>
  </si>
  <si>
    <t>07:40:37</t>
  </si>
  <si>
    <t>18:10:35</t>
  </si>
  <si>
    <t>18:36:03</t>
  </si>
  <si>
    <t>09:33:00</t>
  </si>
  <si>
    <t>22:48:35</t>
  </si>
  <si>
    <t>18:36:41</t>
  </si>
  <si>
    <t>09:15:45</t>
  </si>
  <si>
    <t>17:45:22</t>
  </si>
  <si>
    <t>08:13:12</t>
  </si>
  <si>
    <t>23:34:35</t>
  </si>
  <si>
    <t>20:15:06</t>
  </si>
  <si>
    <t>21:41:36</t>
  </si>
  <si>
    <t>09:20:19</t>
  </si>
  <si>
    <t>20:53:43</t>
  </si>
  <si>
    <t>18:41:23</t>
  </si>
  <si>
    <t>18:41:32</t>
  </si>
  <si>
    <t>09:21:20</t>
  </si>
  <si>
    <t>19:43:40</t>
  </si>
  <si>
    <t>김병만</t>
    <phoneticPr fontId="1" type="noConversion"/>
  </si>
  <si>
    <t>연차</t>
    <phoneticPr fontId="1" type="noConversion"/>
  </si>
  <si>
    <t>반차</t>
    <phoneticPr fontId="1" type="noConversion"/>
  </si>
  <si>
    <t>출장</t>
    <phoneticPr fontId="1" type="noConversion"/>
  </si>
  <si>
    <t>출장</t>
    <phoneticPr fontId="1" type="noConversion"/>
  </si>
  <si>
    <t>넥스원</t>
    <phoneticPr fontId="1" type="noConversion"/>
  </si>
  <si>
    <t>부산</t>
    <phoneticPr fontId="1" type="noConversion"/>
  </si>
  <si>
    <t>부산</t>
    <phoneticPr fontId="1" type="noConversion"/>
  </si>
  <si>
    <t>출장지
반차</t>
    <phoneticPr fontId="1" type="noConversion"/>
  </si>
  <si>
    <t>~22:00</t>
    <phoneticPr fontId="1" type="noConversion"/>
  </si>
  <si>
    <t>총근무시간</t>
    <phoneticPr fontId="1" type="noConversion"/>
  </si>
  <si>
    <t>9:30 이후 출근 시 지각</t>
    <phoneticPr fontId="1" type="noConversion"/>
  </si>
  <si>
    <t>8시간근무 이전 퇴근 시 조퇴</t>
    <phoneticPr fontId="1" type="noConversion"/>
  </si>
  <si>
    <t>시간으로환산</t>
    <phoneticPr fontId="1" type="noConversion"/>
  </si>
  <si>
    <t>이름</t>
    <phoneticPr fontId="1" type="noConversion"/>
  </si>
  <si>
    <t>요일</t>
    <phoneticPr fontId="1" type="noConversion"/>
  </si>
  <si>
    <t>중요!! </t>
  </si>
  <si>
    <t>[ 보고서 항목 ]</t>
  </si>
  <si>
    <t>3. 데이터가 없는 경우(출퇴근인증 누락)시는 공백으로 </t>
  </si>
  <si>
    <t>4. 전체인원 월별 근무시간 집계표</t>
  </si>
  <si>
    <t># 혹시 날짜까지 불러오면 요일도 자동으로 입력 되도록 할수 있는지 궁굼합니다. </t>
  </si>
  <si>
    <t>현 인원 사장님포함 OO명 밖에 안되는 소규모 중소기업이며 주로 OOOO과 OOOO쪽 OOOO를 제작하는 업체입니다.</t>
    <phoneticPr fontId="1" type="noConversion"/>
  </si>
  <si>
    <t>작년 6월쯤부터 인센티브, 임율산정이 필요한 평균근무시간 산정에 필요한 초과근무시간을 보고하라고 하셨습니다. </t>
    <phoneticPr fontId="1" type="noConversion"/>
  </si>
  <si>
    <t>여직원은 저 혼자이며 주업무는 회계세무재무, 인사총무, 정부과제 연구비집행 등등 오만가지를 다하고 있으나</t>
    <phoneticPr fontId="1" type="noConversion"/>
  </si>
  <si>
    <t>중요업무는 회계세무재무쪽이라 하겠습니다. </t>
    <phoneticPr fontId="1" type="noConversion"/>
  </si>
  <si>
    <t>결혼과 두아이 육아로 회사를 그만두고 전업주부를 하다가 약 3년정도 개인사업을 하다가,</t>
    <phoneticPr fontId="1" type="noConversion"/>
  </si>
  <si>
    <t xml:space="preserve">회계프로그램이 있고 회계관련 외 다른 업무는 엑셀을 주로 이용하지만 인원이 얼마 안되는 회사다보니 </t>
    <phoneticPr fontId="1" type="noConversion"/>
  </si>
  <si>
    <t>그냥 기본적인 것들로만으로도 가능했었습니다. </t>
    <phoneticPr fontId="1" type="noConversion"/>
  </si>
  <si>
    <t>이때 직원들의 평균 근무시간을 산정해서 임율을 산정해야 돼서</t>
    <phoneticPr fontId="1" type="noConversion"/>
  </si>
  <si>
    <r>
      <t xml:space="preserve">그러나 OOO 제품을 납품하다보니 OOOO로부터 OO원가산정을 받게 되고, </t>
    </r>
    <r>
      <rPr>
        <sz val="10"/>
        <color rgb="FF222222"/>
        <rFont val="Arial"/>
        <family val="2"/>
      </rPr>
      <t/>
    </r>
    <phoneticPr fontId="1" type="noConversion"/>
  </si>
  <si>
    <t xml:space="preserve">저는 42살 직장맘입니다. </t>
    <phoneticPr fontId="1" type="noConversion"/>
  </si>
  <si>
    <t xml:space="preserve">이른나이(25살^^)에 결혼하여 20대중반까지 직장생활을 하다가 </t>
    <phoneticPr fontId="1" type="noConversion"/>
  </si>
  <si>
    <t>* 탄력근무제로 근무시간 8시간 기준으로 출퇴근 시간 조절할 수 있음</t>
    <phoneticPr fontId="1" type="noConversion"/>
  </si>
  <si>
    <t xml:space="preserve">  (출근 8:30 ~ 9:30, 퇴근 17:30 ~ 18:30) 공휴일, 토, 일 휴무</t>
    <phoneticPr fontId="1" type="noConversion"/>
  </si>
  <si>
    <t xml:space="preserve">먼저 공여사님채널을 만들어 주시고 지식을 공유해 주셔서 많은 도움을 받고 있는 입장에서 정말 감사드립니다. </t>
    <phoneticPr fontId="1" type="noConversion"/>
  </si>
  <si>
    <t xml:space="preserve">안녕하세요 반갑습니다. 구독자 yunhee kim 입니다.  저도 김과장 이지요~. ^^ </t>
    <phoneticPr fontId="1" type="noConversion"/>
  </si>
  <si>
    <t>1. 각 인원별 탭생성하여 일자별 출근, 퇴근, 근무시간, 지각, 조퇴, 휴일근무, 초과근무시간 정리 </t>
    <phoneticPr fontId="1" type="noConversion"/>
  </si>
  <si>
    <t>연장</t>
  </si>
  <si>
    <t>야간</t>
  </si>
  <si>
    <t>특근</t>
  </si>
  <si>
    <t>공휴일</t>
    <phoneticPr fontId="1" type="noConversion"/>
  </si>
  <si>
    <t>근무시간(H)</t>
    <phoneticPr fontId="1" type="noConversion"/>
  </si>
  <si>
    <t>일자</t>
    <phoneticPr fontId="1" type="noConversion"/>
  </si>
  <si>
    <t>명칭</t>
    <phoneticPr fontId="1" type="noConversion"/>
  </si>
  <si>
    <t>설연휴</t>
    <phoneticPr fontId="1" type="noConversion"/>
  </si>
  <si>
    <t>삼일절</t>
    <phoneticPr fontId="1" type="noConversion"/>
  </si>
  <si>
    <t>국회의원선거</t>
    <phoneticPr fontId="1" type="noConversion"/>
  </si>
  <si>
    <t>부처님오신날</t>
    <phoneticPr fontId="1" type="noConversion"/>
  </si>
  <si>
    <t>어린이날</t>
    <phoneticPr fontId="1" type="noConversion"/>
  </si>
  <si>
    <t>현충일</t>
    <phoneticPr fontId="1" type="noConversion"/>
  </si>
  <si>
    <t>광복절</t>
    <phoneticPr fontId="1" type="noConversion"/>
  </si>
  <si>
    <t>추석</t>
    <phoneticPr fontId="1" type="noConversion"/>
  </si>
  <si>
    <t>개천절</t>
    <phoneticPr fontId="1" type="noConversion"/>
  </si>
  <si>
    <t>한글날</t>
    <phoneticPr fontId="1" type="noConversion"/>
  </si>
  <si>
    <t>크리스마스</t>
    <phoneticPr fontId="1" type="noConversion"/>
  </si>
  <si>
    <t>날짜양식</t>
    <phoneticPr fontId="1" type="noConversion"/>
  </si>
  <si>
    <t>요일(문자)</t>
    <phoneticPr fontId="1" type="noConversion"/>
  </si>
  <si>
    <t>요일(숫자)</t>
    <phoneticPr fontId="1" type="noConversion"/>
  </si>
  <si>
    <t>월</t>
    <phoneticPr fontId="1" type="noConversion"/>
  </si>
  <si>
    <t>화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</si>
  <si>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</si>
  <si>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</si>
  <si>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</si>
  <si>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</si>
  <si>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근태</t>
    <phoneticPr fontId="1" type="noConversion"/>
  </si>
  <si>
    <t>기본</t>
    <phoneticPr fontId="1" type="noConversion"/>
  </si>
  <si>
    <t>휴게시간</t>
    <phoneticPr fontId="1" type="noConversion"/>
  </si>
  <si>
    <t>12:00:00</t>
    <phoneticPr fontId="1" type="noConversion"/>
  </si>
  <si>
    <t>점심시간(시)</t>
    <phoneticPr fontId="1" type="noConversion"/>
  </si>
  <si>
    <t>점심시간(종)</t>
    <phoneticPr fontId="1" type="noConversion"/>
  </si>
  <si>
    <t>저녁시간(시)</t>
    <phoneticPr fontId="1" type="noConversion"/>
  </si>
  <si>
    <t>저녁시간(종)</t>
    <phoneticPr fontId="1" type="noConversion"/>
  </si>
  <si>
    <t>13:00:00</t>
    <phoneticPr fontId="1" type="noConversion"/>
  </si>
  <si>
    <t>18:00:00</t>
    <phoneticPr fontId="1" type="noConversion"/>
  </si>
  <si>
    <t>19:00:00</t>
    <phoneticPr fontId="1" type="noConversion"/>
  </si>
  <si>
    <t>2. 점심시간 1시간(12:00~13:00), 저녁식사(18:00 ~ 19:00) 근무시간, 초과근무시간 계산시 식사시간 차감</t>
    <phoneticPr fontId="1" type="noConversion"/>
  </si>
  <si>
    <t>1시간</t>
    <phoneticPr fontId="1" type="noConversion"/>
  </si>
  <si>
    <t>2시간</t>
    <phoneticPr fontId="1" type="noConversion"/>
  </si>
  <si>
    <t>1:00:00</t>
    <phoneticPr fontId="1" type="noConversion"/>
  </si>
  <si>
    <t>2:00:00</t>
    <phoneticPr fontId="1" type="noConversion"/>
  </si>
  <si>
    <t>휴게삭감</t>
    <phoneticPr fontId="1" type="noConversion"/>
  </si>
  <si>
    <t>연장(시)</t>
    <phoneticPr fontId="1" type="noConversion"/>
  </si>
  <si>
    <t>연장(종)</t>
    <phoneticPr fontId="1" type="noConversion"/>
  </si>
  <si>
    <t>22:00:00</t>
    <phoneticPr fontId="1" type="noConversion"/>
  </si>
  <si>
    <t>야간(시)</t>
    <phoneticPr fontId="1" type="noConversion"/>
  </si>
  <si>
    <t>야간(종)</t>
    <phoneticPr fontId="1" type="noConversion"/>
  </si>
  <si>
    <t>시간</t>
    <phoneticPr fontId="1" type="noConversion"/>
  </si>
  <si>
    <t>행 레이블</t>
  </si>
  <si>
    <t>총합계</t>
  </si>
  <si>
    <t>월</t>
    <phoneticPr fontId="1" type="noConversion"/>
  </si>
  <si>
    <t>열 레이블</t>
  </si>
  <si>
    <t>특</t>
  </si>
  <si>
    <t>지각/조퇴(m)</t>
    <phoneticPr fontId="1" type="noConversion"/>
  </si>
  <si>
    <t>전체 합계 : 지각/조퇴(m)</t>
  </si>
  <si>
    <t>합계 : 지각/조퇴(m)</t>
  </si>
  <si>
    <t>전체 합계 : 기본</t>
  </si>
  <si>
    <t>합계 : 기본</t>
  </si>
  <si>
    <t>전체 합계 : 연장</t>
  </si>
  <si>
    <t>합계 : 연장</t>
  </si>
  <si>
    <t>전체 합계 : 야간</t>
  </si>
  <si>
    <t>합계 : 야간</t>
  </si>
  <si>
    <t>1월</t>
  </si>
  <si>
    <t>구분</t>
    <phoneticPr fontId="1" type="noConversion"/>
  </si>
  <si>
    <t>정</t>
  </si>
  <si>
    <t>첨부파일 raw데이터는 20년 1월 3월까지의 출퇴근 인증시간 데이터입니다. </t>
    <phoneticPr fontId="1" type="noConversion"/>
  </si>
  <si>
    <t>05:30:00</t>
    <phoneticPr fontId="1" type="noConversion"/>
  </si>
  <si>
    <t>야간(중)</t>
    <phoneticPr fontId="1" type="noConversion"/>
  </si>
  <si>
    <t>24:00:00</t>
    <phoneticPr fontId="1" type="noConversion"/>
  </si>
  <si>
    <t>근무시간</t>
    <phoneticPr fontId="1" type="noConversion"/>
  </si>
  <si>
    <t>8:00:00</t>
    <phoneticPr fontId="1" type="noConversion"/>
  </si>
  <si>
    <t>지각/조퇴</t>
    <phoneticPr fontId="1" type="noConversion"/>
  </si>
  <si>
    <t>반차</t>
    <phoneticPr fontId="1" type="noConversion"/>
  </si>
  <si>
    <t>현재는 창업 8년차 회사에 창립멤버로 재취업에 성공하여 7년차 과장으로 근무하고 있습니다. </t>
    <phoneticPr fontId="1" type="noConversion"/>
  </si>
  <si>
    <t xml:space="preserve">인사관련 업무(연월차 현황 등)에 있어서는 함수나 복잡한 수식은 사용하지 않았었습니다.  </t>
    <phoneticPr fontId="1" type="noConversion"/>
  </si>
  <si>
    <t>작년 중반에 근태관리기를 구입하여 이용 중입니다.</t>
    <phoneticPr fontId="1" type="noConversion"/>
  </si>
  <si>
    <t>출장</t>
  </si>
  <si>
    <t>근무시간(HH:mm:ss)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</si>
</sst>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h:mm;@"/>
    <numFmt numFmtId="177" formatCode="0_);[Red]\(0\)"/>
    <numFmt numFmtId="178" formatCode="_-* #,##0.00_-;\-* #,##0.00_-;_-* &quot;-&quot;_-;_-@_-"/>
    <numFmt numFmtId="179" formatCode="h:mm:ss;@"/>
  </numFmts>
  <fonts count="3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72"/>
      <name val="돋움체"/>
      <family val="3"/>
      <charset val="129"/>
    </font>
    <font>
      <sz val="10"/>
      <color indexed="63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trike/>
      <sz val="10"/>
      <color theme="0" tint="-0.499984740745262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1"/>
      <name val="한컴바탕"/>
      <family val="1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indexed="72"/>
      <name val="돋움체"/>
      <family val="3"/>
    </font>
    <font>
      <sz val="11"/>
      <color theme="0" tint="-0.34998626667073579"/>
      <name val="돋움체"/>
      <family val="3"/>
      <charset val="129"/>
    </font>
    <font>
      <b/>
      <sz val="11"/>
      <name val="맑은 고딕"/>
      <family val="3"/>
      <charset val="129"/>
      <scheme val="minor"/>
    </font>
    <font>
      <sz val="10"/>
      <color rgb="FF222222"/>
      <name val="Arial"/>
      <family val="2"/>
    </font>
    <font>
      <sz val="11"/>
      <color theme="1"/>
      <name val="맑은 고딕"/>
      <family val="3"/>
      <charset val="129"/>
    </font>
    <font>
      <sz val="10"/>
      <color indexed="63"/>
      <name val="맑은 고딕"/>
      <family val="3"/>
      <charset val="129"/>
    </font>
    <font>
      <sz val="11"/>
      <color indexed="63"/>
      <name val="맑은 고딕"/>
      <family val="3"/>
      <charset val="129"/>
    </font>
    <font>
      <sz val="11"/>
      <color rgb="FF222222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rgb="FFFF0000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7" fillId="0" borderId="18" applyBorder="0" applyAlignment="0">
      <alignment horizontal="center" vertical="center"/>
    </xf>
    <xf numFmtId="0" fontId="14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0" fontId="7" fillId="0" borderId="12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20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1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13" fillId="0" borderId="1" xfId="0" applyNumberFormat="1" applyFont="1" applyFill="1" applyBorder="1" applyAlignment="1" applyProtection="1">
      <alignment horizontal="center" vertical="center"/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23" fillId="0" borderId="1" xfId="0" applyNumberFormat="1" applyFont="1" applyBorder="1" applyAlignment="1" applyProtection="1">
      <alignment horizontal="center" vertical="center"/>
      <protection locked="0"/>
    </xf>
    <xf numFmtId="20" fontId="23" fillId="0" borderId="1" xfId="0" applyNumberFormat="1" applyFont="1" applyFill="1" applyBorder="1" applyAlignment="1" applyProtection="1">
      <alignment horizontal="center" vertical="center"/>
      <protection locked="0"/>
    </xf>
    <xf numFmtId="20" fontId="13" fillId="0" borderId="2" xfId="0" applyNumberFormat="1" applyFont="1" applyFill="1" applyBorder="1" applyAlignment="1" applyProtection="1">
      <alignment horizontal="center" vertical="center"/>
      <protection locked="0"/>
    </xf>
    <xf numFmtId="20" fontId="13" fillId="0" borderId="9" xfId="0" applyNumberFormat="1" applyFont="1" applyFill="1" applyBorder="1" applyAlignment="1" applyProtection="1">
      <alignment horizontal="center" vertical="center"/>
      <protection locked="0"/>
    </xf>
    <xf numFmtId="20" fontId="13" fillId="0" borderId="3" xfId="0" applyNumberFormat="1" applyFont="1" applyFill="1" applyBorder="1" applyAlignment="1" applyProtection="1">
      <alignment horizontal="center" vertical="center"/>
      <protection locked="0"/>
    </xf>
    <xf numFmtId="20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20" fontId="13" fillId="0" borderId="16" xfId="0" applyNumberFormat="1" applyFont="1" applyFill="1" applyBorder="1" applyAlignment="1" applyProtection="1">
      <alignment horizontal="center" vertical="center"/>
      <protection locked="0"/>
    </xf>
    <xf numFmtId="20" fontId="2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horizontal="center" vertical="center" wrapText="1"/>
    </xf>
    <xf numFmtId="20" fontId="13" fillId="8" borderId="1" xfId="0" applyNumberFormat="1" applyFont="1" applyFill="1" applyBorder="1" applyAlignment="1" applyProtection="1">
      <alignment horizontal="center" vertical="center"/>
      <protection locked="0"/>
    </xf>
    <xf numFmtId="20" fontId="13" fillId="12" borderId="1" xfId="0" applyNumberFormat="1" applyFont="1" applyFill="1" applyBorder="1" applyAlignment="1" applyProtection="1">
      <alignment horizontal="center" vertical="center"/>
      <protection locked="0"/>
    </xf>
    <xf numFmtId="20" fontId="13" fillId="12" borderId="2" xfId="0" applyNumberFormat="1" applyFont="1" applyFill="1" applyBorder="1" applyAlignment="1" applyProtection="1">
      <alignment horizontal="center" vertical="center"/>
      <protection locked="0"/>
    </xf>
    <xf numFmtId="0" fontId="16" fillId="10" borderId="7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13" borderId="1" xfId="0" applyNumberFormat="1" applyFill="1" applyBorder="1">
      <alignment vertical="center"/>
    </xf>
    <xf numFmtId="0" fontId="22" fillId="11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78" fontId="3" fillId="0" borderId="1" xfId="6" applyNumberFormat="1" applyFont="1" applyFill="1" applyBorder="1" applyAlignment="1">
      <alignment horizontal="center" vertical="center"/>
    </xf>
    <xf numFmtId="178" fontId="4" fillId="0" borderId="1" xfId="6" applyNumberFormat="1" applyFont="1" applyFill="1" applyBorder="1">
      <alignment vertical="center"/>
    </xf>
    <xf numFmtId="0" fontId="25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2" applyFont="1">
      <alignment vertical="center"/>
    </xf>
    <xf numFmtId="0" fontId="29" fillId="0" borderId="0" xfId="2" applyFo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0" fontId="29" fillId="0" borderId="0" xfId="2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9" fillId="0" borderId="0" xfId="2" applyNumberFormat="1" applyFont="1" applyAlignment="1">
      <alignment horizontal="center" vertical="center"/>
    </xf>
    <xf numFmtId="0" fontId="29" fillId="0" borderId="1" xfId="2" applyNumberFormat="1" applyFont="1" applyBorder="1" applyAlignment="1">
      <alignment horizontal="center" vertical="center"/>
    </xf>
    <xf numFmtId="0" fontId="37" fillId="5" borderId="1" xfId="2" applyNumberFormat="1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horizontal="center" vertical="center"/>
    </xf>
    <xf numFmtId="179" fontId="29" fillId="0" borderId="1" xfId="2" applyNumberFormat="1" applyFont="1" applyBorder="1" applyAlignment="1">
      <alignment horizontal="center" vertical="center"/>
    </xf>
    <xf numFmtId="2" fontId="29" fillId="0" borderId="1" xfId="2" applyNumberFormat="1" applyFont="1" applyBorder="1" applyAlignment="1">
      <alignment horizontal="center" vertical="center"/>
    </xf>
    <xf numFmtId="0" fontId="37" fillId="9" borderId="1" xfId="2" applyNumberFormat="1" applyFon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 vertical="center"/>
    </xf>
    <xf numFmtId="1" fontId="37" fillId="5" borderId="1" xfId="2" applyNumberFormat="1" applyFont="1" applyFill="1" applyBorder="1" applyAlignment="1">
      <alignment horizontal="center" vertical="center"/>
    </xf>
    <xf numFmtId="1" fontId="29" fillId="0" borderId="1" xfId="2" applyNumberFormat="1" applyFont="1" applyBorder="1" applyAlignment="1">
      <alignment horizontal="center" vertical="center"/>
    </xf>
    <xf numFmtId="1" fontId="29" fillId="0" borderId="0" xfId="2" applyNumberFormat="1" applyFont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" fontId="0" fillId="0" borderId="0" xfId="0" pivotButton="1" applyNumberFormat="1">
      <alignment vertical="center"/>
    </xf>
    <xf numFmtId="3" fontId="0" fillId="0" borderId="0" xfId="0" applyNumberFormat="1">
      <alignment vertical="center"/>
    </xf>
    <xf numFmtId="0" fontId="37" fillId="14" borderId="1" xfId="2" applyNumberFormat="1" applyFont="1" applyFill="1" applyBorder="1" applyAlignment="1">
      <alignment horizontal="center" vertical="center" wrapText="1"/>
    </xf>
    <xf numFmtId="1" fontId="38" fillId="0" borderId="1" xfId="2" applyNumberFormat="1" applyFont="1" applyBorder="1" applyAlignment="1">
      <alignment horizontal="center" vertical="center"/>
    </xf>
  </cellXfs>
  <cellStyles count="8">
    <cellStyle name="쉼표 [0]" xfId="6" builtinId="6"/>
    <cellStyle name="쉼표 [0] 2" xfId="5" xr:uid="{00000000-0005-0000-0000-000001000000}"/>
    <cellStyle name="스타일 1" xfId="1" xr:uid="{00000000-0005-0000-0000-000002000000}"/>
    <cellStyle name="표준" xfId="0" builtinId="0"/>
    <cellStyle name="표준 2" xfId="2" xr:uid="{00000000-0005-0000-0000-000004000000}"/>
    <cellStyle name="표준 2 2" xfId="3" xr:uid="{00000000-0005-0000-0000-000005000000}"/>
    <cellStyle name="표준 3" xfId="7" xr:uid="{00000000-0005-0000-0000-000006000000}"/>
    <cellStyle name="표준 5" xfId="4" xr:uid="{00000000-0005-0000-0000-000007000000}"/>
  </cellStyles>
  <dxfs count="1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E9EFF7"/>
      <color rgb="FFBAC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11</xdr:row>
      <xdr:rowOff>57150</xdr:rowOff>
    </xdr:from>
    <xdr:to>
      <xdr:col>17</xdr:col>
      <xdr:colOff>123825</xdr:colOff>
      <xdr:row>17</xdr:row>
      <xdr:rowOff>19050</xdr:rowOff>
    </xdr:to>
    <xdr:sp macro="" textlink="">
      <xdr:nvSpPr>
        <xdr:cNvPr id="4" name="설명선 1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172450" y="2552700"/>
          <a:ext cx="1695450" cy="1219200"/>
        </a:xfrm>
        <a:prstGeom prst="borderCallout1">
          <a:avLst>
            <a:gd name="adj1" fmla="val 48315"/>
            <a:gd name="adj2" fmla="val -1591"/>
            <a:gd name="adj3" fmla="val -140659"/>
            <a:gd name="adj4" fmla="val -17428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중식 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12:00 ~ 13:00</a:t>
          </a:r>
          <a:endParaRPr lang="ko-KR" altLang="ko-KR">
            <a:effectLst/>
          </a:endParaRPr>
        </a:p>
        <a:p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저녁 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18:00</a:t>
          </a:r>
          <a:r>
            <a:rPr lang="en-US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~ 19:00</a:t>
          </a:r>
          <a:endParaRPr lang="ko-KR" altLang="ko-KR">
            <a:effectLst/>
          </a:endParaRPr>
        </a:p>
        <a:p>
          <a:r>
            <a:rPr lang="ko-KR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을 제외한 총근무</a:t>
          </a:r>
          <a:r>
            <a:rPr lang="ko-KR" alt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</a:t>
          </a:r>
          <a:endParaRPr lang="en-US" altLang="ko-KR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시간분으로 표시</a:t>
          </a:r>
          <a:r>
            <a:rPr lang="en-US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예</a:t>
          </a:r>
          <a:r>
            <a:rPr lang="en-US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9:30)</a:t>
          </a:r>
          <a:endParaRPr lang="ko-KR" altLang="en-US" sz="1100"/>
        </a:p>
      </xdr:txBody>
    </xdr:sp>
    <xdr:clientData/>
  </xdr:twoCellAnchor>
  <xdr:twoCellAnchor>
    <xdr:from>
      <xdr:col>17</xdr:col>
      <xdr:colOff>457200</xdr:colOff>
      <xdr:row>8</xdr:row>
      <xdr:rowOff>152400</xdr:rowOff>
    </xdr:from>
    <xdr:to>
      <xdr:col>20</xdr:col>
      <xdr:colOff>95250</xdr:colOff>
      <xdr:row>16</xdr:row>
      <xdr:rowOff>66675</xdr:rowOff>
    </xdr:to>
    <xdr:sp macro="" textlink="">
      <xdr:nvSpPr>
        <xdr:cNvPr id="5" name="설명선 1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486900" y="2019300"/>
          <a:ext cx="1695450" cy="1590675"/>
        </a:xfrm>
        <a:prstGeom prst="borderCallout1">
          <a:avLst>
            <a:gd name="adj1" fmla="val 48315"/>
            <a:gd name="adj2" fmla="val -1591"/>
            <a:gd name="adj3" fmla="val -75763"/>
            <a:gd name="adj4" fmla="val -26024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탄력근무제로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8:30 ~ 9:30 </a:t>
          </a:r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까지 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시간근무시 정상근무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중식시간 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 차감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 </a:t>
          </a:r>
        </a:p>
        <a:p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'8'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로 표시</a:t>
          </a:r>
          <a:endParaRPr lang="ko-KR" altLang="ko-KR">
            <a:effectLst/>
          </a:endParaRPr>
        </a:p>
      </xdr:txBody>
    </xdr:sp>
    <xdr:clientData/>
  </xdr:twoCellAnchor>
  <xdr:twoCellAnchor>
    <xdr:from>
      <xdr:col>11</xdr:col>
      <xdr:colOff>28575</xdr:colOff>
      <xdr:row>16</xdr:row>
      <xdr:rowOff>171451</xdr:rowOff>
    </xdr:from>
    <xdr:to>
      <xdr:col>14</xdr:col>
      <xdr:colOff>381000</xdr:colOff>
      <xdr:row>20</xdr:row>
      <xdr:rowOff>38101</xdr:rowOff>
    </xdr:to>
    <xdr:sp macro="" textlink="">
      <xdr:nvSpPr>
        <xdr:cNvPr id="6" name="설명선 1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572125" y="3714751"/>
          <a:ext cx="1695450" cy="704850"/>
        </a:xfrm>
        <a:prstGeom prst="borderCallout1">
          <a:avLst>
            <a:gd name="adj1" fmla="val 48315"/>
            <a:gd name="adj2" fmla="val -1591"/>
            <a:gd name="adj3" fmla="val -77114"/>
            <a:gd name="adj4" fmla="val -25069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토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파랑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일</a:t>
          </a:r>
          <a:r>
            <a:rPr lang="en-US" altLang="ko-K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빨강으로 글자색변경</a:t>
          </a:r>
          <a:endParaRPr lang="ko-KR" altLang="ko-KR">
            <a:effectLst/>
          </a:endParaRPr>
        </a:p>
      </xdr:txBody>
    </xdr:sp>
    <xdr:clientData/>
  </xdr:twoCellAnchor>
  <xdr:twoCellAnchor>
    <xdr:from>
      <xdr:col>16</xdr:col>
      <xdr:colOff>9525</xdr:colOff>
      <xdr:row>29</xdr:row>
      <xdr:rowOff>76201</xdr:rowOff>
    </xdr:from>
    <xdr:to>
      <xdr:col>19</xdr:col>
      <xdr:colOff>238125</xdr:colOff>
      <xdr:row>36</xdr:row>
      <xdr:rowOff>9525</xdr:rowOff>
    </xdr:to>
    <xdr:sp macro="" textlink="">
      <xdr:nvSpPr>
        <xdr:cNvPr id="7" name="설명선 1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086850" y="6343651"/>
          <a:ext cx="2266950" cy="1419224"/>
        </a:xfrm>
        <a:prstGeom prst="borderCallout1">
          <a:avLst>
            <a:gd name="adj1" fmla="val 48315"/>
            <a:gd name="adj2" fmla="val -1591"/>
            <a:gd name="adj3" fmla="val 68297"/>
            <a:gd name="adj4" fmla="val -2265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총 근무시간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분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을  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시간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으로 환산되어 집계표에 표시되도록</a:t>
          </a:r>
          <a:endParaRPr lang="en-US" altLang="ko-K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endParaRPr lang="en-US" altLang="ko-K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지각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조퇴는 어떻게 빼야할까요</a:t>
          </a:r>
          <a:r>
            <a:rPr lang="en-US" altLang="ko-K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? </a:t>
          </a:r>
          <a:endParaRPr lang="ko-KR" altLang="ko-KR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공여사들" refreshedDate="43946.741388194445" createdVersion="6" refreshedVersion="6" minRefreshableVersion="3" recordCount="1184" xr:uid="{32C3C792-D704-40F1-8606-8FDE766A2982}">
  <cacheSource type="worksheet">
    <worksheetSource ref="A1:W1048576" sheet="공여사들_가공"/>
  </cacheSource>
  <cacheFields count="24">
    <cacheField name="일자" numFmtId="0">
      <sharedItems containsBlank="1"/>
    </cacheField>
    <cacheField name="이름" numFmtId="0">
      <sharedItems containsBlank="1" count="14">
        <s v="김이득"/>
        <s v="김병만"/>
        <s v="김여인"/>
        <s v="김정석"/>
        <s v="김종이"/>
        <s v="김서울"/>
        <s v="박안경"/>
        <s v="성영구"/>
        <s v="신승질"/>
        <s v="유이사"/>
        <s v="이강원"/>
        <s v="정다말"/>
        <s v="정박사"/>
        <m/>
      </sharedItems>
    </cacheField>
    <cacheField name="직책" numFmtId="0">
      <sharedItems containsBlank="1"/>
    </cacheField>
    <cacheField name="출근" numFmtId="0">
      <sharedItems containsBlank="1"/>
    </cacheField>
    <cacheField name="퇴근" numFmtId="0">
      <sharedItems containsBlank="1"/>
    </cacheField>
    <cacheField name="날짜양식" numFmtId="0">
      <sharedItems containsNonDate="0" containsDate="1" containsString="0" containsBlank="1" minDate="2020-01-01T00:00:00" maxDate="2020-04-01T00:00:00" count="92">
        <d v="2020-01-01T00:00:00"/>
        <d v="2020-01-02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m/>
      </sharedItems>
      <fieldGroup par="23" base="5">
        <rangePr groupBy="days" startDate="2020-01-01T00:00:00" endDate="2020-04-01T00:00:00"/>
        <groupItems count="368">
          <s v="(비어 있음)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0-04-01"/>
        </groupItems>
      </fieldGroup>
    </cacheField>
    <cacheField name="월" numFmtId="0">
      <sharedItems containsBlank="1" count="4">
        <s v="1월"/>
        <s v="2월"/>
        <s v="3월"/>
        <m/>
      </sharedItems>
    </cacheField>
    <cacheField name="요일(숫자)" numFmtId="0">
      <sharedItems containsString="0" containsBlank="1" containsNumber="1" containsInteger="1" minValue="1" maxValue="7"/>
    </cacheField>
    <cacheField name="요일(문자)" numFmtId="0">
      <sharedItems containsBlank="1"/>
    </cacheField>
    <cacheField name="공휴일" numFmtId="0">
      <sharedItems containsBlank="1"/>
    </cacheField>
    <cacheField name="구분" numFmtId="0">
      <sharedItems containsBlank="1"/>
    </cacheField>
    <cacheField name="근무시간(HH:mm)" numFmtId="0">
      <sharedItems containsDate="1" containsBlank="1" containsMixedTypes="1" minDate="1899-12-30T02:47:37" maxDate="1899-12-30T19:37:24"/>
    </cacheField>
    <cacheField name="휴게시간" numFmtId="0">
      <sharedItems containsDate="1" containsBlank="1" containsMixedTypes="1" minDate="1899-12-30T00:00:00" maxDate="1899-12-31T00:00:00"/>
    </cacheField>
    <cacheField name="휴게삭감" numFmtId="0">
      <sharedItems containsDate="1" containsBlank="1" containsMixedTypes="1" minDate="1899-12-30T00:58:39" maxDate="1899-12-30T19:37:24"/>
    </cacheField>
    <cacheField name="근무시간(H)" numFmtId="0">
      <sharedItems containsBlank="1" containsMixedTypes="1" containsNumber="1" minValue="0.97750000000000004" maxValue="19.623333333333335"/>
    </cacheField>
    <cacheField name="시간" numFmtId="1">
      <sharedItems containsString="0" containsBlank="1" containsNumber="1" containsInteger="1" minValue="0" maxValue="19"/>
    </cacheField>
    <cacheField name="기본" numFmtId="1">
      <sharedItems containsString="0" containsBlank="1" containsNumber="1" containsInteger="1" minValue="0" maxValue="8"/>
    </cacheField>
    <cacheField name="연장" numFmtId="1">
      <sharedItems containsString="0" containsBlank="1" containsNumber="1" containsInteger="1" minValue="0" maxValue="3"/>
    </cacheField>
    <cacheField name="야간" numFmtId="1">
      <sharedItems containsString="0" containsBlank="1" containsNumber="1" containsInteger="1" minValue="0" maxValue="8"/>
    </cacheField>
    <cacheField name="특근" numFmtId="1">
      <sharedItems containsBlank="1" count="4">
        <s v=""/>
        <s v="정"/>
        <s v="특"/>
        <m/>
      </sharedItems>
    </cacheField>
    <cacheField name="지각/조퇴" numFmtId="0">
      <sharedItems containsNonDate="0" containsDate="1" containsString="0" containsBlank="1" minDate="1899-12-30T00:00:00" maxDate="1899-12-31T00:00:00"/>
    </cacheField>
    <cacheField name="지각/조퇴(m)" numFmtId="0">
      <sharedItems containsString="0" containsBlank="1" containsNumber="1" containsInteger="1" minValue="0" maxValue="421"/>
    </cacheField>
    <cacheField name="근태" numFmtId="0">
      <sharedItems containsNonDate="0" containsString="0" containsBlank="1"/>
    </cacheField>
    <cacheField name="월2" numFmtId="0" databaseField="0">
      <fieldGroup base="5">
        <rangePr groupBy="months" startDate="2020-01-01T00:00:00" endDate="2020-04-01T00:00:00"/>
        <groupItems count="14">
          <s v="&lt;2020-01-0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4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4">
  <r>
    <s v="2020-01-01(수)"/>
    <x v="0"/>
    <s v="수석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1"/>
    <s v="대표이사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2"/>
    <s v="과장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3"/>
    <s v="수석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4"/>
    <s v="선임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5"/>
    <s v="연구원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6"/>
    <s v="연구원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7"/>
    <s v="이사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8"/>
    <s v="수석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9"/>
    <s v="이사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10"/>
    <s v="책임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11"/>
    <s v="주임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1(수)"/>
    <x v="12"/>
    <s v="수석"/>
    <s v=""/>
    <s v=""/>
    <x v="0"/>
    <x v="0"/>
    <n v="3"/>
    <s v="수"/>
    <s v="신정"/>
    <s v="휴무"/>
    <s v=""/>
    <d v="1899-12-30T00:00:00"/>
    <s v=""/>
    <s v=""/>
    <n v="0"/>
    <n v="0"/>
    <n v="0"/>
    <n v="0"/>
    <x v="0"/>
    <d v="1899-12-30T00:00:00"/>
    <n v="0"/>
    <m/>
  </r>
  <r>
    <s v="2020-01-02(목)"/>
    <x v="0"/>
    <s v="수석"/>
    <s v="09:24:07"/>
    <s v="21:21:35"/>
    <x v="1"/>
    <x v="0"/>
    <n v="4"/>
    <s v="목"/>
    <s v=""/>
    <s v="정상근무"/>
    <d v="1899-12-30T11:57:28"/>
    <s v="2:00:00"/>
    <d v="1899-12-30T09:57:28"/>
    <n v="9.9577777777777765"/>
    <n v="9"/>
    <n v="8"/>
    <n v="1"/>
    <n v="0"/>
    <x v="1"/>
    <d v="1899-12-30T00:00:00"/>
    <n v="0"/>
    <m/>
  </r>
  <r>
    <s v="2020-01-02(목)"/>
    <x v="1"/>
    <s v="대표이사"/>
    <s v="09:05:46"/>
    <s v="18:13:11"/>
    <x v="1"/>
    <x v="0"/>
    <n v="4"/>
    <s v="목"/>
    <s v=""/>
    <s v="정상근무"/>
    <d v="1899-12-30T09:07:25"/>
    <d v="1899-12-30T00:13:11"/>
    <d v="1899-12-30T08:54:14"/>
    <n v="8.9038888888888899"/>
    <n v="8"/>
    <n v="8"/>
    <n v="0"/>
    <n v="0"/>
    <x v="1"/>
    <d v="1899-12-30T00:00:00"/>
    <n v="0"/>
    <m/>
  </r>
  <r>
    <s v="2020-01-02(목)"/>
    <x v="2"/>
    <s v="과장"/>
    <s v="09:18:58"/>
    <s v="18:33:47"/>
    <x v="1"/>
    <x v="0"/>
    <n v="4"/>
    <s v="목"/>
    <s v=""/>
    <s v="정상근무"/>
    <d v="1899-12-30T09:14:49"/>
    <d v="1899-12-30T00:33:47"/>
    <d v="1899-12-30T08:41:02"/>
    <n v="8.6838888888888892"/>
    <n v="8"/>
    <n v="8"/>
    <n v="0"/>
    <n v="0"/>
    <x v="1"/>
    <d v="1899-12-30T00:00:00"/>
    <n v="0"/>
    <m/>
  </r>
  <r>
    <s v="2020-01-02(목)"/>
    <x v="3"/>
    <s v="수석"/>
    <s v="09:21:07"/>
    <s v="17:34:05"/>
    <x v="1"/>
    <x v="0"/>
    <n v="4"/>
    <s v="목"/>
    <s v=""/>
    <s v="정상근무"/>
    <d v="1899-12-30T08:12:58"/>
    <s v="1:00:00"/>
    <d v="1899-12-30T07:12:58"/>
    <n v="7.2161111111111111"/>
    <n v="7"/>
    <n v="7"/>
    <n v="0"/>
    <n v="0"/>
    <x v="1"/>
    <d v="1899-12-30T00:47:02"/>
    <n v="47"/>
    <m/>
  </r>
  <r>
    <s v="2020-01-02(목)"/>
    <x v="4"/>
    <s v="선임"/>
    <s v="09:09:38"/>
    <s v="18:32:20"/>
    <x v="1"/>
    <x v="0"/>
    <n v="4"/>
    <s v="목"/>
    <s v=""/>
    <s v="정상근무"/>
    <d v="1899-12-30T09:22:42"/>
    <d v="1899-12-30T00:32:20"/>
    <d v="1899-12-30T08:50:22"/>
    <n v="8.8394444444444442"/>
    <n v="8"/>
    <n v="8"/>
    <n v="0"/>
    <n v="0"/>
    <x v="1"/>
    <d v="1899-12-30T00:00:00"/>
    <n v="0"/>
    <m/>
  </r>
  <r>
    <s v="2020-01-02(목)"/>
    <x v="5"/>
    <s v="연구원"/>
    <s v="09:29:05"/>
    <s v="18:32:35"/>
    <x v="1"/>
    <x v="0"/>
    <n v="4"/>
    <s v="목"/>
    <s v=""/>
    <s v="정상근무"/>
    <d v="1899-12-30T09:03:30"/>
    <d v="1899-12-30T00:32:35"/>
    <d v="1899-12-30T08:30:55"/>
    <n v="8.5152777777777775"/>
    <n v="8"/>
    <n v="8"/>
    <n v="0"/>
    <n v="0"/>
    <x v="1"/>
    <d v="1899-12-30T00:00:00"/>
    <n v="0"/>
    <m/>
  </r>
  <r>
    <s v="2020-01-02(목)"/>
    <x v="6"/>
    <s v="연구원"/>
    <s v="09:19:24"/>
    <s v="23:59:26"/>
    <x v="1"/>
    <x v="0"/>
    <n v="4"/>
    <s v="목"/>
    <s v=""/>
    <s v="정상근무"/>
    <d v="1899-12-30T14:40:02"/>
    <s v="2:00:00"/>
    <d v="1899-12-30T12:40:02"/>
    <n v="12.667222222222222"/>
    <n v="12"/>
    <n v="8"/>
    <n v="3"/>
    <n v="1"/>
    <x v="1"/>
    <d v="1899-12-30T00:00:00"/>
    <n v="0"/>
    <m/>
  </r>
  <r>
    <s v="2020-01-02(목)"/>
    <x v="7"/>
    <s v="이사"/>
    <s v="09:07:19"/>
    <s v="21:25:44"/>
    <x v="1"/>
    <x v="0"/>
    <n v="4"/>
    <s v="목"/>
    <s v=""/>
    <s v="정상근무"/>
    <d v="1899-12-30T12:18:25"/>
    <s v="2:00:00"/>
    <d v="1899-12-30T10:18:25"/>
    <n v="10.306944444444445"/>
    <n v="10"/>
    <n v="8"/>
    <n v="2"/>
    <n v="0"/>
    <x v="1"/>
    <d v="1899-12-30T00:00:00"/>
    <n v="0"/>
    <m/>
  </r>
  <r>
    <s v="2020-01-02(목)"/>
    <x v="8"/>
    <s v="수석"/>
    <s v="08:52:00"/>
    <s v="18:32:10"/>
    <x v="1"/>
    <x v="0"/>
    <n v="4"/>
    <s v="목"/>
    <s v=""/>
    <s v="정상근무"/>
    <d v="1899-12-30T09:40:10"/>
    <d v="1899-12-30T00:32:10"/>
    <d v="1899-12-30T09:08:00"/>
    <n v="9.1333333333333329"/>
    <n v="9"/>
    <n v="8"/>
    <n v="1"/>
    <n v="0"/>
    <x v="1"/>
    <d v="1899-12-30T00:00:00"/>
    <n v="0"/>
    <m/>
  </r>
  <r>
    <s v="2020-01-02(목)"/>
    <x v="9"/>
    <s v="이사"/>
    <s v="07:08:36"/>
    <s v="19:51:05"/>
    <x v="1"/>
    <x v="0"/>
    <n v="4"/>
    <s v="목"/>
    <s v=""/>
    <s v="정상근무"/>
    <d v="1899-12-30T12:42:29"/>
    <s v="2:00:00"/>
    <d v="1899-12-30T10:42:29"/>
    <n v="10.708055555555555"/>
    <n v="10"/>
    <n v="8"/>
    <n v="2"/>
    <n v="0"/>
    <x v="1"/>
    <d v="1899-12-30T00:00:00"/>
    <n v="0"/>
    <m/>
  </r>
  <r>
    <s v="2020-01-02(목)"/>
    <x v="10"/>
    <s v="책임"/>
    <s v="09:10:30"/>
    <s v="18:25:04"/>
    <x v="1"/>
    <x v="0"/>
    <n v="4"/>
    <s v="목"/>
    <s v=""/>
    <s v="정상근무"/>
    <d v="1899-12-30T09:14:34"/>
    <d v="1899-12-30T00:25:04"/>
    <d v="1899-12-30T08:49:30"/>
    <n v="8.8249999999999993"/>
    <n v="8"/>
    <n v="8"/>
    <n v="0"/>
    <n v="0"/>
    <x v="1"/>
    <d v="1899-12-30T00:00:00"/>
    <n v="0"/>
    <m/>
  </r>
  <r>
    <s v="2020-01-02(목)"/>
    <x v="11"/>
    <s v="주임"/>
    <s v="09:19:46"/>
    <s v="20:57:12"/>
    <x v="1"/>
    <x v="0"/>
    <n v="4"/>
    <s v="목"/>
    <s v=""/>
    <s v="정상근무"/>
    <d v="1899-12-30T11:37:26"/>
    <s v="2:00:00"/>
    <d v="1899-12-30T09:37:26"/>
    <n v="9.6238888888888887"/>
    <n v="9"/>
    <n v="8"/>
    <n v="1"/>
    <n v="0"/>
    <x v="1"/>
    <d v="1899-12-30T00:00:00"/>
    <n v="0"/>
    <m/>
  </r>
  <r>
    <s v="2020-01-02(목)"/>
    <x v="12"/>
    <s v="수석"/>
    <s v=""/>
    <s v=""/>
    <x v="1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3(금)"/>
    <x v="0"/>
    <s v="수석"/>
    <s v="09:23:52"/>
    <s v="22:01:33"/>
    <x v="2"/>
    <x v="0"/>
    <n v="5"/>
    <s v="금"/>
    <s v=""/>
    <s v="정상근무"/>
    <d v="1899-12-30T12:37:41"/>
    <s v="2:00:00"/>
    <d v="1899-12-30T10:37:41"/>
    <n v="10.628055555555555"/>
    <n v="10"/>
    <n v="8"/>
    <n v="2"/>
    <n v="0"/>
    <x v="1"/>
    <d v="1899-12-30T00:00:00"/>
    <n v="0"/>
    <m/>
  </r>
  <r>
    <s v="2020-01-03(금)"/>
    <x v="1"/>
    <s v="대표이사"/>
    <s v="09:18:22"/>
    <s v="21:57:59"/>
    <x v="2"/>
    <x v="0"/>
    <n v="5"/>
    <s v="금"/>
    <s v=""/>
    <s v="정상근무"/>
    <d v="1899-12-30T12:39:37"/>
    <s v="2:00:00"/>
    <d v="1899-12-30T10:39:37"/>
    <n v="10.660277777777779"/>
    <n v="10"/>
    <n v="8"/>
    <n v="2"/>
    <n v="0"/>
    <x v="1"/>
    <d v="1899-12-30T00:00:00"/>
    <n v="0"/>
    <m/>
  </r>
  <r>
    <s v="2020-01-03(금)"/>
    <x v="2"/>
    <s v="과장"/>
    <s v="09:24:26"/>
    <s v="18:49:00"/>
    <x v="2"/>
    <x v="0"/>
    <n v="5"/>
    <s v="금"/>
    <s v=""/>
    <s v="정상근무"/>
    <d v="1899-12-30T09:24:34"/>
    <d v="1899-12-30T00:49:00"/>
    <d v="1899-12-30T08:35:34"/>
    <n v="8.5927777777777781"/>
    <n v="8"/>
    <n v="8"/>
    <n v="0"/>
    <n v="0"/>
    <x v="1"/>
    <d v="1899-12-30T00:00:00"/>
    <n v="0"/>
    <m/>
  </r>
  <r>
    <s v="2020-01-03(금)"/>
    <x v="3"/>
    <s v="수석"/>
    <s v="09:15:55"/>
    <s v="17:36:49"/>
    <x v="2"/>
    <x v="0"/>
    <n v="5"/>
    <s v="금"/>
    <s v=""/>
    <s v="정상근무"/>
    <d v="1899-12-30T08:20:54"/>
    <s v="1:00:00"/>
    <d v="1899-12-30T07:20:54"/>
    <n v="7.3483333333333327"/>
    <n v="7"/>
    <n v="7"/>
    <n v="0"/>
    <n v="0"/>
    <x v="1"/>
    <d v="1899-12-30T00:39:06"/>
    <n v="39"/>
    <m/>
  </r>
  <r>
    <s v="2020-01-03(금)"/>
    <x v="4"/>
    <s v="선임"/>
    <s v="09:03:31"/>
    <s v="18:12:45"/>
    <x v="2"/>
    <x v="0"/>
    <n v="5"/>
    <s v="금"/>
    <s v=""/>
    <s v="정상근무"/>
    <d v="1899-12-30T09:09:14"/>
    <d v="1899-12-30T00:12:45"/>
    <d v="1899-12-30T08:56:29"/>
    <n v="8.9413888888888895"/>
    <n v="8"/>
    <n v="8"/>
    <n v="0"/>
    <n v="0"/>
    <x v="1"/>
    <d v="1899-12-30T00:00:00"/>
    <n v="0"/>
    <m/>
  </r>
  <r>
    <s v="2020-01-03(금)"/>
    <x v="5"/>
    <s v="연구원"/>
    <s v="09:29:18"/>
    <s v="18:34:09"/>
    <x v="2"/>
    <x v="0"/>
    <n v="5"/>
    <s v="금"/>
    <s v=""/>
    <s v="정상근무"/>
    <d v="1899-12-30T09:04:51"/>
    <d v="1899-12-30T00:34:09"/>
    <d v="1899-12-30T08:30:42"/>
    <n v="8.5116666666666667"/>
    <n v="8"/>
    <n v="8"/>
    <n v="0"/>
    <n v="0"/>
    <x v="1"/>
    <d v="1899-12-30T00:00:00"/>
    <n v="0"/>
    <m/>
  </r>
  <r>
    <s v="2020-01-03(금)"/>
    <x v="6"/>
    <s v="연구원"/>
    <s v="09:31:14"/>
    <s v="22:00:58"/>
    <x v="2"/>
    <x v="0"/>
    <n v="5"/>
    <s v="금"/>
    <s v=""/>
    <s v="정상근무"/>
    <d v="1899-12-30T12:29:44"/>
    <s v="2:00:00"/>
    <d v="1899-12-30T10:29:44"/>
    <n v="10.495555555555555"/>
    <n v="10"/>
    <n v="8"/>
    <n v="2"/>
    <n v="0"/>
    <x v="1"/>
    <d v="1899-12-30T00:00:00"/>
    <n v="0"/>
    <m/>
  </r>
  <r>
    <s v="2020-01-03(금)"/>
    <x v="7"/>
    <s v="이사"/>
    <s v="09:14:56"/>
    <s v="18:34:22"/>
    <x v="2"/>
    <x v="0"/>
    <n v="5"/>
    <s v="금"/>
    <s v=""/>
    <s v="정상근무"/>
    <d v="1899-12-30T09:19:26"/>
    <d v="1899-12-30T00:34:22"/>
    <d v="1899-12-30T08:45:04"/>
    <n v="8.7511111111111113"/>
    <n v="8"/>
    <n v="8"/>
    <n v="0"/>
    <n v="0"/>
    <x v="1"/>
    <d v="1899-12-30T00:00:00"/>
    <n v="0"/>
    <m/>
  </r>
  <r>
    <s v="2020-01-03(금)"/>
    <x v="8"/>
    <s v="수석"/>
    <s v="08:57:30"/>
    <s v="22:32:58"/>
    <x v="2"/>
    <x v="0"/>
    <n v="5"/>
    <s v="금"/>
    <s v=""/>
    <s v="정상근무"/>
    <d v="1899-12-30T13:35:28"/>
    <s v="2:00:00"/>
    <d v="1899-12-30T11:35:28"/>
    <n v="11.591111111111111"/>
    <n v="11"/>
    <n v="8"/>
    <n v="3"/>
    <n v="0"/>
    <x v="1"/>
    <d v="1899-12-30T00:00:00"/>
    <n v="0"/>
    <m/>
  </r>
  <r>
    <s v="2020-01-03(금)"/>
    <x v="9"/>
    <s v="이사"/>
    <s v="06:45:43"/>
    <s v="19:09:55"/>
    <x v="2"/>
    <x v="0"/>
    <n v="5"/>
    <s v="금"/>
    <s v=""/>
    <s v="정상근무"/>
    <d v="1899-12-30T12:24:12"/>
    <s v="2:00:00"/>
    <d v="1899-12-30T10:24:12"/>
    <n v="10.403333333333334"/>
    <n v="10"/>
    <n v="8"/>
    <n v="2"/>
    <n v="0"/>
    <x v="1"/>
    <d v="1899-12-30T00:00:00"/>
    <n v="0"/>
    <m/>
  </r>
  <r>
    <s v="2020-01-03(금)"/>
    <x v="10"/>
    <s v="책임"/>
    <s v="09:08:49"/>
    <s v="18:20:52"/>
    <x v="2"/>
    <x v="0"/>
    <n v="5"/>
    <s v="금"/>
    <s v=""/>
    <s v="정상근무"/>
    <d v="1899-12-30T09:12:03"/>
    <d v="1899-12-30T00:20:52"/>
    <d v="1899-12-30T08:51:11"/>
    <n v="8.8530555555555548"/>
    <n v="8"/>
    <n v="8"/>
    <n v="0"/>
    <n v="0"/>
    <x v="1"/>
    <d v="1899-12-30T00:00:00"/>
    <n v="0"/>
    <m/>
  </r>
  <r>
    <s v="2020-01-03(금)"/>
    <x v="11"/>
    <s v="주임"/>
    <s v="09:31:08"/>
    <s v="21:03:10"/>
    <x v="2"/>
    <x v="0"/>
    <n v="5"/>
    <s v="금"/>
    <s v=""/>
    <s v="정상근무"/>
    <d v="1899-12-30T11:32:02"/>
    <s v="2:00:00"/>
    <d v="1899-12-30T09:32:02"/>
    <n v="9.5338888888888889"/>
    <n v="9"/>
    <n v="8"/>
    <n v="1"/>
    <n v="0"/>
    <x v="1"/>
    <d v="1899-12-30T00:00:00"/>
    <n v="0"/>
    <m/>
  </r>
  <r>
    <s v="2020-01-03(금)"/>
    <x v="12"/>
    <s v="수석"/>
    <s v=""/>
    <s v=""/>
    <x v="2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4(토)"/>
    <x v="0"/>
    <s v="수석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1"/>
    <s v="대표이사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2"/>
    <s v="과장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3"/>
    <s v="수석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4"/>
    <s v="선임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5"/>
    <s v="연구원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6"/>
    <s v="연구원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7"/>
    <s v="이사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8"/>
    <s v="수석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9"/>
    <s v="이사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10"/>
    <s v="책임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11"/>
    <s v="주임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4(토)"/>
    <x v="12"/>
    <s v="수석"/>
    <s v=""/>
    <s v=""/>
    <x v="3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0"/>
    <s v="수석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1"/>
    <s v="대표이사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2"/>
    <s v="과장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3"/>
    <s v="수석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4"/>
    <s v="선임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5"/>
    <s v="연구원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6"/>
    <s v="연구원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7"/>
    <s v="이사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8"/>
    <s v="수석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9"/>
    <s v="이사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10"/>
    <s v="책임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11"/>
    <s v="주임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5(일)"/>
    <x v="12"/>
    <s v="수석"/>
    <s v=""/>
    <s v=""/>
    <x v="4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06(월)"/>
    <x v="0"/>
    <s v="수석"/>
    <s v="09:21:12"/>
    <s v="22:56:53"/>
    <x v="5"/>
    <x v="0"/>
    <n v="1"/>
    <s v="월"/>
    <s v=""/>
    <s v="정상근무"/>
    <d v="1899-12-30T13:35:41"/>
    <s v="2:00:00"/>
    <d v="1899-12-30T11:35:41"/>
    <n v="11.594722222222222"/>
    <n v="11"/>
    <n v="8"/>
    <n v="3"/>
    <n v="0"/>
    <x v="1"/>
    <d v="1899-12-30T00:00:00"/>
    <n v="0"/>
    <m/>
  </r>
  <r>
    <s v="2020-01-06(월)"/>
    <x v="1"/>
    <s v="대표이사"/>
    <s v="14:15:34"/>
    <s v="21:38:15"/>
    <x v="5"/>
    <x v="0"/>
    <n v="1"/>
    <s v="월"/>
    <s v=""/>
    <s v="정상근무"/>
    <d v="1899-12-30T07:22:41"/>
    <s v="2:00:00"/>
    <d v="1899-12-30T05:22:41"/>
    <n v="5.3780555555555551"/>
    <n v="5"/>
    <n v="5"/>
    <n v="0"/>
    <n v="0"/>
    <x v="1"/>
    <d v="1899-12-30T02:37:19"/>
    <n v="157"/>
    <m/>
  </r>
  <r>
    <s v="2020-01-06(월)"/>
    <x v="2"/>
    <s v="과장"/>
    <s v="09:18:31"/>
    <s v="18:43:49"/>
    <x v="5"/>
    <x v="0"/>
    <n v="1"/>
    <s v="월"/>
    <s v=""/>
    <s v="정상근무"/>
    <d v="1899-12-30T09:25:18"/>
    <d v="1899-12-30T00:43:49"/>
    <d v="1899-12-30T08:41:29"/>
    <n v="8.6913888888888895"/>
    <n v="8"/>
    <n v="8"/>
    <n v="0"/>
    <n v="0"/>
    <x v="1"/>
    <d v="1899-12-30T00:00:00"/>
    <n v="0"/>
    <m/>
  </r>
  <r>
    <s v="2020-01-06(월)"/>
    <x v="3"/>
    <s v="수석"/>
    <s v="09:33:54"/>
    <s v="17:36:59"/>
    <x v="5"/>
    <x v="0"/>
    <n v="1"/>
    <s v="월"/>
    <s v=""/>
    <s v="정상근무"/>
    <d v="1899-12-30T08:03:05"/>
    <s v="1:00:00"/>
    <d v="1899-12-30T07:03:05"/>
    <n v="7.0513888888888889"/>
    <n v="7"/>
    <n v="7"/>
    <n v="0"/>
    <n v="0"/>
    <x v="1"/>
    <d v="1899-12-30T00:56:55"/>
    <n v="57"/>
    <m/>
  </r>
  <r>
    <s v="2020-01-06(월)"/>
    <x v="4"/>
    <s v="선임"/>
    <s v="09:25:33"/>
    <s v="19:01:04"/>
    <x v="5"/>
    <x v="0"/>
    <n v="1"/>
    <s v="월"/>
    <s v=""/>
    <s v="정상근무"/>
    <d v="1899-12-30T09:35:31"/>
    <s v="2:00:00"/>
    <d v="1899-12-30T07:35:31"/>
    <n v="7.5919444444444437"/>
    <n v="7"/>
    <n v="7"/>
    <n v="0"/>
    <n v="0"/>
    <x v="1"/>
    <d v="1899-12-30T00:24:29"/>
    <n v="24"/>
    <m/>
  </r>
  <r>
    <s v="2020-01-06(월)"/>
    <x v="5"/>
    <s v="연구원"/>
    <s v="09:17:27"/>
    <s v="18:58:04"/>
    <x v="5"/>
    <x v="0"/>
    <n v="1"/>
    <s v="월"/>
    <s v=""/>
    <s v="정상근무"/>
    <d v="1899-12-30T09:40:37"/>
    <d v="1899-12-30T00:58:04"/>
    <d v="1899-12-30T08:42:33"/>
    <n v="8.7091666666666665"/>
    <n v="8"/>
    <n v="8"/>
    <n v="0"/>
    <n v="0"/>
    <x v="1"/>
    <d v="1899-12-30T00:00:00"/>
    <n v="0"/>
    <m/>
  </r>
  <r>
    <s v="2020-01-06(월)"/>
    <x v="6"/>
    <s v="연구원"/>
    <s v="09:26:29"/>
    <s v="22:16:10"/>
    <x v="5"/>
    <x v="0"/>
    <n v="1"/>
    <s v="월"/>
    <s v=""/>
    <s v="정상근무"/>
    <d v="1899-12-30T12:49:41"/>
    <s v="2:00:00"/>
    <d v="1899-12-30T10:49:41"/>
    <n v="10.828055555555554"/>
    <n v="10"/>
    <n v="8"/>
    <n v="2"/>
    <n v="0"/>
    <x v="1"/>
    <d v="1899-12-30T00:00:00"/>
    <n v="0"/>
    <m/>
  </r>
  <r>
    <s v="2020-01-06(월)"/>
    <x v="7"/>
    <s v="이사"/>
    <s v="09:11:57"/>
    <s v="22:55:16"/>
    <x v="5"/>
    <x v="0"/>
    <n v="1"/>
    <s v="월"/>
    <s v=""/>
    <s v="정상근무"/>
    <d v="1899-12-30T13:43:19"/>
    <s v="2:00:00"/>
    <d v="1899-12-30T11:43:19"/>
    <n v="11.721944444444444"/>
    <n v="11"/>
    <n v="8"/>
    <n v="3"/>
    <n v="0"/>
    <x v="1"/>
    <d v="1899-12-30T00:00:00"/>
    <n v="0"/>
    <m/>
  </r>
  <r>
    <s v="2020-01-06(월)"/>
    <x v="8"/>
    <s v="수석"/>
    <s v="08:36:39"/>
    <s v="18:23:46"/>
    <x v="5"/>
    <x v="0"/>
    <n v="1"/>
    <s v="월"/>
    <s v=""/>
    <s v="정상근무"/>
    <d v="1899-12-30T09:47:07"/>
    <d v="1899-12-30T00:23:46"/>
    <d v="1899-12-30T09:23:21"/>
    <n v="9.3891666666666662"/>
    <n v="9"/>
    <n v="8"/>
    <n v="1"/>
    <n v="0"/>
    <x v="1"/>
    <d v="1899-12-30T00:00:00"/>
    <n v="0"/>
    <m/>
  </r>
  <r>
    <s v="2020-01-06(월)"/>
    <x v="9"/>
    <s v="이사"/>
    <s v="06:18:33"/>
    <s v="20:01:53"/>
    <x v="5"/>
    <x v="0"/>
    <n v="1"/>
    <s v="월"/>
    <s v=""/>
    <s v="정상근무"/>
    <d v="1899-12-30T13:43:20"/>
    <s v="2:00:00"/>
    <d v="1899-12-30T11:43:20"/>
    <n v="11.722222222222223"/>
    <n v="11"/>
    <n v="8"/>
    <n v="3"/>
    <n v="0"/>
    <x v="1"/>
    <d v="1899-12-30T00:00:00"/>
    <n v="0"/>
    <m/>
  </r>
  <r>
    <s v="2020-01-06(월)"/>
    <x v="10"/>
    <s v="책임"/>
    <s v="09:09:21"/>
    <s v="18:12:16"/>
    <x v="5"/>
    <x v="0"/>
    <n v="1"/>
    <s v="월"/>
    <s v=""/>
    <s v="정상근무"/>
    <d v="1899-12-30T09:02:55"/>
    <d v="1899-12-30T00:12:16"/>
    <d v="1899-12-30T08:50:39"/>
    <n v="8.8441666666666681"/>
    <n v="8"/>
    <n v="8"/>
    <n v="0"/>
    <n v="0"/>
    <x v="1"/>
    <d v="1899-12-30T00:00:00"/>
    <n v="0"/>
    <m/>
  </r>
  <r>
    <s v="2020-01-06(월)"/>
    <x v="11"/>
    <s v="주임"/>
    <s v="09:14:12"/>
    <s v="21:20:00"/>
    <x v="5"/>
    <x v="0"/>
    <n v="1"/>
    <s v="월"/>
    <s v=""/>
    <s v="정상근무"/>
    <d v="1899-12-30T12:05:48"/>
    <s v="2:00:00"/>
    <d v="1899-12-30T10:05:48"/>
    <n v="10.096666666666668"/>
    <n v="10"/>
    <n v="8"/>
    <n v="2"/>
    <n v="0"/>
    <x v="1"/>
    <d v="1899-12-30T00:00:00"/>
    <n v="0"/>
    <m/>
  </r>
  <r>
    <s v="2020-01-06(월)"/>
    <x v="12"/>
    <s v="수석"/>
    <s v=""/>
    <s v=""/>
    <x v="5"/>
    <x v="0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7(화)"/>
    <x v="0"/>
    <s v="수석"/>
    <s v="09:25:51"/>
    <s v="00:03:23"/>
    <x v="6"/>
    <x v="0"/>
    <n v="2"/>
    <s v="화"/>
    <s v=""/>
    <s v="정상근무"/>
    <d v="1899-12-30T14:37:32"/>
    <d v="1899-12-30T00:00:00"/>
    <d v="1899-12-30T14:37:32"/>
    <n v="14.625555555555556"/>
    <n v="14"/>
    <n v="8"/>
    <n v="3"/>
    <n v="3"/>
    <x v="1"/>
    <d v="1899-12-30T00:00:00"/>
    <n v="0"/>
    <m/>
  </r>
  <r>
    <s v="2020-01-07(화)"/>
    <x v="1"/>
    <s v="대표이사"/>
    <s v="09:08:20"/>
    <s v="22:39:13"/>
    <x v="6"/>
    <x v="0"/>
    <n v="2"/>
    <s v="화"/>
    <s v=""/>
    <s v="정상근무"/>
    <d v="1899-12-30T13:30:53"/>
    <s v="2:00:00"/>
    <d v="1899-12-30T11:30:53"/>
    <n v="11.514722222222222"/>
    <n v="11"/>
    <n v="8"/>
    <n v="3"/>
    <n v="0"/>
    <x v="1"/>
    <d v="1899-12-30T00:00:00"/>
    <n v="0"/>
    <m/>
  </r>
  <r>
    <s v="2020-01-07(화)"/>
    <x v="2"/>
    <s v="과장"/>
    <s v="14:06:34"/>
    <s v="18:04:09"/>
    <x v="6"/>
    <x v="0"/>
    <n v="2"/>
    <s v="화"/>
    <s v=""/>
    <s v="정상근무"/>
    <d v="1899-12-30T03:57:35"/>
    <d v="1899-12-30T00:04:09"/>
    <d v="1899-12-30T03:53:26"/>
    <n v="3.8905555555555553"/>
    <n v="3"/>
    <n v="3"/>
    <n v="0"/>
    <n v="0"/>
    <x v="1"/>
    <d v="1899-12-30T04:06:34"/>
    <n v="247"/>
    <m/>
  </r>
  <r>
    <s v="2020-01-07(화)"/>
    <x v="3"/>
    <s v="수석"/>
    <s v="09:39:57"/>
    <s v=""/>
    <x v="6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7(화)"/>
    <x v="4"/>
    <s v="선임"/>
    <s v="08:03:15"/>
    <s v="20:39:23"/>
    <x v="6"/>
    <x v="0"/>
    <n v="2"/>
    <s v="화"/>
    <s v=""/>
    <s v="정상근무"/>
    <d v="1899-12-30T12:36:08"/>
    <s v="2:00:00"/>
    <d v="1899-12-30T10:36:08"/>
    <n v="10.602222222222222"/>
    <n v="10"/>
    <n v="8"/>
    <n v="2"/>
    <n v="0"/>
    <x v="1"/>
    <d v="1899-12-30T00:00:00"/>
    <n v="0"/>
    <m/>
  </r>
  <r>
    <s v="2020-01-07(화)"/>
    <x v="5"/>
    <s v="연구원"/>
    <s v="09:30:08"/>
    <s v="21:09:10"/>
    <x v="6"/>
    <x v="0"/>
    <n v="2"/>
    <s v="화"/>
    <s v=""/>
    <s v="정상근무"/>
    <d v="1899-12-30T11:39:02"/>
    <s v="2:00:00"/>
    <d v="1899-12-30T09:39:02"/>
    <n v="9.650555555555556"/>
    <n v="9"/>
    <n v="8"/>
    <n v="1"/>
    <n v="0"/>
    <x v="1"/>
    <d v="1899-12-30T00:00:00"/>
    <n v="0"/>
    <m/>
  </r>
  <r>
    <s v="2020-01-07(화)"/>
    <x v="6"/>
    <s v="연구원"/>
    <s v="09:33:10"/>
    <s v="21:09:23"/>
    <x v="6"/>
    <x v="0"/>
    <n v="2"/>
    <s v="화"/>
    <s v=""/>
    <s v="정상근무"/>
    <d v="1899-12-30T11:36:13"/>
    <s v="2:00:00"/>
    <d v="1899-12-30T09:36:13"/>
    <n v="9.6036111111111104"/>
    <n v="9"/>
    <n v="8"/>
    <n v="1"/>
    <n v="0"/>
    <x v="1"/>
    <d v="1899-12-30T00:00:00"/>
    <n v="0"/>
    <m/>
  </r>
  <r>
    <s v="2020-01-07(화)"/>
    <x v="7"/>
    <s v="이사"/>
    <s v="09:15:31"/>
    <s v="23:59:19"/>
    <x v="6"/>
    <x v="0"/>
    <n v="2"/>
    <s v="화"/>
    <s v=""/>
    <s v="정상근무"/>
    <d v="1899-12-30T14:43:48"/>
    <s v="2:00:00"/>
    <d v="1899-12-30T12:43:48"/>
    <n v="12.73"/>
    <n v="12"/>
    <n v="8"/>
    <n v="3"/>
    <n v="1"/>
    <x v="1"/>
    <d v="1899-12-30T00:00:00"/>
    <n v="0"/>
    <m/>
  </r>
  <r>
    <s v="2020-01-07(화)"/>
    <x v="8"/>
    <s v="수석"/>
    <s v="08:44:34"/>
    <s v=""/>
    <x v="6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7(화)"/>
    <x v="9"/>
    <s v="이사"/>
    <s v="06:14:07"/>
    <s v="20:37:22"/>
    <x v="6"/>
    <x v="0"/>
    <n v="2"/>
    <s v="화"/>
    <s v=""/>
    <s v="정상근무"/>
    <d v="1899-12-30T14:23:15"/>
    <s v="2:00:00"/>
    <d v="1899-12-30T12:23:15"/>
    <n v="12.387499999999999"/>
    <n v="12"/>
    <n v="8"/>
    <n v="3"/>
    <n v="1"/>
    <x v="1"/>
    <d v="1899-12-30T00:00:00"/>
    <n v="0"/>
    <m/>
  </r>
  <r>
    <s v="2020-01-07(화)"/>
    <x v="10"/>
    <s v="책임"/>
    <s v="09:03:40"/>
    <s v="20:38:57"/>
    <x v="6"/>
    <x v="0"/>
    <n v="2"/>
    <s v="화"/>
    <s v=""/>
    <s v="정상근무"/>
    <d v="1899-12-30T11:35:17"/>
    <s v="2:00:00"/>
    <d v="1899-12-30T09:35:17"/>
    <n v="9.588055555555556"/>
    <n v="9"/>
    <n v="8"/>
    <n v="1"/>
    <n v="0"/>
    <x v="1"/>
    <d v="1899-12-30T00:00:00"/>
    <n v="0"/>
    <m/>
  </r>
  <r>
    <s v="2020-01-07(화)"/>
    <x v="11"/>
    <s v="주임"/>
    <s v=""/>
    <s v=""/>
    <x v="6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7(화)"/>
    <x v="12"/>
    <s v="수석"/>
    <s v=""/>
    <s v=""/>
    <x v="6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8(수)"/>
    <x v="0"/>
    <s v="수석"/>
    <s v="09:32:54"/>
    <s v="19:13:40"/>
    <x v="7"/>
    <x v="0"/>
    <n v="3"/>
    <s v="수"/>
    <s v=""/>
    <s v="정상근무"/>
    <d v="1899-12-30T09:40:46"/>
    <s v="2:00:00"/>
    <d v="1899-12-30T07:40:46"/>
    <n v="7.679444444444445"/>
    <n v="7"/>
    <n v="7"/>
    <n v="0"/>
    <n v="0"/>
    <x v="1"/>
    <d v="1899-12-30T00:19:14"/>
    <n v="19"/>
    <m/>
  </r>
  <r>
    <s v="2020-01-08(수)"/>
    <x v="1"/>
    <s v="대표이사"/>
    <s v="08:50:15"/>
    <s v="22:46:15"/>
    <x v="7"/>
    <x v="0"/>
    <n v="3"/>
    <s v="수"/>
    <s v=""/>
    <s v="정상근무"/>
    <d v="1899-12-30T13:56:00"/>
    <s v="2:00:00"/>
    <d v="1899-12-30T11:56:00"/>
    <n v="11.933333333333334"/>
    <n v="11"/>
    <n v="8"/>
    <n v="3"/>
    <n v="0"/>
    <x v="1"/>
    <d v="1899-12-30T00:00:00"/>
    <n v="0"/>
    <m/>
  </r>
  <r>
    <s v="2020-01-08(수)"/>
    <x v="2"/>
    <s v="과장"/>
    <s v="09:27:29"/>
    <s v="18:14:19"/>
    <x v="7"/>
    <x v="0"/>
    <n v="3"/>
    <s v="수"/>
    <s v=""/>
    <s v="정상근무"/>
    <d v="1899-12-30T08:46:50"/>
    <d v="1899-12-30T00:14:19"/>
    <d v="1899-12-30T08:32:31"/>
    <n v="8.5419444444444448"/>
    <n v="8"/>
    <n v="8"/>
    <n v="0"/>
    <n v="0"/>
    <x v="1"/>
    <d v="1899-12-30T00:00:00"/>
    <n v="0"/>
    <m/>
  </r>
  <r>
    <s v="2020-01-08(수)"/>
    <x v="3"/>
    <s v="수석"/>
    <s v="09:39:23"/>
    <s v="17:29:15"/>
    <x v="7"/>
    <x v="0"/>
    <n v="3"/>
    <s v="수"/>
    <s v=""/>
    <s v="정상근무"/>
    <d v="1899-12-30T07:49:52"/>
    <s v="1:00:00"/>
    <d v="1899-12-30T06:49:52"/>
    <n v="6.8311111111111105"/>
    <n v="6"/>
    <n v="6"/>
    <n v="0"/>
    <n v="0"/>
    <x v="1"/>
    <d v="1899-12-30T01:10:08"/>
    <n v="70"/>
    <m/>
  </r>
  <r>
    <s v="2020-01-08(수)"/>
    <x v="4"/>
    <s v="선임"/>
    <s v="09:15:11"/>
    <s v="19:08:44"/>
    <x v="7"/>
    <x v="0"/>
    <n v="3"/>
    <s v="수"/>
    <s v=""/>
    <s v="정상근무"/>
    <d v="1899-12-30T09:53:33"/>
    <s v="2:00:00"/>
    <d v="1899-12-30T07:53:33"/>
    <n v="7.8924999999999992"/>
    <n v="7"/>
    <n v="7"/>
    <n v="0"/>
    <n v="0"/>
    <x v="1"/>
    <d v="1899-12-30T00:06:27"/>
    <n v="6"/>
    <m/>
  </r>
  <r>
    <s v="2020-01-08(수)"/>
    <x v="5"/>
    <s v="연구원"/>
    <s v="09:28:25"/>
    <s v=""/>
    <x v="7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8(수)"/>
    <x v="6"/>
    <s v="연구원"/>
    <s v="09:58:15"/>
    <s v="18:58:45"/>
    <x v="7"/>
    <x v="0"/>
    <n v="3"/>
    <s v="수"/>
    <s v=""/>
    <s v="정상근무"/>
    <d v="1899-12-30T09:00:30"/>
    <d v="1899-12-30T00:58:45"/>
    <d v="1899-12-30T08:01:45"/>
    <n v="8.0291666666666668"/>
    <n v="8"/>
    <n v="8"/>
    <n v="0"/>
    <n v="0"/>
    <x v="1"/>
    <d v="1899-12-30T00:00:00"/>
    <n v="0"/>
    <m/>
  </r>
  <r>
    <s v="2020-01-08(수)"/>
    <x v="7"/>
    <s v="이사"/>
    <s v="10:22:06"/>
    <s v="23:11:31"/>
    <x v="7"/>
    <x v="0"/>
    <n v="3"/>
    <s v="수"/>
    <s v=""/>
    <s v="정상근무"/>
    <d v="1899-12-30T12:49:25"/>
    <s v="2:00:00"/>
    <d v="1899-12-30T10:49:25"/>
    <n v="10.823611111111111"/>
    <n v="10"/>
    <n v="8"/>
    <n v="2"/>
    <n v="0"/>
    <x v="1"/>
    <d v="1899-12-30T00:00:00"/>
    <n v="0"/>
    <m/>
  </r>
  <r>
    <s v="2020-01-08(수)"/>
    <x v="8"/>
    <s v="수석"/>
    <s v="08:51:55"/>
    <s v="23:12:49"/>
    <x v="7"/>
    <x v="0"/>
    <n v="3"/>
    <s v="수"/>
    <s v=""/>
    <s v="정상근무"/>
    <d v="1899-12-30T14:20:54"/>
    <s v="2:00:00"/>
    <d v="1899-12-30T12:20:54"/>
    <n v="12.348333333333334"/>
    <n v="12"/>
    <n v="8"/>
    <n v="3"/>
    <n v="1"/>
    <x v="1"/>
    <d v="1899-12-30T00:00:00"/>
    <n v="0"/>
    <m/>
  </r>
  <r>
    <s v="2020-01-08(수)"/>
    <x v="9"/>
    <s v="이사"/>
    <s v="14:14:50"/>
    <s v="20:31:16"/>
    <x v="7"/>
    <x v="0"/>
    <n v="3"/>
    <s v="수"/>
    <s v=""/>
    <s v="정상근무"/>
    <d v="1899-12-30T06:16:26"/>
    <s v="2:00:00"/>
    <d v="1899-12-30T04:16:26"/>
    <n v="4.2738888888888891"/>
    <n v="4"/>
    <n v="4"/>
    <n v="0"/>
    <n v="0"/>
    <x v="1"/>
    <d v="1899-12-30T03:43:34"/>
    <n v="224"/>
    <m/>
  </r>
  <r>
    <s v="2020-01-08(수)"/>
    <x v="10"/>
    <s v="책임"/>
    <s v="09:12:49"/>
    <s v=""/>
    <x v="7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8(수)"/>
    <x v="11"/>
    <s v="주임"/>
    <s v="09:16:11"/>
    <s v="19:10:02"/>
    <x v="7"/>
    <x v="0"/>
    <n v="3"/>
    <s v="수"/>
    <s v=""/>
    <s v="정상근무"/>
    <d v="1899-12-30T09:53:51"/>
    <s v="2:00:00"/>
    <d v="1899-12-30T07:53:51"/>
    <n v="7.8975"/>
    <n v="7"/>
    <n v="7"/>
    <n v="0"/>
    <n v="0"/>
    <x v="1"/>
    <d v="1899-12-30T00:06:09"/>
    <n v="6"/>
    <m/>
  </r>
  <r>
    <s v="2020-01-08(수)"/>
    <x v="12"/>
    <s v="수석"/>
    <s v=""/>
    <s v=""/>
    <x v="7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09(목)"/>
    <x v="0"/>
    <s v="수석"/>
    <s v="09:22:47"/>
    <s v="22:40:11"/>
    <x v="8"/>
    <x v="0"/>
    <n v="4"/>
    <s v="목"/>
    <s v=""/>
    <s v="정상근무"/>
    <d v="1899-12-30T13:17:24"/>
    <s v="2:00:00"/>
    <d v="1899-12-30T11:17:24"/>
    <n v="11.29"/>
    <n v="11"/>
    <n v="8"/>
    <n v="3"/>
    <n v="0"/>
    <x v="1"/>
    <d v="1899-12-30T00:00:00"/>
    <n v="0"/>
    <m/>
  </r>
  <r>
    <s v="2020-01-09(목)"/>
    <x v="1"/>
    <s v="대표이사"/>
    <s v="13:05:41"/>
    <s v="00:07:22"/>
    <x v="8"/>
    <x v="0"/>
    <n v="4"/>
    <s v="목"/>
    <s v=""/>
    <s v="정상근무"/>
    <d v="1899-12-30T11:01:41"/>
    <d v="1899-12-30T00:00:00"/>
    <d v="1899-12-30T11:01:41"/>
    <n v="11.028055555555556"/>
    <n v="11"/>
    <n v="8"/>
    <n v="3"/>
    <n v="0"/>
    <x v="1"/>
    <d v="1899-12-30T00:00:00"/>
    <n v="0"/>
    <m/>
  </r>
  <r>
    <s v="2020-01-09(목)"/>
    <x v="2"/>
    <s v="과장"/>
    <s v="09:29:54"/>
    <s v="18:38:32"/>
    <x v="8"/>
    <x v="0"/>
    <n v="4"/>
    <s v="목"/>
    <s v=""/>
    <s v="정상근무"/>
    <d v="1899-12-30T09:08:38"/>
    <d v="1899-12-30T00:38:32"/>
    <d v="1899-12-30T08:30:06"/>
    <n v="8.5016666666666669"/>
    <n v="8"/>
    <n v="8"/>
    <n v="0"/>
    <n v="0"/>
    <x v="1"/>
    <d v="1899-12-30T00:00:00"/>
    <n v="0"/>
    <m/>
  </r>
  <r>
    <s v="2020-01-09(목)"/>
    <x v="3"/>
    <s v="수석"/>
    <s v="09:19:27"/>
    <s v="17:34:45"/>
    <x v="8"/>
    <x v="0"/>
    <n v="4"/>
    <s v="목"/>
    <s v=""/>
    <s v="정상근무"/>
    <d v="1899-12-30T08:15:18"/>
    <s v="1:00:00"/>
    <d v="1899-12-30T07:15:18"/>
    <n v="7.2549999999999999"/>
    <n v="7"/>
    <n v="7"/>
    <n v="0"/>
    <n v="0"/>
    <x v="1"/>
    <d v="1899-12-30T00:44:42"/>
    <n v="45"/>
    <m/>
  </r>
  <r>
    <s v="2020-01-09(목)"/>
    <x v="4"/>
    <s v="선임"/>
    <s v="09:22:51"/>
    <s v="18:31:28"/>
    <x v="8"/>
    <x v="0"/>
    <n v="4"/>
    <s v="목"/>
    <s v=""/>
    <s v="정상근무"/>
    <d v="1899-12-30T09:08:37"/>
    <d v="1899-12-30T00:31:28"/>
    <d v="1899-12-30T08:37:09"/>
    <n v="8.6191666666666666"/>
    <n v="8"/>
    <n v="8"/>
    <n v="0"/>
    <n v="0"/>
    <x v="1"/>
    <d v="1899-12-30T00:00:00"/>
    <n v="0"/>
    <m/>
  </r>
  <r>
    <s v="2020-01-09(목)"/>
    <x v="5"/>
    <s v="연구원"/>
    <s v="09:28:58"/>
    <s v="20:42:56"/>
    <x v="8"/>
    <x v="0"/>
    <n v="4"/>
    <s v="목"/>
    <s v=""/>
    <s v="정상근무"/>
    <d v="1899-12-30T11:13:58"/>
    <s v="2:00:00"/>
    <d v="1899-12-30T09:13:58"/>
    <n v="9.2327777777777786"/>
    <n v="9"/>
    <n v="8"/>
    <n v="1"/>
    <n v="0"/>
    <x v="1"/>
    <d v="1899-12-30T00:00:00"/>
    <n v="0"/>
    <m/>
  </r>
  <r>
    <s v="2020-01-09(목)"/>
    <x v="6"/>
    <s v="연구원"/>
    <s v="09:16:34"/>
    <s v="21:18:54"/>
    <x v="8"/>
    <x v="0"/>
    <n v="4"/>
    <s v="목"/>
    <s v=""/>
    <s v="정상근무"/>
    <d v="1899-12-30T12:02:20"/>
    <s v="2:00:00"/>
    <d v="1899-12-30T10:02:20"/>
    <n v="10.03888888888889"/>
    <n v="10"/>
    <n v="8"/>
    <n v="2"/>
    <n v="0"/>
    <x v="1"/>
    <d v="1899-12-30T00:00:00"/>
    <n v="0"/>
    <m/>
  </r>
  <r>
    <s v="2020-01-09(목)"/>
    <x v="7"/>
    <s v="이사"/>
    <s v="13:05:52"/>
    <s v="18:32:35"/>
    <x v="8"/>
    <x v="0"/>
    <n v="4"/>
    <s v="목"/>
    <s v=""/>
    <s v="정상근무"/>
    <d v="1899-12-30T05:26:43"/>
    <d v="1899-12-30T00:32:35"/>
    <d v="1899-12-30T04:54:08"/>
    <n v="4.9022222222222229"/>
    <n v="4"/>
    <n v="4"/>
    <n v="0"/>
    <n v="0"/>
    <x v="1"/>
    <d v="1899-12-30T03:05:52"/>
    <n v="186"/>
    <m/>
  </r>
  <r>
    <s v="2020-01-09(목)"/>
    <x v="8"/>
    <s v="수석"/>
    <s v="08:53:45"/>
    <s v="18:32:26"/>
    <x v="8"/>
    <x v="0"/>
    <n v="4"/>
    <s v="목"/>
    <s v=""/>
    <s v="정상근무"/>
    <d v="1899-12-30T09:38:41"/>
    <d v="1899-12-30T00:32:26"/>
    <d v="1899-12-30T09:06:15"/>
    <n v="9.1041666666666661"/>
    <n v="9"/>
    <n v="8"/>
    <n v="1"/>
    <n v="0"/>
    <x v="1"/>
    <d v="1899-12-30T00:00:00"/>
    <n v="0"/>
    <m/>
  </r>
  <r>
    <s v="2020-01-09(목)"/>
    <x v="9"/>
    <s v="이사"/>
    <s v="07:29:50"/>
    <s v="19:29:27"/>
    <x v="8"/>
    <x v="0"/>
    <n v="4"/>
    <s v="목"/>
    <s v=""/>
    <s v="정상근무"/>
    <d v="1899-12-30T11:59:37"/>
    <s v="2:00:00"/>
    <d v="1899-12-30T09:59:37"/>
    <n v="9.993611111111111"/>
    <n v="9"/>
    <n v="8"/>
    <n v="1"/>
    <n v="0"/>
    <x v="1"/>
    <d v="1899-12-30T00:00:00"/>
    <n v="0"/>
    <m/>
  </r>
  <r>
    <s v="2020-01-09(목)"/>
    <x v="10"/>
    <s v="책임"/>
    <s v="10:13:30"/>
    <s v="18:23:49"/>
    <x v="8"/>
    <x v="0"/>
    <n v="4"/>
    <s v="목"/>
    <s v=""/>
    <s v="정상근무"/>
    <d v="1899-12-30T08:10:19"/>
    <d v="1899-12-30T00:23:49"/>
    <d v="1899-12-30T07:46:30"/>
    <n v="7.7750000000000004"/>
    <n v="7"/>
    <n v="7"/>
    <n v="0"/>
    <n v="0"/>
    <x v="1"/>
    <d v="1899-12-30T00:13:30"/>
    <n v="14"/>
    <m/>
  </r>
  <r>
    <s v="2020-01-09(목)"/>
    <x v="11"/>
    <s v="주임"/>
    <s v="09:22:08"/>
    <s v="19:27:37"/>
    <x v="8"/>
    <x v="0"/>
    <n v="4"/>
    <s v="목"/>
    <s v=""/>
    <s v="정상근무"/>
    <d v="1899-12-30T10:05:29"/>
    <s v="2:00:00"/>
    <d v="1899-12-30T08:05:29"/>
    <n v="8.0913888888888899"/>
    <n v="8"/>
    <n v="8"/>
    <n v="0"/>
    <n v="0"/>
    <x v="1"/>
    <d v="1899-12-30T00:00:00"/>
    <n v="0"/>
    <m/>
  </r>
  <r>
    <s v="2020-01-09(목)"/>
    <x v="12"/>
    <s v="수석"/>
    <s v=""/>
    <s v=""/>
    <x v="8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0(금)"/>
    <x v="0"/>
    <s v="수석"/>
    <s v="09:29:07"/>
    <s v="20:36:50"/>
    <x v="9"/>
    <x v="0"/>
    <n v="5"/>
    <s v="금"/>
    <s v=""/>
    <s v="정상근무"/>
    <d v="1899-12-30T11:07:43"/>
    <s v="2:00:00"/>
    <d v="1899-12-30T09:07:43"/>
    <n v="9.1286111111111108"/>
    <n v="9"/>
    <n v="8"/>
    <n v="1"/>
    <n v="0"/>
    <x v="1"/>
    <d v="1899-12-30T00:00:00"/>
    <n v="0"/>
    <m/>
  </r>
  <r>
    <s v="2020-01-10(금)"/>
    <x v="1"/>
    <s v="대표이사"/>
    <s v="08:50:19"/>
    <s v="22:10:08"/>
    <x v="9"/>
    <x v="0"/>
    <n v="5"/>
    <s v="금"/>
    <s v=""/>
    <s v="정상근무"/>
    <d v="1899-12-30T13:19:49"/>
    <s v="2:00:00"/>
    <d v="1899-12-30T11:19:49"/>
    <n v="11.330277777777777"/>
    <n v="11"/>
    <n v="8"/>
    <n v="3"/>
    <n v="0"/>
    <x v="1"/>
    <d v="1899-12-30T00:00:00"/>
    <n v="0"/>
    <m/>
  </r>
  <r>
    <s v="2020-01-10(금)"/>
    <x v="2"/>
    <s v="과장"/>
    <s v="10:33:40"/>
    <s v="18:33:18"/>
    <x v="9"/>
    <x v="0"/>
    <n v="5"/>
    <s v="금"/>
    <s v=""/>
    <s v="정상근무"/>
    <d v="1899-12-30T07:59:38"/>
    <d v="1899-12-30T00:33:18"/>
    <d v="1899-12-30T07:26:20"/>
    <n v="7.4388888888888891"/>
    <n v="7"/>
    <n v="7"/>
    <n v="0"/>
    <n v="0"/>
    <x v="1"/>
    <d v="1899-12-30T00:33:40"/>
    <n v="34"/>
    <m/>
  </r>
  <r>
    <s v="2020-01-10(금)"/>
    <x v="3"/>
    <s v="수석"/>
    <s v="09:36:17"/>
    <s v="17:34:55"/>
    <x v="9"/>
    <x v="0"/>
    <n v="5"/>
    <s v="금"/>
    <s v=""/>
    <s v="정상근무"/>
    <d v="1899-12-30T07:58:38"/>
    <s v="1:00:00"/>
    <d v="1899-12-30T06:58:38"/>
    <n v="6.9772222222222222"/>
    <n v="6"/>
    <n v="6"/>
    <n v="0"/>
    <n v="0"/>
    <x v="1"/>
    <d v="1899-12-30T01:01:22"/>
    <n v="61"/>
    <m/>
  </r>
  <r>
    <s v="2020-01-10(금)"/>
    <x v="4"/>
    <s v="선임"/>
    <s v="09:01:06"/>
    <s v="18:21:13"/>
    <x v="9"/>
    <x v="0"/>
    <n v="5"/>
    <s v="금"/>
    <s v=""/>
    <s v="정상근무"/>
    <d v="1899-12-30T09:20:07"/>
    <d v="1899-12-30T00:21:13"/>
    <d v="1899-12-30T08:58:54"/>
    <n v="8.9816666666666674"/>
    <n v="8"/>
    <n v="8"/>
    <n v="0"/>
    <n v="0"/>
    <x v="1"/>
    <d v="1899-12-30T00:00:00"/>
    <n v="0"/>
    <m/>
  </r>
  <r>
    <s v="2020-01-10(금)"/>
    <x v="5"/>
    <s v="연구원"/>
    <s v="09:30:35"/>
    <s v="18:43:40"/>
    <x v="9"/>
    <x v="0"/>
    <n v="5"/>
    <s v="금"/>
    <s v=""/>
    <s v="정상근무"/>
    <d v="1899-12-30T09:13:05"/>
    <d v="1899-12-30T00:43:40"/>
    <d v="1899-12-30T08:29:25"/>
    <n v="8.4902777777777771"/>
    <n v="8"/>
    <n v="8"/>
    <n v="0"/>
    <n v="0"/>
    <x v="1"/>
    <d v="1899-12-30T00:00:00"/>
    <n v="0"/>
    <m/>
  </r>
  <r>
    <s v="2020-01-10(금)"/>
    <x v="6"/>
    <s v="연구원"/>
    <s v="09:26:03"/>
    <s v="18:46:04"/>
    <x v="9"/>
    <x v="0"/>
    <n v="5"/>
    <s v="금"/>
    <s v=""/>
    <s v="정상근무"/>
    <d v="1899-12-30T09:20:01"/>
    <d v="1899-12-30T00:46:04"/>
    <d v="1899-12-30T08:33:57"/>
    <n v="8.5658333333333339"/>
    <n v="8"/>
    <n v="8"/>
    <n v="0"/>
    <n v="0"/>
    <x v="1"/>
    <d v="1899-12-30T00:00:00"/>
    <n v="0"/>
    <m/>
  </r>
  <r>
    <s v="2020-01-10(금)"/>
    <x v="7"/>
    <s v="이사"/>
    <s v="09:23:48"/>
    <s v="21:01:27"/>
    <x v="9"/>
    <x v="0"/>
    <n v="5"/>
    <s v="금"/>
    <s v=""/>
    <s v="정상근무"/>
    <d v="1899-12-30T11:37:39"/>
    <s v="2:00:00"/>
    <d v="1899-12-30T09:37:39"/>
    <n v="9.6275000000000013"/>
    <n v="9"/>
    <n v="8"/>
    <n v="1"/>
    <n v="0"/>
    <x v="1"/>
    <d v="1899-12-30T00:00:00"/>
    <n v="0"/>
    <m/>
  </r>
  <r>
    <s v="2020-01-10(금)"/>
    <x v="8"/>
    <s v="수석"/>
    <s v="09:01:13"/>
    <s v="18:07:51"/>
    <x v="9"/>
    <x v="0"/>
    <n v="5"/>
    <s v="금"/>
    <s v=""/>
    <s v="정상근무"/>
    <d v="1899-12-30T09:06:38"/>
    <d v="1899-12-30T00:07:51"/>
    <d v="1899-12-30T08:58:47"/>
    <n v="8.9797222222222217"/>
    <n v="8"/>
    <n v="8"/>
    <n v="0"/>
    <n v="0"/>
    <x v="1"/>
    <d v="1899-12-30T00:00:00"/>
    <n v="0"/>
    <m/>
  </r>
  <r>
    <s v="2020-01-10(금)"/>
    <x v="9"/>
    <s v="이사"/>
    <s v="07:55:03"/>
    <s v=""/>
    <x v="9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0(금)"/>
    <x v="10"/>
    <s v="책임"/>
    <s v="09:11:34"/>
    <s v="18:21:06"/>
    <x v="9"/>
    <x v="0"/>
    <n v="5"/>
    <s v="금"/>
    <s v=""/>
    <s v="정상근무"/>
    <d v="1899-12-30T09:09:32"/>
    <d v="1899-12-30T00:21:06"/>
    <d v="1899-12-30T08:48:26"/>
    <n v="8.8072222222222223"/>
    <n v="8"/>
    <n v="8"/>
    <n v="0"/>
    <n v="0"/>
    <x v="1"/>
    <d v="1899-12-30T00:00:00"/>
    <n v="0"/>
    <m/>
  </r>
  <r>
    <s v="2020-01-10(금)"/>
    <x v="11"/>
    <s v="주임"/>
    <s v=""/>
    <s v=""/>
    <x v="9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0(금)"/>
    <x v="12"/>
    <s v="수석"/>
    <s v=""/>
    <s v=""/>
    <x v="9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1(토)"/>
    <x v="0"/>
    <s v="수석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1"/>
    <s v="대표이사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2"/>
    <s v="과장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3"/>
    <s v="수석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4"/>
    <s v="선임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5"/>
    <s v="연구원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6"/>
    <s v="연구원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7"/>
    <s v="이사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8"/>
    <s v="수석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9"/>
    <s v="이사"/>
    <s v="08:16:13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10"/>
    <s v="책임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11"/>
    <s v="주임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1(토)"/>
    <x v="12"/>
    <s v="수석"/>
    <s v=""/>
    <s v=""/>
    <x v="10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0"/>
    <s v="수석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1"/>
    <s v="대표이사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2"/>
    <s v="과장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3"/>
    <s v="수석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4"/>
    <s v="선임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5"/>
    <s v="연구원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6"/>
    <s v="연구원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7"/>
    <s v="이사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8"/>
    <s v="수석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9"/>
    <s v="이사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10"/>
    <s v="책임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11"/>
    <s v="주임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2(일)"/>
    <x v="12"/>
    <s v="수석"/>
    <s v=""/>
    <s v=""/>
    <x v="11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3(월)"/>
    <x v="0"/>
    <s v="수석"/>
    <s v="09:28:24"/>
    <s v="22:09:58"/>
    <x v="12"/>
    <x v="0"/>
    <n v="1"/>
    <s v="월"/>
    <s v=""/>
    <s v="정상근무"/>
    <d v="1899-12-30T12:41:34"/>
    <s v="2:00:00"/>
    <d v="1899-12-30T10:41:34"/>
    <n v="10.692777777777778"/>
    <n v="10"/>
    <n v="8"/>
    <n v="2"/>
    <n v="0"/>
    <x v="1"/>
    <d v="1899-12-30T00:00:00"/>
    <n v="0"/>
    <m/>
  </r>
  <r>
    <s v="2020-01-13(월)"/>
    <x v="1"/>
    <s v="대표이사"/>
    <s v="08:53:05"/>
    <s v="00:17:37"/>
    <x v="12"/>
    <x v="0"/>
    <n v="1"/>
    <s v="월"/>
    <s v=""/>
    <s v="정상근무"/>
    <d v="1899-12-30T15:24:32"/>
    <d v="1899-12-30T00:00:00"/>
    <d v="1899-12-30T15:24:32"/>
    <n v="15.408888888888889"/>
    <n v="15"/>
    <n v="8"/>
    <n v="3"/>
    <n v="4"/>
    <x v="1"/>
    <d v="1899-12-30T00:00:00"/>
    <n v="0"/>
    <m/>
  </r>
  <r>
    <s v="2020-01-13(월)"/>
    <x v="2"/>
    <s v="과장"/>
    <s v="09:30:09"/>
    <s v="18:39:54"/>
    <x v="12"/>
    <x v="0"/>
    <n v="1"/>
    <s v="월"/>
    <s v=""/>
    <s v="정상근무"/>
    <d v="1899-12-30T09:09:45"/>
    <d v="1899-12-30T00:39:54"/>
    <d v="1899-12-30T08:29:51"/>
    <n v="8.4974999999999987"/>
    <n v="8"/>
    <n v="8"/>
    <n v="0"/>
    <n v="0"/>
    <x v="1"/>
    <d v="1899-12-30T00:00:00"/>
    <n v="0"/>
    <m/>
  </r>
  <r>
    <s v="2020-01-13(월)"/>
    <x v="3"/>
    <s v="수석"/>
    <s v="09:33:23"/>
    <s v="17:16:24"/>
    <x v="12"/>
    <x v="0"/>
    <n v="1"/>
    <s v="월"/>
    <s v=""/>
    <s v="정상근무"/>
    <d v="1899-12-30T07:43:01"/>
    <s v="1:00:00"/>
    <d v="1899-12-30T06:43:01"/>
    <n v="6.7169444444444446"/>
    <n v="6"/>
    <n v="6"/>
    <n v="0"/>
    <n v="0"/>
    <x v="1"/>
    <d v="1899-12-30T01:16:59"/>
    <n v="77"/>
    <m/>
  </r>
  <r>
    <s v="2020-01-13(월)"/>
    <x v="4"/>
    <s v="선임"/>
    <s v="09:12:47"/>
    <s v="21:03:57"/>
    <x v="12"/>
    <x v="0"/>
    <n v="1"/>
    <s v="월"/>
    <s v=""/>
    <s v="정상근무"/>
    <d v="1899-12-30T11:51:10"/>
    <s v="2:00:00"/>
    <d v="1899-12-30T09:51:10"/>
    <n v="9.8527777777777779"/>
    <n v="9"/>
    <n v="8"/>
    <n v="1"/>
    <n v="0"/>
    <x v="1"/>
    <d v="1899-12-30T00:00:00"/>
    <n v="0"/>
    <m/>
  </r>
  <r>
    <s v="2020-01-13(월)"/>
    <x v="5"/>
    <s v="연구원"/>
    <s v="09:28:56"/>
    <s v="21:26:37"/>
    <x v="12"/>
    <x v="0"/>
    <n v="1"/>
    <s v="월"/>
    <s v=""/>
    <s v="정상근무"/>
    <d v="1899-12-30T11:57:41"/>
    <s v="2:00:00"/>
    <d v="1899-12-30T09:57:41"/>
    <n v="9.9613888888888873"/>
    <n v="9"/>
    <n v="8"/>
    <n v="1"/>
    <n v="0"/>
    <x v="1"/>
    <d v="1899-12-30T00:00:00"/>
    <n v="0"/>
    <m/>
  </r>
  <r>
    <s v="2020-01-13(월)"/>
    <x v="6"/>
    <s v="연구원"/>
    <s v="09:25:48"/>
    <s v="21:26:56"/>
    <x v="12"/>
    <x v="0"/>
    <n v="1"/>
    <s v="월"/>
    <s v=""/>
    <s v="정상근무"/>
    <d v="1899-12-30T12:01:08"/>
    <s v="2:00:00"/>
    <d v="1899-12-30T10:01:08"/>
    <n v="10.01888888888889"/>
    <n v="10"/>
    <n v="8"/>
    <n v="2"/>
    <n v="0"/>
    <x v="1"/>
    <d v="1899-12-30T00:00:00"/>
    <n v="0"/>
    <m/>
  </r>
  <r>
    <s v="2020-01-13(월)"/>
    <x v="7"/>
    <s v="이사"/>
    <s v="08:56:02"/>
    <s v="19:16:25"/>
    <x v="12"/>
    <x v="0"/>
    <n v="1"/>
    <s v="월"/>
    <s v=""/>
    <s v="정상근무"/>
    <d v="1899-12-30T10:20:23"/>
    <s v="2:00:00"/>
    <d v="1899-12-30T08:20:23"/>
    <n v="8.3397222222222229"/>
    <n v="8"/>
    <n v="8"/>
    <n v="0"/>
    <n v="0"/>
    <x v="1"/>
    <d v="1899-12-30T00:00:00"/>
    <n v="0"/>
    <m/>
  </r>
  <r>
    <s v="2020-01-13(월)"/>
    <x v="8"/>
    <s v="수석"/>
    <s v="08:53:15"/>
    <s v="18:32:14"/>
    <x v="12"/>
    <x v="0"/>
    <n v="1"/>
    <s v="월"/>
    <s v=""/>
    <s v="정상근무"/>
    <d v="1899-12-30T09:38:59"/>
    <d v="1899-12-30T00:32:14"/>
    <d v="1899-12-30T09:06:45"/>
    <n v="9.1124999999999989"/>
    <n v="9"/>
    <n v="8"/>
    <n v="1"/>
    <n v="0"/>
    <x v="1"/>
    <d v="1899-12-30T00:00:00"/>
    <n v="0"/>
    <m/>
  </r>
  <r>
    <s v="2020-01-13(월)"/>
    <x v="9"/>
    <s v="이사"/>
    <s v="08:22:09"/>
    <s v="19:40:52"/>
    <x v="12"/>
    <x v="0"/>
    <n v="1"/>
    <s v="월"/>
    <s v=""/>
    <s v="정상근무"/>
    <d v="1899-12-30T11:18:43"/>
    <s v="2:00:00"/>
    <d v="1899-12-30T09:18:43"/>
    <n v="9.3119444444444444"/>
    <n v="9"/>
    <n v="8"/>
    <n v="1"/>
    <n v="0"/>
    <x v="1"/>
    <d v="1899-12-30T00:00:00"/>
    <n v="0"/>
    <m/>
  </r>
  <r>
    <s v="2020-01-13(월)"/>
    <x v="10"/>
    <s v="책임"/>
    <s v=""/>
    <s v=""/>
    <x v="12"/>
    <x v="0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3(월)"/>
    <x v="11"/>
    <s v="주임"/>
    <s v="09:18:59"/>
    <s v="18:32:24"/>
    <x v="12"/>
    <x v="0"/>
    <n v="1"/>
    <s v="월"/>
    <s v=""/>
    <s v="정상근무"/>
    <d v="1899-12-30T09:13:25"/>
    <d v="1899-12-30T00:32:24"/>
    <d v="1899-12-30T08:41:01"/>
    <n v="8.6836111111111105"/>
    <n v="8"/>
    <n v="8"/>
    <n v="0"/>
    <n v="0"/>
    <x v="1"/>
    <d v="1899-12-30T00:00:00"/>
    <n v="0"/>
    <m/>
  </r>
  <r>
    <s v="2020-01-13(월)"/>
    <x v="12"/>
    <s v="수석"/>
    <s v=""/>
    <s v=""/>
    <x v="12"/>
    <x v="0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4(화)"/>
    <x v="0"/>
    <s v="수석"/>
    <s v="09:28:33"/>
    <s v="18:45:25"/>
    <x v="13"/>
    <x v="0"/>
    <n v="2"/>
    <s v="화"/>
    <s v=""/>
    <s v="정상근무"/>
    <d v="1899-12-30T09:16:52"/>
    <d v="1899-12-30T00:45:25"/>
    <d v="1899-12-30T08:31:27"/>
    <n v="8.5241666666666678"/>
    <n v="8"/>
    <n v="8"/>
    <n v="0"/>
    <n v="0"/>
    <x v="1"/>
    <d v="1899-12-30T00:00:00"/>
    <n v="0"/>
    <m/>
  </r>
  <r>
    <s v="2020-01-14(화)"/>
    <x v="1"/>
    <s v="대표이사"/>
    <s v="08:23:20"/>
    <s v=""/>
    <x v="13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4(화)"/>
    <x v="2"/>
    <s v="과장"/>
    <s v="09:27:05"/>
    <s v="18:53:38"/>
    <x v="13"/>
    <x v="0"/>
    <n v="2"/>
    <s v="화"/>
    <s v=""/>
    <s v="정상근무"/>
    <d v="1899-12-30T09:26:33"/>
    <d v="1899-12-30T00:53:38"/>
    <d v="1899-12-30T08:32:55"/>
    <n v="8.5486111111111107"/>
    <n v="8"/>
    <n v="8"/>
    <n v="0"/>
    <n v="0"/>
    <x v="1"/>
    <d v="1899-12-30T00:00:00"/>
    <n v="0"/>
    <m/>
  </r>
  <r>
    <s v="2020-01-14(화)"/>
    <x v="3"/>
    <s v="수석"/>
    <s v="09:30:52"/>
    <s v="17:22:51"/>
    <x v="13"/>
    <x v="0"/>
    <n v="2"/>
    <s v="화"/>
    <s v=""/>
    <s v="정상근무"/>
    <d v="1899-12-30T07:51:59"/>
    <s v="1:00:00"/>
    <d v="1899-12-30T06:51:59"/>
    <n v="6.8663888888888884"/>
    <n v="6"/>
    <n v="6"/>
    <n v="0"/>
    <n v="0"/>
    <x v="1"/>
    <d v="1899-12-30T01:08:01"/>
    <n v="68"/>
    <m/>
  </r>
  <r>
    <s v="2020-01-14(화)"/>
    <x v="4"/>
    <s v="선임"/>
    <s v="09:14:13"/>
    <s v="18:19:52"/>
    <x v="13"/>
    <x v="0"/>
    <n v="2"/>
    <s v="화"/>
    <s v=""/>
    <s v="정상근무"/>
    <d v="1899-12-30T09:05:39"/>
    <d v="1899-12-30T00:19:52"/>
    <d v="1899-12-30T08:45:47"/>
    <n v="8.7630555555555549"/>
    <n v="8"/>
    <n v="8"/>
    <n v="0"/>
    <n v="0"/>
    <x v="1"/>
    <d v="1899-12-30T00:00:00"/>
    <n v="0"/>
    <m/>
  </r>
  <r>
    <s v="2020-01-14(화)"/>
    <x v="5"/>
    <s v="연구원"/>
    <s v="09:28:42"/>
    <s v="20:24:09"/>
    <x v="13"/>
    <x v="0"/>
    <n v="2"/>
    <s v="화"/>
    <s v=""/>
    <s v="정상근무"/>
    <d v="1899-12-30T10:55:27"/>
    <s v="2:00:00"/>
    <d v="1899-12-30T08:55:27"/>
    <n v="8.9241666666666664"/>
    <n v="8"/>
    <n v="8"/>
    <n v="0"/>
    <n v="0"/>
    <x v="1"/>
    <d v="1899-12-30T00:00:00"/>
    <n v="0"/>
    <m/>
  </r>
  <r>
    <s v="2020-01-14(화)"/>
    <x v="6"/>
    <s v="연구원"/>
    <s v="09:23:02"/>
    <s v="20:24:12"/>
    <x v="13"/>
    <x v="0"/>
    <n v="2"/>
    <s v="화"/>
    <s v=""/>
    <s v="정상근무"/>
    <d v="1899-12-30T11:01:10"/>
    <s v="2:00:00"/>
    <d v="1899-12-30T09:01:10"/>
    <n v="9.0194444444444457"/>
    <n v="9"/>
    <n v="8"/>
    <n v="1"/>
    <n v="0"/>
    <x v="1"/>
    <d v="1899-12-30T00:00:00"/>
    <n v="0"/>
    <m/>
  </r>
  <r>
    <s v="2020-01-14(화)"/>
    <x v="7"/>
    <s v="이사"/>
    <s v="09:18:23"/>
    <s v="18:58:06"/>
    <x v="13"/>
    <x v="0"/>
    <n v="2"/>
    <s v="화"/>
    <s v=""/>
    <s v="정상근무"/>
    <d v="1899-12-30T09:39:43"/>
    <d v="1899-12-30T00:58:06"/>
    <d v="1899-12-30T08:41:37"/>
    <n v="8.6936111111111121"/>
    <n v="8"/>
    <n v="8"/>
    <n v="0"/>
    <n v="0"/>
    <x v="1"/>
    <d v="1899-12-30T00:00:00"/>
    <n v="0"/>
    <m/>
  </r>
  <r>
    <s v="2020-01-14(화)"/>
    <x v="8"/>
    <s v="수석"/>
    <s v=""/>
    <s v="18:35:27"/>
    <x v="13"/>
    <x v="0"/>
    <n v="2"/>
    <s v="화"/>
    <s v=""/>
    <s v="정상근무"/>
    <s v=""/>
    <d v="1899-12-30T00:35:27"/>
    <s v=""/>
    <s v=""/>
    <n v="0"/>
    <n v="0"/>
    <n v="0"/>
    <n v="0"/>
    <x v="0"/>
    <d v="1899-12-30T00:00:00"/>
    <n v="0"/>
    <m/>
  </r>
  <r>
    <s v="2020-01-14(화)"/>
    <x v="9"/>
    <s v="이사"/>
    <s v="06:22:58"/>
    <s v=""/>
    <x v="13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4(화)"/>
    <x v="10"/>
    <s v="책임"/>
    <s v="09:09:02"/>
    <s v="18:11:06"/>
    <x v="13"/>
    <x v="0"/>
    <n v="2"/>
    <s v="화"/>
    <s v=""/>
    <s v="정상근무"/>
    <d v="1899-12-30T09:02:04"/>
    <d v="1899-12-30T00:11:06"/>
    <d v="1899-12-30T08:50:58"/>
    <n v="8.8494444444444458"/>
    <n v="8"/>
    <n v="8"/>
    <n v="0"/>
    <n v="0"/>
    <x v="1"/>
    <d v="1899-12-30T00:00:00"/>
    <n v="0"/>
    <m/>
  </r>
  <r>
    <s v="2020-01-14(화)"/>
    <x v="11"/>
    <s v="주임"/>
    <s v="09:12:53"/>
    <s v="18:56:31"/>
    <x v="13"/>
    <x v="0"/>
    <n v="2"/>
    <s v="화"/>
    <s v=""/>
    <s v="정상근무"/>
    <d v="1899-12-30T09:43:38"/>
    <d v="1899-12-30T00:56:31"/>
    <d v="1899-12-30T08:47:07"/>
    <n v="8.7852777777777771"/>
    <n v="8"/>
    <n v="8"/>
    <n v="0"/>
    <n v="0"/>
    <x v="1"/>
    <d v="1899-12-30T00:00:00"/>
    <n v="0"/>
    <m/>
  </r>
  <r>
    <s v="2020-01-14(화)"/>
    <x v="12"/>
    <s v="수석"/>
    <s v=""/>
    <s v=""/>
    <x v="13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5(수)"/>
    <x v="0"/>
    <s v="수석"/>
    <s v="11:08:43"/>
    <s v="22:54:21"/>
    <x v="14"/>
    <x v="0"/>
    <n v="3"/>
    <s v="수"/>
    <s v=""/>
    <s v="정상근무"/>
    <d v="1899-12-30T11:45:38"/>
    <s v="2:00:00"/>
    <d v="1899-12-30T09:45:38"/>
    <n v="9.7605555555555554"/>
    <n v="9"/>
    <n v="8"/>
    <n v="1"/>
    <n v="0"/>
    <x v="1"/>
    <d v="1899-12-30T00:00:00"/>
    <n v="0"/>
    <m/>
  </r>
  <r>
    <s v="2020-01-15(수)"/>
    <x v="1"/>
    <s v="대표이사"/>
    <s v=""/>
    <s v=""/>
    <x v="14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5(수)"/>
    <x v="2"/>
    <s v="과장"/>
    <s v="09:27:39"/>
    <s v="18:05:39"/>
    <x v="14"/>
    <x v="0"/>
    <n v="3"/>
    <s v="수"/>
    <s v=""/>
    <s v="정상근무"/>
    <d v="1899-12-30T08:38:00"/>
    <d v="1899-12-30T00:05:39"/>
    <d v="1899-12-30T08:32:21"/>
    <n v="8.5391666666666666"/>
    <n v="8"/>
    <n v="8"/>
    <n v="0"/>
    <n v="0"/>
    <x v="1"/>
    <d v="1899-12-30T00:00:00"/>
    <n v="0"/>
    <m/>
  </r>
  <r>
    <s v="2020-01-15(수)"/>
    <x v="3"/>
    <s v="수석"/>
    <s v="09:21:48"/>
    <s v="17:26:07"/>
    <x v="14"/>
    <x v="0"/>
    <n v="3"/>
    <s v="수"/>
    <s v=""/>
    <s v="정상근무"/>
    <d v="1899-12-30T08:04:19"/>
    <s v="1:00:00"/>
    <d v="1899-12-30T07:04:19"/>
    <n v="7.0719444444444441"/>
    <n v="7"/>
    <n v="7"/>
    <n v="0"/>
    <n v="0"/>
    <x v="1"/>
    <d v="1899-12-30T00:55:41"/>
    <n v="56"/>
    <m/>
  </r>
  <r>
    <s v="2020-01-15(수)"/>
    <x v="4"/>
    <s v="선임"/>
    <s v="08:09:16"/>
    <s v="17:55:35"/>
    <x v="14"/>
    <x v="0"/>
    <n v="3"/>
    <s v="수"/>
    <s v=""/>
    <s v="정상근무"/>
    <d v="1899-12-30T09:46:19"/>
    <s v="1:00:00"/>
    <d v="1899-12-30T08:46:19"/>
    <n v="8.7719444444444452"/>
    <n v="8"/>
    <n v="8"/>
    <n v="0"/>
    <n v="0"/>
    <x v="1"/>
    <d v="1899-12-30T00:00:00"/>
    <n v="0"/>
    <m/>
  </r>
  <r>
    <s v="2020-01-15(수)"/>
    <x v="5"/>
    <s v="연구원"/>
    <s v="09:29:28"/>
    <s v="23:17:44"/>
    <x v="14"/>
    <x v="0"/>
    <n v="3"/>
    <s v="수"/>
    <s v=""/>
    <s v="정상근무"/>
    <d v="1899-12-30T13:48:16"/>
    <s v="2:00:00"/>
    <d v="1899-12-30T11:48:16"/>
    <n v="11.804444444444446"/>
    <n v="11"/>
    <n v="8"/>
    <n v="3"/>
    <n v="0"/>
    <x v="1"/>
    <d v="1899-12-30T00:00:00"/>
    <n v="0"/>
    <m/>
  </r>
  <r>
    <s v="2020-01-15(수)"/>
    <x v="6"/>
    <s v="연구원"/>
    <s v="09:24:22"/>
    <s v="23:17:58"/>
    <x v="14"/>
    <x v="0"/>
    <n v="3"/>
    <s v="수"/>
    <s v=""/>
    <s v="정상근무"/>
    <d v="1899-12-30T13:53:36"/>
    <s v="2:00:00"/>
    <d v="1899-12-30T11:53:36"/>
    <n v="11.893333333333333"/>
    <n v="11"/>
    <n v="8"/>
    <n v="3"/>
    <n v="0"/>
    <x v="1"/>
    <d v="1899-12-30T00:00:00"/>
    <n v="0"/>
    <m/>
  </r>
  <r>
    <s v="2020-01-15(수)"/>
    <x v="7"/>
    <s v="이사"/>
    <s v="09:22:33"/>
    <s v="23:00:30"/>
    <x v="14"/>
    <x v="0"/>
    <n v="3"/>
    <s v="수"/>
    <s v=""/>
    <s v="정상근무"/>
    <d v="1899-12-30T13:37:57"/>
    <s v="2:00:00"/>
    <d v="1899-12-30T11:37:57"/>
    <n v="11.6325"/>
    <n v="11"/>
    <n v="8"/>
    <n v="3"/>
    <n v="0"/>
    <x v="1"/>
    <d v="1899-12-30T00:00:00"/>
    <n v="0"/>
    <m/>
  </r>
  <r>
    <s v="2020-01-15(수)"/>
    <x v="8"/>
    <s v="수석"/>
    <s v="08:57:13"/>
    <s v="00:43:38"/>
    <x v="14"/>
    <x v="0"/>
    <n v="3"/>
    <s v="수"/>
    <s v=""/>
    <s v="정상근무"/>
    <d v="1899-12-30T15:46:25"/>
    <d v="1899-12-30T00:00:00"/>
    <d v="1899-12-30T15:46:25"/>
    <n v="15.773611111111112"/>
    <n v="15"/>
    <n v="8"/>
    <n v="3"/>
    <n v="4"/>
    <x v="1"/>
    <d v="1899-12-30T00:00:00"/>
    <n v="0"/>
    <m/>
  </r>
  <r>
    <s v="2020-01-15(수)"/>
    <x v="9"/>
    <s v="이사"/>
    <s v="06:29:06"/>
    <s v="19:46:01"/>
    <x v="14"/>
    <x v="0"/>
    <n v="3"/>
    <s v="수"/>
    <s v=""/>
    <s v="정상근무"/>
    <d v="1899-12-30T13:16:55"/>
    <s v="2:00:00"/>
    <d v="1899-12-30T11:16:55"/>
    <n v="11.281944444444445"/>
    <n v="11"/>
    <n v="8"/>
    <n v="3"/>
    <n v="0"/>
    <x v="1"/>
    <d v="1899-12-30T00:00:00"/>
    <n v="0"/>
    <m/>
  </r>
  <r>
    <s v="2020-01-15(수)"/>
    <x v="10"/>
    <s v="책임"/>
    <s v="09:08:05"/>
    <s v="18:09:51"/>
    <x v="14"/>
    <x v="0"/>
    <n v="3"/>
    <s v="수"/>
    <s v=""/>
    <s v="정상근무"/>
    <d v="1899-12-30T09:01:46"/>
    <d v="1899-12-30T00:09:51"/>
    <d v="1899-12-30T08:51:55"/>
    <n v="8.8652777777777771"/>
    <n v="8"/>
    <n v="8"/>
    <n v="0"/>
    <n v="0"/>
    <x v="1"/>
    <d v="1899-12-30T00:00:00"/>
    <n v="0"/>
    <m/>
  </r>
  <r>
    <s v="2020-01-15(수)"/>
    <x v="11"/>
    <s v="주임"/>
    <s v="09:16:19"/>
    <s v="18:16:13"/>
    <x v="14"/>
    <x v="0"/>
    <n v="3"/>
    <s v="수"/>
    <s v=""/>
    <s v="정상근무"/>
    <d v="1899-12-30T08:59:54"/>
    <d v="1899-12-30T00:16:13"/>
    <d v="1899-12-30T08:43:41"/>
    <n v="8.7280555555555548"/>
    <n v="8"/>
    <n v="8"/>
    <n v="0"/>
    <n v="0"/>
    <x v="1"/>
    <d v="1899-12-30T00:00:00"/>
    <n v="0"/>
    <m/>
  </r>
  <r>
    <s v="2020-01-15(수)"/>
    <x v="12"/>
    <s v="수석"/>
    <s v=""/>
    <s v=""/>
    <x v="14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0"/>
    <s v="수석"/>
    <s v="09:21:45"/>
    <s v="18:46:14"/>
    <x v="15"/>
    <x v="0"/>
    <n v="4"/>
    <s v="목"/>
    <s v=""/>
    <s v="정상근무"/>
    <d v="1899-12-30T09:24:29"/>
    <d v="1899-12-30T00:46:14"/>
    <d v="1899-12-30T08:38:15"/>
    <n v="8.6374999999999993"/>
    <n v="8"/>
    <n v="8"/>
    <n v="0"/>
    <n v="0"/>
    <x v="1"/>
    <d v="1899-12-30T00:00:00"/>
    <n v="0"/>
    <m/>
  </r>
  <r>
    <s v="2020-01-16(목)"/>
    <x v="1"/>
    <s v="대표이사"/>
    <s v="09:07:51"/>
    <s v="00:16:46"/>
    <x v="15"/>
    <x v="0"/>
    <n v="4"/>
    <s v="목"/>
    <s v=""/>
    <s v="정상근무"/>
    <d v="1899-12-30T15:08:55"/>
    <d v="1899-12-30T00:00:00"/>
    <d v="1899-12-30T15:08:55"/>
    <n v="15.14861111111111"/>
    <n v="15"/>
    <n v="8"/>
    <n v="3"/>
    <n v="4"/>
    <x v="1"/>
    <d v="1899-12-30T00:00:00"/>
    <n v="0"/>
    <m/>
  </r>
  <r>
    <s v="2020-01-16(목)"/>
    <x v="2"/>
    <s v="과장"/>
    <s v="09:32:54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3"/>
    <s v="수석"/>
    <s v="09:33:17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4"/>
    <s v="선임"/>
    <s v="09:07:17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5"/>
    <s v="연구원"/>
    <s v="09:40:59"/>
    <s v="18:41:49"/>
    <x v="15"/>
    <x v="0"/>
    <n v="4"/>
    <s v="목"/>
    <s v=""/>
    <s v="정상근무"/>
    <d v="1899-12-30T09:00:50"/>
    <d v="1899-12-30T00:41:49"/>
    <d v="1899-12-30T08:19:01"/>
    <n v="8.3169444444444434"/>
    <n v="8"/>
    <n v="8"/>
    <n v="0"/>
    <n v="0"/>
    <x v="1"/>
    <d v="1899-12-30T00:00:00"/>
    <n v="0"/>
    <m/>
  </r>
  <r>
    <s v="2020-01-16(목)"/>
    <x v="6"/>
    <s v="연구원"/>
    <s v="09:33:12"/>
    <s v="18:41:53"/>
    <x v="15"/>
    <x v="0"/>
    <n v="4"/>
    <s v="목"/>
    <s v=""/>
    <s v="정상근무"/>
    <d v="1899-12-30T09:08:41"/>
    <d v="1899-12-30T00:41:53"/>
    <d v="1899-12-30T08:26:48"/>
    <n v="8.4466666666666672"/>
    <n v="8"/>
    <n v="8"/>
    <n v="0"/>
    <n v="0"/>
    <x v="1"/>
    <d v="1899-12-30T00:00:00"/>
    <n v="0"/>
    <m/>
  </r>
  <r>
    <s v="2020-01-16(목)"/>
    <x v="7"/>
    <s v="이사"/>
    <s v="09:22:58"/>
    <s v="18:37:18"/>
    <x v="15"/>
    <x v="0"/>
    <n v="4"/>
    <s v="목"/>
    <s v=""/>
    <s v="정상근무"/>
    <d v="1899-12-30T09:14:20"/>
    <d v="1899-12-30T00:37:18"/>
    <d v="1899-12-30T08:37:02"/>
    <n v="8.6172222222222228"/>
    <n v="8"/>
    <n v="8"/>
    <n v="0"/>
    <n v="0"/>
    <x v="1"/>
    <d v="1899-12-30T00:00:00"/>
    <n v="0"/>
    <m/>
  </r>
  <r>
    <s v="2020-01-16(목)"/>
    <x v="8"/>
    <s v="수석"/>
    <s v="09:33:06"/>
    <s v="18:35:51"/>
    <x v="15"/>
    <x v="0"/>
    <n v="4"/>
    <s v="목"/>
    <s v=""/>
    <s v="정상근무"/>
    <d v="1899-12-30T09:02:45"/>
    <d v="1899-12-30T00:35:51"/>
    <d v="1899-12-30T08:26:54"/>
    <n v="8.4483333333333341"/>
    <n v="8"/>
    <n v="8"/>
    <n v="0"/>
    <n v="0"/>
    <x v="1"/>
    <d v="1899-12-30T00:00:00"/>
    <n v="0"/>
    <m/>
  </r>
  <r>
    <s v="2020-01-16(목)"/>
    <x v="9"/>
    <s v="이사"/>
    <s v="06:41:38"/>
    <s v="18:40:11"/>
    <x v="15"/>
    <x v="0"/>
    <n v="4"/>
    <s v="목"/>
    <s v=""/>
    <s v="정상근무"/>
    <d v="1899-12-30T11:58:33"/>
    <d v="1899-12-30T00:40:11"/>
    <d v="1899-12-30T11:18:22"/>
    <n v="11.306111111111111"/>
    <n v="11"/>
    <n v="8"/>
    <n v="3"/>
    <n v="0"/>
    <x v="1"/>
    <d v="1899-12-30T00:00:00"/>
    <n v="0"/>
    <m/>
  </r>
  <r>
    <s v="2020-01-16(목)"/>
    <x v="10"/>
    <s v="책임"/>
    <s v="09:10:35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11"/>
    <s v="주임"/>
    <s v="09:20:17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6(목)"/>
    <x v="12"/>
    <s v="수석"/>
    <s v=""/>
    <s v=""/>
    <x v="15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7(금)"/>
    <x v="0"/>
    <s v="수석"/>
    <s v="09:28:41"/>
    <s v="01:40:20"/>
    <x v="16"/>
    <x v="0"/>
    <n v="5"/>
    <s v="금"/>
    <s v=""/>
    <s v="정상근무"/>
    <d v="1899-12-30T16:11:39"/>
    <d v="1899-12-30T00:00:00"/>
    <d v="1899-12-30T16:11:39"/>
    <n v="16.194166666666668"/>
    <n v="16"/>
    <n v="8"/>
    <n v="3"/>
    <n v="5"/>
    <x v="1"/>
    <d v="1899-12-30T00:00:00"/>
    <n v="0"/>
    <m/>
  </r>
  <r>
    <s v="2020-01-17(금)"/>
    <x v="1"/>
    <s v="대표이사"/>
    <s v="08:56:57"/>
    <s v="22:56:00"/>
    <x v="16"/>
    <x v="0"/>
    <n v="5"/>
    <s v="금"/>
    <s v=""/>
    <s v="정상근무"/>
    <d v="1899-12-30T13:59:03"/>
    <s v="2:00:00"/>
    <d v="1899-12-30T11:59:03"/>
    <n v="11.984166666666665"/>
    <n v="11"/>
    <n v="8"/>
    <n v="3"/>
    <n v="0"/>
    <x v="1"/>
    <d v="1899-12-30T00:00:00"/>
    <n v="0"/>
    <m/>
  </r>
  <r>
    <s v="2020-01-17(금)"/>
    <x v="2"/>
    <s v="과장"/>
    <s v="09:31:07"/>
    <s v=""/>
    <x v="16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7(금)"/>
    <x v="3"/>
    <s v="수석"/>
    <s v="09:24:20"/>
    <s v=""/>
    <x v="16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7(금)"/>
    <x v="4"/>
    <s v="선임"/>
    <s v="09:15:26"/>
    <s v="18:20:45"/>
    <x v="16"/>
    <x v="0"/>
    <n v="5"/>
    <s v="금"/>
    <s v=""/>
    <s v="정상근무"/>
    <d v="1899-12-30T09:05:19"/>
    <d v="1899-12-30T00:20:45"/>
    <d v="1899-12-30T08:44:34"/>
    <n v="8.7427777777777766"/>
    <n v="8"/>
    <n v="8"/>
    <n v="0"/>
    <n v="0"/>
    <x v="1"/>
    <d v="1899-12-30T00:00:00"/>
    <n v="0"/>
    <m/>
  </r>
  <r>
    <s v="2020-01-17(금)"/>
    <x v="5"/>
    <s v="연구원"/>
    <s v="09:29:29"/>
    <s v="18:24:27"/>
    <x v="16"/>
    <x v="0"/>
    <n v="5"/>
    <s v="금"/>
    <s v=""/>
    <s v="정상근무"/>
    <d v="1899-12-30T08:54:58"/>
    <d v="1899-12-30T00:24:27"/>
    <d v="1899-12-30T08:30:31"/>
    <n v="8.5086111111111116"/>
    <n v="8"/>
    <n v="8"/>
    <n v="0"/>
    <n v="0"/>
    <x v="1"/>
    <d v="1899-12-30T00:00:00"/>
    <n v="0"/>
    <m/>
  </r>
  <r>
    <s v="2020-01-17(금)"/>
    <x v="6"/>
    <s v="연구원"/>
    <s v="09:24:44"/>
    <s v="18:24:29"/>
    <x v="16"/>
    <x v="0"/>
    <n v="5"/>
    <s v="금"/>
    <s v=""/>
    <s v="정상근무"/>
    <d v="1899-12-30T08:59:45"/>
    <d v="1899-12-30T00:24:29"/>
    <d v="1899-12-30T08:35:16"/>
    <n v="8.5877777777777791"/>
    <n v="8"/>
    <n v="8"/>
    <n v="0"/>
    <n v="0"/>
    <x v="1"/>
    <d v="1899-12-30T00:00:00"/>
    <n v="0"/>
    <m/>
  </r>
  <r>
    <s v="2020-01-17(금)"/>
    <x v="7"/>
    <s v="이사"/>
    <s v="09:32:00"/>
    <s v="22:13:57"/>
    <x v="16"/>
    <x v="0"/>
    <n v="5"/>
    <s v="금"/>
    <s v=""/>
    <s v="정상근무"/>
    <d v="1899-12-30T12:41:57"/>
    <s v="2:00:00"/>
    <d v="1899-12-30T10:41:57"/>
    <n v="10.699166666666667"/>
    <n v="10"/>
    <n v="8"/>
    <n v="2"/>
    <n v="0"/>
    <x v="1"/>
    <d v="1899-12-30T00:00:00"/>
    <n v="0"/>
    <m/>
  </r>
  <r>
    <s v="2020-01-17(금)"/>
    <x v="8"/>
    <s v="수석"/>
    <s v="08:45:45"/>
    <s v="02:20:33"/>
    <x v="16"/>
    <x v="0"/>
    <n v="5"/>
    <s v="금"/>
    <s v=""/>
    <s v="정상근무"/>
    <d v="1899-12-30T17:34:48"/>
    <d v="1899-12-30T00:00:00"/>
    <d v="1899-12-30T17:34:48"/>
    <n v="17.579999999999998"/>
    <n v="17"/>
    <n v="8"/>
    <n v="3"/>
    <n v="6"/>
    <x v="1"/>
    <d v="1899-12-30T00:00:00"/>
    <n v="0"/>
    <m/>
  </r>
  <r>
    <s v="2020-01-17(금)"/>
    <x v="9"/>
    <s v="이사"/>
    <s v="06:08:44"/>
    <s v=""/>
    <x v="16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7(금)"/>
    <x v="10"/>
    <s v="책임"/>
    <s v="09:10:32"/>
    <s v="18:20:15"/>
    <x v="16"/>
    <x v="0"/>
    <n v="5"/>
    <s v="금"/>
    <s v=""/>
    <s v="정상근무"/>
    <d v="1899-12-30T09:09:43"/>
    <d v="1899-12-30T00:20:15"/>
    <d v="1899-12-30T08:49:28"/>
    <n v="8.8244444444444436"/>
    <n v="8"/>
    <n v="8"/>
    <n v="0"/>
    <n v="0"/>
    <x v="1"/>
    <d v="1899-12-30T00:00:00"/>
    <n v="0"/>
    <m/>
  </r>
  <r>
    <s v="2020-01-17(금)"/>
    <x v="11"/>
    <s v="주임"/>
    <s v="09:31:37"/>
    <s v=""/>
    <x v="16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7(금)"/>
    <x v="12"/>
    <s v="수석"/>
    <s v=""/>
    <s v=""/>
    <x v="16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18(토)"/>
    <x v="0"/>
    <s v="수석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1"/>
    <s v="대표이사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2"/>
    <s v="과장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3"/>
    <s v="수석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4"/>
    <s v="선임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5"/>
    <s v="연구원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6"/>
    <s v="연구원"/>
    <s v="13:44:13"/>
    <s v="16:31:50"/>
    <x v="17"/>
    <x v="0"/>
    <n v="6"/>
    <s v="토"/>
    <s v=""/>
    <s v="휴무"/>
    <d v="1899-12-30T02:47:37"/>
    <s v="1:00:00"/>
    <d v="1899-12-30T01:47:37"/>
    <n v="1.793611111111111"/>
    <n v="1"/>
    <n v="1"/>
    <n v="0"/>
    <n v="0"/>
    <x v="2"/>
    <d v="1899-12-30T06:12:23"/>
    <n v="372"/>
    <m/>
  </r>
  <r>
    <s v="2020-01-18(토)"/>
    <x v="7"/>
    <s v="이사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8"/>
    <s v="수석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9"/>
    <s v="이사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10"/>
    <s v="책임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11"/>
    <s v="주임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8(토)"/>
    <x v="12"/>
    <s v="수석"/>
    <s v=""/>
    <s v=""/>
    <x v="17"/>
    <x v="0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0"/>
    <s v="수석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1"/>
    <s v="대표이사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2"/>
    <s v="과장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3"/>
    <s v="수석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4"/>
    <s v="선임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5"/>
    <s v="연구원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6"/>
    <s v="연구원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7"/>
    <s v="이사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8"/>
    <s v="수석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9"/>
    <s v="이사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10"/>
    <s v="책임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11"/>
    <s v="주임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19(일)"/>
    <x v="12"/>
    <s v="수석"/>
    <s v=""/>
    <s v=""/>
    <x v="18"/>
    <x v="0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1-20(월)"/>
    <x v="0"/>
    <s v="수석"/>
    <s v="09:20:03"/>
    <s v="18:26:51"/>
    <x v="19"/>
    <x v="0"/>
    <n v="1"/>
    <s v="월"/>
    <s v=""/>
    <s v="정상근무"/>
    <d v="1899-12-30T09:06:48"/>
    <d v="1899-12-30T00:26:51"/>
    <d v="1899-12-30T08:39:57"/>
    <n v="8.6658333333333335"/>
    <n v="8"/>
    <n v="8"/>
    <n v="0"/>
    <n v="0"/>
    <x v="1"/>
    <d v="1899-12-30T00:00:00"/>
    <n v="0"/>
    <m/>
  </r>
  <r>
    <s v="2020-01-20(월)"/>
    <x v="1"/>
    <s v="대표이사"/>
    <s v="09:04:50"/>
    <s v="00:08:17"/>
    <x v="19"/>
    <x v="0"/>
    <n v="1"/>
    <s v="월"/>
    <s v=""/>
    <s v="정상근무"/>
    <d v="1899-12-30T15:03:27"/>
    <d v="1899-12-30T00:00:00"/>
    <d v="1899-12-30T15:03:27"/>
    <n v="15.057500000000001"/>
    <n v="15"/>
    <n v="8"/>
    <n v="3"/>
    <n v="4"/>
    <x v="1"/>
    <d v="1899-12-30T00:00:00"/>
    <n v="0"/>
    <m/>
  </r>
  <r>
    <s v="2020-01-20(월)"/>
    <x v="2"/>
    <s v="과장"/>
    <s v="09:26:51"/>
    <s v="20:54:31"/>
    <x v="19"/>
    <x v="0"/>
    <n v="1"/>
    <s v="월"/>
    <s v=""/>
    <s v="정상근무"/>
    <d v="1899-12-30T11:27:40"/>
    <s v="2:00:00"/>
    <d v="1899-12-30T09:27:40"/>
    <n v="9.4611111111111104"/>
    <n v="9"/>
    <n v="8"/>
    <n v="1"/>
    <n v="0"/>
    <x v="1"/>
    <d v="1899-12-30T00:00:00"/>
    <n v="0"/>
    <m/>
  </r>
  <r>
    <s v="2020-01-20(월)"/>
    <x v="3"/>
    <s v="수석"/>
    <s v="10:30:25"/>
    <s v="17:30:49"/>
    <x v="19"/>
    <x v="0"/>
    <n v="1"/>
    <s v="월"/>
    <s v=""/>
    <s v="정상근무"/>
    <d v="1899-12-30T07:00:24"/>
    <s v="1:00:00"/>
    <d v="1899-12-30T06:00:24"/>
    <n v="6.0066666666666668"/>
    <n v="6"/>
    <n v="6"/>
    <n v="0"/>
    <n v="0"/>
    <x v="1"/>
    <d v="1899-12-30T01:59:36"/>
    <n v="120"/>
    <m/>
  </r>
  <r>
    <s v="2020-01-20(월)"/>
    <x v="4"/>
    <s v="선임"/>
    <s v="09:08:59"/>
    <s v="18:15:01"/>
    <x v="19"/>
    <x v="0"/>
    <n v="1"/>
    <s v="월"/>
    <s v=""/>
    <s v="정상근무"/>
    <d v="1899-12-30T09:06:02"/>
    <d v="1899-12-30T00:15:01"/>
    <d v="1899-12-30T08:51:01"/>
    <n v="8.8502777777777766"/>
    <n v="8"/>
    <n v="8"/>
    <n v="0"/>
    <n v="0"/>
    <x v="1"/>
    <d v="1899-12-30T00:00:00"/>
    <n v="0"/>
    <m/>
  </r>
  <r>
    <s v="2020-01-20(월)"/>
    <x v="5"/>
    <s v="연구원"/>
    <s v="09:28:30"/>
    <s v="19:12:20"/>
    <x v="19"/>
    <x v="0"/>
    <n v="1"/>
    <s v="월"/>
    <s v=""/>
    <s v="정상근무"/>
    <d v="1899-12-30T09:43:50"/>
    <s v="2:00:00"/>
    <d v="1899-12-30T07:43:50"/>
    <n v="7.7305555555555561"/>
    <n v="7"/>
    <n v="7"/>
    <n v="0"/>
    <n v="0"/>
    <x v="1"/>
    <d v="1899-12-30T00:16:10"/>
    <n v="16"/>
    <m/>
  </r>
  <r>
    <s v="2020-01-20(월)"/>
    <x v="6"/>
    <s v="연구원"/>
    <s v="09:26:02"/>
    <s v="21:25:56"/>
    <x v="19"/>
    <x v="0"/>
    <n v="1"/>
    <s v="월"/>
    <s v=""/>
    <s v="정상근무"/>
    <d v="1899-12-30T11:59:54"/>
    <s v="2:00:00"/>
    <d v="1899-12-30T09:59:54"/>
    <n v="9.9983333333333331"/>
    <n v="9"/>
    <n v="8"/>
    <n v="1"/>
    <n v="0"/>
    <x v="1"/>
    <d v="1899-12-30T00:00:00"/>
    <n v="0"/>
    <m/>
  </r>
  <r>
    <s v="2020-01-20(월)"/>
    <x v="7"/>
    <s v="이사"/>
    <s v="09:19:18"/>
    <s v="18:29:44"/>
    <x v="19"/>
    <x v="0"/>
    <n v="1"/>
    <s v="월"/>
    <s v=""/>
    <s v="정상근무"/>
    <d v="1899-12-30T09:10:26"/>
    <d v="1899-12-30T00:29:44"/>
    <d v="1899-12-30T08:40:42"/>
    <n v="8.6783333333333328"/>
    <n v="8"/>
    <n v="8"/>
    <n v="0"/>
    <n v="0"/>
    <x v="1"/>
    <d v="1899-12-30T00:00:00"/>
    <n v="0"/>
    <m/>
  </r>
  <r>
    <s v="2020-01-20(월)"/>
    <x v="8"/>
    <s v="수석"/>
    <s v="08:48:14"/>
    <s v="18:44:07"/>
    <x v="19"/>
    <x v="0"/>
    <n v="1"/>
    <s v="월"/>
    <s v=""/>
    <s v="정상근무"/>
    <d v="1899-12-30T09:55:53"/>
    <d v="1899-12-30T00:44:07"/>
    <d v="1899-12-30T09:11:46"/>
    <n v="9.1961111111111116"/>
    <n v="9"/>
    <n v="8"/>
    <n v="1"/>
    <n v="0"/>
    <x v="1"/>
    <d v="1899-12-30T00:00:00"/>
    <n v="0"/>
    <m/>
  </r>
  <r>
    <s v="2020-01-20(월)"/>
    <x v="9"/>
    <s v="이사"/>
    <s v="07:57:40"/>
    <s v="19:38:07"/>
    <x v="19"/>
    <x v="0"/>
    <n v="1"/>
    <s v="월"/>
    <s v=""/>
    <s v="정상근무"/>
    <d v="1899-12-30T11:40:27"/>
    <s v="2:00:00"/>
    <d v="1899-12-30T09:40:27"/>
    <n v="9.6741666666666664"/>
    <n v="9"/>
    <n v="8"/>
    <n v="1"/>
    <n v="0"/>
    <x v="1"/>
    <d v="1899-12-30T00:00:00"/>
    <n v="0"/>
    <m/>
  </r>
  <r>
    <s v="2020-01-20(월)"/>
    <x v="10"/>
    <s v="책임"/>
    <s v=""/>
    <s v=""/>
    <x v="19"/>
    <x v="0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0(월)"/>
    <x v="11"/>
    <s v="주임"/>
    <s v="09:16:12"/>
    <s v="17:49:44"/>
    <x v="19"/>
    <x v="0"/>
    <n v="1"/>
    <s v="월"/>
    <s v=""/>
    <s v="정상근무"/>
    <d v="1899-12-30T08:33:32"/>
    <s v="1:00:00"/>
    <d v="1899-12-30T07:33:32"/>
    <n v="7.5588888888888883"/>
    <n v="7"/>
    <n v="7"/>
    <n v="0"/>
    <n v="0"/>
    <x v="1"/>
    <d v="1899-12-30T00:26:28"/>
    <n v="26"/>
    <m/>
  </r>
  <r>
    <s v="2020-01-20(월)"/>
    <x v="12"/>
    <s v="수석"/>
    <s v=""/>
    <s v=""/>
    <x v="19"/>
    <x v="0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1(화)"/>
    <x v="0"/>
    <s v="수석"/>
    <s v="09:29:24"/>
    <s v="18:48:57"/>
    <x v="20"/>
    <x v="0"/>
    <n v="2"/>
    <s v="화"/>
    <s v=""/>
    <s v="정상근무"/>
    <d v="1899-12-30T09:19:33"/>
    <d v="1899-12-30T00:48:57"/>
    <d v="1899-12-30T08:30:36"/>
    <n v="8.51"/>
    <n v="8"/>
    <n v="8"/>
    <n v="0"/>
    <n v="0"/>
    <x v="1"/>
    <d v="1899-12-30T00:00:00"/>
    <n v="0"/>
    <m/>
  </r>
  <r>
    <s v="2020-01-21(화)"/>
    <x v="1"/>
    <s v="대표이사"/>
    <s v="06:10:46"/>
    <s v="19:22:09"/>
    <x v="20"/>
    <x v="0"/>
    <n v="2"/>
    <s v="화"/>
    <s v=""/>
    <s v="정상근무"/>
    <d v="1899-12-30T13:11:23"/>
    <s v="2:00:00"/>
    <d v="1899-12-30T11:11:23"/>
    <n v="11.189722222222223"/>
    <n v="11"/>
    <n v="8"/>
    <n v="3"/>
    <n v="0"/>
    <x v="1"/>
    <d v="1899-12-30T00:00:00"/>
    <n v="0"/>
    <m/>
  </r>
  <r>
    <s v="2020-01-21(화)"/>
    <x v="2"/>
    <s v="과장"/>
    <s v="09:32:09"/>
    <s v="18:52:12"/>
    <x v="20"/>
    <x v="0"/>
    <n v="2"/>
    <s v="화"/>
    <s v=""/>
    <s v="정상근무"/>
    <d v="1899-12-30T09:20:03"/>
    <d v="1899-12-30T00:52:12"/>
    <d v="1899-12-30T08:27:51"/>
    <n v="8.4641666666666655"/>
    <n v="8"/>
    <n v="8"/>
    <n v="0"/>
    <n v="0"/>
    <x v="1"/>
    <d v="1899-12-30T00:00:00"/>
    <n v="0"/>
    <m/>
  </r>
  <r>
    <s v="2020-01-21(화)"/>
    <x v="3"/>
    <s v="수석"/>
    <s v="09:38:26"/>
    <s v=""/>
    <x v="20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1(화)"/>
    <x v="4"/>
    <s v="선임"/>
    <s v="09:08:19"/>
    <s v="18:07:56"/>
    <x v="20"/>
    <x v="0"/>
    <n v="2"/>
    <s v="화"/>
    <s v=""/>
    <s v="정상근무"/>
    <d v="1899-12-30T08:59:37"/>
    <d v="1899-12-30T00:07:56"/>
    <d v="1899-12-30T08:51:41"/>
    <n v="8.8613888888888876"/>
    <n v="8"/>
    <n v="8"/>
    <n v="0"/>
    <n v="0"/>
    <x v="1"/>
    <d v="1899-12-30T00:00:00"/>
    <n v="0"/>
    <m/>
  </r>
  <r>
    <s v="2020-01-21(화)"/>
    <x v="5"/>
    <s v="연구원"/>
    <s v="09:29:11"/>
    <s v="19:33:22"/>
    <x v="20"/>
    <x v="0"/>
    <n v="2"/>
    <s v="화"/>
    <s v=""/>
    <s v="정상근무"/>
    <d v="1899-12-30T10:04:11"/>
    <s v="2:00:00"/>
    <d v="1899-12-30T08:04:11"/>
    <n v="8.0697222222222216"/>
    <n v="8"/>
    <n v="8"/>
    <n v="0"/>
    <n v="0"/>
    <x v="1"/>
    <d v="1899-12-30T00:00:00"/>
    <n v="0"/>
    <m/>
  </r>
  <r>
    <s v="2020-01-21(화)"/>
    <x v="6"/>
    <s v="연구원"/>
    <s v="09:19:04"/>
    <s v="22:24:16"/>
    <x v="20"/>
    <x v="0"/>
    <n v="2"/>
    <s v="화"/>
    <s v=""/>
    <s v="정상근무"/>
    <d v="1899-12-30T13:05:12"/>
    <s v="2:00:00"/>
    <d v="1899-12-30T11:05:12"/>
    <n v="11.086666666666668"/>
    <n v="11"/>
    <n v="8"/>
    <n v="3"/>
    <n v="0"/>
    <x v="1"/>
    <d v="1899-12-30T00:00:00"/>
    <n v="0"/>
    <m/>
  </r>
  <r>
    <s v="2020-01-21(화)"/>
    <x v="7"/>
    <s v="이사"/>
    <s v="09:18:58"/>
    <s v="18:49:13"/>
    <x v="20"/>
    <x v="0"/>
    <n v="2"/>
    <s v="화"/>
    <s v=""/>
    <s v="정상근무"/>
    <d v="1899-12-30T09:30:15"/>
    <d v="1899-12-30T00:49:13"/>
    <d v="1899-12-30T08:41:02"/>
    <n v="8.6838888888888892"/>
    <n v="8"/>
    <n v="8"/>
    <n v="0"/>
    <n v="0"/>
    <x v="1"/>
    <d v="1899-12-30T00:00:00"/>
    <n v="0"/>
    <m/>
  </r>
  <r>
    <s v="2020-01-21(화)"/>
    <x v="8"/>
    <s v="수석"/>
    <s v="08:50:45"/>
    <s v="18:32:09"/>
    <x v="20"/>
    <x v="0"/>
    <n v="2"/>
    <s v="화"/>
    <s v=""/>
    <s v="정상근무"/>
    <d v="1899-12-30T09:41:24"/>
    <d v="1899-12-30T00:32:09"/>
    <d v="1899-12-30T09:09:15"/>
    <n v="9.1541666666666668"/>
    <n v="9"/>
    <n v="8"/>
    <n v="1"/>
    <n v="0"/>
    <x v="1"/>
    <d v="1899-12-30T00:00:00"/>
    <n v="0"/>
    <m/>
  </r>
  <r>
    <s v="2020-01-21(화)"/>
    <x v="9"/>
    <s v="이사"/>
    <s v=""/>
    <s v="19:22:01"/>
    <x v="20"/>
    <x v="0"/>
    <n v="2"/>
    <s v="화"/>
    <s v=""/>
    <s v="정상근무"/>
    <s v=""/>
    <s v="2:00:00"/>
    <s v=""/>
    <s v=""/>
    <n v="0"/>
    <n v="0"/>
    <n v="0"/>
    <n v="0"/>
    <x v="0"/>
    <d v="1899-12-30T00:00:00"/>
    <n v="0"/>
    <m/>
  </r>
  <r>
    <s v="2020-01-21(화)"/>
    <x v="10"/>
    <s v="책임"/>
    <s v="09:10:55"/>
    <s v="18:10:14"/>
    <x v="20"/>
    <x v="0"/>
    <n v="2"/>
    <s v="화"/>
    <s v=""/>
    <s v="정상근무"/>
    <d v="1899-12-30T08:59:19"/>
    <d v="1899-12-30T00:10:14"/>
    <d v="1899-12-30T08:49:05"/>
    <n v="8.8180555555555546"/>
    <n v="8"/>
    <n v="8"/>
    <n v="0"/>
    <n v="0"/>
    <x v="1"/>
    <d v="1899-12-30T00:00:00"/>
    <n v="0"/>
    <m/>
  </r>
  <r>
    <s v="2020-01-21(화)"/>
    <x v="11"/>
    <s v="주임"/>
    <s v="09:30:57"/>
    <s v="18:45:20"/>
    <x v="20"/>
    <x v="0"/>
    <n v="2"/>
    <s v="화"/>
    <s v=""/>
    <s v="정상근무"/>
    <d v="1899-12-30T09:14:23"/>
    <d v="1899-12-30T00:45:20"/>
    <d v="1899-12-30T08:29:03"/>
    <n v="8.4841666666666651"/>
    <n v="8"/>
    <n v="8"/>
    <n v="0"/>
    <n v="0"/>
    <x v="1"/>
    <d v="1899-12-30T00:00:00"/>
    <n v="0"/>
    <m/>
  </r>
  <r>
    <s v="2020-01-21(화)"/>
    <x v="12"/>
    <s v="수석"/>
    <s v=""/>
    <s v=""/>
    <x v="20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2(수)"/>
    <x v="0"/>
    <s v="수석"/>
    <s v="09:40:40"/>
    <s v="19:13:32"/>
    <x v="21"/>
    <x v="0"/>
    <n v="3"/>
    <s v="수"/>
    <s v=""/>
    <s v="정상근무"/>
    <d v="1899-12-30T09:32:52"/>
    <s v="2:00:00"/>
    <d v="1899-12-30T07:32:52"/>
    <n v="7.5477777777777773"/>
    <n v="7"/>
    <n v="7"/>
    <n v="0"/>
    <n v="0"/>
    <x v="1"/>
    <d v="1899-12-30T00:27:08"/>
    <n v="27"/>
    <m/>
  </r>
  <r>
    <s v="2020-01-22(수)"/>
    <x v="1"/>
    <s v="대표이사"/>
    <s v="09:05:08"/>
    <s v=""/>
    <x v="21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2(수)"/>
    <x v="2"/>
    <s v="과장"/>
    <s v="09:29:30"/>
    <s v="18:10:33"/>
    <x v="21"/>
    <x v="0"/>
    <n v="3"/>
    <s v="수"/>
    <s v=""/>
    <s v="정상근무"/>
    <d v="1899-12-30T08:41:03"/>
    <d v="1899-12-30T00:10:33"/>
    <d v="1899-12-30T08:30:30"/>
    <n v="8.5083333333333329"/>
    <n v="8"/>
    <n v="8"/>
    <n v="0"/>
    <n v="0"/>
    <x v="1"/>
    <d v="1899-12-30T00:00:00"/>
    <n v="0"/>
    <m/>
  </r>
  <r>
    <s v="2020-01-22(수)"/>
    <x v="3"/>
    <s v="수석"/>
    <s v="09:21:03"/>
    <s v="17:35:39"/>
    <x v="21"/>
    <x v="0"/>
    <n v="3"/>
    <s v="수"/>
    <s v=""/>
    <s v="정상근무"/>
    <d v="1899-12-30T08:14:36"/>
    <s v="1:00:00"/>
    <d v="1899-12-30T07:14:36"/>
    <n v="7.2433333333333332"/>
    <n v="7"/>
    <n v="7"/>
    <n v="0"/>
    <n v="0"/>
    <x v="1"/>
    <d v="1899-12-30T00:45:24"/>
    <n v="45"/>
    <m/>
  </r>
  <r>
    <s v="2020-01-22(수)"/>
    <x v="4"/>
    <s v="선임"/>
    <s v="09:14:18"/>
    <s v="18:57:39"/>
    <x v="21"/>
    <x v="0"/>
    <n v="3"/>
    <s v="수"/>
    <s v=""/>
    <s v="정상근무"/>
    <d v="1899-12-30T09:43:21"/>
    <d v="1899-12-30T00:57:39"/>
    <d v="1899-12-30T08:45:42"/>
    <n v="8.7616666666666667"/>
    <n v="8"/>
    <n v="8"/>
    <n v="0"/>
    <n v="0"/>
    <x v="1"/>
    <d v="1899-12-30T00:00:00"/>
    <n v="0"/>
    <m/>
  </r>
  <r>
    <s v="2020-01-22(수)"/>
    <x v="5"/>
    <s v="연구원"/>
    <s v="09:31:20"/>
    <s v="19:10:30"/>
    <x v="21"/>
    <x v="0"/>
    <n v="3"/>
    <s v="수"/>
    <s v=""/>
    <s v="정상근무"/>
    <d v="1899-12-30T09:39:10"/>
    <s v="2:00:00"/>
    <d v="1899-12-30T07:39:10"/>
    <n v="7.6527777777777786"/>
    <n v="7"/>
    <n v="7"/>
    <n v="0"/>
    <n v="0"/>
    <x v="1"/>
    <d v="1899-12-30T00:20:50"/>
    <n v="21"/>
    <m/>
  </r>
  <r>
    <s v="2020-01-22(수)"/>
    <x v="6"/>
    <s v="연구원"/>
    <s v="09:26:39"/>
    <s v="19:10:48"/>
    <x v="21"/>
    <x v="0"/>
    <n v="3"/>
    <s v="수"/>
    <s v=""/>
    <s v="정상근무"/>
    <d v="1899-12-30T09:44:09"/>
    <s v="2:00:00"/>
    <d v="1899-12-30T07:44:09"/>
    <n v="7.7358333333333338"/>
    <n v="7"/>
    <n v="7"/>
    <n v="0"/>
    <n v="0"/>
    <x v="1"/>
    <d v="1899-12-30T00:15:51"/>
    <n v="16"/>
    <m/>
  </r>
  <r>
    <s v="2020-01-22(수)"/>
    <x v="7"/>
    <s v="이사"/>
    <s v="09:30:34"/>
    <s v="21:17:57"/>
    <x v="21"/>
    <x v="0"/>
    <n v="3"/>
    <s v="수"/>
    <s v=""/>
    <s v="정상근무"/>
    <d v="1899-12-30T11:47:23"/>
    <s v="2:00:00"/>
    <d v="1899-12-30T09:47:23"/>
    <n v="9.7897222222222222"/>
    <n v="9"/>
    <n v="8"/>
    <n v="1"/>
    <n v="0"/>
    <x v="1"/>
    <d v="1899-12-30T00:00:00"/>
    <n v="0"/>
    <m/>
  </r>
  <r>
    <s v="2020-01-22(수)"/>
    <x v="8"/>
    <s v="수석"/>
    <s v="08:49:43"/>
    <s v="21:46:44"/>
    <x v="21"/>
    <x v="0"/>
    <n v="3"/>
    <s v="수"/>
    <s v=""/>
    <s v="정상근무"/>
    <d v="1899-12-30T12:57:01"/>
    <s v="2:00:00"/>
    <d v="1899-12-30T10:57:01"/>
    <n v="10.950277777777776"/>
    <n v="10"/>
    <n v="8"/>
    <n v="2"/>
    <n v="0"/>
    <x v="1"/>
    <d v="1899-12-30T00:00:00"/>
    <n v="0"/>
    <m/>
  </r>
  <r>
    <s v="2020-01-22(수)"/>
    <x v="9"/>
    <s v="이사"/>
    <s v="06:55:34"/>
    <s v="19:29:54"/>
    <x v="21"/>
    <x v="0"/>
    <n v="3"/>
    <s v="수"/>
    <s v=""/>
    <s v="정상근무"/>
    <d v="1899-12-30T12:34:20"/>
    <s v="2:00:00"/>
    <d v="1899-12-30T10:34:20"/>
    <n v="10.572222222222223"/>
    <n v="10"/>
    <n v="8"/>
    <n v="2"/>
    <n v="0"/>
    <x v="1"/>
    <d v="1899-12-30T00:00:00"/>
    <n v="0"/>
    <m/>
  </r>
  <r>
    <s v="2020-01-22(수)"/>
    <x v="10"/>
    <s v="책임"/>
    <s v="09:08:41"/>
    <s v="18:10:20"/>
    <x v="21"/>
    <x v="0"/>
    <n v="3"/>
    <s v="수"/>
    <s v=""/>
    <s v="정상근무"/>
    <d v="1899-12-30T09:01:39"/>
    <d v="1899-12-30T00:10:20"/>
    <d v="1899-12-30T08:51:19"/>
    <n v="8.8552777777777774"/>
    <n v="8"/>
    <n v="8"/>
    <n v="0"/>
    <n v="0"/>
    <x v="1"/>
    <d v="1899-12-30T00:00:00"/>
    <n v="0"/>
    <m/>
  </r>
  <r>
    <s v="2020-01-22(수)"/>
    <x v="11"/>
    <s v="주임"/>
    <s v="09:13:31"/>
    <s v="19:33:15"/>
    <x v="21"/>
    <x v="0"/>
    <n v="3"/>
    <s v="수"/>
    <s v=""/>
    <s v="정상근무"/>
    <d v="1899-12-30T10:19:44"/>
    <s v="2:00:00"/>
    <d v="1899-12-30T08:19:44"/>
    <n v="8.3288888888888888"/>
    <n v="8"/>
    <n v="8"/>
    <n v="0"/>
    <n v="0"/>
    <x v="1"/>
    <d v="1899-12-30T00:00:00"/>
    <n v="0"/>
    <m/>
  </r>
  <r>
    <s v="2020-01-22(수)"/>
    <x v="12"/>
    <s v="수석"/>
    <s v=""/>
    <s v=""/>
    <x v="21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0"/>
    <s v="수석"/>
    <s v="09:25:23"/>
    <s v="18:54:17"/>
    <x v="22"/>
    <x v="0"/>
    <n v="4"/>
    <s v="목"/>
    <s v=""/>
    <s v="정상근무"/>
    <d v="1899-12-30T09:28:54"/>
    <d v="1899-12-30T00:54:17"/>
    <d v="1899-12-30T08:34:37"/>
    <n v="8.5769444444444449"/>
    <n v="8"/>
    <n v="8"/>
    <n v="0"/>
    <n v="0"/>
    <x v="1"/>
    <d v="1899-12-30T00:00:00"/>
    <n v="0"/>
    <m/>
  </r>
  <r>
    <s v="2020-01-23(목)"/>
    <x v="1"/>
    <s v="대표이사"/>
    <s v="09:10:28"/>
    <s v="18:29:16"/>
    <x v="22"/>
    <x v="0"/>
    <n v="4"/>
    <s v="목"/>
    <s v=""/>
    <s v="정상근무"/>
    <d v="1899-12-30T09:18:48"/>
    <d v="1899-12-30T00:29:16"/>
    <d v="1899-12-30T08:49:32"/>
    <n v="8.8255555555555549"/>
    <n v="8"/>
    <n v="8"/>
    <n v="0"/>
    <n v="0"/>
    <x v="1"/>
    <d v="1899-12-30T00:00:00"/>
    <n v="0"/>
    <m/>
  </r>
  <r>
    <s v="2020-01-23(목)"/>
    <x v="2"/>
    <s v="과장"/>
    <s v="09:31:54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3"/>
    <s v="수석"/>
    <s v="09:21:12"/>
    <s v="17:26:39"/>
    <x v="22"/>
    <x v="0"/>
    <n v="4"/>
    <s v="목"/>
    <s v=""/>
    <s v="정상근무"/>
    <d v="1899-12-30T08:05:27"/>
    <s v="1:00:00"/>
    <d v="1899-12-30T07:05:27"/>
    <n v="7.0908333333333333"/>
    <n v="7"/>
    <n v="7"/>
    <n v="0"/>
    <n v="0"/>
    <x v="1"/>
    <d v="1899-12-30T00:54:33"/>
    <n v="55"/>
    <m/>
  </r>
  <r>
    <s v="2020-01-23(목)"/>
    <x v="4"/>
    <s v="선임"/>
    <s v="09:04:32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5"/>
    <s v="연구원"/>
    <s v="09:28:14"/>
    <s v="18:21:52"/>
    <x v="22"/>
    <x v="0"/>
    <n v="4"/>
    <s v="목"/>
    <s v=""/>
    <s v="정상근무"/>
    <d v="1899-12-30T08:53:38"/>
    <d v="1899-12-30T00:21:52"/>
    <d v="1899-12-30T08:31:46"/>
    <n v="8.5294444444444455"/>
    <n v="8"/>
    <n v="8"/>
    <n v="0"/>
    <n v="0"/>
    <x v="1"/>
    <d v="1899-12-30T00:00:00"/>
    <n v="0"/>
    <m/>
  </r>
  <r>
    <s v="2020-01-23(목)"/>
    <x v="6"/>
    <s v="연구원"/>
    <s v="09:24:18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7"/>
    <s v="이사"/>
    <s v="08:58:06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8"/>
    <s v="수석"/>
    <s v="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9"/>
    <s v="이사"/>
    <s v="06:13:32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10"/>
    <s v="책임"/>
    <s v="09:53:28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11"/>
    <s v="주임"/>
    <s v="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3(목)"/>
    <x v="12"/>
    <s v="수석"/>
    <s v=""/>
    <s v=""/>
    <x v="22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4(금)"/>
    <x v="0"/>
    <s v="수석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1"/>
    <s v="대표이사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2"/>
    <s v="과장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3"/>
    <s v="수석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4"/>
    <s v="선임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5"/>
    <s v="연구원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6"/>
    <s v="연구원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7"/>
    <s v="이사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8"/>
    <s v="수석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9"/>
    <s v="이사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10"/>
    <s v="책임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11"/>
    <s v="주임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4(금)"/>
    <x v="12"/>
    <s v="수석"/>
    <s v=""/>
    <s v=""/>
    <x v="23"/>
    <x v="0"/>
    <n v="5"/>
    <s v="금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0"/>
    <s v="수석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1"/>
    <s v="대표이사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2"/>
    <s v="과장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3"/>
    <s v="수석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4"/>
    <s v="선임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5"/>
    <s v="연구원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6"/>
    <s v="연구원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7"/>
    <s v="이사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8"/>
    <s v="수석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9"/>
    <s v="이사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10"/>
    <s v="책임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11"/>
    <s v="주임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5(토)"/>
    <x v="12"/>
    <s v="수석"/>
    <s v=""/>
    <s v=""/>
    <x v="24"/>
    <x v="0"/>
    <n v="6"/>
    <s v="토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0"/>
    <s v="수석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1"/>
    <s v="대표이사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2"/>
    <s v="과장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3"/>
    <s v="수석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4"/>
    <s v="선임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5"/>
    <s v="연구원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6"/>
    <s v="연구원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7"/>
    <s v="이사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8"/>
    <s v="수석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9"/>
    <s v="이사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10"/>
    <s v="책임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11"/>
    <s v="주임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6(일)"/>
    <x v="12"/>
    <s v="수석"/>
    <s v=""/>
    <s v=""/>
    <x v="25"/>
    <x v="0"/>
    <n v="7"/>
    <s v="일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0"/>
    <s v="수석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1"/>
    <s v="대표이사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2"/>
    <s v="과장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3"/>
    <s v="수석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4"/>
    <s v="선임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5"/>
    <s v="연구원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6"/>
    <s v="연구원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7"/>
    <s v="이사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8"/>
    <s v="수석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9"/>
    <s v="이사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10"/>
    <s v="책임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11"/>
    <s v="주임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7(월)"/>
    <x v="12"/>
    <s v="수석"/>
    <s v=""/>
    <s v=""/>
    <x v="26"/>
    <x v="0"/>
    <n v="1"/>
    <s v="월"/>
    <s v="설연휴"/>
    <s v="휴무"/>
    <s v=""/>
    <d v="1899-12-30T00:00:00"/>
    <s v=""/>
    <s v=""/>
    <n v="0"/>
    <n v="0"/>
    <n v="0"/>
    <n v="0"/>
    <x v="0"/>
    <d v="1899-12-30T00:00:00"/>
    <n v="0"/>
    <m/>
  </r>
  <r>
    <s v="2020-01-28(화)"/>
    <x v="0"/>
    <s v="수석"/>
    <s v=""/>
    <s v=""/>
    <x v="27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8(화)"/>
    <x v="1"/>
    <s v="대표이사"/>
    <s v="09:14:13"/>
    <s v="18:36:02"/>
    <x v="27"/>
    <x v="0"/>
    <n v="2"/>
    <s v="화"/>
    <s v=""/>
    <s v="정상근무"/>
    <d v="1899-12-30T09:21:49"/>
    <d v="1899-12-30T00:36:02"/>
    <d v="1899-12-30T08:45:47"/>
    <n v="8.7630555555555549"/>
    <n v="8"/>
    <n v="8"/>
    <n v="0"/>
    <n v="0"/>
    <x v="1"/>
    <d v="1899-12-30T00:00:00"/>
    <n v="0"/>
    <m/>
  </r>
  <r>
    <s v="2020-01-28(화)"/>
    <x v="2"/>
    <s v="과장"/>
    <s v="09:23:26"/>
    <s v="18:30:58"/>
    <x v="27"/>
    <x v="0"/>
    <n v="2"/>
    <s v="화"/>
    <s v=""/>
    <s v="정상근무"/>
    <d v="1899-12-30T09:07:32"/>
    <d v="1899-12-30T00:30:58"/>
    <d v="1899-12-30T08:36:34"/>
    <n v="8.6094444444444438"/>
    <n v="8"/>
    <n v="8"/>
    <n v="0"/>
    <n v="0"/>
    <x v="1"/>
    <d v="1899-12-30T00:00:00"/>
    <n v="0"/>
    <m/>
  </r>
  <r>
    <s v="2020-01-28(화)"/>
    <x v="3"/>
    <s v="수석"/>
    <s v="09:29:38"/>
    <s v=""/>
    <x v="27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8(화)"/>
    <x v="4"/>
    <s v="선임"/>
    <s v=""/>
    <s v=""/>
    <x v="27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8(화)"/>
    <x v="5"/>
    <s v="연구원"/>
    <s v=""/>
    <s v=""/>
    <x v="27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8(화)"/>
    <x v="6"/>
    <s v="연구원"/>
    <s v="09:14:43"/>
    <s v="21:20:50"/>
    <x v="27"/>
    <x v="0"/>
    <n v="2"/>
    <s v="화"/>
    <s v=""/>
    <s v="정상근무"/>
    <d v="1899-12-30T12:06:07"/>
    <s v="2:00:00"/>
    <d v="1899-12-30T10:06:07"/>
    <n v="10.101944444444444"/>
    <n v="10"/>
    <n v="8"/>
    <n v="2"/>
    <n v="0"/>
    <x v="1"/>
    <d v="1899-12-30T00:00:00"/>
    <n v="0"/>
    <m/>
  </r>
  <r>
    <s v="2020-01-28(화)"/>
    <x v="7"/>
    <s v="이사"/>
    <s v="09:09:55"/>
    <s v="18:36:20"/>
    <x v="27"/>
    <x v="0"/>
    <n v="2"/>
    <s v="화"/>
    <s v=""/>
    <s v="정상근무"/>
    <d v="1899-12-30T09:26:25"/>
    <d v="1899-12-30T00:36:20"/>
    <d v="1899-12-30T08:50:05"/>
    <n v="8.8347222222222221"/>
    <n v="8"/>
    <n v="8"/>
    <n v="0"/>
    <n v="0"/>
    <x v="1"/>
    <d v="1899-12-30T00:00:00"/>
    <n v="0"/>
    <m/>
  </r>
  <r>
    <s v="2020-01-28(화)"/>
    <x v="8"/>
    <s v="수석"/>
    <s v="09:05:38"/>
    <s v="22:08:04"/>
    <x v="27"/>
    <x v="0"/>
    <n v="2"/>
    <s v="화"/>
    <s v=""/>
    <s v="정상근무"/>
    <d v="1899-12-30T13:02:26"/>
    <s v="2:00:00"/>
    <d v="1899-12-30T11:02:26"/>
    <n v="11.040555555555555"/>
    <n v="11"/>
    <n v="8"/>
    <n v="3"/>
    <n v="0"/>
    <x v="1"/>
    <d v="1899-12-30T00:00:00"/>
    <n v="0"/>
    <m/>
  </r>
  <r>
    <s v="2020-01-28(화)"/>
    <x v="9"/>
    <s v="이사"/>
    <s v="06:44:48"/>
    <s v="19:50:52"/>
    <x v="27"/>
    <x v="0"/>
    <n v="2"/>
    <s v="화"/>
    <s v=""/>
    <s v="정상근무"/>
    <d v="1899-12-30T13:06:04"/>
    <s v="2:00:00"/>
    <d v="1899-12-30T11:06:04"/>
    <n v="11.101111111111111"/>
    <n v="11"/>
    <n v="8"/>
    <n v="3"/>
    <n v="0"/>
    <x v="1"/>
    <d v="1899-12-30T00:00:00"/>
    <n v="0"/>
    <m/>
  </r>
  <r>
    <s v="2020-01-28(화)"/>
    <x v="10"/>
    <s v="책임"/>
    <s v="09:17:51"/>
    <s v="18:20:07"/>
    <x v="27"/>
    <x v="0"/>
    <n v="2"/>
    <s v="화"/>
    <s v=""/>
    <s v="정상근무"/>
    <d v="1899-12-30T09:02:16"/>
    <d v="1899-12-30T00:20:07"/>
    <d v="1899-12-30T08:42:09"/>
    <n v="8.7024999999999988"/>
    <n v="8"/>
    <n v="8"/>
    <n v="0"/>
    <n v="0"/>
    <x v="1"/>
    <d v="1899-12-30T00:00:00"/>
    <n v="0"/>
    <m/>
  </r>
  <r>
    <s v="2020-01-28(화)"/>
    <x v="11"/>
    <s v="주임"/>
    <s v="09:19:08"/>
    <s v="19:19:52"/>
    <x v="27"/>
    <x v="0"/>
    <n v="2"/>
    <s v="화"/>
    <s v=""/>
    <s v="정상근무"/>
    <d v="1899-12-30T10:00:44"/>
    <s v="2:00:00"/>
    <d v="1899-12-30T08:00:44"/>
    <n v="8.0122222222222224"/>
    <n v="8"/>
    <n v="8"/>
    <n v="0"/>
    <n v="0"/>
    <x v="1"/>
    <d v="1899-12-30T00:00:00"/>
    <n v="0"/>
    <m/>
  </r>
  <r>
    <s v="2020-01-28(화)"/>
    <x v="12"/>
    <s v="수석"/>
    <s v=""/>
    <s v=""/>
    <x v="27"/>
    <x v="0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9(수)"/>
    <x v="0"/>
    <s v="수석"/>
    <s v="09:19:20"/>
    <s v="20:53:39"/>
    <x v="28"/>
    <x v="0"/>
    <n v="3"/>
    <s v="수"/>
    <s v=""/>
    <s v="정상근무"/>
    <d v="1899-12-30T11:34:19"/>
    <s v="2:00:00"/>
    <d v="1899-12-30T09:34:19"/>
    <n v="9.5719444444444441"/>
    <n v="9"/>
    <n v="8"/>
    <n v="1"/>
    <n v="0"/>
    <x v="1"/>
    <d v="1899-12-30T00:00:00"/>
    <n v="0"/>
    <m/>
  </r>
  <r>
    <s v="2020-01-29(수)"/>
    <x v="1"/>
    <s v="대표이사"/>
    <s v="09:11:02"/>
    <s v="21:33:32"/>
    <x v="28"/>
    <x v="0"/>
    <n v="3"/>
    <s v="수"/>
    <s v=""/>
    <s v="정상근무"/>
    <d v="1899-12-30T12:22:30"/>
    <s v="2:00:00"/>
    <d v="1899-12-30T10:22:30"/>
    <n v="10.375"/>
    <n v="10"/>
    <n v="8"/>
    <n v="2"/>
    <n v="0"/>
    <x v="1"/>
    <d v="1899-12-30T00:00:00"/>
    <n v="0"/>
    <m/>
  </r>
  <r>
    <s v="2020-01-29(수)"/>
    <x v="2"/>
    <s v="과장"/>
    <s v="09:29:11"/>
    <s v="18:15:27"/>
    <x v="28"/>
    <x v="0"/>
    <n v="3"/>
    <s v="수"/>
    <s v=""/>
    <s v="정상근무"/>
    <d v="1899-12-30T08:46:16"/>
    <d v="1899-12-30T00:15:27"/>
    <d v="1899-12-30T08:30:49"/>
    <n v="8.5136111111111106"/>
    <n v="8"/>
    <n v="8"/>
    <n v="0"/>
    <n v="0"/>
    <x v="1"/>
    <d v="1899-12-30T00:00:00"/>
    <n v="0"/>
    <m/>
  </r>
  <r>
    <s v="2020-01-29(수)"/>
    <x v="3"/>
    <s v="수석"/>
    <s v="09:24:08"/>
    <s v="17:29:03"/>
    <x v="28"/>
    <x v="0"/>
    <n v="3"/>
    <s v="수"/>
    <s v=""/>
    <s v="정상근무"/>
    <d v="1899-12-30T08:04:55"/>
    <s v="1:00:00"/>
    <d v="1899-12-30T07:04:55"/>
    <n v="7.0819444444444439"/>
    <n v="7"/>
    <n v="7"/>
    <n v="0"/>
    <n v="0"/>
    <x v="1"/>
    <d v="1899-12-30T00:55:05"/>
    <n v="55"/>
    <m/>
  </r>
  <r>
    <s v="2020-01-29(수)"/>
    <x v="4"/>
    <s v="선임"/>
    <s v="09:02:15"/>
    <s v="19:29:24"/>
    <x v="28"/>
    <x v="0"/>
    <n v="3"/>
    <s v="수"/>
    <s v=""/>
    <s v="정상근무"/>
    <d v="1899-12-30T10:27:09"/>
    <s v="2:00:00"/>
    <d v="1899-12-30T08:27:09"/>
    <n v="8.4524999999999988"/>
    <n v="8"/>
    <n v="8"/>
    <n v="0"/>
    <n v="0"/>
    <x v="1"/>
    <d v="1899-12-30T00:00:00"/>
    <n v="0"/>
    <m/>
  </r>
  <r>
    <s v="2020-01-29(수)"/>
    <x v="5"/>
    <s v="연구원"/>
    <s v="09:26:47"/>
    <s v="19:10:30"/>
    <x v="28"/>
    <x v="0"/>
    <n v="3"/>
    <s v="수"/>
    <s v=""/>
    <s v="정상근무"/>
    <d v="1899-12-30T09:43:43"/>
    <s v="2:00:00"/>
    <d v="1899-12-30T07:43:43"/>
    <n v="7.7286111111111113"/>
    <n v="7"/>
    <n v="7"/>
    <n v="0"/>
    <n v="0"/>
    <x v="1"/>
    <d v="1899-12-30T00:16:17"/>
    <n v="16"/>
    <m/>
  </r>
  <r>
    <s v="2020-01-29(수)"/>
    <x v="6"/>
    <s v="연구원"/>
    <s v="09:24:39"/>
    <s v="22:08:27"/>
    <x v="28"/>
    <x v="0"/>
    <n v="3"/>
    <s v="수"/>
    <s v=""/>
    <s v="정상근무"/>
    <d v="1899-12-30T12:43:48"/>
    <s v="2:00:00"/>
    <d v="1899-12-30T10:43:48"/>
    <n v="10.73"/>
    <n v="10"/>
    <n v="8"/>
    <n v="2"/>
    <n v="0"/>
    <x v="1"/>
    <d v="1899-12-30T00:00:00"/>
    <n v="0"/>
    <m/>
  </r>
  <r>
    <s v="2020-01-29(수)"/>
    <x v="7"/>
    <s v="이사"/>
    <s v="09:06:16"/>
    <s v="18:29:53"/>
    <x v="28"/>
    <x v="0"/>
    <n v="3"/>
    <s v="수"/>
    <s v=""/>
    <s v="정상근무"/>
    <d v="1899-12-30T09:23:37"/>
    <d v="1899-12-30T00:29:53"/>
    <d v="1899-12-30T08:53:44"/>
    <n v="8.8955555555555552"/>
    <n v="8"/>
    <n v="8"/>
    <n v="0"/>
    <n v="0"/>
    <x v="1"/>
    <d v="1899-12-30T00:00:00"/>
    <n v="0"/>
    <m/>
  </r>
  <r>
    <s v="2020-01-29(수)"/>
    <x v="8"/>
    <s v="수석"/>
    <s v="08:51:28"/>
    <s v="23:13:52"/>
    <x v="28"/>
    <x v="0"/>
    <n v="3"/>
    <s v="수"/>
    <s v=""/>
    <s v="정상근무"/>
    <d v="1899-12-30T14:22:24"/>
    <s v="2:00:00"/>
    <d v="1899-12-30T12:22:24"/>
    <n v="12.373333333333333"/>
    <n v="12"/>
    <n v="8"/>
    <n v="3"/>
    <n v="1"/>
    <x v="1"/>
    <d v="1899-12-30T00:00:00"/>
    <n v="0"/>
    <m/>
  </r>
  <r>
    <s v="2020-01-29(수)"/>
    <x v="9"/>
    <s v="이사"/>
    <s v="08:10:00"/>
    <s v="19:45:11"/>
    <x v="28"/>
    <x v="0"/>
    <n v="3"/>
    <s v="수"/>
    <s v=""/>
    <s v="정상근무"/>
    <d v="1899-12-30T11:35:11"/>
    <s v="2:00:00"/>
    <d v="1899-12-30T09:35:11"/>
    <n v="9.5863888888888891"/>
    <n v="9"/>
    <n v="8"/>
    <n v="1"/>
    <n v="0"/>
    <x v="1"/>
    <d v="1899-12-30T00:00:00"/>
    <n v="0"/>
    <m/>
  </r>
  <r>
    <s v="2020-01-29(수)"/>
    <x v="10"/>
    <s v="책임"/>
    <s v=""/>
    <s v=""/>
    <x v="28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9(수)"/>
    <x v="11"/>
    <s v="주임"/>
    <s v=""/>
    <s v=""/>
    <x v="28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29(수)"/>
    <x v="12"/>
    <s v="수석"/>
    <s v=""/>
    <s v=""/>
    <x v="28"/>
    <x v="0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0"/>
    <s v="수석"/>
    <s v="09:21:48"/>
    <s v="22:39:15"/>
    <x v="29"/>
    <x v="0"/>
    <n v="4"/>
    <s v="목"/>
    <s v=""/>
    <s v="정상근무"/>
    <d v="1899-12-30T13:17:27"/>
    <s v="2:00:00"/>
    <d v="1899-12-30T11:17:27"/>
    <n v="11.290833333333333"/>
    <n v="11"/>
    <n v="8"/>
    <n v="3"/>
    <n v="0"/>
    <x v="1"/>
    <d v="1899-12-30T00:00:00"/>
    <n v="0"/>
    <m/>
  </r>
  <r>
    <s v="2020-01-30(목)"/>
    <x v="1"/>
    <s v="대표이사"/>
    <s v="08:58:30"/>
    <s v="23:13:56"/>
    <x v="29"/>
    <x v="0"/>
    <n v="4"/>
    <s v="목"/>
    <s v=""/>
    <s v="정상근무"/>
    <d v="1899-12-30T14:15:26"/>
    <s v="2:00:00"/>
    <d v="1899-12-30T12:15:26"/>
    <n v="12.257222222222222"/>
    <n v="12"/>
    <n v="8"/>
    <n v="3"/>
    <n v="1"/>
    <x v="1"/>
    <d v="1899-12-30T00:00:00"/>
    <n v="0"/>
    <m/>
  </r>
  <r>
    <s v="2020-01-30(목)"/>
    <x v="2"/>
    <s v="과장"/>
    <s v="09:29:27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3"/>
    <s v="수석"/>
    <s v="09:26:36"/>
    <s v="17:25:37"/>
    <x v="29"/>
    <x v="0"/>
    <n v="4"/>
    <s v="목"/>
    <s v=""/>
    <s v="정상근무"/>
    <d v="1899-12-30T07:59:01"/>
    <s v="1:00:00"/>
    <d v="1899-12-30T06:59:01"/>
    <n v="6.9836111111111112"/>
    <n v="6"/>
    <n v="6"/>
    <n v="0"/>
    <n v="0"/>
    <x v="1"/>
    <d v="1899-12-30T01:00:59"/>
    <n v="61"/>
    <m/>
  </r>
  <r>
    <s v="2020-01-30(목)"/>
    <x v="4"/>
    <s v="선임"/>
    <s v="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5"/>
    <s v="연구원"/>
    <s v="09:28:15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6"/>
    <s v="연구원"/>
    <s v="09:25:08"/>
    <s v="22:48:24"/>
    <x v="29"/>
    <x v="0"/>
    <n v="4"/>
    <s v="목"/>
    <s v=""/>
    <s v="정상근무"/>
    <d v="1899-12-30T13:23:16"/>
    <s v="2:00:00"/>
    <d v="1899-12-30T11:23:16"/>
    <n v="11.387777777777778"/>
    <n v="11"/>
    <n v="8"/>
    <n v="3"/>
    <n v="0"/>
    <x v="1"/>
    <d v="1899-12-30T00:00:00"/>
    <n v="0"/>
    <m/>
  </r>
  <r>
    <s v="2020-01-30(목)"/>
    <x v="7"/>
    <s v="이사"/>
    <s v="09:23:42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8"/>
    <s v="수석"/>
    <s v="08:57:00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9"/>
    <s v="이사"/>
    <s v="06:49:09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10"/>
    <s v="책임"/>
    <s v="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0(목)"/>
    <x v="11"/>
    <s v="주임"/>
    <s v=""/>
    <s v="18:00:12"/>
    <x v="29"/>
    <x v="0"/>
    <n v="4"/>
    <s v="목"/>
    <s v=""/>
    <s v="정상근무"/>
    <s v=""/>
    <d v="1899-12-30T00:00:12"/>
    <s v=""/>
    <s v=""/>
    <n v="0"/>
    <n v="0"/>
    <n v="0"/>
    <n v="0"/>
    <x v="0"/>
    <d v="1899-12-30T00:00:00"/>
    <n v="0"/>
    <m/>
  </r>
  <r>
    <s v="2020-01-30(목)"/>
    <x v="12"/>
    <s v="수석"/>
    <s v=""/>
    <s v=""/>
    <x v="29"/>
    <x v="0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1(금)"/>
    <x v="0"/>
    <s v="수석"/>
    <s v="09:25:11"/>
    <s v="18:55:50"/>
    <x v="30"/>
    <x v="0"/>
    <n v="5"/>
    <s v="금"/>
    <s v=""/>
    <s v="정상근무"/>
    <d v="1899-12-30T09:30:39"/>
    <d v="1899-12-30T00:55:50"/>
    <d v="1899-12-30T08:34:49"/>
    <n v="8.580277777777777"/>
    <n v="8"/>
    <n v="8"/>
    <n v="0"/>
    <n v="0"/>
    <x v="1"/>
    <d v="1899-12-30T00:00:00"/>
    <n v="0"/>
    <m/>
  </r>
  <r>
    <s v="2020-01-31(금)"/>
    <x v="1"/>
    <s v="대표이사"/>
    <s v="09:04:41"/>
    <s v="18:39:17"/>
    <x v="30"/>
    <x v="0"/>
    <n v="5"/>
    <s v="금"/>
    <s v=""/>
    <s v="정상근무"/>
    <d v="1899-12-30T09:34:36"/>
    <d v="1899-12-30T00:39:17"/>
    <d v="1899-12-30T08:55:19"/>
    <n v="8.9219444444444438"/>
    <n v="8"/>
    <n v="8"/>
    <n v="0"/>
    <n v="0"/>
    <x v="1"/>
    <d v="1899-12-30T00:00:00"/>
    <n v="0"/>
    <m/>
  </r>
  <r>
    <s v="2020-01-31(금)"/>
    <x v="2"/>
    <s v="과장"/>
    <s v="09:41:18"/>
    <s v="18:48:31"/>
    <x v="30"/>
    <x v="0"/>
    <n v="5"/>
    <s v="금"/>
    <s v=""/>
    <s v="정상근무"/>
    <d v="1899-12-30T09:07:13"/>
    <d v="1899-12-30T00:48:31"/>
    <d v="1899-12-30T08:18:42"/>
    <n v="8.3116666666666674"/>
    <n v="8"/>
    <n v="8"/>
    <n v="0"/>
    <n v="0"/>
    <x v="1"/>
    <d v="1899-12-30T00:00:00"/>
    <n v="0"/>
    <m/>
  </r>
  <r>
    <s v="2020-01-31(금)"/>
    <x v="3"/>
    <s v="수석"/>
    <s v=""/>
    <s v=""/>
    <x v="30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1(금)"/>
    <x v="4"/>
    <s v="선임"/>
    <s v="08:54:23"/>
    <s v="18:39:32"/>
    <x v="30"/>
    <x v="0"/>
    <n v="5"/>
    <s v="금"/>
    <s v=""/>
    <s v="정상근무"/>
    <d v="1899-12-30T09:45:09"/>
    <d v="1899-12-30T00:39:32"/>
    <d v="1899-12-30T09:05:37"/>
    <n v="9.0936111111111124"/>
    <n v="9"/>
    <n v="8"/>
    <n v="1"/>
    <n v="0"/>
    <x v="1"/>
    <d v="1899-12-30T00:00:00"/>
    <n v="0"/>
    <m/>
  </r>
  <r>
    <s v="2020-01-31(금)"/>
    <x v="5"/>
    <s v="연구원"/>
    <s v="09:29:06"/>
    <s v="18:59:59"/>
    <x v="30"/>
    <x v="0"/>
    <n v="5"/>
    <s v="금"/>
    <s v=""/>
    <s v="정상근무"/>
    <d v="1899-12-30T09:30:53"/>
    <d v="1899-12-30T00:59:59"/>
    <d v="1899-12-30T08:30:54"/>
    <n v="8.5150000000000006"/>
    <n v="8"/>
    <n v="8"/>
    <n v="0"/>
    <n v="0"/>
    <x v="1"/>
    <d v="1899-12-30T00:00:00"/>
    <n v="0"/>
    <m/>
  </r>
  <r>
    <s v="2020-01-31(금)"/>
    <x v="6"/>
    <s v="연구원"/>
    <s v="09:24:37"/>
    <s v="18:36:27"/>
    <x v="30"/>
    <x v="0"/>
    <n v="5"/>
    <s v="금"/>
    <s v=""/>
    <s v="정상근무"/>
    <d v="1899-12-30T09:11:50"/>
    <d v="1899-12-30T00:36:27"/>
    <d v="1899-12-30T08:35:23"/>
    <n v="8.5897222222222229"/>
    <n v="8"/>
    <n v="8"/>
    <n v="0"/>
    <n v="0"/>
    <x v="1"/>
    <d v="1899-12-30T00:00:00"/>
    <n v="0"/>
    <m/>
  </r>
  <r>
    <s v="2020-01-31(금)"/>
    <x v="7"/>
    <s v="이사"/>
    <s v="09:13:35"/>
    <s v="22:40:06"/>
    <x v="30"/>
    <x v="0"/>
    <n v="5"/>
    <s v="금"/>
    <s v=""/>
    <s v="정상근무"/>
    <d v="1899-12-30T13:26:31"/>
    <s v="2:00:00"/>
    <d v="1899-12-30T11:26:31"/>
    <n v="11.441944444444445"/>
    <n v="11"/>
    <n v="8"/>
    <n v="3"/>
    <n v="0"/>
    <x v="1"/>
    <d v="1899-12-30T00:00:00"/>
    <n v="0"/>
    <m/>
  </r>
  <r>
    <s v="2020-01-31(금)"/>
    <x v="8"/>
    <s v="수석"/>
    <s v="08:57:30"/>
    <s v="22:41:34"/>
    <x v="30"/>
    <x v="0"/>
    <n v="5"/>
    <s v="금"/>
    <s v=""/>
    <s v="정상근무"/>
    <d v="1899-12-30T13:44:04"/>
    <s v="2:00:00"/>
    <d v="1899-12-30T11:44:04"/>
    <n v="11.734444444444444"/>
    <n v="11"/>
    <n v="8"/>
    <n v="3"/>
    <n v="0"/>
    <x v="1"/>
    <d v="1899-12-30T00:00:00"/>
    <n v="0"/>
    <m/>
  </r>
  <r>
    <s v="2020-01-31(금)"/>
    <x v="9"/>
    <s v="이사"/>
    <s v="08:33:22"/>
    <s v="19:31:05"/>
    <x v="30"/>
    <x v="0"/>
    <n v="5"/>
    <s v="금"/>
    <s v=""/>
    <s v="정상근무"/>
    <d v="1899-12-30T10:57:43"/>
    <s v="2:00:00"/>
    <d v="1899-12-30T08:57:43"/>
    <n v="8.9619444444444429"/>
    <n v="8"/>
    <n v="8"/>
    <n v="0"/>
    <n v="0"/>
    <x v="1"/>
    <d v="1899-12-30T00:00:00"/>
    <n v="0"/>
    <m/>
  </r>
  <r>
    <s v="2020-01-31(금)"/>
    <x v="10"/>
    <s v="책임"/>
    <s v=""/>
    <s v=""/>
    <x v="30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1-31(금)"/>
    <x v="11"/>
    <s v="주임"/>
    <s v="08:57:34"/>
    <s v="18:42:13"/>
    <x v="30"/>
    <x v="0"/>
    <n v="5"/>
    <s v="금"/>
    <s v=""/>
    <s v="정상근무"/>
    <d v="1899-12-30T09:44:39"/>
    <d v="1899-12-30T00:42:13"/>
    <d v="1899-12-30T09:02:26"/>
    <n v="9.0405555555555548"/>
    <n v="9"/>
    <n v="8"/>
    <n v="1"/>
    <n v="0"/>
    <x v="1"/>
    <d v="1899-12-30T00:00:00"/>
    <n v="0"/>
    <m/>
  </r>
  <r>
    <s v="2020-01-31(금)"/>
    <x v="12"/>
    <s v="수석"/>
    <s v=""/>
    <s v=""/>
    <x v="30"/>
    <x v="0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1(토)"/>
    <x v="0"/>
    <s v="수석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1"/>
    <s v="대표이사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2"/>
    <s v="과장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3"/>
    <s v="수석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4"/>
    <s v="선임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5"/>
    <s v="연구원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6"/>
    <s v="연구원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7"/>
    <s v="이사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8"/>
    <s v="수석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9"/>
    <s v="이사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10"/>
    <s v="책임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11"/>
    <s v="주임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1(토)"/>
    <x v="12"/>
    <s v="수석"/>
    <s v=""/>
    <s v=""/>
    <x v="31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0"/>
    <s v="수석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1"/>
    <s v="대표이사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2"/>
    <s v="과장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3"/>
    <s v="수석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4"/>
    <s v="선임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5"/>
    <s v="연구원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6"/>
    <s v="연구원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7"/>
    <s v="이사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8"/>
    <s v="수석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9"/>
    <s v="이사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10"/>
    <s v="책임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11"/>
    <s v="주임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2(일)"/>
    <x v="12"/>
    <s v="수석"/>
    <s v=""/>
    <s v=""/>
    <x v="32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3(월)"/>
    <x v="0"/>
    <s v="수석"/>
    <s v="09:10:57"/>
    <s v="21:43:15"/>
    <x v="33"/>
    <x v="1"/>
    <n v="1"/>
    <s v="월"/>
    <s v=""/>
    <s v="정상근무"/>
    <d v="1899-12-30T12:32:18"/>
    <s v="2:00:00"/>
    <d v="1899-12-30T10:32:18"/>
    <n v="10.538333333333334"/>
    <n v="10"/>
    <n v="8"/>
    <n v="2"/>
    <n v="0"/>
    <x v="1"/>
    <d v="1899-12-30T00:00:00"/>
    <n v="0"/>
    <m/>
  </r>
  <r>
    <s v="2020-02-03(월)"/>
    <x v="1"/>
    <s v="대표이사"/>
    <s v="09:10:23"/>
    <s v="21:34:31"/>
    <x v="33"/>
    <x v="1"/>
    <n v="1"/>
    <s v="월"/>
    <s v=""/>
    <s v="정상근무"/>
    <d v="1899-12-30T12:24:08"/>
    <s v="2:00:00"/>
    <d v="1899-12-30T10:24:08"/>
    <n v="10.402222222222223"/>
    <n v="10"/>
    <n v="8"/>
    <n v="2"/>
    <n v="0"/>
    <x v="1"/>
    <d v="1899-12-30T00:00:00"/>
    <n v="0"/>
    <m/>
  </r>
  <r>
    <s v="2020-02-03(월)"/>
    <x v="2"/>
    <s v="과장"/>
    <s v="13:53:24"/>
    <s v="19:00:15"/>
    <x v="33"/>
    <x v="1"/>
    <n v="1"/>
    <s v="월"/>
    <s v=""/>
    <s v="정상근무"/>
    <d v="1899-12-30T05:06:51"/>
    <s v="2:00:00"/>
    <d v="1899-12-30T03:06:51"/>
    <n v="3.1141666666666667"/>
    <n v="3"/>
    <n v="3"/>
    <n v="0"/>
    <n v="0"/>
    <x v="1"/>
    <d v="1899-12-30T04:53:09"/>
    <n v="293"/>
    <m/>
  </r>
  <r>
    <s v="2020-02-03(월)"/>
    <x v="3"/>
    <s v="수석"/>
    <s v="09:38:09"/>
    <s v="17:23:17"/>
    <x v="33"/>
    <x v="1"/>
    <n v="1"/>
    <s v="월"/>
    <s v=""/>
    <s v="정상근무"/>
    <d v="1899-12-30T07:45:08"/>
    <s v="1:00:00"/>
    <d v="1899-12-30T06:45:08"/>
    <n v="6.7522222222222226"/>
    <n v="6"/>
    <n v="6"/>
    <n v="0"/>
    <n v="0"/>
    <x v="1"/>
    <d v="1899-12-30T01:14:52"/>
    <n v="75"/>
    <m/>
  </r>
  <r>
    <s v="2020-02-03(월)"/>
    <x v="4"/>
    <s v="선임"/>
    <s v="09:05:43"/>
    <s v="18:53:36"/>
    <x v="33"/>
    <x v="1"/>
    <n v="1"/>
    <s v="월"/>
    <s v=""/>
    <s v="정상근무"/>
    <d v="1899-12-30T09:47:53"/>
    <d v="1899-12-30T00:53:36"/>
    <d v="1899-12-30T08:54:17"/>
    <n v="8.9047222222222224"/>
    <n v="8"/>
    <n v="8"/>
    <n v="0"/>
    <n v="0"/>
    <x v="1"/>
    <d v="1899-12-30T00:00:00"/>
    <n v="0"/>
    <m/>
  </r>
  <r>
    <s v="2020-02-03(월)"/>
    <x v="5"/>
    <s v="연구원"/>
    <s v="09:29:15"/>
    <s v="19:08:27"/>
    <x v="33"/>
    <x v="1"/>
    <n v="1"/>
    <s v="월"/>
    <s v=""/>
    <s v="정상근무"/>
    <d v="1899-12-30T09:39:12"/>
    <s v="2:00:00"/>
    <d v="1899-12-30T07:39:12"/>
    <n v="7.6533333333333333"/>
    <n v="7"/>
    <n v="7"/>
    <n v="0"/>
    <n v="0"/>
    <x v="1"/>
    <d v="1899-12-30T00:20:48"/>
    <n v="21"/>
    <m/>
  </r>
  <r>
    <s v="2020-02-03(월)"/>
    <x v="6"/>
    <s v="연구원"/>
    <s v="09:24:02"/>
    <s v="18:24:03"/>
    <x v="33"/>
    <x v="1"/>
    <n v="1"/>
    <s v="월"/>
    <s v=""/>
    <s v="정상근무"/>
    <d v="1899-12-30T09:00:01"/>
    <d v="1899-12-30T00:24:03"/>
    <d v="1899-12-30T08:35:58"/>
    <n v="8.5994444444444458"/>
    <n v="8"/>
    <n v="8"/>
    <n v="0"/>
    <n v="0"/>
    <x v="1"/>
    <d v="1899-12-30T00:00:00"/>
    <n v="0"/>
    <m/>
  </r>
  <r>
    <s v="2020-02-03(월)"/>
    <x v="7"/>
    <s v="이사"/>
    <s v="09:11:13"/>
    <s v="21:43:19"/>
    <x v="33"/>
    <x v="1"/>
    <n v="1"/>
    <s v="월"/>
    <s v=""/>
    <s v="정상근무"/>
    <d v="1899-12-30T12:32:06"/>
    <s v="2:00:00"/>
    <d v="1899-12-30T10:32:06"/>
    <n v="10.535"/>
    <n v="10"/>
    <n v="8"/>
    <n v="2"/>
    <n v="0"/>
    <x v="1"/>
    <d v="1899-12-30T00:00:00"/>
    <n v="0"/>
    <m/>
  </r>
  <r>
    <s v="2020-02-03(월)"/>
    <x v="8"/>
    <s v="수석"/>
    <s v="09:04:58"/>
    <s v="18:35:05"/>
    <x v="33"/>
    <x v="1"/>
    <n v="1"/>
    <s v="월"/>
    <s v=""/>
    <s v="정상근무"/>
    <d v="1899-12-30T09:30:07"/>
    <d v="1899-12-30T00:35:05"/>
    <d v="1899-12-30T08:55:02"/>
    <n v="8.9172222222222217"/>
    <n v="8"/>
    <n v="8"/>
    <n v="0"/>
    <n v="0"/>
    <x v="1"/>
    <d v="1899-12-30T00:00:00"/>
    <n v="0"/>
    <m/>
  </r>
  <r>
    <s v="2020-02-03(월)"/>
    <x v="9"/>
    <s v="이사"/>
    <s v="07:44:34"/>
    <s v="20:04:57"/>
    <x v="33"/>
    <x v="1"/>
    <n v="1"/>
    <s v="월"/>
    <s v=""/>
    <s v="정상근무"/>
    <d v="1899-12-30T12:20:23"/>
    <s v="2:00:00"/>
    <d v="1899-12-30T10:20:23"/>
    <n v="10.339722222222223"/>
    <n v="10"/>
    <n v="8"/>
    <n v="2"/>
    <n v="0"/>
    <x v="1"/>
    <d v="1899-12-30T00:00:00"/>
    <n v="0"/>
    <m/>
  </r>
  <r>
    <s v="2020-02-03(월)"/>
    <x v="10"/>
    <s v="책임"/>
    <s v=""/>
    <s v=""/>
    <x v="33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3(월)"/>
    <x v="11"/>
    <s v="주임"/>
    <s v="09:03:05"/>
    <s v="18:35:02"/>
    <x v="33"/>
    <x v="1"/>
    <n v="1"/>
    <s v="월"/>
    <s v=""/>
    <s v="정상근무"/>
    <d v="1899-12-30T09:31:57"/>
    <d v="1899-12-30T00:35:02"/>
    <d v="1899-12-30T08:56:55"/>
    <n v="8.9486111111111111"/>
    <n v="8"/>
    <n v="8"/>
    <n v="0"/>
    <n v="0"/>
    <x v="1"/>
    <d v="1899-12-30T00:00:00"/>
    <n v="0"/>
    <m/>
  </r>
  <r>
    <s v="2020-02-03(월)"/>
    <x v="12"/>
    <s v="수석"/>
    <s v=""/>
    <s v=""/>
    <x v="33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4(화)"/>
    <x v="0"/>
    <s v="수석"/>
    <s v="09:20:29"/>
    <s v="20:46:35"/>
    <x v="34"/>
    <x v="1"/>
    <n v="2"/>
    <s v="화"/>
    <s v=""/>
    <s v="정상근무"/>
    <d v="1899-12-30T11:26:06"/>
    <s v="2:00:00"/>
    <d v="1899-12-30T09:26:06"/>
    <n v="9.4350000000000005"/>
    <n v="9"/>
    <n v="8"/>
    <n v="1"/>
    <n v="0"/>
    <x v="1"/>
    <d v="1899-12-30T00:00:00"/>
    <n v="0"/>
    <m/>
  </r>
  <r>
    <s v="2020-02-04(화)"/>
    <x v="1"/>
    <s v="대표이사"/>
    <s v="09:09:39"/>
    <s v="22:30:21"/>
    <x v="34"/>
    <x v="1"/>
    <n v="2"/>
    <s v="화"/>
    <s v=""/>
    <s v="정상근무"/>
    <d v="1899-12-30T13:20:42"/>
    <s v="2:00:00"/>
    <d v="1899-12-30T11:20:42"/>
    <n v="11.345000000000001"/>
    <n v="11"/>
    <n v="8"/>
    <n v="3"/>
    <n v="0"/>
    <x v="1"/>
    <d v="1899-12-30T00:00:00"/>
    <n v="0"/>
    <m/>
  </r>
  <r>
    <s v="2020-02-04(화)"/>
    <x v="2"/>
    <s v="과장"/>
    <s v="09:28:59"/>
    <s v="18:37:46"/>
    <x v="34"/>
    <x v="1"/>
    <n v="2"/>
    <s v="화"/>
    <s v=""/>
    <s v="정상근무"/>
    <d v="1899-12-30T09:08:47"/>
    <d v="1899-12-30T00:37:46"/>
    <d v="1899-12-30T08:31:01"/>
    <n v="8.5169444444444444"/>
    <n v="8"/>
    <n v="8"/>
    <n v="0"/>
    <n v="0"/>
    <x v="1"/>
    <d v="1899-12-30T00:00:00"/>
    <n v="0"/>
    <m/>
  </r>
  <r>
    <s v="2020-02-04(화)"/>
    <x v="3"/>
    <s v="수석"/>
    <s v=""/>
    <s v="17:36:09"/>
    <x v="34"/>
    <x v="1"/>
    <n v="2"/>
    <s v="화"/>
    <s v=""/>
    <s v="정상근무"/>
    <s v=""/>
    <s v="1:00:00"/>
    <s v=""/>
    <s v=""/>
    <n v="0"/>
    <n v="0"/>
    <n v="0"/>
    <n v="0"/>
    <x v="0"/>
    <d v="1899-12-30T00:00:00"/>
    <n v="0"/>
    <m/>
  </r>
  <r>
    <s v="2020-02-04(화)"/>
    <x v="4"/>
    <s v="선임"/>
    <s v="08:54:18"/>
    <s v="19:02:00"/>
    <x v="34"/>
    <x v="1"/>
    <n v="2"/>
    <s v="화"/>
    <s v=""/>
    <s v="정상근무"/>
    <d v="1899-12-30T10:07:42"/>
    <s v="2:00:00"/>
    <d v="1899-12-30T08:07:42"/>
    <n v="8.1283333333333339"/>
    <n v="8"/>
    <n v="8"/>
    <n v="0"/>
    <n v="0"/>
    <x v="1"/>
    <d v="1899-12-30T00:00:00"/>
    <n v="0"/>
    <m/>
  </r>
  <r>
    <s v="2020-02-04(화)"/>
    <x v="5"/>
    <s v="연구원"/>
    <s v="09:29:24"/>
    <s v="19:43:55"/>
    <x v="34"/>
    <x v="1"/>
    <n v="2"/>
    <s v="화"/>
    <s v=""/>
    <s v="정상근무"/>
    <d v="1899-12-30T10:14:31"/>
    <s v="2:00:00"/>
    <d v="1899-12-30T08:14:31"/>
    <n v="8.2419444444444441"/>
    <n v="8"/>
    <n v="8"/>
    <n v="0"/>
    <n v="0"/>
    <x v="1"/>
    <d v="1899-12-30T00:00:00"/>
    <n v="0"/>
    <m/>
  </r>
  <r>
    <s v="2020-02-04(화)"/>
    <x v="6"/>
    <s v="연구원"/>
    <s v="09:23:27"/>
    <s v="19:12:21"/>
    <x v="34"/>
    <x v="1"/>
    <n v="2"/>
    <s v="화"/>
    <s v=""/>
    <s v="정상근무"/>
    <d v="1899-12-30T09:48:54"/>
    <s v="2:00:00"/>
    <d v="1899-12-30T07:48:54"/>
    <n v="7.8149999999999995"/>
    <n v="7"/>
    <n v="7"/>
    <n v="0"/>
    <n v="0"/>
    <x v="1"/>
    <d v="1899-12-30T00:11:06"/>
    <n v="11"/>
    <m/>
  </r>
  <r>
    <s v="2020-02-04(화)"/>
    <x v="7"/>
    <s v="이사"/>
    <s v="09:19:18"/>
    <s v="20:46:41"/>
    <x v="34"/>
    <x v="1"/>
    <n v="2"/>
    <s v="화"/>
    <s v=""/>
    <s v="정상근무"/>
    <d v="1899-12-30T11:27:23"/>
    <s v="2:00:00"/>
    <d v="1899-12-30T09:27:23"/>
    <n v="9.4563888888888883"/>
    <n v="9"/>
    <n v="8"/>
    <n v="1"/>
    <n v="0"/>
    <x v="1"/>
    <d v="1899-12-30T00:00:00"/>
    <n v="0"/>
    <m/>
  </r>
  <r>
    <s v="2020-02-04(화)"/>
    <x v="8"/>
    <s v="수석"/>
    <s v="08:53:27"/>
    <s v="21:46:16"/>
    <x v="34"/>
    <x v="1"/>
    <n v="2"/>
    <s v="화"/>
    <s v=""/>
    <s v="정상근무"/>
    <d v="1899-12-30T12:52:49"/>
    <s v="2:00:00"/>
    <d v="1899-12-30T10:52:49"/>
    <n v="10.880277777777778"/>
    <n v="10"/>
    <n v="8"/>
    <n v="2"/>
    <n v="0"/>
    <x v="1"/>
    <d v="1899-12-30T00:00:00"/>
    <n v="0"/>
    <m/>
  </r>
  <r>
    <s v="2020-02-04(화)"/>
    <x v="9"/>
    <s v="이사"/>
    <s v="07:50:32"/>
    <s v="20:16:16"/>
    <x v="34"/>
    <x v="1"/>
    <n v="2"/>
    <s v="화"/>
    <s v=""/>
    <s v="정상근무"/>
    <d v="1899-12-30T12:25:44"/>
    <s v="2:00:00"/>
    <d v="1899-12-30T10:25:44"/>
    <n v="10.428888888888888"/>
    <n v="10"/>
    <n v="8"/>
    <n v="2"/>
    <n v="0"/>
    <x v="1"/>
    <d v="1899-12-30T00:00:00"/>
    <n v="0"/>
    <m/>
  </r>
  <r>
    <s v="2020-02-04(화)"/>
    <x v="10"/>
    <s v="책임"/>
    <s v=""/>
    <s v=""/>
    <x v="34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4(화)"/>
    <x v="11"/>
    <s v="주임"/>
    <s v="09:09:44"/>
    <s v="20:00:16"/>
    <x v="34"/>
    <x v="1"/>
    <n v="2"/>
    <s v="화"/>
    <s v=""/>
    <s v="정상근무"/>
    <d v="1899-12-30T10:50:32"/>
    <s v="2:00:00"/>
    <d v="1899-12-30T08:50:32"/>
    <n v="8.8422222222222224"/>
    <n v="8"/>
    <n v="8"/>
    <n v="0"/>
    <n v="0"/>
    <x v="1"/>
    <d v="1899-12-30T00:00:00"/>
    <n v="0"/>
    <m/>
  </r>
  <r>
    <s v="2020-02-04(화)"/>
    <x v="12"/>
    <s v="수석"/>
    <s v=""/>
    <s v=""/>
    <x v="34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5(수)"/>
    <x v="0"/>
    <s v="수석"/>
    <s v="09:18:46"/>
    <s v="18:20:07"/>
    <x v="35"/>
    <x v="1"/>
    <n v="3"/>
    <s v="수"/>
    <s v=""/>
    <s v="정상근무"/>
    <d v="1899-12-30T09:01:21"/>
    <d v="1899-12-30T00:20:07"/>
    <d v="1899-12-30T08:41:14"/>
    <n v="8.6872222222222231"/>
    <n v="8"/>
    <n v="8"/>
    <n v="0"/>
    <n v="0"/>
    <x v="1"/>
    <d v="1899-12-30T00:00:00"/>
    <n v="0"/>
    <m/>
  </r>
  <r>
    <s v="2020-02-05(수)"/>
    <x v="1"/>
    <s v="대표이사"/>
    <s v="10:27:50"/>
    <s v="00:48:53"/>
    <x v="35"/>
    <x v="1"/>
    <n v="3"/>
    <s v="수"/>
    <s v=""/>
    <s v="정상근무"/>
    <d v="1899-12-30T14:21:03"/>
    <d v="1899-12-30T00:00:00"/>
    <d v="1899-12-30T14:21:03"/>
    <n v="14.350833333333332"/>
    <n v="14"/>
    <n v="8"/>
    <n v="3"/>
    <n v="3"/>
    <x v="1"/>
    <d v="1899-12-30T00:00:00"/>
    <n v="0"/>
    <m/>
  </r>
  <r>
    <s v="2020-02-05(수)"/>
    <x v="2"/>
    <s v="과장"/>
    <s v="09:29:00"/>
    <s v="18:13:26"/>
    <x v="35"/>
    <x v="1"/>
    <n v="3"/>
    <s v="수"/>
    <s v=""/>
    <s v="정상근무"/>
    <d v="1899-12-30T08:44:26"/>
    <d v="1899-12-30T00:13:26"/>
    <d v="1899-12-30T08:31:00"/>
    <n v="8.5166666666666675"/>
    <n v="8"/>
    <n v="8"/>
    <n v="0"/>
    <n v="0"/>
    <x v="1"/>
    <d v="1899-12-30T00:00:00"/>
    <n v="0"/>
    <m/>
  </r>
  <r>
    <s v="2020-02-05(수)"/>
    <x v="3"/>
    <s v="수석"/>
    <s v="09:10:34"/>
    <s v=""/>
    <x v="35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5(수)"/>
    <x v="4"/>
    <s v="선임"/>
    <s v="08:48:46"/>
    <s v="19:53:32"/>
    <x v="35"/>
    <x v="1"/>
    <n v="3"/>
    <s v="수"/>
    <s v=""/>
    <s v="정상근무"/>
    <d v="1899-12-30T11:04:46"/>
    <s v="2:00:00"/>
    <d v="1899-12-30T09:04:46"/>
    <n v="9.0794444444444444"/>
    <n v="9"/>
    <n v="8"/>
    <n v="1"/>
    <n v="0"/>
    <x v="1"/>
    <d v="1899-12-30T00:00:00"/>
    <n v="0"/>
    <m/>
  </r>
  <r>
    <s v="2020-02-05(수)"/>
    <x v="5"/>
    <s v="연구원"/>
    <s v="09:27:34"/>
    <s v="19:57:20"/>
    <x v="35"/>
    <x v="1"/>
    <n v="3"/>
    <s v="수"/>
    <s v=""/>
    <s v="정상근무"/>
    <d v="1899-12-30T10:29:46"/>
    <s v="2:00:00"/>
    <d v="1899-12-30T08:29:46"/>
    <n v="8.4961111111111105"/>
    <n v="8"/>
    <n v="8"/>
    <n v="0"/>
    <n v="0"/>
    <x v="1"/>
    <d v="1899-12-30T00:00:00"/>
    <n v="0"/>
    <m/>
  </r>
  <r>
    <s v="2020-02-05(수)"/>
    <x v="6"/>
    <s v="연구원"/>
    <s v="09:21:52"/>
    <s v="21:46:07"/>
    <x v="35"/>
    <x v="1"/>
    <n v="3"/>
    <s v="수"/>
    <s v=""/>
    <s v="정상근무"/>
    <d v="1899-12-30T12:24:15"/>
    <s v="2:00:00"/>
    <d v="1899-12-30T10:24:15"/>
    <n v="10.404166666666667"/>
    <n v="10"/>
    <n v="8"/>
    <n v="2"/>
    <n v="0"/>
    <x v="1"/>
    <d v="1899-12-30T00:00:00"/>
    <n v="0"/>
    <m/>
  </r>
  <r>
    <s v="2020-02-05(수)"/>
    <x v="7"/>
    <s v="이사"/>
    <s v="09:15:11"/>
    <s v="21:11:05"/>
    <x v="35"/>
    <x v="1"/>
    <n v="3"/>
    <s v="수"/>
    <s v=""/>
    <s v="정상근무"/>
    <d v="1899-12-30T11:55:54"/>
    <s v="2:00:00"/>
    <d v="1899-12-30T09:55:54"/>
    <n v="9.9316666666666666"/>
    <n v="9"/>
    <n v="8"/>
    <n v="1"/>
    <n v="0"/>
    <x v="1"/>
    <d v="1899-12-30T00:00:00"/>
    <n v="0"/>
    <m/>
  </r>
  <r>
    <s v="2020-02-05(수)"/>
    <x v="8"/>
    <s v="수석"/>
    <s v="08:52:27"/>
    <s v="23:05:39"/>
    <x v="35"/>
    <x v="1"/>
    <n v="3"/>
    <s v="수"/>
    <s v=""/>
    <s v="정상근무"/>
    <d v="1899-12-30T14:13:12"/>
    <s v="2:00:00"/>
    <d v="1899-12-30T12:13:12"/>
    <n v="12.22"/>
    <n v="12"/>
    <n v="8"/>
    <n v="3"/>
    <n v="1"/>
    <x v="1"/>
    <d v="1899-12-30T00:00:00"/>
    <n v="0"/>
    <m/>
  </r>
  <r>
    <s v="2020-02-05(수)"/>
    <x v="9"/>
    <s v="이사"/>
    <s v="07:07:36"/>
    <s v="19:52:23"/>
    <x v="35"/>
    <x v="1"/>
    <n v="3"/>
    <s v="수"/>
    <s v=""/>
    <s v="정상근무"/>
    <d v="1899-12-30T12:44:47"/>
    <s v="2:00:00"/>
    <d v="1899-12-30T10:44:47"/>
    <n v="10.746388888888887"/>
    <n v="10"/>
    <n v="8"/>
    <n v="2"/>
    <n v="0"/>
    <x v="1"/>
    <d v="1899-12-30T00:00:00"/>
    <n v="0"/>
    <m/>
  </r>
  <r>
    <s v="2020-02-05(수)"/>
    <x v="10"/>
    <s v="책임"/>
    <s v=""/>
    <s v="18:18:42"/>
    <x v="35"/>
    <x v="1"/>
    <n v="3"/>
    <s v="수"/>
    <s v=""/>
    <s v="정상근무"/>
    <s v=""/>
    <d v="1899-12-30T00:18:42"/>
    <s v=""/>
    <s v=""/>
    <n v="0"/>
    <n v="0"/>
    <n v="0"/>
    <n v="0"/>
    <x v="0"/>
    <d v="1899-12-30T00:00:00"/>
    <n v="0"/>
    <m/>
  </r>
  <r>
    <s v="2020-02-05(수)"/>
    <x v="11"/>
    <s v="주임"/>
    <s v="09:21:05"/>
    <s v=""/>
    <x v="35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5(수)"/>
    <x v="12"/>
    <s v="수석"/>
    <s v=""/>
    <s v=""/>
    <x v="35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6(목)"/>
    <x v="0"/>
    <s v="수석"/>
    <s v="09:25:41"/>
    <s v="22:02:49"/>
    <x v="36"/>
    <x v="1"/>
    <n v="4"/>
    <s v="목"/>
    <s v=""/>
    <s v="정상근무"/>
    <d v="1899-12-30T12:37:08"/>
    <s v="2:00:00"/>
    <d v="1899-12-30T10:37:08"/>
    <n v="10.61888888888889"/>
    <n v="10"/>
    <n v="8"/>
    <n v="2"/>
    <n v="0"/>
    <x v="1"/>
    <d v="1899-12-30T00:00:00"/>
    <n v="0"/>
    <m/>
  </r>
  <r>
    <s v="2020-02-06(목)"/>
    <x v="1"/>
    <s v="대표이사"/>
    <s v="08:25:33"/>
    <s v="21:37:48"/>
    <x v="36"/>
    <x v="1"/>
    <n v="4"/>
    <s v="목"/>
    <s v=""/>
    <s v="정상근무"/>
    <d v="1899-12-30T13:12:15"/>
    <s v="2:00:00"/>
    <d v="1899-12-30T11:12:15"/>
    <n v="11.204166666666666"/>
    <n v="11"/>
    <n v="8"/>
    <n v="3"/>
    <n v="0"/>
    <x v="1"/>
    <d v="1899-12-30T00:00:00"/>
    <n v="0"/>
    <m/>
  </r>
  <r>
    <s v="2020-02-06(목)"/>
    <x v="2"/>
    <s v="과장"/>
    <s v="09:29:02"/>
    <s v="20:29:25"/>
    <x v="36"/>
    <x v="1"/>
    <n v="4"/>
    <s v="목"/>
    <s v=""/>
    <s v="정상근무"/>
    <d v="1899-12-30T11:00:23"/>
    <s v="2:00:00"/>
    <d v="1899-12-30T09:00:23"/>
    <n v="9.006388888888889"/>
    <n v="9"/>
    <n v="8"/>
    <n v="1"/>
    <n v="0"/>
    <x v="1"/>
    <d v="1899-12-30T00:00:00"/>
    <n v="0"/>
    <m/>
  </r>
  <r>
    <s v="2020-02-06(목)"/>
    <x v="3"/>
    <s v="수석"/>
    <s v="09:16:55"/>
    <s v="17:28:13"/>
    <x v="36"/>
    <x v="1"/>
    <n v="4"/>
    <s v="목"/>
    <s v=""/>
    <s v="정상근무"/>
    <d v="1899-12-30T08:11:18"/>
    <s v="1:00:00"/>
    <d v="1899-12-30T07:11:18"/>
    <n v="7.1883333333333335"/>
    <n v="7"/>
    <n v="7"/>
    <n v="0"/>
    <n v="0"/>
    <x v="1"/>
    <d v="1899-12-30T00:48:42"/>
    <n v="49"/>
    <m/>
  </r>
  <r>
    <s v="2020-02-06(목)"/>
    <x v="4"/>
    <s v="선임"/>
    <s v="09:05:50"/>
    <s v="21:11:32"/>
    <x v="36"/>
    <x v="1"/>
    <n v="4"/>
    <s v="목"/>
    <s v=""/>
    <s v="정상근무"/>
    <d v="1899-12-30T12:05:42"/>
    <s v="2:00:00"/>
    <d v="1899-12-30T10:05:42"/>
    <n v="10.095000000000001"/>
    <n v="10"/>
    <n v="8"/>
    <n v="2"/>
    <n v="0"/>
    <x v="1"/>
    <d v="1899-12-30T00:00:00"/>
    <n v="0"/>
    <m/>
  </r>
  <r>
    <s v="2020-02-06(목)"/>
    <x v="5"/>
    <s v="연구원"/>
    <s v="09:26:22"/>
    <s v="20:06:34"/>
    <x v="36"/>
    <x v="1"/>
    <n v="4"/>
    <s v="목"/>
    <s v=""/>
    <s v="정상근무"/>
    <d v="1899-12-30T10:40:12"/>
    <s v="2:00:00"/>
    <d v="1899-12-30T08:40:12"/>
    <n v="8.67"/>
    <n v="8"/>
    <n v="8"/>
    <n v="0"/>
    <n v="0"/>
    <x v="1"/>
    <d v="1899-12-30T00:00:00"/>
    <n v="0"/>
    <m/>
  </r>
  <r>
    <s v="2020-02-06(목)"/>
    <x v="6"/>
    <s v="연구원"/>
    <s v="09:24:13"/>
    <s v="22:20:36"/>
    <x v="36"/>
    <x v="1"/>
    <n v="4"/>
    <s v="목"/>
    <s v=""/>
    <s v="정상근무"/>
    <d v="1899-12-30T12:56:23"/>
    <s v="2:00:00"/>
    <d v="1899-12-30T10:56:23"/>
    <n v="10.939722222222223"/>
    <n v="10"/>
    <n v="8"/>
    <n v="2"/>
    <n v="0"/>
    <x v="1"/>
    <d v="1899-12-30T00:00:00"/>
    <n v="0"/>
    <m/>
  </r>
  <r>
    <s v="2020-02-06(목)"/>
    <x v="7"/>
    <s v="이사"/>
    <s v="09:28:35"/>
    <s v="22:02:56"/>
    <x v="36"/>
    <x v="1"/>
    <n v="4"/>
    <s v="목"/>
    <s v=""/>
    <s v="정상근무"/>
    <d v="1899-12-30T12:34:21"/>
    <s v="2:00:00"/>
    <d v="1899-12-30T10:34:21"/>
    <n v="10.5725"/>
    <n v="10"/>
    <n v="8"/>
    <n v="2"/>
    <n v="0"/>
    <x v="1"/>
    <d v="1899-12-30T00:00:00"/>
    <n v="0"/>
    <m/>
  </r>
  <r>
    <s v="2020-02-06(목)"/>
    <x v="8"/>
    <s v="수석"/>
    <s v=""/>
    <s v="23:40:57"/>
    <x v="36"/>
    <x v="1"/>
    <n v="4"/>
    <s v="목"/>
    <s v=""/>
    <s v="정상근무"/>
    <s v=""/>
    <s v="2:00:00"/>
    <s v=""/>
    <s v=""/>
    <n v="0"/>
    <n v="0"/>
    <n v="0"/>
    <n v="0"/>
    <x v="0"/>
    <d v="1899-12-30T00:00:00"/>
    <n v="0"/>
    <m/>
  </r>
  <r>
    <s v="2020-02-06(목)"/>
    <x v="9"/>
    <s v="이사"/>
    <s v="07:15:40"/>
    <s v=""/>
    <x v="36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6(목)"/>
    <x v="10"/>
    <s v="책임"/>
    <s v="09:07:53"/>
    <s v="20:31:06"/>
    <x v="36"/>
    <x v="1"/>
    <n v="4"/>
    <s v="목"/>
    <s v=""/>
    <s v="정상근무"/>
    <d v="1899-12-30T11:23:13"/>
    <s v="2:00:00"/>
    <d v="1899-12-30T09:23:13"/>
    <n v="9.3869444444444436"/>
    <n v="9"/>
    <n v="8"/>
    <n v="1"/>
    <n v="0"/>
    <x v="1"/>
    <d v="1899-12-30T00:00:00"/>
    <n v="0"/>
    <m/>
  </r>
  <r>
    <s v="2020-02-06(목)"/>
    <x v="11"/>
    <s v="주임"/>
    <s v="08:35:51"/>
    <s v="20:32:21"/>
    <x v="36"/>
    <x v="1"/>
    <n v="4"/>
    <s v="목"/>
    <s v=""/>
    <s v="정상근무"/>
    <d v="1899-12-30T11:56:30"/>
    <s v="2:00:00"/>
    <d v="1899-12-30T09:56:30"/>
    <n v="9.9416666666666664"/>
    <n v="9"/>
    <n v="8"/>
    <n v="1"/>
    <n v="0"/>
    <x v="1"/>
    <d v="1899-12-30T00:00:00"/>
    <n v="0"/>
    <m/>
  </r>
  <r>
    <s v="2020-02-06(목)"/>
    <x v="12"/>
    <s v="수석"/>
    <s v=""/>
    <s v=""/>
    <x v="36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7(금)"/>
    <x v="0"/>
    <s v="수석"/>
    <s v="09:25:11"/>
    <s v="21:53:03"/>
    <x v="37"/>
    <x v="1"/>
    <n v="5"/>
    <s v="금"/>
    <s v=""/>
    <s v="정상근무"/>
    <d v="1899-12-30T12:27:52"/>
    <s v="2:00:00"/>
    <d v="1899-12-30T10:27:52"/>
    <n v="10.464444444444444"/>
    <n v="10"/>
    <n v="8"/>
    <n v="2"/>
    <n v="0"/>
    <x v="1"/>
    <d v="1899-12-30T00:00:00"/>
    <n v="0"/>
    <m/>
  </r>
  <r>
    <s v="2020-02-07(금)"/>
    <x v="1"/>
    <s v="대표이사"/>
    <s v="07:39:58"/>
    <s v="16:33:42"/>
    <x v="37"/>
    <x v="1"/>
    <n v="5"/>
    <s v="금"/>
    <s v=""/>
    <s v="정상근무"/>
    <d v="1899-12-30T08:53:44"/>
    <s v="1:00:00"/>
    <d v="1899-12-30T07:53:44"/>
    <n v="7.8955555555555552"/>
    <n v="7"/>
    <n v="7"/>
    <n v="0"/>
    <n v="0"/>
    <x v="1"/>
    <d v="1899-12-30T00:06:16"/>
    <n v="6"/>
    <m/>
  </r>
  <r>
    <s v="2020-02-07(금)"/>
    <x v="2"/>
    <s v="과장"/>
    <s v="09:31:38"/>
    <s v="18:51:01"/>
    <x v="37"/>
    <x v="1"/>
    <n v="5"/>
    <s v="금"/>
    <s v=""/>
    <s v="정상근무"/>
    <d v="1899-12-30T09:19:23"/>
    <d v="1899-12-30T00:51:01"/>
    <d v="1899-12-30T08:28:22"/>
    <n v="8.4727777777777771"/>
    <n v="8"/>
    <n v="8"/>
    <n v="0"/>
    <n v="0"/>
    <x v="1"/>
    <d v="1899-12-30T00:00:00"/>
    <n v="0"/>
    <m/>
  </r>
  <r>
    <s v="2020-02-07(금)"/>
    <x v="3"/>
    <s v="수석"/>
    <s v="09:17:44"/>
    <s v="17:26:59"/>
    <x v="37"/>
    <x v="1"/>
    <n v="5"/>
    <s v="금"/>
    <s v=""/>
    <s v="정상근무"/>
    <d v="1899-12-30T08:09:15"/>
    <s v="1:00:00"/>
    <d v="1899-12-30T07:09:15"/>
    <n v="7.1541666666666668"/>
    <n v="7"/>
    <n v="7"/>
    <n v="0"/>
    <n v="0"/>
    <x v="1"/>
    <d v="1899-12-30T00:50:45"/>
    <n v="51"/>
    <m/>
  </r>
  <r>
    <s v="2020-02-07(금)"/>
    <x v="4"/>
    <s v="선임"/>
    <s v="09:12:03"/>
    <s v="18:25:16"/>
    <x v="37"/>
    <x v="1"/>
    <n v="5"/>
    <s v="금"/>
    <s v=""/>
    <s v="정상근무"/>
    <d v="1899-12-30T09:13:13"/>
    <d v="1899-12-30T00:25:16"/>
    <d v="1899-12-30T08:47:57"/>
    <n v="8.7991666666666664"/>
    <n v="8"/>
    <n v="8"/>
    <n v="0"/>
    <n v="0"/>
    <x v="1"/>
    <d v="1899-12-30T00:00:00"/>
    <n v="0"/>
    <m/>
  </r>
  <r>
    <s v="2020-02-07(금)"/>
    <x v="5"/>
    <s v="연구원"/>
    <s v="09:27:29"/>
    <s v="19:20:14"/>
    <x v="37"/>
    <x v="1"/>
    <n v="5"/>
    <s v="금"/>
    <s v=""/>
    <s v="정상근무"/>
    <d v="1899-12-30T09:52:45"/>
    <s v="2:00:00"/>
    <d v="1899-12-30T07:52:45"/>
    <n v="7.8791666666666673"/>
    <n v="7"/>
    <n v="7"/>
    <n v="0"/>
    <n v="0"/>
    <x v="1"/>
    <d v="1899-12-30T00:07:15"/>
    <n v="7"/>
    <m/>
  </r>
  <r>
    <s v="2020-02-07(금)"/>
    <x v="6"/>
    <s v="연구원"/>
    <s v="09:28:55"/>
    <s v="22:39:58"/>
    <x v="37"/>
    <x v="1"/>
    <n v="5"/>
    <s v="금"/>
    <s v=""/>
    <s v="정상근무"/>
    <d v="1899-12-30T13:11:03"/>
    <s v="2:00:00"/>
    <d v="1899-12-30T11:11:03"/>
    <n v="11.184166666666666"/>
    <n v="11"/>
    <n v="8"/>
    <n v="3"/>
    <n v="0"/>
    <x v="1"/>
    <d v="1899-12-30T00:00:00"/>
    <n v="0"/>
    <m/>
  </r>
  <r>
    <s v="2020-02-07(금)"/>
    <x v="7"/>
    <s v="이사"/>
    <s v="09:25:05"/>
    <s v="21:50:03"/>
    <x v="37"/>
    <x v="1"/>
    <n v="5"/>
    <s v="금"/>
    <s v=""/>
    <s v="정상근무"/>
    <d v="1899-12-30T12:24:58"/>
    <s v="2:00:00"/>
    <d v="1899-12-30T10:24:58"/>
    <n v="10.416111111111112"/>
    <n v="10"/>
    <n v="8"/>
    <n v="2"/>
    <n v="0"/>
    <x v="1"/>
    <d v="1899-12-30T00:00:00"/>
    <n v="0"/>
    <m/>
  </r>
  <r>
    <s v="2020-02-07(금)"/>
    <x v="8"/>
    <s v="수석"/>
    <s v="09:00:27"/>
    <s v="22:28:31"/>
    <x v="37"/>
    <x v="1"/>
    <n v="5"/>
    <s v="금"/>
    <s v=""/>
    <s v="정상근무"/>
    <d v="1899-12-30T13:28:04"/>
    <s v="2:00:00"/>
    <d v="1899-12-30T11:28:04"/>
    <n v="11.467777777777778"/>
    <n v="11"/>
    <n v="8"/>
    <n v="3"/>
    <n v="0"/>
    <x v="1"/>
    <d v="1899-12-30T00:00:00"/>
    <n v="0"/>
    <m/>
  </r>
  <r>
    <s v="2020-02-07(금)"/>
    <x v="9"/>
    <s v="이사"/>
    <s v="07:31:33"/>
    <s v="19:26:28"/>
    <x v="37"/>
    <x v="1"/>
    <n v="5"/>
    <s v="금"/>
    <s v=""/>
    <s v="정상근무"/>
    <d v="1899-12-30T11:54:55"/>
    <s v="2:00:00"/>
    <d v="1899-12-30T09:54:55"/>
    <n v="9.9152777777777779"/>
    <n v="9"/>
    <n v="8"/>
    <n v="1"/>
    <n v="0"/>
    <x v="1"/>
    <d v="1899-12-30T00:00:00"/>
    <n v="0"/>
    <m/>
  </r>
  <r>
    <s v="2020-02-07(금)"/>
    <x v="10"/>
    <s v="책임"/>
    <s v="09:08:43"/>
    <s v="18:09:39"/>
    <x v="37"/>
    <x v="1"/>
    <n v="5"/>
    <s v="금"/>
    <s v=""/>
    <s v="정상근무"/>
    <d v="1899-12-30T09:00:56"/>
    <d v="1899-12-30T00:09:39"/>
    <d v="1899-12-30T08:51:17"/>
    <n v="8.8547222222222217"/>
    <n v="8"/>
    <n v="8"/>
    <n v="0"/>
    <n v="0"/>
    <x v="1"/>
    <d v="1899-12-30T00:00:00"/>
    <n v="0"/>
    <m/>
  </r>
  <r>
    <s v="2020-02-07(금)"/>
    <x v="11"/>
    <s v="주임"/>
    <s v=""/>
    <s v=""/>
    <x v="37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7(금)"/>
    <x v="12"/>
    <s v="수석"/>
    <s v=""/>
    <s v=""/>
    <x v="37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08(토)"/>
    <x v="0"/>
    <s v="수석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1"/>
    <s v="대표이사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2"/>
    <s v="과장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3"/>
    <s v="수석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4"/>
    <s v="선임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5"/>
    <s v="연구원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6"/>
    <s v="연구원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7"/>
    <s v="이사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8"/>
    <s v="수석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9"/>
    <s v="이사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10"/>
    <s v="책임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11"/>
    <s v="주임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8(토)"/>
    <x v="12"/>
    <s v="수석"/>
    <s v=""/>
    <s v=""/>
    <x v="38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0"/>
    <s v="수석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1"/>
    <s v="대표이사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2"/>
    <s v="과장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3"/>
    <s v="수석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4"/>
    <s v="선임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5"/>
    <s v="연구원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6"/>
    <s v="연구원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7"/>
    <s v="이사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8"/>
    <s v="수석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9"/>
    <s v="이사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10"/>
    <s v="책임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11"/>
    <s v="주임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09(일)"/>
    <x v="12"/>
    <s v="수석"/>
    <s v=""/>
    <s v=""/>
    <x v="39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0(월)"/>
    <x v="0"/>
    <s v="수석"/>
    <s v="09:19:59"/>
    <s v="18:32:15"/>
    <x v="40"/>
    <x v="1"/>
    <n v="1"/>
    <s v="월"/>
    <s v=""/>
    <s v="정상근무"/>
    <d v="1899-12-30T09:12:16"/>
    <d v="1899-12-30T00:32:15"/>
    <d v="1899-12-30T08:40:01"/>
    <n v="8.666944444444443"/>
    <n v="8"/>
    <n v="8"/>
    <n v="0"/>
    <n v="0"/>
    <x v="1"/>
    <d v="1899-12-30T00:00:00"/>
    <n v="0"/>
    <m/>
  </r>
  <r>
    <s v="2020-02-10(월)"/>
    <x v="1"/>
    <s v="대표이사"/>
    <s v="09:00:28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0(월)"/>
    <x v="2"/>
    <s v="과장"/>
    <s v="08:59:12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0(월)"/>
    <x v="3"/>
    <s v="수석"/>
    <s v="09:17:13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0(월)"/>
    <x v="4"/>
    <s v="선임"/>
    <s v="08:45:17"/>
    <s v="18:21:21"/>
    <x v="40"/>
    <x v="1"/>
    <n v="1"/>
    <s v="월"/>
    <s v=""/>
    <s v="정상근무"/>
    <d v="1899-12-30T09:36:04"/>
    <d v="1899-12-30T00:21:21"/>
    <d v="1899-12-30T09:14:43"/>
    <n v="9.2452777777777762"/>
    <n v="9"/>
    <n v="8"/>
    <n v="1"/>
    <n v="0"/>
    <x v="1"/>
    <d v="1899-12-30T00:00:00"/>
    <n v="0"/>
    <m/>
  </r>
  <r>
    <s v="2020-02-10(월)"/>
    <x v="5"/>
    <s v="연구원"/>
    <s v="09:26:29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0(월)"/>
    <x v="6"/>
    <s v="연구원"/>
    <s v=""/>
    <s v="18:21:37"/>
    <x v="40"/>
    <x v="1"/>
    <n v="1"/>
    <s v="월"/>
    <s v=""/>
    <s v="정상근무"/>
    <s v=""/>
    <d v="1899-12-30T00:21:37"/>
    <s v=""/>
    <s v=""/>
    <n v="0"/>
    <n v="0"/>
    <n v="0"/>
    <n v="0"/>
    <x v="0"/>
    <d v="1899-12-30T00:00:00"/>
    <n v="0"/>
    <m/>
  </r>
  <r>
    <s v="2020-02-10(월)"/>
    <x v="7"/>
    <s v="이사"/>
    <s v="09:22:37"/>
    <s v="22:57:02"/>
    <x v="40"/>
    <x v="1"/>
    <n v="1"/>
    <s v="월"/>
    <s v=""/>
    <s v="정상근무"/>
    <d v="1899-12-30T13:34:25"/>
    <s v="2:00:00"/>
    <d v="1899-12-30T11:34:25"/>
    <n v="11.573611111111111"/>
    <n v="11"/>
    <n v="8"/>
    <n v="3"/>
    <n v="0"/>
    <x v="1"/>
    <d v="1899-12-30T00:00:00"/>
    <n v="0"/>
    <m/>
  </r>
  <r>
    <s v="2020-02-10(월)"/>
    <x v="8"/>
    <s v="수석"/>
    <s v="08:52:06"/>
    <s v="18:30:17"/>
    <x v="40"/>
    <x v="1"/>
    <n v="1"/>
    <s v="월"/>
    <s v=""/>
    <s v="정상근무"/>
    <d v="1899-12-30T09:38:11"/>
    <d v="1899-12-30T00:30:17"/>
    <d v="1899-12-30T09:07:54"/>
    <n v="9.1316666666666677"/>
    <n v="9"/>
    <n v="8"/>
    <n v="1"/>
    <n v="0"/>
    <x v="1"/>
    <d v="1899-12-30T00:00:00"/>
    <n v="0"/>
    <m/>
  </r>
  <r>
    <s v="2020-02-10(월)"/>
    <x v="9"/>
    <s v="이사"/>
    <s v="06:36:33"/>
    <s v="19:26:01"/>
    <x v="40"/>
    <x v="1"/>
    <n v="1"/>
    <s v="월"/>
    <s v=""/>
    <s v="정상근무"/>
    <d v="1899-12-30T12:49:28"/>
    <s v="2:00:00"/>
    <d v="1899-12-30T10:49:28"/>
    <n v="10.824444444444444"/>
    <n v="10"/>
    <n v="8"/>
    <n v="2"/>
    <n v="0"/>
    <x v="1"/>
    <d v="1899-12-30T00:00:00"/>
    <n v="0"/>
    <m/>
  </r>
  <r>
    <s v="2020-02-10(월)"/>
    <x v="10"/>
    <s v="책임"/>
    <s v="09:07:02"/>
    <s v="18:21:16"/>
    <x v="40"/>
    <x v="1"/>
    <n v="1"/>
    <s v="월"/>
    <s v=""/>
    <s v="정상근무"/>
    <d v="1899-12-30T09:14:14"/>
    <d v="1899-12-30T00:21:16"/>
    <d v="1899-12-30T08:52:58"/>
    <n v="8.882777777777779"/>
    <n v="8"/>
    <n v="8"/>
    <n v="0"/>
    <n v="0"/>
    <x v="1"/>
    <d v="1899-12-30T00:00:00"/>
    <n v="0"/>
    <m/>
  </r>
  <r>
    <s v="2020-02-10(월)"/>
    <x v="11"/>
    <s v="주임"/>
    <s v="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0(월)"/>
    <x v="12"/>
    <s v="수석"/>
    <s v=""/>
    <s v=""/>
    <x v="40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1(화)"/>
    <x v="0"/>
    <s v="수석"/>
    <s v="09:24:23"/>
    <s v="19:49:15"/>
    <x v="41"/>
    <x v="1"/>
    <n v="2"/>
    <s v="화"/>
    <s v=""/>
    <s v="정상근무"/>
    <d v="1899-12-30T10:24:52"/>
    <s v="2:00:00"/>
    <d v="1899-12-30T08:24:52"/>
    <n v="8.4144444444444453"/>
    <n v="8"/>
    <n v="8"/>
    <n v="0"/>
    <n v="0"/>
    <x v="1"/>
    <d v="1899-12-30T00:00:00"/>
    <n v="0"/>
    <m/>
  </r>
  <r>
    <s v="2020-02-11(화)"/>
    <x v="1"/>
    <s v="대표이사"/>
    <s v="09:00:26"/>
    <s v="23:24:22"/>
    <x v="41"/>
    <x v="1"/>
    <n v="2"/>
    <s v="화"/>
    <s v=""/>
    <s v="정상근무"/>
    <d v="1899-12-30T14:23:56"/>
    <s v="2:00:00"/>
    <d v="1899-12-30T12:23:56"/>
    <n v="12.398888888888889"/>
    <n v="12"/>
    <n v="8"/>
    <n v="3"/>
    <n v="1"/>
    <x v="1"/>
    <d v="1899-12-30T00:00:00"/>
    <n v="0"/>
    <m/>
  </r>
  <r>
    <s v="2020-02-11(화)"/>
    <x v="2"/>
    <s v="과장"/>
    <s v="09:28:38"/>
    <s v="18:46:29"/>
    <x v="41"/>
    <x v="1"/>
    <n v="2"/>
    <s v="화"/>
    <s v=""/>
    <s v="정상근무"/>
    <d v="1899-12-30T09:17:51"/>
    <d v="1899-12-30T00:46:29"/>
    <d v="1899-12-30T08:31:22"/>
    <n v="8.5227777777777778"/>
    <n v="8"/>
    <n v="8"/>
    <n v="0"/>
    <n v="0"/>
    <x v="1"/>
    <d v="1899-12-30T00:00:00"/>
    <n v="0"/>
    <m/>
  </r>
  <r>
    <s v="2020-02-11(화)"/>
    <x v="3"/>
    <s v="수석"/>
    <s v="09:26:03"/>
    <s v="17:27:55"/>
    <x v="41"/>
    <x v="1"/>
    <n v="2"/>
    <s v="화"/>
    <s v=""/>
    <s v="정상근무"/>
    <d v="1899-12-30T08:01:52"/>
    <s v="1:00:00"/>
    <d v="1899-12-30T07:01:52"/>
    <n v="7.0311111111111106"/>
    <n v="7"/>
    <n v="7"/>
    <n v="0"/>
    <n v="0"/>
    <x v="1"/>
    <d v="1899-12-30T00:58:08"/>
    <n v="58"/>
    <m/>
  </r>
  <r>
    <s v="2020-02-11(화)"/>
    <x v="4"/>
    <s v="선임"/>
    <s v="08:49:50"/>
    <s v="18:27:16"/>
    <x v="41"/>
    <x v="1"/>
    <n v="2"/>
    <s v="화"/>
    <s v=""/>
    <s v="정상근무"/>
    <d v="1899-12-30T09:37:26"/>
    <d v="1899-12-30T00:27:16"/>
    <d v="1899-12-30T09:10:10"/>
    <n v="9.1694444444444443"/>
    <n v="9"/>
    <n v="8"/>
    <n v="1"/>
    <n v="0"/>
    <x v="1"/>
    <d v="1899-12-30T00:00:00"/>
    <n v="0"/>
    <m/>
  </r>
  <r>
    <s v="2020-02-11(화)"/>
    <x v="5"/>
    <s v="연구원"/>
    <s v="09:26:41"/>
    <s v="20:50:33"/>
    <x v="41"/>
    <x v="1"/>
    <n v="2"/>
    <s v="화"/>
    <s v=""/>
    <s v="정상근무"/>
    <d v="1899-12-30T11:23:52"/>
    <s v="2:00:00"/>
    <d v="1899-12-30T09:23:52"/>
    <n v="9.3977777777777778"/>
    <n v="9"/>
    <n v="8"/>
    <n v="1"/>
    <n v="0"/>
    <x v="1"/>
    <d v="1899-12-30T00:00:00"/>
    <n v="0"/>
    <m/>
  </r>
  <r>
    <s v="2020-02-11(화)"/>
    <x v="6"/>
    <s v="연구원"/>
    <s v="09:24:32"/>
    <s v="22:14:02"/>
    <x v="41"/>
    <x v="1"/>
    <n v="2"/>
    <s v="화"/>
    <s v=""/>
    <s v="정상근무"/>
    <d v="1899-12-30T12:49:30"/>
    <s v="2:00:00"/>
    <d v="1899-12-30T10:49:30"/>
    <n v="10.824999999999999"/>
    <n v="10"/>
    <n v="8"/>
    <n v="2"/>
    <n v="0"/>
    <x v="1"/>
    <d v="1899-12-30T00:00:00"/>
    <n v="0"/>
    <m/>
  </r>
  <r>
    <s v="2020-02-11(화)"/>
    <x v="7"/>
    <s v="이사"/>
    <s v="09:24:01"/>
    <s v=""/>
    <x v="41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1(화)"/>
    <x v="8"/>
    <s v="수석"/>
    <s v="08:49:21"/>
    <s v="00:37:52"/>
    <x v="41"/>
    <x v="1"/>
    <n v="2"/>
    <s v="화"/>
    <s v=""/>
    <s v="정상근무"/>
    <d v="1899-12-30T15:48:31"/>
    <d v="1899-12-30T00:00:00"/>
    <d v="1899-12-30T15:48:31"/>
    <n v="15.808611111111112"/>
    <n v="15"/>
    <n v="8"/>
    <n v="3"/>
    <n v="4"/>
    <x v="1"/>
    <d v="1899-12-30T00:00:00"/>
    <n v="0"/>
    <m/>
  </r>
  <r>
    <s v="2020-02-11(화)"/>
    <x v="9"/>
    <s v="이사"/>
    <s v=""/>
    <s v=""/>
    <x v="41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1(화)"/>
    <x v="10"/>
    <s v="책임"/>
    <s v=""/>
    <s v="18:27:11"/>
    <x v="41"/>
    <x v="1"/>
    <n v="2"/>
    <s v="화"/>
    <s v=""/>
    <s v="정상근무"/>
    <s v=""/>
    <d v="1899-12-30T00:27:11"/>
    <s v=""/>
    <s v=""/>
    <n v="0"/>
    <n v="0"/>
    <n v="0"/>
    <n v="0"/>
    <x v="0"/>
    <d v="1899-12-30T00:00:00"/>
    <n v="0"/>
    <m/>
  </r>
  <r>
    <s v="2020-02-11(화)"/>
    <x v="11"/>
    <s v="주임"/>
    <s v=""/>
    <s v=""/>
    <x v="41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1(화)"/>
    <x v="12"/>
    <s v="수석"/>
    <s v="17:12:48"/>
    <s v="20:11:27"/>
    <x v="41"/>
    <x v="1"/>
    <n v="2"/>
    <s v="화"/>
    <s v=""/>
    <s v="정상근무"/>
    <d v="1899-12-30T02:58:39"/>
    <s v="2:00:00"/>
    <d v="1899-12-30T00:58:39"/>
    <n v="0.97750000000000004"/>
    <n v="0"/>
    <n v="0"/>
    <n v="0"/>
    <n v="0"/>
    <x v="0"/>
    <d v="1899-12-30T07:01:21"/>
    <n v="421"/>
    <m/>
  </r>
  <r>
    <s v="2020-02-12(수)"/>
    <x v="0"/>
    <s v="수석"/>
    <s v=""/>
    <s v="22:53:09"/>
    <x v="42"/>
    <x v="1"/>
    <n v="3"/>
    <s v="수"/>
    <s v=""/>
    <s v="정상근무"/>
    <s v=""/>
    <s v="2:00:00"/>
    <s v=""/>
    <s v=""/>
    <n v="0"/>
    <n v="0"/>
    <n v="0"/>
    <n v="0"/>
    <x v="0"/>
    <d v="1899-12-30T00:00:00"/>
    <n v="0"/>
    <m/>
  </r>
  <r>
    <s v="2020-02-12(수)"/>
    <x v="1"/>
    <s v="대표이사"/>
    <s v="08:59:32"/>
    <s v=""/>
    <x v="42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2(수)"/>
    <x v="2"/>
    <s v="과장"/>
    <s v="09:04:25"/>
    <s v="18:09:28"/>
    <x v="42"/>
    <x v="1"/>
    <n v="3"/>
    <s v="수"/>
    <s v=""/>
    <s v="정상근무"/>
    <d v="1899-12-30T09:05:03"/>
    <d v="1899-12-30T00:09:28"/>
    <d v="1899-12-30T08:55:35"/>
    <n v="8.9263888888888889"/>
    <n v="8"/>
    <n v="8"/>
    <n v="0"/>
    <n v="0"/>
    <x v="1"/>
    <d v="1899-12-30T00:00:00"/>
    <n v="0"/>
    <m/>
  </r>
  <r>
    <s v="2020-02-12(수)"/>
    <x v="3"/>
    <s v="수석"/>
    <s v="09:24:56"/>
    <s v="17:26:14"/>
    <x v="42"/>
    <x v="1"/>
    <n v="3"/>
    <s v="수"/>
    <s v=""/>
    <s v="정상근무"/>
    <d v="1899-12-30T08:01:18"/>
    <s v="1:00:00"/>
    <d v="1899-12-30T07:01:18"/>
    <n v="7.0216666666666665"/>
    <n v="7"/>
    <n v="7"/>
    <n v="0"/>
    <n v="0"/>
    <x v="1"/>
    <d v="1899-12-30T00:58:42"/>
    <n v="59"/>
    <m/>
  </r>
  <r>
    <s v="2020-02-12(수)"/>
    <x v="4"/>
    <s v="선임"/>
    <s v="09:05:22"/>
    <s v="21:21:41"/>
    <x v="42"/>
    <x v="1"/>
    <n v="3"/>
    <s v="수"/>
    <s v=""/>
    <s v="정상근무"/>
    <d v="1899-12-30T12:16:19"/>
    <s v="2:00:00"/>
    <d v="1899-12-30T10:16:19"/>
    <n v="10.271944444444445"/>
    <n v="10"/>
    <n v="8"/>
    <n v="2"/>
    <n v="0"/>
    <x v="1"/>
    <d v="1899-12-30T00:00:00"/>
    <n v="0"/>
    <m/>
  </r>
  <r>
    <s v="2020-02-12(수)"/>
    <x v="5"/>
    <s v="연구원"/>
    <s v="09:29:47"/>
    <s v="23:28:09"/>
    <x v="42"/>
    <x v="1"/>
    <n v="3"/>
    <s v="수"/>
    <s v=""/>
    <s v="정상근무"/>
    <d v="1899-12-30T13:58:22"/>
    <s v="2:00:00"/>
    <d v="1899-12-30T11:58:22"/>
    <n v="11.972777777777777"/>
    <n v="11"/>
    <n v="8"/>
    <n v="3"/>
    <n v="0"/>
    <x v="1"/>
    <d v="1899-12-30T00:00:00"/>
    <n v="0"/>
    <m/>
  </r>
  <r>
    <s v="2020-02-12(수)"/>
    <x v="6"/>
    <s v="연구원"/>
    <s v="09:26:52"/>
    <s v="22:15:24"/>
    <x v="42"/>
    <x v="1"/>
    <n v="3"/>
    <s v="수"/>
    <s v=""/>
    <s v="정상근무"/>
    <d v="1899-12-30T12:48:32"/>
    <s v="2:00:00"/>
    <d v="1899-12-30T10:48:32"/>
    <n v="10.808888888888889"/>
    <n v="10"/>
    <n v="8"/>
    <n v="2"/>
    <n v="0"/>
    <x v="1"/>
    <d v="1899-12-30T00:00:00"/>
    <n v="0"/>
    <m/>
  </r>
  <r>
    <s v="2020-02-12(수)"/>
    <x v="7"/>
    <s v="이사"/>
    <s v=""/>
    <s v=""/>
    <x v="42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2(수)"/>
    <x v="8"/>
    <s v="수석"/>
    <s v="08:51:40"/>
    <s v="00:24:24"/>
    <x v="42"/>
    <x v="1"/>
    <n v="3"/>
    <s v="수"/>
    <s v=""/>
    <s v="정상근무"/>
    <d v="1899-12-30T15:32:44"/>
    <d v="1899-12-30T00:00:00"/>
    <d v="1899-12-30T15:32:44"/>
    <n v="15.545555555555556"/>
    <n v="15"/>
    <n v="8"/>
    <n v="3"/>
    <n v="4"/>
    <x v="1"/>
    <d v="1899-12-30T00:00:00"/>
    <n v="0"/>
    <m/>
  </r>
  <r>
    <s v="2020-02-12(수)"/>
    <x v="9"/>
    <s v="이사"/>
    <s v=""/>
    <s v=""/>
    <x v="42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2(수)"/>
    <x v="10"/>
    <s v="책임"/>
    <s v="09:09:18"/>
    <s v="21:12:25"/>
    <x v="42"/>
    <x v="1"/>
    <n v="3"/>
    <s v="수"/>
    <s v=""/>
    <s v="정상근무"/>
    <d v="1899-12-30T12:03:07"/>
    <s v="2:00:00"/>
    <d v="1899-12-30T10:03:07"/>
    <n v="10.051944444444445"/>
    <n v="10"/>
    <n v="8"/>
    <n v="2"/>
    <n v="0"/>
    <x v="1"/>
    <d v="1899-12-30T00:00:00"/>
    <n v="0"/>
    <m/>
  </r>
  <r>
    <s v="2020-02-12(수)"/>
    <x v="11"/>
    <s v="주임"/>
    <s v=""/>
    <s v=""/>
    <x v="42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2(수)"/>
    <x v="12"/>
    <s v="수석"/>
    <s v="12:49:01"/>
    <s v="23:21:18"/>
    <x v="42"/>
    <x v="1"/>
    <n v="3"/>
    <s v="수"/>
    <s v=""/>
    <s v="정상근무"/>
    <d v="1899-12-30T10:32:17"/>
    <s v="2:00:00"/>
    <d v="1899-12-30T08:32:17"/>
    <n v="8.5380555555555553"/>
    <n v="8"/>
    <n v="8"/>
    <n v="0"/>
    <n v="0"/>
    <x v="1"/>
    <d v="1899-12-30T00:00:00"/>
    <n v="0"/>
    <m/>
  </r>
  <r>
    <s v="2020-02-13(목)"/>
    <x v="0"/>
    <s v="수석"/>
    <s v="09:27:03"/>
    <s v="21:33:40"/>
    <x v="43"/>
    <x v="1"/>
    <n v="4"/>
    <s v="목"/>
    <s v=""/>
    <s v="정상근무"/>
    <d v="1899-12-30T12:06:37"/>
    <s v="2:00:00"/>
    <d v="1899-12-30T10:06:37"/>
    <n v="10.110277777777778"/>
    <n v="10"/>
    <n v="8"/>
    <n v="2"/>
    <n v="0"/>
    <x v="1"/>
    <d v="1899-12-30T00:00:00"/>
    <n v="0"/>
    <m/>
  </r>
  <r>
    <s v="2020-02-13(목)"/>
    <x v="1"/>
    <s v="대표이사"/>
    <s v=""/>
    <s v=""/>
    <x v="43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3(목)"/>
    <x v="2"/>
    <s v="과장"/>
    <s v="09:27:52"/>
    <s v="18:40:49"/>
    <x v="43"/>
    <x v="1"/>
    <n v="4"/>
    <s v="목"/>
    <s v=""/>
    <s v="정상근무"/>
    <d v="1899-12-30T09:12:57"/>
    <d v="1899-12-30T00:40:49"/>
    <d v="1899-12-30T08:32:08"/>
    <n v="8.5355555555555558"/>
    <n v="8"/>
    <n v="8"/>
    <n v="0"/>
    <n v="0"/>
    <x v="1"/>
    <d v="1899-12-30T00:00:00"/>
    <n v="0"/>
    <m/>
  </r>
  <r>
    <s v="2020-02-13(목)"/>
    <x v="3"/>
    <s v="수석"/>
    <s v="09:27:38"/>
    <s v=""/>
    <x v="43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3(목)"/>
    <x v="4"/>
    <s v="선임"/>
    <s v="09:13:26"/>
    <s v="18:44:20"/>
    <x v="43"/>
    <x v="1"/>
    <n v="4"/>
    <s v="목"/>
    <s v=""/>
    <s v="정상근무"/>
    <d v="1899-12-30T09:30:54"/>
    <d v="1899-12-30T00:44:20"/>
    <d v="1899-12-30T08:46:34"/>
    <n v="8.7761111111111116"/>
    <n v="8"/>
    <n v="8"/>
    <n v="0"/>
    <n v="0"/>
    <x v="1"/>
    <d v="1899-12-30T00:00:00"/>
    <n v="0"/>
    <m/>
  </r>
  <r>
    <s v="2020-02-13(목)"/>
    <x v="5"/>
    <s v="연구원"/>
    <s v="09:29:44"/>
    <s v="02:38:21"/>
    <x v="43"/>
    <x v="1"/>
    <n v="4"/>
    <s v="목"/>
    <s v=""/>
    <s v="정상근무"/>
    <d v="1899-12-30T17:08:37"/>
    <d v="1899-12-30T00:00:00"/>
    <d v="1899-12-30T17:08:37"/>
    <n v="17.14361111111111"/>
    <n v="17"/>
    <n v="8"/>
    <n v="3"/>
    <n v="6"/>
    <x v="1"/>
    <d v="1899-12-30T00:00:00"/>
    <n v="0"/>
    <m/>
  </r>
  <r>
    <s v="2020-02-13(목)"/>
    <x v="6"/>
    <s v="연구원"/>
    <s v="09:25:19"/>
    <s v="23:44:23"/>
    <x v="43"/>
    <x v="1"/>
    <n v="4"/>
    <s v="목"/>
    <s v=""/>
    <s v="정상근무"/>
    <d v="1899-12-30T14:19:04"/>
    <s v="2:00:00"/>
    <d v="1899-12-30T12:19:04"/>
    <n v="12.317777777777778"/>
    <n v="12"/>
    <n v="8"/>
    <n v="3"/>
    <n v="1"/>
    <x v="1"/>
    <d v="1899-12-30T00:00:00"/>
    <n v="0"/>
    <m/>
  </r>
  <r>
    <s v="2020-02-13(목)"/>
    <x v="7"/>
    <s v="이사"/>
    <s v="09:47:34"/>
    <s v="23:03:43"/>
    <x v="43"/>
    <x v="1"/>
    <n v="4"/>
    <s v="목"/>
    <s v=""/>
    <s v="정상근무"/>
    <d v="1899-12-30T13:16:09"/>
    <s v="2:00:00"/>
    <d v="1899-12-30T11:16:09"/>
    <n v="11.269166666666667"/>
    <n v="11"/>
    <n v="8"/>
    <n v="3"/>
    <n v="0"/>
    <x v="1"/>
    <d v="1899-12-30T00:00:00"/>
    <n v="0"/>
    <m/>
  </r>
  <r>
    <s v="2020-02-13(목)"/>
    <x v="8"/>
    <s v="수석"/>
    <s v="08:55:36"/>
    <s v="23:50:46"/>
    <x v="43"/>
    <x v="1"/>
    <n v="4"/>
    <s v="목"/>
    <s v=""/>
    <s v="정상근무"/>
    <d v="1899-12-30T14:55:10"/>
    <s v="2:00:00"/>
    <d v="1899-12-30T12:55:10"/>
    <n v="12.919444444444444"/>
    <n v="12"/>
    <n v="8"/>
    <n v="3"/>
    <n v="1"/>
    <x v="1"/>
    <d v="1899-12-30T00:00:00"/>
    <n v="0"/>
    <m/>
  </r>
  <r>
    <s v="2020-02-13(목)"/>
    <x v="9"/>
    <s v="이사"/>
    <s v="07:52:36"/>
    <s v=""/>
    <x v="43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3(목)"/>
    <x v="10"/>
    <s v="책임"/>
    <s v=""/>
    <s v="18:42:44"/>
    <x v="43"/>
    <x v="1"/>
    <n v="4"/>
    <s v="목"/>
    <s v=""/>
    <s v="정상근무"/>
    <s v=""/>
    <d v="1899-12-30T00:42:44"/>
    <s v=""/>
    <s v=""/>
    <n v="0"/>
    <n v="0"/>
    <n v="0"/>
    <n v="0"/>
    <x v="0"/>
    <d v="1899-12-30T00:00:00"/>
    <n v="0"/>
    <m/>
  </r>
  <r>
    <s v="2020-02-13(목)"/>
    <x v="11"/>
    <s v="주임"/>
    <s v=""/>
    <s v=""/>
    <x v="43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3(목)"/>
    <x v="12"/>
    <s v="수석"/>
    <s v="09:19:12"/>
    <s v=""/>
    <x v="43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4(금)"/>
    <x v="0"/>
    <s v="수석"/>
    <s v="09:24:34"/>
    <s v="18:40:42"/>
    <x v="44"/>
    <x v="1"/>
    <n v="5"/>
    <s v="금"/>
    <s v=""/>
    <s v="정상근무"/>
    <d v="1899-12-30T09:16:08"/>
    <d v="1899-12-30T00:40:42"/>
    <d v="1899-12-30T08:35:26"/>
    <n v="8.5905555555555555"/>
    <n v="8"/>
    <n v="8"/>
    <n v="0"/>
    <n v="0"/>
    <x v="1"/>
    <d v="1899-12-30T00:00:00"/>
    <n v="0"/>
    <m/>
  </r>
  <r>
    <s v="2020-02-14(금)"/>
    <x v="1"/>
    <s v="대표이사"/>
    <s v="09:08:19"/>
    <s v="23:47:40"/>
    <x v="44"/>
    <x v="1"/>
    <n v="5"/>
    <s v="금"/>
    <s v=""/>
    <s v="정상근무"/>
    <d v="1899-12-30T14:39:21"/>
    <s v="2:00:00"/>
    <d v="1899-12-30T12:39:21"/>
    <n v="12.655833333333334"/>
    <n v="12"/>
    <n v="8"/>
    <n v="3"/>
    <n v="1"/>
    <x v="1"/>
    <d v="1899-12-30T00:00:00"/>
    <n v="0"/>
    <m/>
  </r>
  <r>
    <s v="2020-02-14(금)"/>
    <x v="2"/>
    <s v="과장"/>
    <s v="09:06:30"/>
    <s v="18:36:30"/>
    <x v="44"/>
    <x v="1"/>
    <n v="5"/>
    <s v="금"/>
    <s v=""/>
    <s v="정상근무"/>
    <d v="1899-12-30T09:30:00"/>
    <d v="1899-12-30T00:36:30"/>
    <d v="1899-12-30T08:53:30"/>
    <n v="8.8916666666666657"/>
    <n v="8"/>
    <n v="8"/>
    <n v="0"/>
    <n v="0"/>
    <x v="1"/>
    <d v="1899-12-30T00:00:00"/>
    <n v="0"/>
    <m/>
  </r>
  <r>
    <s v="2020-02-14(금)"/>
    <x v="3"/>
    <s v="수석"/>
    <s v="09:24:55"/>
    <s v="17:39:22"/>
    <x v="44"/>
    <x v="1"/>
    <n v="5"/>
    <s v="금"/>
    <s v=""/>
    <s v="정상근무"/>
    <d v="1899-12-30T08:14:27"/>
    <s v="1:00:00"/>
    <d v="1899-12-30T07:14:27"/>
    <n v="7.2408333333333337"/>
    <n v="7"/>
    <n v="7"/>
    <n v="0"/>
    <n v="0"/>
    <x v="1"/>
    <d v="1899-12-30T00:45:33"/>
    <n v="46"/>
    <m/>
  </r>
  <r>
    <s v="2020-02-14(금)"/>
    <x v="4"/>
    <s v="선임"/>
    <s v=""/>
    <s v=""/>
    <x v="44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4(금)"/>
    <x v="5"/>
    <s v="연구원"/>
    <s v="09:40:47"/>
    <s v="18:38:46"/>
    <x v="44"/>
    <x v="1"/>
    <n v="5"/>
    <s v="금"/>
    <s v=""/>
    <s v="정상근무"/>
    <d v="1899-12-30T08:57:59"/>
    <d v="1899-12-30T00:38:46"/>
    <d v="1899-12-30T08:19:13"/>
    <n v="8.3202777777777772"/>
    <n v="8"/>
    <n v="8"/>
    <n v="0"/>
    <n v="0"/>
    <x v="1"/>
    <d v="1899-12-30T00:00:00"/>
    <n v="0"/>
    <m/>
  </r>
  <r>
    <s v="2020-02-14(금)"/>
    <x v="6"/>
    <s v="연구원"/>
    <s v="09:36:22"/>
    <s v="19:22:06"/>
    <x v="44"/>
    <x v="1"/>
    <n v="5"/>
    <s v="금"/>
    <s v=""/>
    <s v="정상근무"/>
    <d v="1899-12-30T09:45:44"/>
    <s v="2:00:00"/>
    <d v="1899-12-30T07:45:44"/>
    <n v="7.7622222222222224"/>
    <n v="7"/>
    <n v="7"/>
    <n v="0"/>
    <n v="0"/>
    <x v="1"/>
    <d v="1899-12-30T00:14:16"/>
    <n v="14"/>
    <m/>
  </r>
  <r>
    <s v="2020-02-14(금)"/>
    <x v="7"/>
    <s v="이사"/>
    <s v="09:30:13"/>
    <s v="23:10:05"/>
    <x v="44"/>
    <x v="1"/>
    <n v="5"/>
    <s v="금"/>
    <s v=""/>
    <s v="정상근무"/>
    <d v="1899-12-30T13:39:52"/>
    <s v="2:00:00"/>
    <d v="1899-12-30T11:39:52"/>
    <n v="11.664444444444445"/>
    <n v="11"/>
    <n v="8"/>
    <n v="3"/>
    <n v="0"/>
    <x v="1"/>
    <d v="1899-12-30T00:00:00"/>
    <n v="0"/>
    <m/>
  </r>
  <r>
    <s v="2020-02-14(금)"/>
    <x v="8"/>
    <s v="수석"/>
    <s v="09:34:43"/>
    <s v="22:43:16"/>
    <x v="44"/>
    <x v="1"/>
    <n v="5"/>
    <s v="금"/>
    <s v=""/>
    <s v="정상근무"/>
    <d v="1899-12-30T13:08:33"/>
    <s v="2:00:00"/>
    <d v="1899-12-30T11:08:33"/>
    <n v="11.1425"/>
    <n v="11"/>
    <n v="8"/>
    <n v="3"/>
    <n v="0"/>
    <x v="1"/>
    <d v="1899-12-30T00:00:00"/>
    <n v="0"/>
    <m/>
  </r>
  <r>
    <s v="2020-02-14(금)"/>
    <x v="9"/>
    <s v="이사"/>
    <s v="06:47:24"/>
    <s v="20:14:29"/>
    <x v="44"/>
    <x v="1"/>
    <n v="5"/>
    <s v="금"/>
    <s v=""/>
    <s v="정상근무"/>
    <d v="1899-12-30T13:27:05"/>
    <s v="2:00:00"/>
    <d v="1899-12-30T11:27:05"/>
    <n v="11.451388888888888"/>
    <n v="11"/>
    <n v="8"/>
    <n v="3"/>
    <n v="0"/>
    <x v="1"/>
    <d v="1899-12-30T00:00:00"/>
    <n v="0"/>
    <m/>
  </r>
  <r>
    <s v="2020-02-14(금)"/>
    <x v="10"/>
    <s v="책임"/>
    <s v="09:09:38"/>
    <s v=""/>
    <x v="44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4(금)"/>
    <x v="11"/>
    <s v="주임"/>
    <s v=""/>
    <s v=""/>
    <x v="44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4(금)"/>
    <x v="12"/>
    <s v="수석"/>
    <s v="09:26:49"/>
    <s v=""/>
    <x v="44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5(토)"/>
    <x v="0"/>
    <s v="수석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1"/>
    <s v="대표이사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2"/>
    <s v="과장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3"/>
    <s v="수석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4"/>
    <s v="선임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5"/>
    <s v="연구원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6"/>
    <s v="연구원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7"/>
    <s v="이사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8"/>
    <s v="수석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9"/>
    <s v="이사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10"/>
    <s v="책임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11"/>
    <s v="주임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5(토)"/>
    <x v="12"/>
    <s v="수석"/>
    <s v=""/>
    <s v=""/>
    <x v="45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0"/>
    <s v="수석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1"/>
    <s v="대표이사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2"/>
    <s v="과장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3"/>
    <s v="수석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4"/>
    <s v="선임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5"/>
    <s v="연구원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6"/>
    <s v="연구원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7"/>
    <s v="이사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8"/>
    <s v="수석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9"/>
    <s v="이사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10"/>
    <s v="책임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11"/>
    <s v="주임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6(일)"/>
    <x v="12"/>
    <s v="수석"/>
    <s v=""/>
    <s v=""/>
    <x v="46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17(월)"/>
    <x v="0"/>
    <s v="수석"/>
    <s v="09:21:35"/>
    <s v="20:47:49"/>
    <x v="47"/>
    <x v="1"/>
    <n v="1"/>
    <s v="월"/>
    <s v=""/>
    <s v="정상근무"/>
    <d v="1899-12-30T11:26:14"/>
    <s v="2:00:00"/>
    <d v="1899-12-30T09:26:14"/>
    <n v="9.4372222222222231"/>
    <n v="9"/>
    <n v="8"/>
    <n v="1"/>
    <n v="0"/>
    <x v="1"/>
    <d v="1899-12-30T00:00:00"/>
    <n v="0"/>
    <m/>
  </r>
  <r>
    <s v="2020-02-17(월)"/>
    <x v="1"/>
    <s v="대표이사"/>
    <s v="09:02:28"/>
    <s v="18:38:51"/>
    <x v="47"/>
    <x v="1"/>
    <n v="1"/>
    <s v="월"/>
    <s v=""/>
    <s v="정상근무"/>
    <d v="1899-12-30T09:36:23"/>
    <d v="1899-12-30T00:38:51"/>
    <d v="1899-12-30T08:57:32"/>
    <n v="8.9588888888888878"/>
    <n v="8"/>
    <n v="8"/>
    <n v="0"/>
    <n v="0"/>
    <x v="1"/>
    <d v="1899-12-30T00:00:00"/>
    <n v="0"/>
    <m/>
  </r>
  <r>
    <s v="2020-02-17(월)"/>
    <x v="2"/>
    <s v="과장"/>
    <s v="09:10:09"/>
    <s v="18:14:13"/>
    <x v="47"/>
    <x v="1"/>
    <n v="1"/>
    <s v="월"/>
    <s v=""/>
    <s v="정상근무"/>
    <d v="1899-12-30T09:04:04"/>
    <d v="1899-12-30T00:14:13"/>
    <d v="1899-12-30T08:49:51"/>
    <n v="8.8308333333333326"/>
    <n v="8"/>
    <n v="8"/>
    <n v="0"/>
    <n v="0"/>
    <x v="1"/>
    <d v="1899-12-30T00:00:00"/>
    <n v="0"/>
    <m/>
  </r>
  <r>
    <s v="2020-02-17(월)"/>
    <x v="3"/>
    <s v="수석"/>
    <s v="09:45:59"/>
    <s v="17:32:24"/>
    <x v="47"/>
    <x v="1"/>
    <n v="1"/>
    <s v="월"/>
    <s v=""/>
    <s v="정상근무"/>
    <d v="1899-12-30T07:46:25"/>
    <s v="1:00:00"/>
    <d v="1899-12-30T06:46:25"/>
    <n v="6.7736111111111112"/>
    <n v="6"/>
    <n v="6"/>
    <n v="0"/>
    <n v="0"/>
    <x v="1"/>
    <d v="1899-12-30T01:13:35"/>
    <n v="74"/>
    <m/>
  </r>
  <r>
    <s v="2020-02-17(월)"/>
    <x v="4"/>
    <s v="선임"/>
    <s v="09:08:06"/>
    <s v="18:35:26"/>
    <x v="47"/>
    <x v="1"/>
    <n v="1"/>
    <s v="월"/>
    <s v=""/>
    <s v="정상근무"/>
    <d v="1899-12-30T09:27:20"/>
    <d v="1899-12-30T00:35:26"/>
    <d v="1899-12-30T08:51:54"/>
    <n v="8.8650000000000002"/>
    <n v="8"/>
    <n v="8"/>
    <n v="0"/>
    <n v="0"/>
    <x v="1"/>
    <d v="1899-12-30T00:00:00"/>
    <n v="0"/>
    <m/>
  </r>
  <r>
    <s v="2020-02-17(월)"/>
    <x v="5"/>
    <s v="연구원"/>
    <s v="09:30:34"/>
    <s v="19:46:45"/>
    <x v="47"/>
    <x v="1"/>
    <n v="1"/>
    <s v="월"/>
    <s v=""/>
    <s v="정상근무"/>
    <d v="1899-12-30T10:16:11"/>
    <s v="2:00:00"/>
    <d v="1899-12-30T08:16:11"/>
    <n v="8.2697222222222226"/>
    <n v="8"/>
    <n v="8"/>
    <n v="0"/>
    <n v="0"/>
    <x v="1"/>
    <d v="1899-12-30T00:00:00"/>
    <n v="0"/>
    <m/>
  </r>
  <r>
    <s v="2020-02-17(월)"/>
    <x v="6"/>
    <s v="연구원"/>
    <s v="09:25:04"/>
    <s v="21:25:32"/>
    <x v="47"/>
    <x v="1"/>
    <n v="1"/>
    <s v="월"/>
    <s v=""/>
    <s v="정상근무"/>
    <d v="1899-12-30T12:00:28"/>
    <s v="2:00:00"/>
    <d v="1899-12-30T10:00:28"/>
    <n v="10.007777777777777"/>
    <n v="10"/>
    <n v="8"/>
    <n v="2"/>
    <n v="0"/>
    <x v="1"/>
    <d v="1899-12-30T00:00:00"/>
    <n v="0"/>
    <m/>
  </r>
  <r>
    <s v="2020-02-17(월)"/>
    <x v="7"/>
    <s v="이사"/>
    <s v="09:36:35"/>
    <s v="20:48:40"/>
    <x v="47"/>
    <x v="1"/>
    <n v="1"/>
    <s v="월"/>
    <s v=""/>
    <s v="정상근무"/>
    <d v="1899-12-30T11:12:05"/>
    <s v="2:00:00"/>
    <d v="1899-12-30T09:12:05"/>
    <n v="9.2013888888888875"/>
    <n v="9"/>
    <n v="8"/>
    <n v="1"/>
    <n v="0"/>
    <x v="1"/>
    <d v="1899-12-30T00:00:00"/>
    <n v="0"/>
    <m/>
  </r>
  <r>
    <s v="2020-02-17(월)"/>
    <x v="8"/>
    <s v="수석"/>
    <s v="09:13:26"/>
    <s v="18:30:48"/>
    <x v="47"/>
    <x v="1"/>
    <n v="1"/>
    <s v="월"/>
    <s v=""/>
    <s v="정상근무"/>
    <d v="1899-12-30T09:17:22"/>
    <d v="1899-12-30T00:30:48"/>
    <d v="1899-12-30T08:46:34"/>
    <n v="8.7761111111111116"/>
    <n v="8"/>
    <n v="8"/>
    <n v="0"/>
    <n v="0"/>
    <x v="1"/>
    <d v="1899-12-30T00:00:00"/>
    <n v="0"/>
    <m/>
  </r>
  <r>
    <s v="2020-02-17(월)"/>
    <x v="9"/>
    <s v="이사"/>
    <s v="07:47:57"/>
    <s v="19:27:40"/>
    <x v="47"/>
    <x v="1"/>
    <n v="1"/>
    <s v="월"/>
    <s v=""/>
    <s v="정상근무"/>
    <d v="1899-12-30T11:39:43"/>
    <s v="2:00:00"/>
    <d v="1899-12-30T09:39:43"/>
    <n v="9.661944444444444"/>
    <n v="9"/>
    <n v="8"/>
    <n v="1"/>
    <n v="0"/>
    <x v="1"/>
    <d v="1899-12-30T00:00:00"/>
    <n v="0"/>
    <m/>
  </r>
  <r>
    <s v="2020-02-17(월)"/>
    <x v="10"/>
    <s v="책임"/>
    <s v=""/>
    <s v="18:07:38"/>
    <x v="47"/>
    <x v="1"/>
    <n v="1"/>
    <s v="월"/>
    <s v=""/>
    <s v="정상근무"/>
    <s v=""/>
    <d v="1899-12-30T00:07:38"/>
    <s v=""/>
    <s v=""/>
    <n v="0"/>
    <n v="0"/>
    <n v="0"/>
    <n v="0"/>
    <x v="0"/>
    <d v="1899-12-30T00:00:00"/>
    <n v="0"/>
    <m/>
  </r>
  <r>
    <s v="2020-02-17(월)"/>
    <x v="11"/>
    <s v="주임"/>
    <s v=""/>
    <s v=""/>
    <x v="47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7(월)"/>
    <x v="12"/>
    <s v="수석"/>
    <s v="08:50:00"/>
    <s v="18:18:46"/>
    <x v="47"/>
    <x v="1"/>
    <n v="1"/>
    <s v="월"/>
    <s v=""/>
    <s v="정상근무"/>
    <d v="1899-12-30T09:28:46"/>
    <d v="1899-12-30T00:18:46"/>
    <d v="1899-12-30T09:10:00"/>
    <n v="9.1666666666666661"/>
    <n v="9"/>
    <n v="8"/>
    <n v="1"/>
    <n v="0"/>
    <x v="1"/>
    <d v="1899-12-30T00:00:00"/>
    <n v="0"/>
    <m/>
  </r>
  <r>
    <s v="2020-02-18(화)"/>
    <x v="0"/>
    <s v="수석"/>
    <s v=""/>
    <s v="18:45:48"/>
    <x v="48"/>
    <x v="1"/>
    <n v="2"/>
    <s v="화"/>
    <s v=""/>
    <s v="정상근무"/>
    <s v=""/>
    <d v="1899-12-30T00:45:48"/>
    <s v=""/>
    <s v=""/>
    <n v="0"/>
    <n v="0"/>
    <n v="0"/>
    <n v="0"/>
    <x v="0"/>
    <d v="1899-12-30T00:00:00"/>
    <n v="0"/>
    <m/>
  </r>
  <r>
    <s v="2020-02-18(화)"/>
    <x v="1"/>
    <s v="대표이사"/>
    <s v=""/>
    <s v=""/>
    <x v="48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8(화)"/>
    <x v="2"/>
    <s v="과장"/>
    <s v="09:33:40"/>
    <s v="18:41:36"/>
    <x v="48"/>
    <x v="1"/>
    <n v="2"/>
    <s v="화"/>
    <s v=""/>
    <s v="정상근무"/>
    <d v="1899-12-30T09:07:56"/>
    <d v="1899-12-30T00:41:36"/>
    <d v="1899-12-30T08:26:20"/>
    <n v="8.43888888888889"/>
    <n v="8"/>
    <n v="8"/>
    <n v="0"/>
    <n v="0"/>
    <x v="1"/>
    <d v="1899-12-30T00:00:00"/>
    <n v="0"/>
    <m/>
  </r>
  <r>
    <s v="2020-02-18(화)"/>
    <x v="3"/>
    <s v="수석"/>
    <s v="09:27:40"/>
    <s v="17:32:59"/>
    <x v="48"/>
    <x v="1"/>
    <n v="2"/>
    <s v="화"/>
    <s v=""/>
    <s v="정상근무"/>
    <d v="1899-12-30T08:05:19"/>
    <s v="1:00:00"/>
    <d v="1899-12-30T07:05:19"/>
    <n v="7.0886111111111108"/>
    <n v="7"/>
    <n v="7"/>
    <n v="0"/>
    <n v="0"/>
    <x v="1"/>
    <d v="1899-12-30T00:54:41"/>
    <n v="55"/>
    <m/>
  </r>
  <r>
    <s v="2020-02-18(화)"/>
    <x v="4"/>
    <s v="선임"/>
    <s v="09:05:22"/>
    <s v="18:35:22"/>
    <x v="48"/>
    <x v="1"/>
    <n v="2"/>
    <s v="화"/>
    <s v=""/>
    <s v="정상근무"/>
    <d v="1899-12-30T09:30:00"/>
    <d v="1899-12-30T00:35:22"/>
    <d v="1899-12-30T08:54:38"/>
    <n v="8.9105555555555558"/>
    <n v="8"/>
    <n v="8"/>
    <n v="0"/>
    <n v="0"/>
    <x v="1"/>
    <d v="1899-12-30T00:00:00"/>
    <n v="0"/>
    <m/>
  </r>
  <r>
    <s v="2020-02-18(화)"/>
    <x v="5"/>
    <s v="연구원"/>
    <s v="09:29:18"/>
    <s v="19:13:37"/>
    <x v="48"/>
    <x v="1"/>
    <n v="2"/>
    <s v="화"/>
    <s v=""/>
    <s v="정상근무"/>
    <d v="1899-12-30T09:44:19"/>
    <s v="2:00:00"/>
    <d v="1899-12-30T07:44:19"/>
    <n v="7.7386111111111111"/>
    <n v="7"/>
    <n v="7"/>
    <n v="0"/>
    <n v="0"/>
    <x v="1"/>
    <d v="1899-12-30T00:15:41"/>
    <n v="16"/>
    <m/>
  </r>
  <r>
    <s v="2020-02-18(화)"/>
    <x v="6"/>
    <s v="연구원"/>
    <s v="09:18:17"/>
    <s v="21:12:05"/>
    <x v="48"/>
    <x v="1"/>
    <n v="2"/>
    <s v="화"/>
    <s v=""/>
    <s v="정상근무"/>
    <d v="1899-12-30T11:53:48"/>
    <s v="2:00:00"/>
    <d v="1899-12-30T09:53:48"/>
    <n v="9.8966666666666665"/>
    <n v="9"/>
    <n v="8"/>
    <n v="1"/>
    <n v="0"/>
    <x v="1"/>
    <d v="1899-12-30T00:00:00"/>
    <n v="0"/>
    <m/>
  </r>
  <r>
    <s v="2020-02-18(화)"/>
    <x v="7"/>
    <s v="이사"/>
    <s v="09:25:19"/>
    <s v="18:45:52"/>
    <x v="48"/>
    <x v="1"/>
    <n v="2"/>
    <s v="화"/>
    <s v=""/>
    <s v="정상근무"/>
    <d v="1899-12-30T09:20:33"/>
    <d v="1899-12-30T00:45:52"/>
    <d v="1899-12-30T08:34:41"/>
    <n v="8.5780555555555544"/>
    <n v="8"/>
    <n v="8"/>
    <n v="0"/>
    <n v="0"/>
    <x v="1"/>
    <d v="1899-12-30T00:00:00"/>
    <n v="0"/>
    <m/>
  </r>
  <r>
    <s v="2020-02-18(화)"/>
    <x v="8"/>
    <s v="수석"/>
    <s v="08:57:12"/>
    <s v="18:20:09"/>
    <x v="48"/>
    <x v="1"/>
    <n v="2"/>
    <s v="화"/>
    <s v=""/>
    <s v="정상근무"/>
    <d v="1899-12-30T09:22:57"/>
    <d v="1899-12-30T00:20:09"/>
    <d v="1899-12-30T09:02:48"/>
    <n v="9.0466666666666669"/>
    <n v="9"/>
    <n v="8"/>
    <n v="1"/>
    <n v="0"/>
    <x v="1"/>
    <d v="1899-12-30T00:00:00"/>
    <n v="0"/>
    <m/>
  </r>
  <r>
    <s v="2020-02-18(화)"/>
    <x v="9"/>
    <s v="이사"/>
    <s v="07:20:36"/>
    <s v="19:19:29"/>
    <x v="48"/>
    <x v="1"/>
    <n v="2"/>
    <s v="화"/>
    <s v=""/>
    <s v="정상근무"/>
    <d v="1899-12-30T11:58:53"/>
    <s v="2:00:00"/>
    <d v="1899-12-30T09:58:53"/>
    <n v="9.9813888888888886"/>
    <n v="9"/>
    <n v="8"/>
    <n v="1"/>
    <n v="0"/>
    <x v="1"/>
    <d v="1899-12-30T00:00:00"/>
    <n v="0"/>
    <m/>
  </r>
  <r>
    <s v="2020-02-18(화)"/>
    <x v="10"/>
    <s v="책임"/>
    <s v="09:11:18"/>
    <s v="20:06:16"/>
    <x v="48"/>
    <x v="1"/>
    <n v="2"/>
    <s v="화"/>
    <s v=""/>
    <s v="정상근무"/>
    <d v="1899-12-30T10:54:58"/>
    <s v="2:00:00"/>
    <d v="1899-12-30T08:54:58"/>
    <n v="8.9161111111111122"/>
    <n v="8"/>
    <n v="8"/>
    <n v="0"/>
    <n v="0"/>
    <x v="1"/>
    <d v="1899-12-30T00:00:00"/>
    <n v="0"/>
    <m/>
  </r>
  <r>
    <s v="2020-02-18(화)"/>
    <x v="11"/>
    <s v="주임"/>
    <s v="08:53:05"/>
    <s v="20:34:44"/>
    <x v="48"/>
    <x v="1"/>
    <n v="2"/>
    <s v="화"/>
    <s v=""/>
    <s v="정상근무"/>
    <d v="1899-12-30T11:41:39"/>
    <s v="2:00:00"/>
    <d v="1899-12-30T09:41:39"/>
    <n v="9.6941666666666677"/>
    <n v="9"/>
    <n v="8"/>
    <n v="1"/>
    <n v="0"/>
    <x v="1"/>
    <d v="1899-12-30T00:00:00"/>
    <n v="0"/>
    <m/>
  </r>
  <r>
    <s v="2020-02-18(화)"/>
    <x v="12"/>
    <s v="수석"/>
    <s v="08:52:45"/>
    <s v="18:39:22"/>
    <x v="48"/>
    <x v="1"/>
    <n v="2"/>
    <s v="화"/>
    <s v=""/>
    <s v="정상근무"/>
    <d v="1899-12-30T09:46:37"/>
    <d v="1899-12-30T00:39:22"/>
    <d v="1899-12-30T09:07:15"/>
    <n v="9.1208333333333336"/>
    <n v="9"/>
    <n v="8"/>
    <n v="1"/>
    <n v="0"/>
    <x v="1"/>
    <d v="1899-12-30T00:00:00"/>
    <n v="0"/>
    <m/>
  </r>
  <r>
    <s v="2020-02-19(수)"/>
    <x v="0"/>
    <s v="수석"/>
    <s v="09:29:16"/>
    <s v="20:01:12"/>
    <x v="49"/>
    <x v="1"/>
    <n v="3"/>
    <s v="수"/>
    <s v=""/>
    <s v="정상근무"/>
    <d v="1899-12-30T10:31:56"/>
    <s v="2:00:00"/>
    <d v="1899-12-30T08:31:56"/>
    <n v="8.5322222222222237"/>
    <n v="8"/>
    <n v="8"/>
    <n v="0"/>
    <n v="0"/>
    <x v="1"/>
    <d v="1899-12-30T00:00:00"/>
    <n v="0"/>
    <m/>
  </r>
  <r>
    <s v="2020-02-19(수)"/>
    <x v="1"/>
    <s v="대표이사"/>
    <s v="08:56:53"/>
    <s v=""/>
    <x v="49"/>
    <x v="1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19(수)"/>
    <x v="2"/>
    <s v="과장"/>
    <s v="09:09:49"/>
    <s v="18:12:08"/>
    <x v="49"/>
    <x v="1"/>
    <n v="3"/>
    <s v="수"/>
    <s v=""/>
    <s v="정상근무"/>
    <d v="1899-12-30T09:02:19"/>
    <d v="1899-12-30T00:12:08"/>
    <d v="1899-12-30T08:50:11"/>
    <n v="8.8363888888888891"/>
    <n v="8"/>
    <n v="8"/>
    <n v="0"/>
    <n v="0"/>
    <x v="1"/>
    <d v="1899-12-30T00:00:00"/>
    <n v="0"/>
    <m/>
  </r>
  <r>
    <s v="2020-02-19(수)"/>
    <x v="3"/>
    <s v="수석"/>
    <s v="09:33:32"/>
    <s v="17:26:47"/>
    <x v="49"/>
    <x v="1"/>
    <n v="3"/>
    <s v="수"/>
    <s v=""/>
    <s v="정상근무"/>
    <d v="1899-12-30T07:53:15"/>
    <s v="1:00:00"/>
    <d v="1899-12-30T06:53:15"/>
    <n v="6.8874999999999993"/>
    <n v="6"/>
    <n v="6"/>
    <n v="0"/>
    <n v="0"/>
    <x v="1"/>
    <d v="1899-12-30T01:06:45"/>
    <n v="67"/>
    <m/>
  </r>
  <r>
    <s v="2020-02-19(수)"/>
    <x v="4"/>
    <s v="선임"/>
    <s v="09:01:38"/>
    <s v="20:59:28"/>
    <x v="49"/>
    <x v="1"/>
    <n v="3"/>
    <s v="수"/>
    <s v=""/>
    <s v="정상근무"/>
    <d v="1899-12-30T11:57:50"/>
    <s v="2:00:00"/>
    <d v="1899-12-30T09:57:50"/>
    <n v="9.9638888888888886"/>
    <n v="9"/>
    <n v="8"/>
    <n v="1"/>
    <n v="0"/>
    <x v="1"/>
    <d v="1899-12-30T00:00:00"/>
    <n v="0"/>
    <m/>
  </r>
  <r>
    <s v="2020-02-19(수)"/>
    <x v="5"/>
    <s v="연구원"/>
    <s v="09:33:28"/>
    <s v="20:57:41"/>
    <x v="49"/>
    <x v="1"/>
    <n v="3"/>
    <s v="수"/>
    <s v=""/>
    <s v="정상근무"/>
    <d v="1899-12-30T11:24:13"/>
    <s v="2:00:00"/>
    <d v="1899-12-30T09:24:13"/>
    <n v="9.4036111111111111"/>
    <n v="9"/>
    <n v="8"/>
    <n v="1"/>
    <n v="0"/>
    <x v="1"/>
    <d v="1899-12-30T00:00:00"/>
    <n v="0"/>
    <m/>
  </r>
  <r>
    <s v="2020-02-19(수)"/>
    <x v="6"/>
    <s v="연구원"/>
    <s v="08:58:06"/>
    <s v="21:34:09"/>
    <x v="49"/>
    <x v="1"/>
    <n v="3"/>
    <s v="수"/>
    <s v=""/>
    <s v="정상근무"/>
    <d v="1899-12-30T12:36:03"/>
    <s v="2:00:00"/>
    <d v="1899-12-30T10:36:03"/>
    <n v="10.600833333333332"/>
    <n v="10"/>
    <n v="8"/>
    <n v="2"/>
    <n v="0"/>
    <x v="1"/>
    <d v="1899-12-30T00:00:00"/>
    <n v="0"/>
    <m/>
  </r>
  <r>
    <s v="2020-02-19(수)"/>
    <x v="7"/>
    <s v="이사"/>
    <s v="09:29:02"/>
    <s v="18:13:01"/>
    <x v="49"/>
    <x v="1"/>
    <n v="3"/>
    <s v="수"/>
    <s v=""/>
    <s v="정상근무"/>
    <d v="1899-12-30T08:43:59"/>
    <d v="1899-12-30T00:13:01"/>
    <d v="1899-12-30T08:30:58"/>
    <n v="8.5161111111111119"/>
    <n v="8"/>
    <n v="8"/>
    <n v="0"/>
    <n v="0"/>
    <x v="1"/>
    <d v="1899-12-30T00:00:00"/>
    <n v="0"/>
    <m/>
  </r>
  <r>
    <s v="2020-02-19(수)"/>
    <x v="8"/>
    <s v="수석"/>
    <s v="08:55:32"/>
    <s v="18:30:19"/>
    <x v="49"/>
    <x v="1"/>
    <n v="3"/>
    <s v="수"/>
    <s v=""/>
    <s v="정상근무"/>
    <d v="1899-12-30T09:34:47"/>
    <d v="1899-12-30T00:30:19"/>
    <d v="1899-12-30T09:04:28"/>
    <n v="9.0744444444444436"/>
    <n v="9"/>
    <n v="8"/>
    <n v="1"/>
    <n v="0"/>
    <x v="1"/>
    <d v="1899-12-30T00:00:00"/>
    <n v="0"/>
    <m/>
  </r>
  <r>
    <s v="2020-02-19(수)"/>
    <x v="9"/>
    <s v="이사"/>
    <s v="08:03:03"/>
    <s v="19:24:25"/>
    <x v="49"/>
    <x v="1"/>
    <n v="3"/>
    <s v="수"/>
    <s v=""/>
    <s v="정상근무"/>
    <d v="1899-12-30T11:21:22"/>
    <s v="2:00:00"/>
    <d v="1899-12-30T09:21:22"/>
    <n v="9.3561111111111099"/>
    <n v="9"/>
    <n v="8"/>
    <n v="1"/>
    <n v="0"/>
    <x v="1"/>
    <d v="1899-12-30T00:00:00"/>
    <n v="0"/>
    <m/>
  </r>
  <r>
    <s v="2020-02-19(수)"/>
    <x v="10"/>
    <s v="책임"/>
    <s v="09:09:24"/>
    <s v="21:01:53"/>
    <x v="49"/>
    <x v="1"/>
    <n v="3"/>
    <s v="수"/>
    <s v=""/>
    <s v="정상근무"/>
    <d v="1899-12-30T11:52:29"/>
    <s v="2:00:00"/>
    <d v="1899-12-30T09:52:29"/>
    <n v="9.8747222222222231"/>
    <n v="9"/>
    <n v="8"/>
    <n v="1"/>
    <n v="0"/>
    <x v="1"/>
    <d v="1899-12-30T00:00:00"/>
    <n v="0"/>
    <m/>
  </r>
  <r>
    <s v="2020-02-19(수)"/>
    <x v="11"/>
    <s v="주임"/>
    <s v="09:19:27"/>
    <s v="18:17:07"/>
    <x v="49"/>
    <x v="1"/>
    <n v="3"/>
    <s v="수"/>
    <s v=""/>
    <s v="정상근무"/>
    <d v="1899-12-30T08:57:40"/>
    <d v="1899-12-30T00:17:07"/>
    <d v="1899-12-30T08:40:33"/>
    <n v="8.6758333333333333"/>
    <n v="8"/>
    <n v="8"/>
    <n v="0"/>
    <n v="0"/>
    <x v="1"/>
    <d v="1899-12-30T00:00:00"/>
    <n v="0"/>
    <m/>
  </r>
  <r>
    <s v="2020-02-19(수)"/>
    <x v="12"/>
    <s v="수석"/>
    <s v="08:56:37"/>
    <s v="18:30:14"/>
    <x v="49"/>
    <x v="1"/>
    <n v="3"/>
    <s v="수"/>
    <s v=""/>
    <s v="정상근무"/>
    <d v="1899-12-30T09:33:37"/>
    <d v="1899-12-30T00:30:14"/>
    <d v="1899-12-30T09:03:23"/>
    <n v="9.0563888888888897"/>
    <n v="9"/>
    <n v="8"/>
    <n v="1"/>
    <n v="0"/>
    <x v="1"/>
    <d v="1899-12-30T00:00:00"/>
    <n v="0"/>
    <m/>
  </r>
  <r>
    <s v="2020-02-20(목)"/>
    <x v="0"/>
    <s v="수석"/>
    <s v="09:33:05"/>
    <s v="18:20:05"/>
    <x v="50"/>
    <x v="1"/>
    <n v="4"/>
    <s v="목"/>
    <s v=""/>
    <s v="정상근무"/>
    <d v="1899-12-30T08:47:00"/>
    <d v="1899-12-30T00:20:05"/>
    <d v="1899-12-30T08:26:55"/>
    <n v="8.4486111111111111"/>
    <n v="8"/>
    <n v="8"/>
    <n v="0"/>
    <n v="0"/>
    <x v="1"/>
    <d v="1899-12-30T00:00:00"/>
    <n v="0"/>
    <m/>
  </r>
  <r>
    <s v="2020-02-20(목)"/>
    <x v="1"/>
    <s v="대표이사"/>
    <s v="09:00:00"/>
    <s v="18:10:51"/>
    <x v="50"/>
    <x v="1"/>
    <n v="4"/>
    <s v="목"/>
    <s v=""/>
    <s v="정상근무"/>
    <d v="1899-12-30T09:10:51"/>
    <d v="1899-12-30T00:10:51"/>
    <d v="1899-12-30T09:00:00"/>
    <n v="9"/>
    <n v="9"/>
    <n v="8"/>
    <n v="1"/>
    <n v="0"/>
    <x v="1"/>
    <d v="1899-12-30T00:00:00"/>
    <n v="0"/>
    <m/>
  </r>
  <r>
    <s v="2020-02-20(목)"/>
    <x v="2"/>
    <s v="과장"/>
    <s v="09:32:54"/>
    <s v=""/>
    <x v="50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0(목)"/>
    <x v="3"/>
    <s v="수석"/>
    <s v="09:33:34"/>
    <s v="17:30:58"/>
    <x v="50"/>
    <x v="1"/>
    <n v="4"/>
    <s v="목"/>
    <s v=""/>
    <s v="정상근무"/>
    <d v="1899-12-30T07:57:24"/>
    <s v="1:00:00"/>
    <d v="1899-12-30T06:57:24"/>
    <n v="6.956666666666667"/>
    <n v="6"/>
    <n v="6"/>
    <n v="0"/>
    <n v="0"/>
    <x v="1"/>
    <d v="1899-12-30T01:02:36"/>
    <n v="63"/>
    <m/>
  </r>
  <r>
    <s v="2020-02-20(목)"/>
    <x v="4"/>
    <s v="선임"/>
    <s v="09:05:40"/>
    <s v="18:13:47"/>
    <x v="50"/>
    <x v="1"/>
    <n v="4"/>
    <s v="목"/>
    <s v=""/>
    <s v="정상근무"/>
    <d v="1899-12-30T09:08:07"/>
    <d v="1899-12-30T00:13:47"/>
    <d v="1899-12-30T08:54:20"/>
    <n v="8.9055555555555568"/>
    <n v="8"/>
    <n v="8"/>
    <n v="0"/>
    <n v="0"/>
    <x v="1"/>
    <d v="1899-12-30T00:00:00"/>
    <n v="0"/>
    <m/>
  </r>
  <r>
    <s v="2020-02-20(목)"/>
    <x v="5"/>
    <s v="연구원"/>
    <s v="09:29:28"/>
    <s v="18:17:11"/>
    <x v="50"/>
    <x v="1"/>
    <n v="4"/>
    <s v="목"/>
    <s v=""/>
    <s v="정상근무"/>
    <d v="1899-12-30T08:47:43"/>
    <d v="1899-12-30T00:17:11"/>
    <d v="1899-12-30T08:30:32"/>
    <n v="8.5088888888888885"/>
    <n v="8"/>
    <n v="8"/>
    <n v="0"/>
    <n v="0"/>
    <x v="1"/>
    <d v="1899-12-30T00:00:00"/>
    <n v="0"/>
    <m/>
  </r>
  <r>
    <s v="2020-02-20(목)"/>
    <x v="6"/>
    <s v="연구원"/>
    <s v="09:25:56"/>
    <s v="23:18:47"/>
    <x v="50"/>
    <x v="1"/>
    <n v="4"/>
    <s v="목"/>
    <s v=""/>
    <s v="정상근무"/>
    <d v="1899-12-30T13:52:51"/>
    <s v="2:00:00"/>
    <d v="1899-12-30T11:52:51"/>
    <n v="11.880833333333333"/>
    <n v="11"/>
    <n v="8"/>
    <n v="3"/>
    <n v="0"/>
    <x v="1"/>
    <d v="1899-12-30T00:00:00"/>
    <n v="0"/>
    <m/>
  </r>
  <r>
    <s v="2020-02-20(목)"/>
    <x v="7"/>
    <s v="이사"/>
    <s v="09:26:37"/>
    <s v="18:17:07"/>
    <x v="50"/>
    <x v="1"/>
    <n v="4"/>
    <s v="목"/>
    <s v=""/>
    <s v="정상근무"/>
    <d v="1899-12-30T08:50:30"/>
    <d v="1899-12-30T00:17:07"/>
    <d v="1899-12-30T08:33:23"/>
    <n v="8.5563888888888897"/>
    <n v="8"/>
    <n v="8"/>
    <n v="0"/>
    <n v="0"/>
    <x v="1"/>
    <d v="1899-12-30T00:00:00"/>
    <n v="0"/>
    <m/>
  </r>
  <r>
    <s v="2020-02-20(목)"/>
    <x v="8"/>
    <s v="수석"/>
    <s v="09:01:00"/>
    <s v="18:21:59"/>
    <x v="50"/>
    <x v="1"/>
    <n v="4"/>
    <s v="목"/>
    <s v=""/>
    <s v="정상근무"/>
    <d v="1899-12-30T09:20:59"/>
    <d v="1899-12-30T00:21:59"/>
    <d v="1899-12-30T08:59:00"/>
    <n v="8.9833333333333325"/>
    <n v="8"/>
    <n v="8"/>
    <n v="0"/>
    <n v="0"/>
    <x v="1"/>
    <d v="1899-12-30T00:00:00"/>
    <n v="0"/>
    <m/>
  </r>
  <r>
    <s v="2020-02-20(목)"/>
    <x v="9"/>
    <s v="이사"/>
    <s v="07:19:19"/>
    <s v="18:15:31"/>
    <x v="50"/>
    <x v="1"/>
    <n v="4"/>
    <s v="목"/>
    <s v=""/>
    <s v="정상근무"/>
    <d v="1899-12-30T10:56:12"/>
    <d v="1899-12-30T00:15:31"/>
    <d v="1899-12-30T10:40:41"/>
    <n v="10.678055555555554"/>
    <n v="10"/>
    <n v="8"/>
    <n v="2"/>
    <n v="0"/>
    <x v="1"/>
    <d v="1899-12-30T00:00:00"/>
    <n v="0"/>
    <m/>
  </r>
  <r>
    <s v="2020-02-20(목)"/>
    <x v="10"/>
    <s v="책임"/>
    <s v="09:19:00"/>
    <s v=""/>
    <x v="50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0(목)"/>
    <x v="11"/>
    <s v="주임"/>
    <s v="09:10:44"/>
    <s v=""/>
    <x v="50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0(목)"/>
    <x v="12"/>
    <s v="수석"/>
    <s v="09:06:00"/>
    <s v=""/>
    <x v="50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1(금)"/>
    <x v="0"/>
    <s v="수석"/>
    <s v="09:29:43"/>
    <s v="23:48:27"/>
    <x v="51"/>
    <x v="1"/>
    <n v="5"/>
    <s v="금"/>
    <s v=""/>
    <s v="정상근무"/>
    <d v="1899-12-30T14:18:44"/>
    <s v="2:00:00"/>
    <d v="1899-12-30T12:18:44"/>
    <n v="12.312222222222223"/>
    <n v="12"/>
    <n v="8"/>
    <n v="3"/>
    <n v="1"/>
    <x v="1"/>
    <d v="1899-12-30T00:00:00"/>
    <n v="0"/>
    <m/>
  </r>
  <r>
    <s v="2020-02-21(금)"/>
    <x v="1"/>
    <s v="대표이사"/>
    <s v="08:56:33"/>
    <s v="21:16:51"/>
    <x v="51"/>
    <x v="1"/>
    <n v="5"/>
    <s v="금"/>
    <s v=""/>
    <s v="정상근무"/>
    <d v="1899-12-30T12:20:18"/>
    <s v="2:00:00"/>
    <d v="1899-12-30T10:20:18"/>
    <n v="10.338333333333335"/>
    <n v="10"/>
    <n v="8"/>
    <n v="2"/>
    <n v="0"/>
    <x v="1"/>
    <d v="1899-12-30T00:00:00"/>
    <n v="0"/>
    <m/>
  </r>
  <r>
    <s v="2020-02-21(금)"/>
    <x v="2"/>
    <s v="과장"/>
    <s v="12:39:06"/>
    <s v="18:10:26"/>
    <x v="51"/>
    <x v="1"/>
    <n v="5"/>
    <s v="금"/>
    <s v=""/>
    <s v="정상근무"/>
    <d v="1899-12-30T05:31:20"/>
    <d v="1899-12-30T00:10:26"/>
    <d v="1899-12-30T05:20:54"/>
    <n v="5.3483333333333327"/>
    <n v="5"/>
    <n v="5"/>
    <n v="0"/>
    <n v="0"/>
    <x v="1"/>
    <d v="1899-12-30T02:39:06"/>
    <n v="159"/>
    <m/>
  </r>
  <r>
    <s v="2020-02-21(금)"/>
    <x v="3"/>
    <s v="수석"/>
    <s v="09:27:48"/>
    <s v="17:39:19"/>
    <x v="51"/>
    <x v="1"/>
    <n v="5"/>
    <s v="금"/>
    <s v=""/>
    <s v="정상근무"/>
    <d v="1899-12-30T08:11:31"/>
    <s v="1:00:00"/>
    <d v="1899-12-30T07:11:31"/>
    <n v="7.1919444444444443"/>
    <n v="7"/>
    <n v="7"/>
    <n v="0"/>
    <n v="0"/>
    <x v="1"/>
    <d v="1899-12-30T00:48:29"/>
    <n v="48"/>
    <m/>
  </r>
  <r>
    <s v="2020-02-21(금)"/>
    <x v="4"/>
    <s v="선임"/>
    <s v="09:24:56"/>
    <s v="17:39:22"/>
    <x v="51"/>
    <x v="1"/>
    <n v="5"/>
    <s v="금"/>
    <s v=""/>
    <s v="정상근무"/>
    <d v="1899-12-30T08:14:26"/>
    <s v="1:00:00"/>
    <d v="1899-12-30T07:14:26"/>
    <n v="7.2405555555555559"/>
    <n v="7"/>
    <n v="7"/>
    <n v="0"/>
    <n v="0"/>
    <x v="1"/>
    <d v="1899-12-30T00:45:34"/>
    <n v="46"/>
    <m/>
  </r>
  <r>
    <s v="2020-02-21(금)"/>
    <x v="5"/>
    <s v="연구원"/>
    <s v="09:27:52"/>
    <s v="17:39:27"/>
    <x v="51"/>
    <x v="1"/>
    <n v="5"/>
    <s v="금"/>
    <s v=""/>
    <s v="정상근무"/>
    <d v="1899-12-30T08:11:35"/>
    <s v="1:00:00"/>
    <d v="1899-12-30T07:11:35"/>
    <n v="7.1930555555555555"/>
    <n v="7"/>
    <n v="7"/>
    <n v="0"/>
    <n v="0"/>
    <x v="1"/>
    <d v="1899-12-30T00:48:25"/>
    <n v="48"/>
    <m/>
  </r>
  <r>
    <s v="2020-02-21(금)"/>
    <x v="6"/>
    <s v="연구원"/>
    <s v="09:25:01"/>
    <s v="17:39:30"/>
    <x v="51"/>
    <x v="1"/>
    <n v="5"/>
    <s v="금"/>
    <s v=""/>
    <s v="정상근무"/>
    <d v="1899-12-30T08:14:29"/>
    <s v="1:00:00"/>
    <d v="1899-12-30T07:14:29"/>
    <n v="7.2413888888888893"/>
    <n v="7"/>
    <n v="7"/>
    <n v="0"/>
    <n v="0"/>
    <x v="1"/>
    <d v="1899-12-30T00:45:31"/>
    <n v="46"/>
    <m/>
  </r>
  <r>
    <s v="2020-02-21(금)"/>
    <x v="7"/>
    <s v="이사"/>
    <s v="09:29:16"/>
    <s v="19:00:37"/>
    <x v="51"/>
    <x v="1"/>
    <n v="5"/>
    <s v="금"/>
    <s v=""/>
    <s v="정상근무"/>
    <d v="1899-12-30T09:31:21"/>
    <s v="2:00:00"/>
    <d v="1899-12-30T07:31:21"/>
    <n v="7.5225"/>
    <n v="7"/>
    <n v="7"/>
    <n v="0"/>
    <n v="0"/>
    <x v="1"/>
    <d v="1899-12-30T00:28:39"/>
    <n v="29"/>
    <m/>
  </r>
  <r>
    <s v="2020-02-21(금)"/>
    <x v="8"/>
    <s v="수석"/>
    <s v="08:50:12"/>
    <s v="18:34:49"/>
    <x v="51"/>
    <x v="1"/>
    <n v="5"/>
    <s v="금"/>
    <s v=""/>
    <s v="정상근무"/>
    <d v="1899-12-30T09:44:37"/>
    <d v="1899-12-30T00:34:49"/>
    <d v="1899-12-30T09:09:48"/>
    <n v="9.163333333333334"/>
    <n v="9"/>
    <n v="8"/>
    <n v="1"/>
    <n v="0"/>
    <x v="1"/>
    <d v="1899-12-30T00:00:00"/>
    <n v="0"/>
    <m/>
  </r>
  <r>
    <s v="2020-02-21(금)"/>
    <x v="9"/>
    <s v="이사"/>
    <s v="07:53:52"/>
    <s v=""/>
    <x v="51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1(금)"/>
    <x v="10"/>
    <s v="책임"/>
    <s v="09:19:47"/>
    <s v=""/>
    <x v="51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1(금)"/>
    <x v="11"/>
    <s v="주임"/>
    <s v="09:37:46"/>
    <s v="19:02:47"/>
    <x v="51"/>
    <x v="1"/>
    <n v="5"/>
    <s v="금"/>
    <s v=""/>
    <s v="정상근무"/>
    <d v="1899-12-30T09:25:01"/>
    <s v="2:00:00"/>
    <d v="1899-12-30T07:25:01"/>
    <n v="7.4169444444444448"/>
    <n v="7"/>
    <n v="7"/>
    <n v="0"/>
    <n v="0"/>
    <x v="1"/>
    <d v="1899-12-30T00:34:59"/>
    <n v="35"/>
    <m/>
  </r>
  <r>
    <s v="2020-02-21(금)"/>
    <x v="12"/>
    <s v="수석"/>
    <s v="08:38:09"/>
    <s v="19:02:51"/>
    <x v="51"/>
    <x v="1"/>
    <n v="5"/>
    <s v="금"/>
    <s v=""/>
    <s v="정상근무"/>
    <d v="1899-12-30T10:24:42"/>
    <s v="2:00:00"/>
    <d v="1899-12-30T08:24:42"/>
    <n v="8.4116666666666671"/>
    <n v="8"/>
    <n v="8"/>
    <n v="0"/>
    <n v="0"/>
    <x v="1"/>
    <d v="1899-12-30T00:00:00"/>
    <n v="0"/>
    <m/>
  </r>
  <r>
    <s v="2020-02-22(토)"/>
    <x v="0"/>
    <s v="수석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1"/>
    <s v="대표이사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2"/>
    <s v="과장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3"/>
    <s v="수석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4"/>
    <s v="선임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5"/>
    <s v="연구원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6"/>
    <s v="연구원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7"/>
    <s v="이사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8"/>
    <s v="수석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9"/>
    <s v="이사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10"/>
    <s v="책임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11"/>
    <s v="주임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2(토)"/>
    <x v="12"/>
    <s v="수석"/>
    <s v=""/>
    <s v=""/>
    <x v="52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0"/>
    <s v="수석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1"/>
    <s v="대표이사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2"/>
    <s v="과장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3"/>
    <s v="수석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4"/>
    <s v="선임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5"/>
    <s v="연구원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6"/>
    <s v="연구원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7"/>
    <s v="이사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8"/>
    <s v="수석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9"/>
    <s v="이사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10"/>
    <s v="책임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11"/>
    <s v="주임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3(일)"/>
    <x v="12"/>
    <s v="수석"/>
    <s v=""/>
    <s v=""/>
    <x v="53"/>
    <x v="1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2-24(월)"/>
    <x v="0"/>
    <s v="수석"/>
    <s v="09:23:24"/>
    <s v="19:06:43"/>
    <x v="54"/>
    <x v="1"/>
    <n v="1"/>
    <s v="월"/>
    <s v=""/>
    <s v="정상근무"/>
    <d v="1899-12-30T09:43:19"/>
    <s v="2:00:00"/>
    <d v="1899-12-30T07:43:19"/>
    <n v="7.7219444444444445"/>
    <n v="7"/>
    <n v="7"/>
    <n v="0"/>
    <n v="0"/>
    <x v="1"/>
    <d v="1899-12-30T00:16:41"/>
    <n v="17"/>
    <m/>
  </r>
  <r>
    <s v="2020-02-24(월)"/>
    <x v="1"/>
    <s v="대표이사"/>
    <s v=""/>
    <s v="21:29:01"/>
    <x v="54"/>
    <x v="1"/>
    <n v="1"/>
    <s v="월"/>
    <s v=""/>
    <s v="정상근무"/>
    <s v=""/>
    <s v="2:00:00"/>
    <s v=""/>
    <s v=""/>
    <n v="0"/>
    <n v="0"/>
    <n v="0"/>
    <n v="0"/>
    <x v="0"/>
    <d v="1899-12-30T00:00:00"/>
    <n v="0"/>
    <m/>
  </r>
  <r>
    <s v="2020-02-24(월)"/>
    <x v="2"/>
    <s v="과장"/>
    <s v="09:30:27"/>
    <s v="18:31:40"/>
    <x v="54"/>
    <x v="1"/>
    <n v="1"/>
    <s v="월"/>
    <s v=""/>
    <s v="정상근무"/>
    <d v="1899-12-30T09:01:13"/>
    <d v="1899-12-30T00:31:40"/>
    <d v="1899-12-30T08:29:33"/>
    <n v="8.4924999999999997"/>
    <n v="8"/>
    <n v="8"/>
    <n v="0"/>
    <n v="0"/>
    <x v="1"/>
    <d v="1899-12-30T00:00:00"/>
    <n v="0"/>
    <m/>
  </r>
  <r>
    <s v="2020-02-24(월)"/>
    <x v="3"/>
    <s v="수석"/>
    <s v="09:23:35"/>
    <s v=""/>
    <x v="54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4(월)"/>
    <x v="4"/>
    <s v="선임"/>
    <s v="09:04:59"/>
    <s v=""/>
    <x v="54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4(월)"/>
    <x v="5"/>
    <s v="연구원"/>
    <s v="09:17:42"/>
    <s v="18:47:32"/>
    <x v="54"/>
    <x v="1"/>
    <n v="1"/>
    <s v="월"/>
    <s v=""/>
    <s v="정상근무"/>
    <d v="1899-12-30T09:29:50"/>
    <d v="1899-12-30T00:47:32"/>
    <d v="1899-12-30T08:42:18"/>
    <n v="8.7050000000000001"/>
    <n v="8"/>
    <n v="8"/>
    <n v="0"/>
    <n v="0"/>
    <x v="1"/>
    <d v="1899-12-30T00:00:00"/>
    <n v="0"/>
    <m/>
  </r>
  <r>
    <s v="2020-02-24(월)"/>
    <x v="6"/>
    <s v="연구원"/>
    <s v="09:24:37"/>
    <s v="19:23:49"/>
    <x v="54"/>
    <x v="1"/>
    <n v="1"/>
    <s v="월"/>
    <s v=""/>
    <s v="정상근무"/>
    <d v="1899-12-30T09:59:12"/>
    <s v="2:00:00"/>
    <d v="1899-12-30T07:59:12"/>
    <n v="7.9866666666666664"/>
    <n v="7"/>
    <n v="7"/>
    <n v="0"/>
    <n v="0"/>
    <x v="1"/>
    <d v="1899-12-30T00:00:48"/>
    <n v="1"/>
    <m/>
  </r>
  <r>
    <s v="2020-02-24(월)"/>
    <x v="7"/>
    <s v="이사"/>
    <s v="09:23:54"/>
    <s v="19:01:55"/>
    <x v="54"/>
    <x v="1"/>
    <n v="1"/>
    <s v="월"/>
    <s v=""/>
    <s v="정상근무"/>
    <d v="1899-12-30T09:38:01"/>
    <s v="2:00:00"/>
    <d v="1899-12-30T07:38:01"/>
    <n v="7.6336111111111107"/>
    <n v="7"/>
    <n v="7"/>
    <n v="0"/>
    <n v="0"/>
    <x v="1"/>
    <d v="1899-12-30T00:21:59"/>
    <n v="22"/>
    <m/>
  </r>
  <r>
    <s v="2020-02-24(월)"/>
    <x v="8"/>
    <s v="수석"/>
    <s v="08:54:01"/>
    <s v="20:51:01"/>
    <x v="54"/>
    <x v="1"/>
    <n v="1"/>
    <s v="월"/>
    <s v=""/>
    <s v="정상근무"/>
    <d v="1899-12-30T11:57:00"/>
    <s v="2:00:00"/>
    <d v="1899-12-30T09:57:00"/>
    <n v="9.9499999999999993"/>
    <n v="9"/>
    <n v="8"/>
    <n v="1"/>
    <n v="0"/>
    <x v="1"/>
    <d v="1899-12-30T00:00:00"/>
    <n v="0"/>
    <m/>
  </r>
  <r>
    <s v="2020-02-24(월)"/>
    <x v="9"/>
    <s v="이사"/>
    <s v="06:23:38"/>
    <s v="19:27:35"/>
    <x v="54"/>
    <x v="1"/>
    <n v="1"/>
    <s v="월"/>
    <s v=""/>
    <s v="정상근무"/>
    <d v="1899-12-30T13:03:57"/>
    <s v="2:00:00"/>
    <d v="1899-12-30T11:03:57"/>
    <n v="11.065833333333334"/>
    <n v="11"/>
    <n v="8"/>
    <n v="3"/>
    <n v="0"/>
    <x v="1"/>
    <d v="1899-12-30T00:00:00"/>
    <n v="0"/>
    <m/>
  </r>
  <r>
    <s v="2020-02-24(월)"/>
    <x v="10"/>
    <s v="책임"/>
    <s v="08:59:01"/>
    <s v=""/>
    <x v="54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4(월)"/>
    <x v="11"/>
    <s v="주임"/>
    <s v="09:07:49"/>
    <s v="18:31:47"/>
    <x v="54"/>
    <x v="1"/>
    <n v="1"/>
    <s v="월"/>
    <s v=""/>
    <s v="정상근무"/>
    <d v="1899-12-30T09:23:58"/>
    <d v="1899-12-30T00:31:47"/>
    <d v="1899-12-30T08:52:11"/>
    <n v="8.8697222222222223"/>
    <n v="8"/>
    <n v="8"/>
    <n v="0"/>
    <n v="0"/>
    <x v="1"/>
    <d v="1899-12-30T00:00:00"/>
    <n v="0"/>
    <m/>
  </r>
  <r>
    <s v="2020-02-24(월)"/>
    <x v="12"/>
    <s v="수석"/>
    <s v="08:54:53"/>
    <s v=""/>
    <x v="54"/>
    <x v="1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5(화)"/>
    <x v="0"/>
    <s v="수석"/>
    <s v="09:31:41"/>
    <s v="23:39:21"/>
    <x v="55"/>
    <x v="1"/>
    <n v="2"/>
    <s v="화"/>
    <s v=""/>
    <s v="정상근무"/>
    <d v="1899-12-30T14:07:40"/>
    <s v="2:00:00"/>
    <d v="1899-12-30T12:07:40"/>
    <n v="12.127777777777778"/>
    <n v="12"/>
    <n v="8"/>
    <n v="3"/>
    <n v="1"/>
    <x v="1"/>
    <d v="1899-12-30T00:00:00"/>
    <n v="0"/>
    <m/>
  </r>
  <r>
    <s v="2020-02-25(화)"/>
    <x v="1"/>
    <s v="대표이사"/>
    <s v="09:21:54"/>
    <s v="23:11:52"/>
    <x v="55"/>
    <x v="1"/>
    <n v="2"/>
    <s v="화"/>
    <s v=""/>
    <s v="정상근무"/>
    <d v="1899-12-30T13:49:58"/>
    <s v="2:00:00"/>
    <d v="1899-12-30T11:49:58"/>
    <n v="11.832777777777778"/>
    <n v="11"/>
    <n v="8"/>
    <n v="3"/>
    <n v="0"/>
    <x v="1"/>
    <d v="1899-12-30T00:00:00"/>
    <n v="0"/>
    <m/>
  </r>
  <r>
    <s v="2020-02-25(화)"/>
    <x v="2"/>
    <s v="과장"/>
    <s v="09:30:37"/>
    <s v="18:41:50"/>
    <x v="55"/>
    <x v="1"/>
    <n v="2"/>
    <s v="화"/>
    <s v=""/>
    <s v="정상근무"/>
    <d v="1899-12-30T09:11:13"/>
    <d v="1899-12-30T00:41:50"/>
    <d v="1899-12-30T08:29:23"/>
    <n v="8.4897222222222215"/>
    <n v="8"/>
    <n v="8"/>
    <n v="0"/>
    <n v="0"/>
    <x v="1"/>
    <d v="1899-12-30T00:00:00"/>
    <n v="0"/>
    <m/>
  </r>
  <r>
    <s v="2020-02-25(화)"/>
    <x v="3"/>
    <s v="수석"/>
    <s v="09:27:05"/>
    <s v="17:34:57"/>
    <x v="55"/>
    <x v="1"/>
    <n v="2"/>
    <s v="화"/>
    <s v=""/>
    <s v="정상근무"/>
    <d v="1899-12-30T08:07:52"/>
    <s v="1:00:00"/>
    <d v="1899-12-30T07:07:52"/>
    <n v="7.1311111111111103"/>
    <n v="7"/>
    <n v="7"/>
    <n v="0"/>
    <n v="0"/>
    <x v="1"/>
    <d v="1899-12-30T00:52:08"/>
    <n v="52"/>
    <m/>
  </r>
  <r>
    <s v="2020-02-25(화)"/>
    <x v="4"/>
    <s v="선임"/>
    <s v="09:08:40"/>
    <s v="22:17:12"/>
    <x v="55"/>
    <x v="1"/>
    <n v="2"/>
    <s v="화"/>
    <s v=""/>
    <s v="정상근무"/>
    <d v="1899-12-30T13:08:32"/>
    <s v="2:00:00"/>
    <d v="1899-12-30T11:08:32"/>
    <n v="11.142222222222221"/>
    <n v="11"/>
    <n v="8"/>
    <n v="3"/>
    <n v="0"/>
    <x v="1"/>
    <d v="1899-12-30T00:00:00"/>
    <n v="0"/>
    <m/>
  </r>
  <r>
    <s v="2020-02-25(화)"/>
    <x v="5"/>
    <s v="연구원"/>
    <s v="09:30:48"/>
    <s v="23:32:12"/>
    <x v="55"/>
    <x v="1"/>
    <n v="2"/>
    <s v="화"/>
    <s v=""/>
    <s v="정상근무"/>
    <d v="1899-12-30T14:01:24"/>
    <s v="2:00:00"/>
    <d v="1899-12-30T12:01:24"/>
    <n v="12.023333333333333"/>
    <n v="12"/>
    <n v="8"/>
    <n v="3"/>
    <n v="1"/>
    <x v="1"/>
    <d v="1899-12-30T00:00:00"/>
    <n v="0"/>
    <m/>
  </r>
  <r>
    <s v="2020-02-25(화)"/>
    <x v="6"/>
    <s v="연구원"/>
    <s v="09:31:00"/>
    <s v=""/>
    <x v="55"/>
    <x v="1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5(화)"/>
    <x v="7"/>
    <s v="이사"/>
    <s v="09:22:08"/>
    <s v="21:46:24"/>
    <x v="55"/>
    <x v="1"/>
    <n v="2"/>
    <s v="화"/>
    <s v=""/>
    <s v="정상근무"/>
    <d v="1899-12-30T12:24:16"/>
    <s v="2:00:00"/>
    <d v="1899-12-30T10:24:16"/>
    <n v="10.404444444444445"/>
    <n v="10"/>
    <n v="8"/>
    <n v="2"/>
    <n v="0"/>
    <x v="1"/>
    <d v="1899-12-30T00:00:00"/>
    <n v="0"/>
    <m/>
  </r>
  <r>
    <s v="2020-02-25(화)"/>
    <x v="8"/>
    <s v="수석"/>
    <s v="08:54:58"/>
    <s v="23:02:35"/>
    <x v="55"/>
    <x v="1"/>
    <n v="2"/>
    <s v="화"/>
    <s v=""/>
    <s v="정상근무"/>
    <d v="1899-12-30T14:07:37"/>
    <s v="2:00:00"/>
    <d v="1899-12-30T12:07:37"/>
    <n v="12.126944444444446"/>
    <n v="12"/>
    <n v="8"/>
    <n v="3"/>
    <n v="1"/>
    <x v="1"/>
    <d v="1899-12-30T00:00:00"/>
    <n v="0"/>
    <m/>
  </r>
  <r>
    <s v="2020-02-25(화)"/>
    <x v="9"/>
    <s v="이사"/>
    <s v="07:53:09"/>
    <s v="20:52:39"/>
    <x v="55"/>
    <x v="1"/>
    <n v="2"/>
    <s v="화"/>
    <s v=""/>
    <s v="정상근무"/>
    <d v="1899-12-30T12:59:30"/>
    <s v="2:00:00"/>
    <d v="1899-12-30T10:59:30"/>
    <n v="10.991666666666665"/>
    <n v="10"/>
    <n v="8"/>
    <n v="2"/>
    <n v="0"/>
    <x v="1"/>
    <d v="1899-12-30T00:00:00"/>
    <n v="0"/>
    <m/>
  </r>
  <r>
    <s v="2020-02-25(화)"/>
    <x v="10"/>
    <s v="책임"/>
    <s v="09:09:53"/>
    <s v="21:43:55"/>
    <x v="55"/>
    <x v="1"/>
    <n v="2"/>
    <s v="화"/>
    <s v=""/>
    <s v="정상근무"/>
    <d v="1899-12-30T12:34:02"/>
    <s v="2:00:00"/>
    <d v="1899-12-30T10:34:02"/>
    <n v="10.567222222222222"/>
    <n v="10"/>
    <n v="8"/>
    <n v="2"/>
    <n v="0"/>
    <x v="1"/>
    <d v="1899-12-30T00:00:00"/>
    <n v="0"/>
    <m/>
  </r>
  <r>
    <s v="2020-02-25(화)"/>
    <x v="11"/>
    <s v="주임"/>
    <s v="09:32:41"/>
    <s v="22:04:49"/>
    <x v="55"/>
    <x v="1"/>
    <n v="2"/>
    <s v="화"/>
    <s v=""/>
    <s v="정상근무"/>
    <d v="1899-12-30T12:32:08"/>
    <s v="2:00:00"/>
    <d v="1899-12-30T10:32:08"/>
    <n v="10.535555555555556"/>
    <n v="10"/>
    <n v="8"/>
    <n v="2"/>
    <n v="0"/>
    <x v="1"/>
    <d v="1899-12-30T00:00:00"/>
    <n v="0"/>
    <m/>
  </r>
  <r>
    <s v="2020-02-25(화)"/>
    <x v="12"/>
    <s v="수석"/>
    <s v="08:50:53"/>
    <s v="20:23:30"/>
    <x v="55"/>
    <x v="1"/>
    <n v="2"/>
    <s v="화"/>
    <s v=""/>
    <s v="정상근무"/>
    <d v="1899-12-30T11:32:37"/>
    <s v="2:00:00"/>
    <d v="1899-12-30T09:32:37"/>
    <n v="9.5436111111111117"/>
    <n v="9"/>
    <n v="8"/>
    <n v="1"/>
    <n v="0"/>
    <x v="1"/>
    <d v="1899-12-30T00:00:00"/>
    <n v="0"/>
    <m/>
  </r>
  <r>
    <s v="2020-02-26(수)"/>
    <x v="0"/>
    <s v="수석"/>
    <s v="09:26:01"/>
    <s v="23:28:25"/>
    <x v="56"/>
    <x v="1"/>
    <n v="3"/>
    <s v="수"/>
    <s v=""/>
    <s v="정상근무"/>
    <d v="1899-12-30T14:02:24"/>
    <s v="2:00:00"/>
    <d v="1899-12-30T12:02:24"/>
    <n v="12.04"/>
    <n v="12"/>
    <n v="8"/>
    <n v="3"/>
    <n v="1"/>
    <x v="1"/>
    <d v="1899-12-30T00:00:00"/>
    <n v="0"/>
    <m/>
  </r>
  <r>
    <s v="2020-02-26(수)"/>
    <x v="1"/>
    <s v="대표이사"/>
    <s v="09:11:26"/>
    <s v="22:13:23"/>
    <x v="56"/>
    <x v="1"/>
    <n v="3"/>
    <s v="수"/>
    <s v=""/>
    <s v="정상근무"/>
    <d v="1899-12-30T13:01:57"/>
    <s v="2:00:00"/>
    <d v="1899-12-30T11:01:57"/>
    <n v="11.032500000000001"/>
    <n v="11"/>
    <n v="8"/>
    <n v="3"/>
    <n v="0"/>
    <x v="1"/>
    <d v="1899-12-30T00:00:00"/>
    <n v="0"/>
    <m/>
  </r>
  <r>
    <s v="2020-02-26(수)"/>
    <x v="2"/>
    <s v="과장"/>
    <s v="09:30:02"/>
    <s v="18:30:49"/>
    <x v="56"/>
    <x v="1"/>
    <n v="3"/>
    <s v="수"/>
    <s v=""/>
    <s v="정상근무"/>
    <d v="1899-12-30T09:00:47"/>
    <d v="1899-12-30T00:30:49"/>
    <d v="1899-12-30T08:29:58"/>
    <n v="8.4994444444444444"/>
    <n v="8"/>
    <n v="8"/>
    <n v="0"/>
    <n v="0"/>
    <x v="1"/>
    <d v="1899-12-30T00:00:00"/>
    <n v="0"/>
    <m/>
  </r>
  <r>
    <s v="2020-02-26(수)"/>
    <x v="3"/>
    <s v="수석"/>
    <s v="09:11:51"/>
    <s v="17:38:41"/>
    <x v="56"/>
    <x v="1"/>
    <n v="3"/>
    <s v="수"/>
    <s v=""/>
    <s v="정상근무"/>
    <d v="1899-12-30T08:26:50"/>
    <s v="1:00:00"/>
    <d v="1899-12-30T07:26:50"/>
    <n v="7.4472222222222229"/>
    <n v="7"/>
    <n v="7"/>
    <n v="0"/>
    <n v="0"/>
    <x v="1"/>
    <d v="1899-12-30T00:33:10"/>
    <n v="33"/>
    <m/>
  </r>
  <r>
    <s v="2020-02-26(수)"/>
    <x v="4"/>
    <s v="선임"/>
    <s v="09:11:38"/>
    <s v="18:36:31"/>
    <x v="56"/>
    <x v="1"/>
    <n v="3"/>
    <s v="수"/>
    <s v=""/>
    <s v="정상근무"/>
    <d v="1899-12-30T09:24:53"/>
    <d v="1899-12-30T00:36:31"/>
    <d v="1899-12-30T08:48:22"/>
    <n v="8.806111111111111"/>
    <n v="8"/>
    <n v="8"/>
    <n v="0"/>
    <n v="0"/>
    <x v="1"/>
    <d v="1899-12-30T00:00:00"/>
    <n v="0"/>
    <m/>
  </r>
  <r>
    <s v="2020-02-26(수)"/>
    <x v="5"/>
    <s v="연구원"/>
    <s v="09:30:41"/>
    <s v="21:52:24"/>
    <x v="56"/>
    <x v="1"/>
    <n v="3"/>
    <s v="수"/>
    <s v=""/>
    <s v="정상근무"/>
    <d v="1899-12-30T12:21:43"/>
    <s v="2:00:00"/>
    <d v="1899-12-30T10:21:43"/>
    <n v="10.361944444444443"/>
    <n v="10"/>
    <n v="8"/>
    <n v="2"/>
    <n v="0"/>
    <x v="1"/>
    <d v="1899-12-30T00:00:00"/>
    <n v="0"/>
    <m/>
  </r>
  <r>
    <s v="2020-02-26(수)"/>
    <x v="6"/>
    <s v="연구원"/>
    <s v="09:24:43"/>
    <s v="21:52:27"/>
    <x v="56"/>
    <x v="1"/>
    <n v="3"/>
    <s v="수"/>
    <s v=""/>
    <s v="정상근무"/>
    <d v="1899-12-30T12:27:44"/>
    <s v="2:00:00"/>
    <d v="1899-12-30T10:27:44"/>
    <n v="10.462222222222222"/>
    <n v="10"/>
    <n v="8"/>
    <n v="2"/>
    <n v="0"/>
    <x v="1"/>
    <d v="1899-12-30T00:00:00"/>
    <n v="0"/>
    <m/>
  </r>
  <r>
    <s v="2020-02-26(수)"/>
    <x v="7"/>
    <s v="이사"/>
    <s v="09:20:14"/>
    <s v="18:31:29"/>
    <x v="56"/>
    <x v="1"/>
    <n v="3"/>
    <s v="수"/>
    <s v=""/>
    <s v="정상근무"/>
    <d v="1899-12-30T09:11:15"/>
    <d v="1899-12-30T00:31:29"/>
    <d v="1899-12-30T08:39:46"/>
    <n v="8.6627777777777784"/>
    <n v="8"/>
    <n v="8"/>
    <n v="0"/>
    <n v="0"/>
    <x v="1"/>
    <d v="1899-12-30T00:00:00"/>
    <n v="0"/>
    <m/>
  </r>
  <r>
    <s v="2020-02-26(수)"/>
    <x v="8"/>
    <s v="수석"/>
    <s v="08:47:54"/>
    <s v="23:17:11"/>
    <x v="56"/>
    <x v="1"/>
    <n v="3"/>
    <s v="수"/>
    <s v=""/>
    <s v="정상근무"/>
    <d v="1899-12-30T14:29:17"/>
    <s v="2:00:00"/>
    <d v="1899-12-30T12:29:17"/>
    <n v="12.488055555555555"/>
    <n v="12"/>
    <n v="8"/>
    <n v="3"/>
    <n v="1"/>
    <x v="1"/>
    <d v="1899-12-30T00:00:00"/>
    <n v="0"/>
    <m/>
  </r>
  <r>
    <s v="2020-02-26(수)"/>
    <x v="9"/>
    <s v="이사"/>
    <s v="08:17:27"/>
    <s v="21:07:21"/>
    <x v="56"/>
    <x v="1"/>
    <n v="3"/>
    <s v="수"/>
    <s v=""/>
    <s v="정상근무"/>
    <d v="1899-12-30T12:49:54"/>
    <s v="2:00:00"/>
    <d v="1899-12-30T10:49:54"/>
    <n v="10.831666666666667"/>
    <n v="10"/>
    <n v="8"/>
    <n v="2"/>
    <n v="0"/>
    <x v="1"/>
    <d v="1899-12-30T00:00:00"/>
    <n v="0"/>
    <m/>
  </r>
  <r>
    <s v="2020-02-26(수)"/>
    <x v="10"/>
    <s v="책임"/>
    <s v="09:17:53"/>
    <s v="20:37:27"/>
    <x v="56"/>
    <x v="1"/>
    <n v="3"/>
    <s v="수"/>
    <s v=""/>
    <s v="정상근무"/>
    <d v="1899-12-30T11:19:34"/>
    <s v="2:00:00"/>
    <d v="1899-12-30T09:19:34"/>
    <n v="9.3261111111111106"/>
    <n v="9"/>
    <n v="8"/>
    <n v="1"/>
    <n v="0"/>
    <x v="1"/>
    <d v="1899-12-30T00:00:00"/>
    <n v="0"/>
    <m/>
  </r>
  <r>
    <s v="2020-02-26(수)"/>
    <x v="11"/>
    <s v="주임"/>
    <s v="09:21:40"/>
    <s v="18:39:43"/>
    <x v="56"/>
    <x v="1"/>
    <n v="3"/>
    <s v="수"/>
    <s v=""/>
    <s v="정상근무"/>
    <d v="1899-12-30T09:18:03"/>
    <d v="1899-12-30T00:39:43"/>
    <d v="1899-12-30T08:38:20"/>
    <n v="8.6388888888888893"/>
    <n v="8"/>
    <n v="8"/>
    <n v="0"/>
    <n v="0"/>
    <x v="1"/>
    <d v="1899-12-30T00:00:00"/>
    <n v="0"/>
    <m/>
  </r>
  <r>
    <s v="2020-02-26(수)"/>
    <x v="12"/>
    <s v="수석"/>
    <s v="09:05:41"/>
    <s v="19:52:18"/>
    <x v="56"/>
    <x v="1"/>
    <n v="3"/>
    <s v="수"/>
    <s v=""/>
    <s v="정상근무"/>
    <d v="1899-12-30T10:46:37"/>
    <s v="2:00:00"/>
    <d v="1899-12-30T08:46:37"/>
    <n v="8.776944444444446"/>
    <n v="8"/>
    <n v="8"/>
    <n v="0"/>
    <n v="0"/>
    <x v="1"/>
    <d v="1899-12-30T00:00:00"/>
    <n v="0"/>
    <m/>
  </r>
  <r>
    <s v="2020-02-27(목)"/>
    <x v="0"/>
    <s v="수석"/>
    <s v="09:14:07"/>
    <s v="22:13:07"/>
    <x v="57"/>
    <x v="1"/>
    <n v="4"/>
    <s v="목"/>
    <s v=""/>
    <s v="정상근무"/>
    <d v="1899-12-30T12:59:00"/>
    <s v="2:00:00"/>
    <d v="1899-12-30T10:59:00"/>
    <n v="10.983333333333333"/>
    <n v="10"/>
    <n v="8"/>
    <n v="2"/>
    <n v="0"/>
    <x v="1"/>
    <d v="1899-12-30T00:00:00"/>
    <n v="0"/>
    <m/>
  </r>
  <r>
    <s v="2020-02-27(목)"/>
    <x v="1"/>
    <s v="대표이사"/>
    <s v="09:13:51"/>
    <s v="22:53:31"/>
    <x v="57"/>
    <x v="1"/>
    <n v="4"/>
    <s v="목"/>
    <s v=""/>
    <s v="정상근무"/>
    <d v="1899-12-30T13:39:40"/>
    <s v="2:00:00"/>
    <d v="1899-12-30T11:39:40"/>
    <n v="11.661111111111111"/>
    <n v="11"/>
    <n v="8"/>
    <n v="3"/>
    <n v="0"/>
    <x v="1"/>
    <d v="1899-12-30T00:00:00"/>
    <n v="0"/>
    <m/>
  </r>
  <r>
    <s v="2020-02-27(목)"/>
    <x v="2"/>
    <s v="과장"/>
    <s v="09:27:01"/>
    <s v="18:37:15"/>
    <x v="57"/>
    <x v="1"/>
    <n v="4"/>
    <s v="목"/>
    <s v=""/>
    <s v="정상근무"/>
    <d v="1899-12-30T09:10:14"/>
    <d v="1899-12-30T00:37:15"/>
    <d v="1899-12-30T08:32:59"/>
    <n v="8.549722222222222"/>
    <n v="8"/>
    <n v="8"/>
    <n v="0"/>
    <n v="0"/>
    <x v="1"/>
    <d v="1899-12-30T00:00:00"/>
    <n v="0"/>
    <m/>
  </r>
  <r>
    <s v="2020-02-27(목)"/>
    <x v="3"/>
    <s v="수석"/>
    <s v="09:09:04"/>
    <s v=""/>
    <x v="57"/>
    <x v="1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7(목)"/>
    <x v="4"/>
    <s v="선임"/>
    <s v="08:37:16"/>
    <s v="21:56:57"/>
    <x v="57"/>
    <x v="1"/>
    <n v="4"/>
    <s v="목"/>
    <s v=""/>
    <s v="정상근무"/>
    <d v="1899-12-30T13:19:41"/>
    <s v="2:00:00"/>
    <d v="1899-12-30T11:19:41"/>
    <n v="11.328055555555554"/>
    <n v="11"/>
    <n v="8"/>
    <n v="3"/>
    <n v="0"/>
    <x v="1"/>
    <d v="1899-12-30T00:00:00"/>
    <n v="0"/>
    <m/>
  </r>
  <r>
    <s v="2020-02-27(목)"/>
    <x v="5"/>
    <s v="연구원"/>
    <s v="12:10:02"/>
    <s v="22:08:43"/>
    <x v="57"/>
    <x v="1"/>
    <n v="4"/>
    <s v="목"/>
    <s v=""/>
    <s v="정상근무"/>
    <d v="1899-12-30T09:58:41"/>
    <s v="2:00:00"/>
    <d v="1899-12-30T07:58:41"/>
    <n v="7.9780555555555557"/>
    <n v="7"/>
    <n v="7"/>
    <n v="0"/>
    <n v="0"/>
    <x v="1"/>
    <d v="1899-12-30T00:01:19"/>
    <n v="1"/>
    <m/>
  </r>
  <r>
    <s v="2020-02-27(목)"/>
    <x v="6"/>
    <s v="연구원"/>
    <s v="09:23:42"/>
    <s v="22:16:24"/>
    <x v="57"/>
    <x v="1"/>
    <n v="4"/>
    <s v="목"/>
    <s v=""/>
    <s v="정상근무"/>
    <d v="1899-12-30T12:52:42"/>
    <s v="2:00:00"/>
    <d v="1899-12-30T10:52:42"/>
    <n v="10.878333333333334"/>
    <n v="10"/>
    <n v="8"/>
    <n v="2"/>
    <n v="0"/>
    <x v="1"/>
    <d v="1899-12-30T00:00:00"/>
    <n v="0"/>
    <m/>
  </r>
  <r>
    <s v="2020-02-27(목)"/>
    <x v="7"/>
    <s v="이사"/>
    <s v="09:19:29"/>
    <s v="18:28:31"/>
    <x v="57"/>
    <x v="1"/>
    <n v="4"/>
    <s v="목"/>
    <s v=""/>
    <s v="정상근무"/>
    <d v="1899-12-30T09:09:02"/>
    <d v="1899-12-30T00:28:31"/>
    <d v="1899-12-30T08:40:31"/>
    <n v="8.6752777777777776"/>
    <n v="8"/>
    <n v="8"/>
    <n v="0"/>
    <n v="0"/>
    <x v="1"/>
    <d v="1899-12-30T00:00:00"/>
    <n v="0"/>
    <m/>
  </r>
  <r>
    <s v="2020-02-27(목)"/>
    <x v="8"/>
    <s v="수석"/>
    <s v="08:52:09"/>
    <s v="21:54:57"/>
    <x v="57"/>
    <x v="1"/>
    <n v="4"/>
    <s v="목"/>
    <s v=""/>
    <s v="정상근무"/>
    <d v="1899-12-30T13:02:48"/>
    <s v="2:00:00"/>
    <d v="1899-12-30T11:02:48"/>
    <n v="11.046666666666667"/>
    <n v="11"/>
    <n v="8"/>
    <n v="3"/>
    <n v="0"/>
    <x v="1"/>
    <d v="1899-12-30T00:00:00"/>
    <n v="0"/>
    <m/>
  </r>
  <r>
    <s v="2020-02-27(목)"/>
    <x v="9"/>
    <s v="이사"/>
    <s v="08:00:11"/>
    <s v="21:28:30"/>
    <x v="57"/>
    <x v="1"/>
    <n v="4"/>
    <s v="목"/>
    <s v=""/>
    <s v="정상근무"/>
    <d v="1899-12-30T13:28:19"/>
    <s v="2:00:00"/>
    <d v="1899-12-30T11:28:19"/>
    <n v="11.471944444444444"/>
    <n v="11"/>
    <n v="8"/>
    <n v="3"/>
    <n v="0"/>
    <x v="1"/>
    <d v="1899-12-30T00:00:00"/>
    <n v="0"/>
    <m/>
  </r>
  <r>
    <s v="2020-02-27(목)"/>
    <x v="10"/>
    <s v="책임"/>
    <s v=""/>
    <s v="18:08:12"/>
    <x v="57"/>
    <x v="1"/>
    <n v="4"/>
    <s v="목"/>
    <s v=""/>
    <s v="정상근무"/>
    <s v=""/>
    <d v="1899-12-30T00:08:12"/>
    <s v=""/>
    <s v=""/>
    <n v="0"/>
    <n v="0"/>
    <n v="0"/>
    <n v="0"/>
    <x v="0"/>
    <d v="1899-12-30T00:00:00"/>
    <n v="0"/>
    <m/>
  </r>
  <r>
    <s v="2020-02-27(목)"/>
    <x v="11"/>
    <s v="주임"/>
    <s v="09:21:31"/>
    <s v="21:33:23"/>
    <x v="57"/>
    <x v="1"/>
    <n v="4"/>
    <s v="목"/>
    <s v=""/>
    <s v="정상근무"/>
    <d v="1899-12-30T12:11:52"/>
    <s v="2:00:00"/>
    <d v="1899-12-30T10:11:52"/>
    <n v="10.197777777777778"/>
    <n v="10"/>
    <n v="8"/>
    <n v="2"/>
    <n v="0"/>
    <x v="1"/>
    <d v="1899-12-30T00:00:00"/>
    <n v="0"/>
    <m/>
  </r>
  <r>
    <s v="2020-02-27(목)"/>
    <x v="12"/>
    <s v="수석"/>
    <s v="09:16:29"/>
    <s v="19:59:03"/>
    <x v="57"/>
    <x v="1"/>
    <n v="4"/>
    <s v="목"/>
    <s v=""/>
    <s v="정상근무"/>
    <d v="1899-12-30T10:42:34"/>
    <s v="2:00:00"/>
    <d v="1899-12-30T08:42:34"/>
    <n v="8.7094444444444434"/>
    <n v="8"/>
    <n v="8"/>
    <n v="0"/>
    <n v="0"/>
    <x v="1"/>
    <d v="1899-12-30T00:00:00"/>
    <n v="0"/>
    <m/>
  </r>
  <r>
    <s v="2020-02-28(금)"/>
    <x v="0"/>
    <s v="수석"/>
    <s v="09:21:33"/>
    <s v="00:01:36"/>
    <x v="58"/>
    <x v="1"/>
    <n v="5"/>
    <s v="금"/>
    <s v=""/>
    <s v="정상근무"/>
    <d v="1899-12-30T14:40:03"/>
    <d v="1899-12-30T00:00:00"/>
    <d v="1899-12-30T14:40:03"/>
    <n v="14.667499999999999"/>
    <n v="14"/>
    <n v="8"/>
    <n v="3"/>
    <n v="3"/>
    <x v="1"/>
    <d v="1899-12-30T00:00:00"/>
    <n v="0"/>
    <m/>
  </r>
  <r>
    <s v="2020-02-28(금)"/>
    <x v="1"/>
    <s v="대표이사"/>
    <s v="09:07:40"/>
    <s v="21:13:47"/>
    <x v="58"/>
    <x v="1"/>
    <n v="5"/>
    <s v="금"/>
    <s v=""/>
    <s v="정상근무"/>
    <d v="1899-12-30T12:06:07"/>
    <s v="2:00:00"/>
    <d v="1899-12-30T10:06:07"/>
    <n v="10.101944444444444"/>
    <n v="10"/>
    <n v="8"/>
    <n v="2"/>
    <n v="0"/>
    <x v="1"/>
    <d v="1899-12-30T00:00:00"/>
    <n v="0"/>
    <m/>
  </r>
  <r>
    <s v="2020-02-28(금)"/>
    <x v="2"/>
    <s v="과장"/>
    <s v="09:29:58"/>
    <s v="18:54:37"/>
    <x v="58"/>
    <x v="1"/>
    <n v="5"/>
    <s v="금"/>
    <s v=""/>
    <s v="정상근무"/>
    <d v="1899-12-30T09:24:39"/>
    <d v="1899-12-30T00:54:37"/>
    <d v="1899-12-30T08:30:02"/>
    <n v="8.5005555555555556"/>
    <n v="8"/>
    <n v="8"/>
    <n v="0"/>
    <n v="0"/>
    <x v="1"/>
    <d v="1899-12-30T00:00:00"/>
    <n v="0"/>
    <m/>
  </r>
  <r>
    <s v="2020-02-28(금)"/>
    <x v="3"/>
    <s v="수석"/>
    <s v="09:14:53"/>
    <s v="17:34:35"/>
    <x v="58"/>
    <x v="1"/>
    <n v="5"/>
    <s v="금"/>
    <s v=""/>
    <s v="정상근무"/>
    <d v="1899-12-30T08:19:42"/>
    <s v="1:00:00"/>
    <d v="1899-12-30T07:19:42"/>
    <n v="7.3283333333333331"/>
    <n v="7"/>
    <n v="7"/>
    <n v="0"/>
    <n v="0"/>
    <x v="1"/>
    <d v="1899-12-30T00:40:18"/>
    <n v="40"/>
    <m/>
  </r>
  <r>
    <s v="2020-02-28(금)"/>
    <x v="4"/>
    <s v="선임"/>
    <s v="09:20:01"/>
    <s v="18:33:26"/>
    <x v="58"/>
    <x v="1"/>
    <n v="5"/>
    <s v="금"/>
    <s v=""/>
    <s v="정상근무"/>
    <d v="1899-12-30T09:13:25"/>
    <d v="1899-12-30T00:33:26"/>
    <d v="1899-12-30T08:39:59"/>
    <n v="8.6663888888888891"/>
    <n v="8"/>
    <n v="8"/>
    <n v="0"/>
    <n v="0"/>
    <x v="1"/>
    <d v="1899-12-30T00:00:00"/>
    <n v="0"/>
    <m/>
  </r>
  <r>
    <s v="2020-02-28(금)"/>
    <x v="5"/>
    <s v="연구원"/>
    <s v="09:40:41"/>
    <s v="21:48:58"/>
    <x v="58"/>
    <x v="1"/>
    <n v="5"/>
    <s v="금"/>
    <s v=""/>
    <s v="정상근무"/>
    <d v="1899-12-30T12:08:17"/>
    <s v="2:00:00"/>
    <d v="1899-12-30T10:08:17"/>
    <n v="10.138055555555555"/>
    <n v="10"/>
    <n v="8"/>
    <n v="2"/>
    <n v="0"/>
    <x v="1"/>
    <d v="1899-12-30T00:00:00"/>
    <n v="0"/>
    <m/>
  </r>
  <r>
    <s v="2020-02-28(금)"/>
    <x v="6"/>
    <s v="연구원"/>
    <s v="09:24:47"/>
    <s v="22:33:48"/>
    <x v="58"/>
    <x v="1"/>
    <n v="5"/>
    <s v="금"/>
    <s v=""/>
    <s v="정상근무"/>
    <d v="1899-12-30T13:09:01"/>
    <s v="2:00:00"/>
    <d v="1899-12-30T11:09:01"/>
    <n v="11.150277777777777"/>
    <n v="11"/>
    <n v="8"/>
    <n v="3"/>
    <n v="0"/>
    <x v="1"/>
    <d v="1899-12-30T00:00:00"/>
    <n v="0"/>
    <m/>
  </r>
  <r>
    <s v="2020-02-28(금)"/>
    <x v="7"/>
    <s v="이사"/>
    <s v="09:15:15"/>
    <s v="21:40:38"/>
    <x v="58"/>
    <x v="1"/>
    <n v="5"/>
    <s v="금"/>
    <s v=""/>
    <s v="정상근무"/>
    <d v="1899-12-30T12:25:23"/>
    <s v="2:00:00"/>
    <d v="1899-12-30T10:25:23"/>
    <n v="10.423055555555555"/>
    <n v="10"/>
    <n v="8"/>
    <n v="2"/>
    <n v="0"/>
    <x v="1"/>
    <d v="1899-12-30T00:00:00"/>
    <n v="0"/>
    <m/>
  </r>
  <r>
    <s v="2020-02-28(금)"/>
    <x v="8"/>
    <s v="수석"/>
    <s v=""/>
    <s v=""/>
    <x v="58"/>
    <x v="1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2-28(금)"/>
    <x v="9"/>
    <s v="이사"/>
    <s v="08:08:03"/>
    <s v="19:20:29"/>
    <x v="58"/>
    <x v="1"/>
    <n v="5"/>
    <s v="금"/>
    <s v=""/>
    <s v="정상근무"/>
    <d v="1899-12-30T11:12:26"/>
    <s v="2:00:00"/>
    <d v="1899-12-30T09:12:26"/>
    <n v="9.2072222222222209"/>
    <n v="9"/>
    <n v="8"/>
    <n v="1"/>
    <n v="0"/>
    <x v="1"/>
    <d v="1899-12-30T00:00:00"/>
    <n v="0"/>
    <m/>
  </r>
  <r>
    <s v="2020-02-28(금)"/>
    <x v="10"/>
    <s v="책임"/>
    <s v="09:19:10"/>
    <s v="18:21:34"/>
    <x v="58"/>
    <x v="1"/>
    <n v="5"/>
    <s v="금"/>
    <s v=""/>
    <s v="정상근무"/>
    <d v="1899-12-30T09:02:24"/>
    <d v="1899-12-30T00:21:34"/>
    <d v="1899-12-30T08:40:50"/>
    <n v="8.6805555555555554"/>
    <n v="8"/>
    <n v="8"/>
    <n v="0"/>
    <n v="0"/>
    <x v="1"/>
    <d v="1899-12-30T00:00:00"/>
    <n v="0"/>
    <m/>
  </r>
  <r>
    <s v="2020-02-28(금)"/>
    <x v="11"/>
    <s v="주임"/>
    <s v="09:22:03"/>
    <s v="18:45:55"/>
    <x v="58"/>
    <x v="1"/>
    <n v="5"/>
    <s v="금"/>
    <s v=""/>
    <s v="정상근무"/>
    <d v="1899-12-30T09:23:52"/>
    <d v="1899-12-30T00:45:55"/>
    <d v="1899-12-30T08:37:57"/>
    <n v="8.6325000000000003"/>
    <n v="8"/>
    <n v="8"/>
    <n v="0"/>
    <n v="0"/>
    <x v="1"/>
    <d v="1899-12-30T00:00:00"/>
    <n v="0"/>
    <m/>
  </r>
  <r>
    <s v="2020-02-28(금)"/>
    <x v="12"/>
    <s v="수석"/>
    <s v="09:27:01"/>
    <s v="20:36:57"/>
    <x v="58"/>
    <x v="1"/>
    <n v="5"/>
    <s v="금"/>
    <s v=""/>
    <s v="정상근무"/>
    <d v="1899-12-30T11:09:56"/>
    <s v="2:00:00"/>
    <d v="1899-12-30T09:09:56"/>
    <n v="9.1655555555555566"/>
    <n v="9"/>
    <n v="8"/>
    <n v="1"/>
    <n v="0"/>
    <x v="1"/>
    <d v="1899-12-30T00:00:00"/>
    <n v="0"/>
    <m/>
  </r>
  <r>
    <s v="2020-02-29(토)"/>
    <x v="0"/>
    <s v="수석"/>
    <s v="12:56:39"/>
    <s v="22:05:45"/>
    <x v="59"/>
    <x v="1"/>
    <n v="6"/>
    <s v="토"/>
    <s v=""/>
    <s v="휴무"/>
    <d v="1899-12-30T09:09:06"/>
    <s v="2:00:00"/>
    <d v="1899-12-30T07:09:06"/>
    <n v="7.1516666666666673"/>
    <n v="7"/>
    <n v="7"/>
    <n v="0"/>
    <n v="0"/>
    <x v="2"/>
    <d v="1899-12-30T00:50:54"/>
    <n v="51"/>
    <m/>
  </r>
  <r>
    <s v="2020-02-29(토)"/>
    <x v="1"/>
    <s v="대표이사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2"/>
    <s v="과장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3"/>
    <s v="수석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4"/>
    <s v="선임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5"/>
    <s v="연구원"/>
    <s v="10:57:17"/>
    <s v="20:07:30"/>
    <x v="59"/>
    <x v="1"/>
    <n v="6"/>
    <s v="토"/>
    <s v=""/>
    <s v="휴무"/>
    <d v="1899-12-30T09:10:13"/>
    <s v="2:00:00"/>
    <d v="1899-12-30T07:10:13"/>
    <n v="7.1702777777777778"/>
    <n v="7"/>
    <n v="7"/>
    <n v="0"/>
    <n v="0"/>
    <x v="2"/>
    <d v="1899-12-30T00:49:47"/>
    <n v="50"/>
    <m/>
  </r>
  <r>
    <s v="2020-02-29(토)"/>
    <x v="6"/>
    <s v="연구원"/>
    <s v="14:50:15"/>
    <s v="22:04:50"/>
    <x v="59"/>
    <x v="1"/>
    <n v="6"/>
    <s v="토"/>
    <s v=""/>
    <s v="휴무"/>
    <d v="1899-12-30T07:14:35"/>
    <s v="2:00:00"/>
    <d v="1899-12-30T05:14:35"/>
    <n v="5.2430555555555554"/>
    <n v="5"/>
    <n v="5"/>
    <n v="0"/>
    <n v="0"/>
    <x v="2"/>
    <d v="1899-12-30T02:45:25"/>
    <n v="165"/>
    <m/>
  </r>
  <r>
    <s v="2020-02-29(토)"/>
    <x v="7"/>
    <s v="이사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8"/>
    <s v="수석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9"/>
    <s v="이사"/>
    <s v="06:30:43"/>
    <s v="16:41:18"/>
    <x v="59"/>
    <x v="1"/>
    <n v="6"/>
    <s v="토"/>
    <s v=""/>
    <s v="휴무"/>
    <d v="1899-12-30T10:10:35"/>
    <s v="1:00:00"/>
    <d v="1899-12-30T09:10:35"/>
    <n v="9.1763888888888889"/>
    <n v="9"/>
    <n v="8"/>
    <n v="1"/>
    <n v="0"/>
    <x v="2"/>
    <d v="1899-12-30T00:00:00"/>
    <n v="0"/>
    <m/>
  </r>
  <r>
    <s v="2020-02-29(토)"/>
    <x v="10"/>
    <s v="책임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11"/>
    <s v="주임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2-29(토)"/>
    <x v="12"/>
    <s v="수석"/>
    <s v=""/>
    <s v=""/>
    <x v="59"/>
    <x v="1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0"/>
    <s v="수석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1"/>
    <s v="대표이사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2"/>
    <s v="과장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3"/>
    <s v="수석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4"/>
    <s v="선임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5"/>
    <s v="연구원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6"/>
    <s v="연구원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7"/>
    <s v="이사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8"/>
    <s v="수석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9"/>
    <s v="이사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10"/>
    <s v="책임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11"/>
    <s v="주임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1(일)"/>
    <x v="12"/>
    <s v="수석"/>
    <s v=""/>
    <s v=""/>
    <x v="60"/>
    <x v="2"/>
    <n v="7"/>
    <s v="일"/>
    <s v="삼일절"/>
    <s v="휴무"/>
    <s v=""/>
    <d v="1899-12-30T00:00:00"/>
    <s v=""/>
    <s v=""/>
    <n v="0"/>
    <n v="0"/>
    <n v="0"/>
    <n v="0"/>
    <x v="0"/>
    <d v="1899-12-30T00:00:00"/>
    <n v="0"/>
    <m/>
  </r>
  <r>
    <s v="2020-03-02(월)"/>
    <x v="0"/>
    <s v="수석"/>
    <s v="09:22:53"/>
    <s v="22:41:52"/>
    <x v="61"/>
    <x v="2"/>
    <n v="1"/>
    <s v="월"/>
    <s v=""/>
    <s v="정상근무"/>
    <d v="1899-12-30T13:18:59"/>
    <s v="2:00:00"/>
    <d v="1899-12-30T11:18:59"/>
    <n v="11.316388888888889"/>
    <n v="11"/>
    <n v="8"/>
    <n v="3"/>
    <n v="0"/>
    <x v="1"/>
    <d v="1899-12-30T00:00:00"/>
    <n v="0"/>
    <m/>
  </r>
  <r>
    <s v="2020-03-02(월)"/>
    <x v="1"/>
    <s v="대표이사"/>
    <s v="08:54:54"/>
    <s v="21:48:14"/>
    <x v="61"/>
    <x v="2"/>
    <n v="1"/>
    <s v="월"/>
    <s v=""/>
    <s v="정상근무"/>
    <d v="1899-12-30T12:53:20"/>
    <s v="2:00:00"/>
    <d v="1899-12-30T10:53:20"/>
    <n v="10.888888888888889"/>
    <n v="10"/>
    <n v="8"/>
    <n v="2"/>
    <n v="0"/>
    <x v="1"/>
    <d v="1899-12-30T00:00:00"/>
    <n v="0"/>
    <m/>
  </r>
  <r>
    <s v="2020-03-02(월)"/>
    <x v="2"/>
    <s v="과장"/>
    <s v="09:26:40"/>
    <s v="18:30:05"/>
    <x v="61"/>
    <x v="2"/>
    <n v="1"/>
    <s v="월"/>
    <s v=""/>
    <s v="정상근무"/>
    <d v="1899-12-30T09:03:25"/>
    <d v="1899-12-30T00:30:05"/>
    <d v="1899-12-30T08:33:20"/>
    <n v="8.5555555555555571"/>
    <n v="8"/>
    <n v="8"/>
    <n v="0"/>
    <n v="0"/>
    <x v="1"/>
    <d v="1899-12-30T00:00:00"/>
    <n v="0"/>
    <m/>
  </r>
  <r>
    <s v="2020-03-02(월)"/>
    <x v="3"/>
    <s v="수석"/>
    <s v="09:26:12"/>
    <s v="17:37:24"/>
    <x v="61"/>
    <x v="2"/>
    <n v="1"/>
    <s v="월"/>
    <s v=""/>
    <s v="정상근무"/>
    <d v="1899-12-30T08:11:12"/>
    <s v="1:00:00"/>
    <d v="1899-12-30T07:11:12"/>
    <n v="7.1866666666666665"/>
    <n v="7"/>
    <n v="7"/>
    <n v="0"/>
    <n v="0"/>
    <x v="1"/>
    <d v="1899-12-30T00:48:48"/>
    <n v="49"/>
    <m/>
  </r>
  <r>
    <s v="2020-03-02(월)"/>
    <x v="4"/>
    <s v="선임"/>
    <s v="08:37:46"/>
    <s v="20:12:51"/>
    <x v="61"/>
    <x v="2"/>
    <n v="1"/>
    <s v="월"/>
    <s v=""/>
    <s v="정상근무"/>
    <d v="1899-12-30T11:35:05"/>
    <s v="2:00:00"/>
    <d v="1899-12-30T09:35:05"/>
    <n v="9.5847222222222221"/>
    <n v="9"/>
    <n v="8"/>
    <n v="1"/>
    <n v="0"/>
    <x v="1"/>
    <d v="1899-12-30T00:00:00"/>
    <n v="0"/>
    <m/>
  </r>
  <r>
    <s v="2020-03-02(월)"/>
    <x v="5"/>
    <s v="연구원"/>
    <s v="09:28:04"/>
    <s v="21:44:41"/>
    <x v="61"/>
    <x v="2"/>
    <n v="1"/>
    <s v="월"/>
    <s v=""/>
    <s v="정상근무"/>
    <d v="1899-12-30T12:16:37"/>
    <s v="2:00:00"/>
    <d v="1899-12-30T10:16:37"/>
    <n v="10.276944444444446"/>
    <n v="10"/>
    <n v="8"/>
    <n v="2"/>
    <n v="0"/>
    <x v="1"/>
    <d v="1899-12-30T00:00:00"/>
    <n v="0"/>
    <m/>
  </r>
  <r>
    <s v="2020-03-02(월)"/>
    <x v="6"/>
    <s v="연구원"/>
    <s v="08:13:02"/>
    <s v="21:21:36"/>
    <x v="61"/>
    <x v="2"/>
    <n v="1"/>
    <s v="월"/>
    <s v=""/>
    <s v="정상근무"/>
    <d v="1899-12-30T13:08:34"/>
    <s v="2:00:00"/>
    <d v="1899-12-30T11:08:34"/>
    <n v="11.142777777777777"/>
    <n v="11"/>
    <n v="8"/>
    <n v="3"/>
    <n v="0"/>
    <x v="1"/>
    <d v="1899-12-30T00:00:00"/>
    <n v="0"/>
    <m/>
  </r>
  <r>
    <s v="2020-03-02(월)"/>
    <x v="7"/>
    <s v="이사"/>
    <s v="09:19:32"/>
    <s v="21:39:38"/>
    <x v="61"/>
    <x v="2"/>
    <n v="1"/>
    <s v="월"/>
    <s v=""/>
    <s v="정상근무"/>
    <d v="1899-12-30T12:20:06"/>
    <s v="2:00:00"/>
    <d v="1899-12-30T10:20:06"/>
    <n v="10.335000000000001"/>
    <n v="10"/>
    <n v="8"/>
    <n v="2"/>
    <n v="0"/>
    <x v="1"/>
    <d v="1899-12-30T00:00:00"/>
    <n v="0"/>
    <m/>
  </r>
  <r>
    <s v="2020-03-02(월)"/>
    <x v="8"/>
    <s v="수석"/>
    <s v="09:04:59"/>
    <s v="21:36:16"/>
    <x v="61"/>
    <x v="2"/>
    <n v="1"/>
    <s v="월"/>
    <s v=""/>
    <s v="정상근무"/>
    <d v="1899-12-30T12:31:17"/>
    <s v="2:00:00"/>
    <d v="1899-12-30T10:31:17"/>
    <n v="10.52138888888889"/>
    <n v="10"/>
    <n v="8"/>
    <n v="2"/>
    <n v="0"/>
    <x v="1"/>
    <d v="1899-12-30T00:00:00"/>
    <n v="0"/>
    <m/>
  </r>
  <r>
    <s v="2020-03-02(월)"/>
    <x v="9"/>
    <s v="이사"/>
    <s v="07:51:45"/>
    <s v="21:42:57"/>
    <x v="61"/>
    <x v="2"/>
    <n v="1"/>
    <s v="월"/>
    <s v=""/>
    <s v="정상근무"/>
    <d v="1899-12-30T13:51:12"/>
    <s v="2:00:00"/>
    <d v="1899-12-30T11:51:12"/>
    <n v="11.853333333333333"/>
    <n v="11"/>
    <n v="8"/>
    <n v="3"/>
    <n v="0"/>
    <x v="1"/>
    <d v="1899-12-30T00:00:00"/>
    <n v="0"/>
    <m/>
  </r>
  <r>
    <s v="2020-03-02(월)"/>
    <x v="10"/>
    <s v="책임"/>
    <s v="08:43:53"/>
    <s v="18:08:13"/>
    <x v="61"/>
    <x v="2"/>
    <n v="1"/>
    <s v="월"/>
    <s v=""/>
    <s v="정상근무"/>
    <d v="1899-12-30T09:24:20"/>
    <d v="1899-12-30T00:08:13"/>
    <d v="1899-12-30T09:16:07"/>
    <n v="9.2686111111111114"/>
    <n v="9"/>
    <n v="8"/>
    <n v="1"/>
    <n v="0"/>
    <x v="1"/>
    <d v="1899-12-30T00:00:00"/>
    <n v="0"/>
    <m/>
  </r>
  <r>
    <s v="2020-03-02(월)"/>
    <x v="11"/>
    <s v="주임"/>
    <s v="09:21:50"/>
    <s v="20:57:06"/>
    <x v="61"/>
    <x v="2"/>
    <n v="1"/>
    <s v="월"/>
    <s v=""/>
    <s v="정상근무"/>
    <d v="1899-12-30T11:35:16"/>
    <s v="2:00:00"/>
    <d v="1899-12-30T09:35:16"/>
    <n v="9.5877777777777791"/>
    <n v="9"/>
    <n v="8"/>
    <n v="1"/>
    <n v="0"/>
    <x v="1"/>
    <d v="1899-12-30T00:00:00"/>
    <n v="0"/>
    <m/>
  </r>
  <r>
    <s v="2020-03-02(월)"/>
    <x v="12"/>
    <s v="수석"/>
    <s v="09:03:17"/>
    <s v="22:42:02"/>
    <x v="61"/>
    <x v="2"/>
    <n v="1"/>
    <s v="월"/>
    <s v=""/>
    <s v="정상근무"/>
    <d v="1899-12-30T13:38:45"/>
    <s v="2:00:00"/>
    <d v="1899-12-30T11:38:45"/>
    <n v="11.645833333333332"/>
    <n v="11"/>
    <n v="8"/>
    <n v="3"/>
    <n v="0"/>
    <x v="1"/>
    <d v="1899-12-30T00:00:00"/>
    <n v="0"/>
    <m/>
  </r>
  <r>
    <s v="2020-03-03(화)"/>
    <x v="0"/>
    <s v="수석"/>
    <s v="09:29:03"/>
    <s v="22:31:13"/>
    <x v="62"/>
    <x v="2"/>
    <n v="2"/>
    <s v="화"/>
    <s v=""/>
    <s v="정상근무"/>
    <d v="1899-12-30T13:02:10"/>
    <s v="2:00:00"/>
    <d v="1899-12-30T11:02:10"/>
    <n v="11.036111111111111"/>
    <n v="11"/>
    <n v="8"/>
    <n v="3"/>
    <n v="0"/>
    <x v="1"/>
    <d v="1899-12-30T00:00:00"/>
    <n v="0"/>
    <m/>
  </r>
  <r>
    <s v="2020-03-03(화)"/>
    <x v="1"/>
    <s v="대표이사"/>
    <s v="09:22:51"/>
    <s v="22:49:36"/>
    <x v="62"/>
    <x v="2"/>
    <n v="2"/>
    <s v="화"/>
    <s v=""/>
    <s v="정상근무"/>
    <d v="1899-12-30T13:26:45"/>
    <s v="2:00:00"/>
    <d v="1899-12-30T11:26:45"/>
    <n v="11.445833333333333"/>
    <n v="11"/>
    <n v="8"/>
    <n v="3"/>
    <n v="0"/>
    <x v="1"/>
    <d v="1899-12-30T00:00:00"/>
    <n v="0"/>
    <m/>
  </r>
  <r>
    <s v="2020-03-03(화)"/>
    <x v="2"/>
    <s v="과장"/>
    <s v="09:27:15"/>
    <s v="18:46:07"/>
    <x v="62"/>
    <x v="2"/>
    <n v="2"/>
    <s v="화"/>
    <s v=""/>
    <s v="정상근무"/>
    <d v="1899-12-30T09:18:52"/>
    <d v="1899-12-30T00:46:07"/>
    <d v="1899-12-30T08:32:45"/>
    <n v="8.5458333333333325"/>
    <n v="8"/>
    <n v="8"/>
    <n v="0"/>
    <n v="0"/>
    <x v="1"/>
    <d v="1899-12-30T00:00:00"/>
    <n v="0"/>
    <m/>
  </r>
  <r>
    <s v="2020-03-03(화)"/>
    <x v="3"/>
    <s v="수석"/>
    <s v="09:29:46"/>
    <s v="17:16:11"/>
    <x v="62"/>
    <x v="2"/>
    <n v="2"/>
    <s v="화"/>
    <s v=""/>
    <s v="정상근무"/>
    <d v="1899-12-30T07:46:25"/>
    <s v="1:00:00"/>
    <d v="1899-12-30T06:46:25"/>
    <n v="6.7736111111111112"/>
    <n v="6"/>
    <n v="6"/>
    <n v="0"/>
    <n v="0"/>
    <x v="1"/>
    <d v="1899-12-30T01:13:35"/>
    <n v="74"/>
    <m/>
  </r>
  <r>
    <s v="2020-03-03(화)"/>
    <x v="4"/>
    <s v="선임"/>
    <s v="08:20:38"/>
    <s v="02:07:02"/>
    <x v="62"/>
    <x v="2"/>
    <n v="2"/>
    <s v="화"/>
    <s v=""/>
    <s v="정상근무"/>
    <d v="1899-12-30T17:46:24"/>
    <d v="1899-12-30T00:00:00"/>
    <d v="1899-12-30T17:46:24"/>
    <n v="17.773333333333333"/>
    <n v="17"/>
    <n v="8"/>
    <n v="3"/>
    <n v="6"/>
    <x v="1"/>
    <d v="1899-12-30T00:00:00"/>
    <n v="0"/>
    <m/>
  </r>
  <r>
    <s v="2020-03-03(화)"/>
    <x v="5"/>
    <s v="연구원"/>
    <s v="09:29:22"/>
    <s v="21:46:14"/>
    <x v="62"/>
    <x v="2"/>
    <n v="2"/>
    <s v="화"/>
    <s v=""/>
    <s v="정상근무"/>
    <d v="1899-12-30T12:16:52"/>
    <s v="2:00:00"/>
    <d v="1899-12-30T10:16:52"/>
    <n v="10.281111111111112"/>
    <n v="10"/>
    <n v="8"/>
    <n v="2"/>
    <n v="0"/>
    <x v="1"/>
    <d v="1899-12-30T00:00:00"/>
    <n v="0"/>
    <m/>
  </r>
  <r>
    <s v="2020-03-03(화)"/>
    <x v="6"/>
    <s v="연구원"/>
    <s v="09:24:56"/>
    <s v=""/>
    <x v="62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3(화)"/>
    <x v="7"/>
    <s v="이사"/>
    <s v="09:14:07"/>
    <s v="18:33:51"/>
    <x v="62"/>
    <x v="2"/>
    <n v="2"/>
    <s v="화"/>
    <s v=""/>
    <s v="정상근무"/>
    <d v="1899-12-30T09:19:44"/>
    <d v="1899-12-30T00:33:51"/>
    <d v="1899-12-30T08:45:53"/>
    <n v="8.7647222222222219"/>
    <n v="8"/>
    <n v="8"/>
    <n v="0"/>
    <n v="0"/>
    <x v="1"/>
    <d v="1899-12-30T00:00:00"/>
    <n v="0"/>
    <m/>
  </r>
  <r>
    <s v="2020-03-03(화)"/>
    <x v="8"/>
    <s v="수석"/>
    <s v="08:48:25"/>
    <s v="18:49:27"/>
    <x v="62"/>
    <x v="2"/>
    <n v="2"/>
    <s v="화"/>
    <s v=""/>
    <s v="정상근무"/>
    <d v="1899-12-30T10:01:02"/>
    <d v="1899-12-30T00:49:27"/>
    <d v="1899-12-30T09:11:35"/>
    <n v="9.1930555555555564"/>
    <n v="9"/>
    <n v="8"/>
    <n v="1"/>
    <n v="0"/>
    <x v="1"/>
    <d v="1899-12-30T00:00:00"/>
    <n v="0"/>
    <m/>
  </r>
  <r>
    <s v="2020-03-03(화)"/>
    <x v="9"/>
    <s v="이사"/>
    <s v="07:54:38"/>
    <s v="21:41:07"/>
    <x v="62"/>
    <x v="2"/>
    <n v="2"/>
    <s v="화"/>
    <s v=""/>
    <s v="정상근무"/>
    <d v="1899-12-30T13:46:29"/>
    <s v="2:00:00"/>
    <d v="1899-12-30T11:46:29"/>
    <n v="11.774722222222223"/>
    <n v="11"/>
    <n v="8"/>
    <n v="3"/>
    <n v="0"/>
    <x v="1"/>
    <d v="1899-12-30T00:00:00"/>
    <n v="0"/>
    <m/>
  </r>
  <r>
    <s v="2020-03-03(화)"/>
    <x v="10"/>
    <s v="책임"/>
    <s v="09:10:02"/>
    <s v="18:22:48"/>
    <x v="62"/>
    <x v="2"/>
    <n v="2"/>
    <s v="화"/>
    <s v=""/>
    <s v="정상근무"/>
    <d v="1899-12-30T09:12:46"/>
    <d v="1899-12-30T00:22:48"/>
    <d v="1899-12-30T08:49:58"/>
    <n v="8.8327777777777783"/>
    <n v="8"/>
    <n v="8"/>
    <n v="0"/>
    <n v="0"/>
    <x v="1"/>
    <d v="1899-12-30T00:00:00"/>
    <n v="0"/>
    <m/>
  </r>
  <r>
    <s v="2020-03-03(화)"/>
    <x v="11"/>
    <s v="주임"/>
    <s v="09:31:00"/>
    <s v="18:50:59"/>
    <x v="62"/>
    <x v="2"/>
    <n v="2"/>
    <s v="화"/>
    <s v=""/>
    <s v="정상근무"/>
    <d v="1899-12-30T09:19:59"/>
    <d v="1899-12-30T00:50:59"/>
    <d v="1899-12-30T08:29:00"/>
    <n v="8.4833333333333325"/>
    <n v="8"/>
    <n v="8"/>
    <n v="0"/>
    <n v="0"/>
    <x v="1"/>
    <d v="1899-12-30T00:00:00"/>
    <n v="0"/>
    <m/>
  </r>
  <r>
    <s v="2020-03-03(화)"/>
    <x v="12"/>
    <s v="수석"/>
    <s v="08:59:50"/>
    <s v="21:47:19"/>
    <x v="62"/>
    <x v="2"/>
    <n v="2"/>
    <s v="화"/>
    <s v=""/>
    <s v="정상근무"/>
    <d v="1899-12-30T12:47:29"/>
    <s v="2:00:00"/>
    <d v="1899-12-30T10:47:29"/>
    <n v="10.791388888888889"/>
    <n v="10"/>
    <n v="8"/>
    <n v="2"/>
    <n v="0"/>
    <x v="1"/>
    <d v="1899-12-30T00:00:00"/>
    <n v="0"/>
    <m/>
  </r>
  <r>
    <s v="2020-03-04(수)"/>
    <x v="0"/>
    <s v="수석"/>
    <s v="09:29:10"/>
    <s v="22:34:29"/>
    <x v="63"/>
    <x v="2"/>
    <n v="3"/>
    <s v="수"/>
    <s v=""/>
    <s v="정상근무"/>
    <d v="1899-12-30T13:05:19"/>
    <s v="2:00:00"/>
    <d v="1899-12-30T11:05:19"/>
    <n v="11.088611111111112"/>
    <n v="11"/>
    <n v="8"/>
    <n v="3"/>
    <n v="0"/>
    <x v="1"/>
    <d v="1899-12-30T00:00:00"/>
    <n v="0"/>
    <m/>
  </r>
  <r>
    <s v="2020-03-04(수)"/>
    <x v="1"/>
    <s v="대표이사"/>
    <s v="09:20:28"/>
    <s v=""/>
    <x v="63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4(수)"/>
    <x v="2"/>
    <s v="과장"/>
    <s v="09:36:23"/>
    <s v="18:41:53"/>
    <x v="63"/>
    <x v="2"/>
    <n v="3"/>
    <s v="수"/>
    <s v=""/>
    <s v="정상근무"/>
    <d v="1899-12-30T09:05:30"/>
    <d v="1899-12-30T00:41:53"/>
    <d v="1899-12-30T08:23:37"/>
    <n v="8.3936111111111114"/>
    <n v="8"/>
    <n v="8"/>
    <n v="0"/>
    <n v="0"/>
    <x v="1"/>
    <d v="1899-12-30T00:00:00"/>
    <n v="0"/>
    <m/>
  </r>
  <r>
    <s v="2020-03-04(수)"/>
    <x v="3"/>
    <s v="수석"/>
    <s v="09:18:06"/>
    <s v="17:27:09"/>
    <x v="63"/>
    <x v="2"/>
    <n v="3"/>
    <s v="수"/>
    <s v=""/>
    <s v="정상근무"/>
    <d v="1899-12-30T08:09:03"/>
    <s v="1:00:00"/>
    <d v="1899-12-30T07:09:03"/>
    <n v="7.1508333333333338"/>
    <n v="7"/>
    <n v="7"/>
    <n v="0"/>
    <n v="0"/>
    <x v="1"/>
    <d v="1899-12-30T00:50:57"/>
    <n v="51"/>
    <m/>
  </r>
  <r>
    <s v="2020-03-04(수)"/>
    <x v="4"/>
    <s v="선임"/>
    <s v="09:02:20"/>
    <s v="00:05:46"/>
    <x v="63"/>
    <x v="2"/>
    <n v="3"/>
    <s v="수"/>
    <s v=""/>
    <s v="정상근무"/>
    <d v="1899-12-30T15:03:26"/>
    <d v="1899-12-30T00:00:00"/>
    <d v="1899-12-30T15:03:26"/>
    <n v="15.057222222222222"/>
    <n v="15"/>
    <n v="8"/>
    <n v="3"/>
    <n v="4"/>
    <x v="1"/>
    <d v="1899-12-30T00:00:00"/>
    <n v="0"/>
    <m/>
  </r>
  <r>
    <s v="2020-03-04(수)"/>
    <x v="5"/>
    <s v="연구원"/>
    <s v="13:44:42"/>
    <s v="18:47:33"/>
    <x v="63"/>
    <x v="2"/>
    <n v="3"/>
    <s v="수"/>
    <s v=""/>
    <s v="정상근무"/>
    <d v="1899-12-30T05:02:51"/>
    <d v="1899-12-30T00:47:33"/>
    <d v="1899-12-30T04:15:18"/>
    <n v="4.2549999999999999"/>
    <n v="4"/>
    <n v="4"/>
    <n v="0"/>
    <n v="0"/>
    <x v="1"/>
    <d v="1899-12-30T03:44:42"/>
    <n v="225"/>
    <m/>
  </r>
  <r>
    <s v="2020-03-04(수)"/>
    <x v="6"/>
    <s v="연구원"/>
    <s v="09:15:57"/>
    <s v="20:30:30"/>
    <x v="63"/>
    <x v="2"/>
    <n v="3"/>
    <s v="수"/>
    <s v=""/>
    <s v="정상근무"/>
    <d v="1899-12-30T11:14:33"/>
    <s v="2:00:00"/>
    <d v="1899-12-30T09:14:33"/>
    <n v="9.2424999999999997"/>
    <n v="9"/>
    <n v="8"/>
    <n v="1"/>
    <n v="0"/>
    <x v="1"/>
    <d v="1899-12-30T00:00:00"/>
    <n v="0"/>
    <m/>
  </r>
  <r>
    <s v="2020-03-04(수)"/>
    <x v="7"/>
    <s v="이사"/>
    <s v="09:11:59"/>
    <s v="21:55:41"/>
    <x v="63"/>
    <x v="2"/>
    <n v="3"/>
    <s v="수"/>
    <s v=""/>
    <s v="정상근무"/>
    <d v="1899-12-30T12:43:42"/>
    <s v="2:00:00"/>
    <d v="1899-12-30T10:43:42"/>
    <n v="10.728333333333333"/>
    <n v="10"/>
    <n v="8"/>
    <n v="2"/>
    <n v="0"/>
    <x v="1"/>
    <d v="1899-12-30T00:00:00"/>
    <n v="0"/>
    <m/>
  </r>
  <r>
    <s v="2020-03-04(수)"/>
    <x v="8"/>
    <s v="수석"/>
    <s v="08:53:54"/>
    <s v="18:09:19"/>
    <x v="63"/>
    <x v="2"/>
    <n v="3"/>
    <s v="수"/>
    <s v=""/>
    <s v="정상근무"/>
    <d v="1899-12-30T09:15:25"/>
    <d v="1899-12-30T00:09:19"/>
    <d v="1899-12-30T09:06:06"/>
    <n v="9.1016666666666666"/>
    <n v="9"/>
    <n v="8"/>
    <n v="1"/>
    <n v="0"/>
    <x v="1"/>
    <d v="1899-12-30T00:00:00"/>
    <n v="0"/>
    <m/>
  </r>
  <r>
    <s v="2020-03-04(수)"/>
    <x v="9"/>
    <s v="이사"/>
    <s v=""/>
    <s v="19:52:31"/>
    <x v="63"/>
    <x v="2"/>
    <n v="3"/>
    <s v="수"/>
    <s v=""/>
    <s v="정상근무"/>
    <s v=""/>
    <s v="2:00:00"/>
    <s v=""/>
    <s v=""/>
    <n v="0"/>
    <n v="0"/>
    <n v="0"/>
    <n v="0"/>
    <x v="0"/>
    <d v="1899-12-30T00:00:00"/>
    <n v="0"/>
    <m/>
  </r>
  <r>
    <s v="2020-03-04(수)"/>
    <x v="10"/>
    <s v="책임"/>
    <s v="09:08:14"/>
    <s v="18:11:10"/>
    <x v="63"/>
    <x v="2"/>
    <n v="3"/>
    <s v="수"/>
    <s v=""/>
    <s v="정상근무"/>
    <d v="1899-12-30T09:02:56"/>
    <d v="1899-12-30T00:11:10"/>
    <d v="1899-12-30T08:51:46"/>
    <n v="8.8627777777777776"/>
    <n v="8"/>
    <n v="8"/>
    <n v="0"/>
    <n v="0"/>
    <x v="1"/>
    <d v="1899-12-30T00:00:00"/>
    <n v="0"/>
    <m/>
  </r>
  <r>
    <s v="2020-03-04(수)"/>
    <x v="11"/>
    <s v="주임"/>
    <s v="09:36:38"/>
    <s v=""/>
    <x v="63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4(수)"/>
    <x v="12"/>
    <s v="수석"/>
    <s v="09:06:11"/>
    <s v="20:29:36"/>
    <x v="63"/>
    <x v="2"/>
    <n v="3"/>
    <s v="수"/>
    <s v=""/>
    <s v="정상근무"/>
    <d v="1899-12-30T11:23:25"/>
    <s v="2:00:00"/>
    <d v="1899-12-30T09:23:25"/>
    <n v="9.3902777777777775"/>
    <n v="9"/>
    <n v="8"/>
    <n v="1"/>
    <n v="0"/>
    <x v="1"/>
    <d v="1899-12-30T00:00:00"/>
    <n v="0"/>
    <m/>
  </r>
  <r>
    <s v="2020-03-05(목)"/>
    <x v="0"/>
    <s v="수석"/>
    <s v="09:32:40"/>
    <s v="23:31:49"/>
    <x v="64"/>
    <x v="2"/>
    <n v="4"/>
    <s v="목"/>
    <s v=""/>
    <s v="정상근무"/>
    <d v="1899-12-30T13:59:09"/>
    <s v="2:00:00"/>
    <d v="1899-12-30T11:59:09"/>
    <n v="11.985833333333332"/>
    <n v="11"/>
    <n v="8"/>
    <n v="3"/>
    <n v="0"/>
    <x v="1"/>
    <d v="1899-12-30T00:00:00"/>
    <n v="0"/>
    <m/>
  </r>
  <r>
    <s v="2020-03-05(목)"/>
    <x v="1"/>
    <s v="대표이사"/>
    <s v="09:00:26"/>
    <s v=""/>
    <x v="64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5(목)"/>
    <x v="2"/>
    <s v="과장"/>
    <s v="09:42:48"/>
    <s v="19:08:14"/>
    <x v="64"/>
    <x v="2"/>
    <n v="4"/>
    <s v="목"/>
    <s v=""/>
    <s v="정상근무"/>
    <d v="1899-12-30T09:25:26"/>
    <s v="2:00:00"/>
    <d v="1899-12-30T07:25:26"/>
    <n v="7.4238888888888894"/>
    <n v="7"/>
    <n v="7"/>
    <n v="0"/>
    <n v="0"/>
    <x v="1"/>
    <d v="1899-12-30T00:34:34"/>
    <n v="35"/>
    <m/>
  </r>
  <r>
    <s v="2020-03-05(목)"/>
    <x v="3"/>
    <s v="수석"/>
    <s v="09:19:28"/>
    <s v="17:32:42"/>
    <x v="64"/>
    <x v="2"/>
    <n v="4"/>
    <s v="목"/>
    <s v=""/>
    <s v="정상근무"/>
    <d v="1899-12-30T08:13:14"/>
    <s v="1:00:00"/>
    <d v="1899-12-30T07:13:14"/>
    <n v="7.2205555555555554"/>
    <n v="7"/>
    <n v="7"/>
    <n v="0"/>
    <n v="0"/>
    <x v="1"/>
    <d v="1899-12-30T00:46:46"/>
    <n v="47"/>
    <m/>
  </r>
  <r>
    <s v="2020-03-05(목)"/>
    <x v="4"/>
    <s v="선임"/>
    <s v="08:48:16"/>
    <s v="00:17:01"/>
    <x v="64"/>
    <x v="2"/>
    <n v="4"/>
    <s v="목"/>
    <s v=""/>
    <s v="정상근무"/>
    <d v="1899-12-30T15:28:45"/>
    <d v="1899-12-30T00:00:00"/>
    <d v="1899-12-30T15:28:45"/>
    <n v="15.479166666666666"/>
    <n v="15"/>
    <n v="8"/>
    <n v="3"/>
    <n v="4"/>
    <x v="1"/>
    <d v="1899-12-30T00:00:00"/>
    <n v="0"/>
    <m/>
  </r>
  <r>
    <s v="2020-03-05(목)"/>
    <x v="5"/>
    <s v="연구원"/>
    <s v="08:43:08"/>
    <s v="18:53:49"/>
    <x v="64"/>
    <x v="2"/>
    <n v="4"/>
    <s v="목"/>
    <s v=""/>
    <s v="정상근무"/>
    <d v="1899-12-30T10:10:41"/>
    <d v="1899-12-30T00:53:49"/>
    <d v="1899-12-30T09:16:52"/>
    <n v="9.2811111111111124"/>
    <n v="9"/>
    <n v="8"/>
    <n v="1"/>
    <n v="0"/>
    <x v="1"/>
    <d v="1899-12-30T00:00:00"/>
    <n v="0"/>
    <m/>
  </r>
  <r>
    <s v="2020-03-05(목)"/>
    <x v="6"/>
    <s v="연구원"/>
    <s v="09:25:32"/>
    <s v="21:45:37"/>
    <x v="64"/>
    <x v="2"/>
    <n v="4"/>
    <s v="목"/>
    <s v=""/>
    <s v="정상근무"/>
    <d v="1899-12-30T12:20:05"/>
    <s v="2:00:00"/>
    <d v="1899-12-30T10:20:05"/>
    <n v="10.334722222222222"/>
    <n v="10"/>
    <n v="8"/>
    <n v="2"/>
    <n v="0"/>
    <x v="1"/>
    <d v="1899-12-30T00:00:00"/>
    <n v="0"/>
    <m/>
  </r>
  <r>
    <s v="2020-03-05(목)"/>
    <x v="7"/>
    <s v="이사"/>
    <s v="09:19:10"/>
    <s v="22:00:18"/>
    <x v="64"/>
    <x v="2"/>
    <n v="4"/>
    <s v="목"/>
    <s v=""/>
    <s v="정상근무"/>
    <d v="1899-12-30T12:41:08"/>
    <s v="2:00:00"/>
    <d v="1899-12-30T10:41:08"/>
    <n v="10.685555555555556"/>
    <n v="10"/>
    <n v="8"/>
    <n v="2"/>
    <n v="0"/>
    <x v="1"/>
    <d v="1899-12-30T00:00:00"/>
    <n v="0"/>
    <m/>
  </r>
  <r>
    <s v="2020-03-05(목)"/>
    <x v="8"/>
    <s v="수석"/>
    <s v=""/>
    <s v="20:57:58"/>
    <x v="64"/>
    <x v="2"/>
    <n v="4"/>
    <s v="목"/>
    <s v=""/>
    <s v="정상근무"/>
    <s v=""/>
    <s v="2:00:00"/>
    <s v=""/>
    <s v=""/>
    <n v="0"/>
    <n v="0"/>
    <n v="0"/>
    <n v="0"/>
    <x v="0"/>
    <d v="1899-12-30T00:00:00"/>
    <n v="0"/>
    <m/>
  </r>
  <r>
    <s v="2020-03-05(목)"/>
    <x v="9"/>
    <s v="이사"/>
    <s v="07:45:57"/>
    <s v="19:50:19"/>
    <x v="64"/>
    <x v="2"/>
    <n v="4"/>
    <s v="목"/>
    <s v=""/>
    <s v="정상근무"/>
    <d v="1899-12-30T12:04:22"/>
    <s v="2:00:00"/>
    <d v="1899-12-30T10:04:22"/>
    <n v="10.072777777777777"/>
    <n v="10"/>
    <n v="8"/>
    <n v="2"/>
    <n v="0"/>
    <x v="1"/>
    <d v="1899-12-30T00:00:00"/>
    <n v="0"/>
    <m/>
  </r>
  <r>
    <s v="2020-03-05(목)"/>
    <x v="10"/>
    <s v="책임"/>
    <s v="09:20:08"/>
    <s v="23:07:21"/>
    <x v="64"/>
    <x v="2"/>
    <n v="4"/>
    <s v="목"/>
    <s v=""/>
    <s v="정상근무"/>
    <d v="1899-12-30T13:47:13"/>
    <s v="2:00:00"/>
    <d v="1899-12-30T11:47:13"/>
    <n v="11.786944444444444"/>
    <n v="11"/>
    <n v="8"/>
    <n v="3"/>
    <n v="0"/>
    <x v="1"/>
    <d v="1899-12-30T00:00:00"/>
    <n v="0"/>
    <m/>
  </r>
  <r>
    <s v="2020-03-05(목)"/>
    <x v="11"/>
    <s v="주임"/>
    <s v="09:22:17"/>
    <s v="20:58:02"/>
    <x v="64"/>
    <x v="2"/>
    <n v="4"/>
    <s v="목"/>
    <s v=""/>
    <s v="정상근무"/>
    <d v="1899-12-30T11:35:45"/>
    <s v="2:00:00"/>
    <d v="1899-12-30T09:35:45"/>
    <n v="9.5958333333333332"/>
    <n v="9"/>
    <n v="8"/>
    <n v="1"/>
    <n v="0"/>
    <x v="1"/>
    <d v="1899-12-30T00:00:00"/>
    <n v="0"/>
    <m/>
  </r>
  <r>
    <s v="2020-03-05(목)"/>
    <x v="12"/>
    <s v="수석"/>
    <s v="09:17:12"/>
    <s v="20:58:16"/>
    <x v="64"/>
    <x v="2"/>
    <n v="4"/>
    <s v="목"/>
    <s v=""/>
    <s v="정상근무"/>
    <d v="1899-12-30T11:41:04"/>
    <s v="2:00:00"/>
    <d v="1899-12-30T09:41:04"/>
    <n v="9.6844444444444449"/>
    <n v="9"/>
    <n v="8"/>
    <n v="1"/>
    <n v="0"/>
    <x v="1"/>
    <d v="1899-12-30T00:00:00"/>
    <n v="0"/>
    <m/>
  </r>
  <r>
    <s v="2020-03-06(금)"/>
    <x v="0"/>
    <s v="수석"/>
    <s v="09:30:04"/>
    <s v="21:08:39"/>
    <x v="65"/>
    <x v="2"/>
    <n v="5"/>
    <s v="금"/>
    <s v=""/>
    <s v="정상근무"/>
    <d v="1899-12-30T11:38:35"/>
    <s v="2:00:00"/>
    <d v="1899-12-30T09:38:35"/>
    <n v="9.6430555555555557"/>
    <n v="9"/>
    <n v="8"/>
    <n v="1"/>
    <n v="0"/>
    <x v="1"/>
    <d v="1899-12-30T00:00:00"/>
    <n v="0"/>
    <m/>
  </r>
  <r>
    <s v="2020-03-06(금)"/>
    <x v="1"/>
    <s v="대표이사"/>
    <s v="09:08:58"/>
    <s v="21:33:32"/>
    <x v="65"/>
    <x v="2"/>
    <n v="5"/>
    <s v="금"/>
    <s v=""/>
    <s v="정상근무"/>
    <d v="1899-12-30T12:24:34"/>
    <s v="2:00:00"/>
    <d v="1899-12-30T10:24:34"/>
    <n v="10.409444444444444"/>
    <n v="10"/>
    <n v="8"/>
    <n v="2"/>
    <n v="0"/>
    <x v="1"/>
    <d v="1899-12-30T00:00:00"/>
    <n v="0"/>
    <m/>
  </r>
  <r>
    <s v="2020-03-06(금)"/>
    <x v="2"/>
    <s v="과장"/>
    <s v="09:21:47"/>
    <s v="18:42:50"/>
    <x v="65"/>
    <x v="2"/>
    <n v="5"/>
    <s v="금"/>
    <s v=""/>
    <s v="정상근무"/>
    <d v="1899-12-30T09:21:03"/>
    <d v="1899-12-30T00:42:50"/>
    <d v="1899-12-30T08:38:13"/>
    <n v="8.6369444444444436"/>
    <n v="8"/>
    <n v="8"/>
    <n v="0"/>
    <n v="0"/>
    <x v="1"/>
    <d v="1899-12-30T00:00:00"/>
    <n v="0"/>
    <m/>
  </r>
  <r>
    <s v="2020-03-06(금)"/>
    <x v="3"/>
    <s v="수석"/>
    <s v="09:22:04"/>
    <s v="17:35:50"/>
    <x v="65"/>
    <x v="2"/>
    <n v="5"/>
    <s v="금"/>
    <s v=""/>
    <s v="정상근무"/>
    <d v="1899-12-30T08:13:46"/>
    <s v="1:00:00"/>
    <d v="1899-12-30T07:13:46"/>
    <n v="7.2294444444444448"/>
    <n v="7"/>
    <n v="7"/>
    <n v="0"/>
    <n v="0"/>
    <x v="1"/>
    <d v="1899-12-30T00:46:14"/>
    <n v="46"/>
    <m/>
  </r>
  <r>
    <s v="2020-03-06(금)"/>
    <x v="4"/>
    <s v="선임"/>
    <s v="08:49:01"/>
    <s v="18:44:11"/>
    <x v="65"/>
    <x v="2"/>
    <n v="5"/>
    <s v="금"/>
    <s v=""/>
    <s v="정상근무"/>
    <d v="1899-12-30T09:55:10"/>
    <d v="1899-12-30T00:44:11"/>
    <d v="1899-12-30T09:10:59"/>
    <n v="9.1830555555555549"/>
    <n v="9"/>
    <n v="8"/>
    <n v="1"/>
    <n v="0"/>
    <x v="1"/>
    <d v="1899-12-30T00:00:00"/>
    <n v="0"/>
    <m/>
  </r>
  <r>
    <s v="2020-03-06(금)"/>
    <x v="5"/>
    <s v="연구원"/>
    <s v="13:54:05"/>
    <s v="18:20:40"/>
    <x v="65"/>
    <x v="2"/>
    <n v="5"/>
    <s v="금"/>
    <s v=""/>
    <s v="정상근무"/>
    <d v="1899-12-30T04:26:35"/>
    <d v="1899-12-30T00:20:40"/>
    <d v="1899-12-30T04:05:55"/>
    <n v="4.0986111111111105"/>
    <n v="4"/>
    <n v="4"/>
    <n v="0"/>
    <n v="0"/>
    <x v="1"/>
    <d v="1899-12-30T03:54:05"/>
    <n v="234"/>
    <m/>
  </r>
  <r>
    <s v="2020-03-06(금)"/>
    <x v="6"/>
    <s v="연구원"/>
    <s v="09:25:04"/>
    <s v="18:33:35"/>
    <x v="65"/>
    <x v="2"/>
    <n v="5"/>
    <s v="금"/>
    <s v=""/>
    <s v="정상근무"/>
    <d v="1899-12-30T09:08:31"/>
    <d v="1899-12-30T00:33:35"/>
    <d v="1899-12-30T08:34:56"/>
    <n v="8.5822222222222226"/>
    <n v="8"/>
    <n v="8"/>
    <n v="0"/>
    <n v="0"/>
    <x v="1"/>
    <d v="1899-12-30T00:00:00"/>
    <n v="0"/>
    <m/>
  </r>
  <r>
    <s v="2020-03-06(금)"/>
    <x v="7"/>
    <s v="이사"/>
    <s v="09:15:50"/>
    <s v="18:54:42"/>
    <x v="65"/>
    <x v="2"/>
    <n v="5"/>
    <s v="금"/>
    <s v=""/>
    <s v="정상근무"/>
    <d v="1899-12-30T09:38:52"/>
    <d v="1899-12-30T00:54:42"/>
    <d v="1899-12-30T08:44:10"/>
    <n v="8.7361111111111107"/>
    <n v="8"/>
    <n v="8"/>
    <n v="0"/>
    <n v="0"/>
    <x v="1"/>
    <d v="1899-12-30T00:00:00"/>
    <n v="0"/>
    <m/>
  </r>
  <r>
    <s v="2020-03-06(금)"/>
    <x v="8"/>
    <s v="수석"/>
    <s v="08:48:36"/>
    <s v="20:39:16"/>
    <x v="65"/>
    <x v="2"/>
    <n v="5"/>
    <s v="금"/>
    <s v=""/>
    <s v="정상근무"/>
    <d v="1899-12-30T11:50:40"/>
    <s v="2:00:00"/>
    <d v="1899-12-30T09:50:40"/>
    <n v="9.844444444444445"/>
    <n v="9"/>
    <n v="8"/>
    <n v="1"/>
    <n v="0"/>
    <x v="1"/>
    <d v="1899-12-30T00:00:00"/>
    <n v="0"/>
    <m/>
  </r>
  <r>
    <s v="2020-03-06(금)"/>
    <x v="9"/>
    <s v="이사"/>
    <s v="07:58:47"/>
    <s v="19:58:54"/>
    <x v="65"/>
    <x v="2"/>
    <n v="5"/>
    <s v="금"/>
    <s v=""/>
    <s v="정상근무"/>
    <d v="1899-12-30T12:00:07"/>
    <s v="2:00:00"/>
    <d v="1899-12-30T10:00:07"/>
    <n v="10.001944444444444"/>
    <n v="10"/>
    <n v="8"/>
    <n v="2"/>
    <n v="0"/>
    <x v="1"/>
    <d v="1899-12-30T00:00:00"/>
    <n v="0"/>
    <m/>
  </r>
  <r>
    <s v="2020-03-06(금)"/>
    <x v="10"/>
    <s v="책임"/>
    <s v="09:18:03"/>
    <s v="18:20:47"/>
    <x v="65"/>
    <x v="2"/>
    <n v="5"/>
    <s v="금"/>
    <s v=""/>
    <s v="정상근무"/>
    <d v="1899-12-30T09:02:44"/>
    <d v="1899-12-30T00:20:47"/>
    <d v="1899-12-30T08:41:57"/>
    <n v="8.6991666666666667"/>
    <n v="8"/>
    <n v="8"/>
    <n v="0"/>
    <n v="0"/>
    <x v="1"/>
    <d v="1899-12-30T00:00:00"/>
    <n v="0"/>
    <m/>
  </r>
  <r>
    <s v="2020-03-06(금)"/>
    <x v="11"/>
    <s v="주임"/>
    <s v="09:23:02"/>
    <s v=""/>
    <x v="65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6(금)"/>
    <x v="12"/>
    <s v="수석"/>
    <s v="08:59:22"/>
    <s v="20:07:59"/>
    <x v="65"/>
    <x v="2"/>
    <n v="5"/>
    <s v="금"/>
    <s v=""/>
    <s v="정상근무"/>
    <d v="1899-12-30T11:08:37"/>
    <s v="2:00:00"/>
    <d v="1899-12-30T09:08:37"/>
    <n v="9.1436111111111114"/>
    <n v="9"/>
    <n v="8"/>
    <n v="1"/>
    <n v="0"/>
    <x v="1"/>
    <d v="1899-12-30T00:00:00"/>
    <n v="0"/>
    <m/>
  </r>
  <r>
    <s v="2020-03-07(토)"/>
    <x v="0"/>
    <s v="수석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1"/>
    <s v="대표이사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2"/>
    <s v="과장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3"/>
    <s v="수석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4"/>
    <s v="선임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5"/>
    <s v="연구원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6"/>
    <s v="연구원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7"/>
    <s v="이사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8"/>
    <s v="수석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9"/>
    <s v="이사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10"/>
    <s v="책임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11"/>
    <s v="주임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7(토)"/>
    <x v="12"/>
    <s v="수석"/>
    <s v=""/>
    <s v=""/>
    <x v="66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0"/>
    <s v="수석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1"/>
    <s v="대표이사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2"/>
    <s v="과장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3"/>
    <s v="수석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4"/>
    <s v="선임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5"/>
    <s v="연구원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6"/>
    <s v="연구원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7"/>
    <s v="이사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8"/>
    <s v="수석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9"/>
    <s v="이사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10"/>
    <s v="책임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11"/>
    <s v="주임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8(일)"/>
    <x v="12"/>
    <s v="수석"/>
    <s v=""/>
    <s v=""/>
    <x v="67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09(월)"/>
    <x v="0"/>
    <s v="수석"/>
    <s v="09:27:08"/>
    <s v="22:06:10"/>
    <x v="68"/>
    <x v="2"/>
    <n v="1"/>
    <s v="월"/>
    <s v=""/>
    <s v="정상근무"/>
    <d v="1899-12-30T12:39:02"/>
    <s v="2:00:00"/>
    <d v="1899-12-30T10:39:02"/>
    <n v="10.650555555555556"/>
    <n v="10"/>
    <n v="8"/>
    <n v="2"/>
    <n v="0"/>
    <x v="1"/>
    <d v="1899-12-30T00:00:00"/>
    <n v="0"/>
    <m/>
  </r>
  <r>
    <s v="2020-03-09(월)"/>
    <x v="1"/>
    <s v="대표이사"/>
    <s v="09:11:24"/>
    <s v="23:22:18"/>
    <x v="68"/>
    <x v="2"/>
    <n v="1"/>
    <s v="월"/>
    <s v=""/>
    <s v="정상근무"/>
    <d v="1899-12-30T14:10:54"/>
    <s v="2:00:00"/>
    <d v="1899-12-30T12:10:54"/>
    <n v="12.181666666666667"/>
    <n v="12"/>
    <n v="8"/>
    <n v="3"/>
    <n v="1"/>
    <x v="1"/>
    <d v="1899-12-30T00:00:00"/>
    <n v="0"/>
    <m/>
  </r>
  <r>
    <s v="2020-03-09(월)"/>
    <x v="2"/>
    <s v="과장"/>
    <s v="09:24:48"/>
    <s v="18:28:55"/>
    <x v="68"/>
    <x v="2"/>
    <n v="1"/>
    <s v="월"/>
    <s v=""/>
    <s v="정상근무"/>
    <d v="1899-12-30T09:04:07"/>
    <d v="1899-12-30T00:28:55"/>
    <d v="1899-12-30T08:35:12"/>
    <n v="8.5866666666666678"/>
    <n v="8"/>
    <n v="8"/>
    <n v="0"/>
    <n v="0"/>
    <x v="1"/>
    <d v="1899-12-30T00:00:00"/>
    <n v="0"/>
    <m/>
  </r>
  <r>
    <s v="2020-03-09(월)"/>
    <x v="3"/>
    <s v="수석"/>
    <s v="09:27:31"/>
    <s v=""/>
    <x v="68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9(월)"/>
    <x v="4"/>
    <s v="선임"/>
    <s v=""/>
    <s v="18:01:54"/>
    <x v="68"/>
    <x v="2"/>
    <n v="1"/>
    <s v="월"/>
    <s v=""/>
    <s v="정상근무"/>
    <s v=""/>
    <d v="1899-12-30T00:01:54"/>
    <s v=""/>
    <s v=""/>
    <n v="0"/>
    <n v="0"/>
    <n v="0"/>
    <n v="0"/>
    <x v="0"/>
    <d v="1899-12-30T00:00:00"/>
    <n v="0"/>
    <m/>
  </r>
  <r>
    <s v="2020-03-09(월)"/>
    <x v="5"/>
    <s v="연구원"/>
    <s v="08:59:36"/>
    <s v=""/>
    <x v="68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9(월)"/>
    <x v="6"/>
    <s v="연구원"/>
    <s v="09:24:56"/>
    <s v="21:05:55"/>
    <x v="68"/>
    <x v="2"/>
    <n v="1"/>
    <s v="월"/>
    <s v=""/>
    <s v="정상근무"/>
    <d v="1899-12-30T11:40:59"/>
    <s v="2:00:00"/>
    <d v="1899-12-30T09:40:59"/>
    <n v="9.6830555555555549"/>
    <n v="9"/>
    <n v="8"/>
    <n v="1"/>
    <n v="0"/>
    <x v="1"/>
    <d v="1899-12-30T00:00:00"/>
    <n v="0"/>
    <m/>
  </r>
  <r>
    <s v="2020-03-09(월)"/>
    <x v="7"/>
    <s v="이사"/>
    <s v="09:21:10"/>
    <s v="18:41:33"/>
    <x v="68"/>
    <x v="2"/>
    <n v="1"/>
    <s v="월"/>
    <s v=""/>
    <s v="정상근무"/>
    <d v="1899-12-30T09:20:23"/>
    <d v="1899-12-30T00:41:33"/>
    <d v="1899-12-30T08:38:50"/>
    <n v="8.6472222222222221"/>
    <n v="8"/>
    <n v="8"/>
    <n v="0"/>
    <n v="0"/>
    <x v="1"/>
    <d v="1899-12-30T00:00:00"/>
    <n v="0"/>
    <m/>
  </r>
  <r>
    <s v="2020-03-09(월)"/>
    <x v="8"/>
    <s v="수석"/>
    <s v="08:47:04"/>
    <s v="21:14:58"/>
    <x v="68"/>
    <x v="2"/>
    <n v="1"/>
    <s v="월"/>
    <s v=""/>
    <s v="정상근무"/>
    <d v="1899-12-30T12:27:54"/>
    <s v="2:00:00"/>
    <d v="1899-12-30T10:27:54"/>
    <n v="10.465"/>
    <n v="10"/>
    <n v="8"/>
    <n v="2"/>
    <n v="0"/>
    <x v="1"/>
    <d v="1899-12-30T00:00:00"/>
    <n v="0"/>
    <m/>
  </r>
  <r>
    <s v="2020-03-09(월)"/>
    <x v="9"/>
    <s v="이사"/>
    <s v="07:49:59"/>
    <s v=""/>
    <x v="68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9(월)"/>
    <x v="10"/>
    <s v="책임"/>
    <s v=""/>
    <s v=""/>
    <x v="68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09(월)"/>
    <x v="11"/>
    <s v="주임"/>
    <s v="09:14:15"/>
    <s v="20:51:13"/>
    <x v="68"/>
    <x v="2"/>
    <n v="1"/>
    <s v="월"/>
    <s v=""/>
    <s v="정상근무"/>
    <d v="1899-12-30T11:36:58"/>
    <s v="2:00:00"/>
    <d v="1899-12-30T09:36:58"/>
    <n v="9.6161111111111115"/>
    <n v="9"/>
    <n v="8"/>
    <n v="1"/>
    <n v="0"/>
    <x v="1"/>
    <d v="1899-12-30T00:00:00"/>
    <n v="0"/>
    <m/>
  </r>
  <r>
    <s v="2020-03-09(월)"/>
    <x v="12"/>
    <s v="수석"/>
    <s v="08:42:28"/>
    <s v="19:30:10"/>
    <x v="68"/>
    <x v="2"/>
    <n v="1"/>
    <s v="월"/>
    <s v=""/>
    <s v="정상근무"/>
    <d v="1899-12-30T10:47:42"/>
    <s v="2:00:00"/>
    <d v="1899-12-30T08:47:42"/>
    <n v="8.7949999999999999"/>
    <n v="8"/>
    <n v="8"/>
    <n v="0"/>
    <n v="0"/>
    <x v="1"/>
    <d v="1899-12-30T00:00:00"/>
    <n v="0"/>
    <m/>
  </r>
  <r>
    <s v="2020-03-10(화)"/>
    <x v="0"/>
    <s v="수석"/>
    <s v="09:29:48"/>
    <s v="21:19:01"/>
    <x v="69"/>
    <x v="2"/>
    <n v="2"/>
    <s v="화"/>
    <s v=""/>
    <s v="정상근무"/>
    <d v="1899-12-30T11:49:13"/>
    <s v="2:00:00"/>
    <d v="1899-12-30T09:49:13"/>
    <n v="9.8202777777777772"/>
    <n v="9"/>
    <n v="8"/>
    <n v="1"/>
    <n v="0"/>
    <x v="1"/>
    <d v="1899-12-30T00:00:00"/>
    <n v="0"/>
    <m/>
  </r>
  <r>
    <s v="2020-03-10(화)"/>
    <x v="1"/>
    <s v="대표이사"/>
    <s v="09:15:29"/>
    <s v="01:37:25"/>
    <x v="69"/>
    <x v="2"/>
    <n v="2"/>
    <s v="화"/>
    <s v=""/>
    <s v="정상근무"/>
    <d v="1899-12-30T16:21:56"/>
    <d v="1899-12-30T00:00:00"/>
    <d v="1899-12-30T16:21:56"/>
    <n v="16.365555555555556"/>
    <n v="16"/>
    <n v="8"/>
    <n v="3"/>
    <n v="5"/>
    <x v="1"/>
    <d v="1899-12-30T00:00:00"/>
    <n v="0"/>
    <m/>
  </r>
  <r>
    <s v="2020-03-10(화)"/>
    <x v="2"/>
    <s v="과장"/>
    <s v="09:30:45"/>
    <s v="18:32:19"/>
    <x v="69"/>
    <x v="2"/>
    <n v="2"/>
    <s v="화"/>
    <s v=""/>
    <s v="정상근무"/>
    <d v="1899-12-30T09:01:34"/>
    <d v="1899-12-30T00:32:19"/>
    <d v="1899-12-30T08:29:15"/>
    <n v="8.4874999999999989"/>
    <n v="8"/>
    <n v="8"/>
    <n v="0"/>
    <n v="0"/>
    <x v="1"/>
    <d v="1899-12-30T00:00:00"/>
    <n v="0"/>
    <m/>
  </r>
  <r>
    <s v="2020-03-10(화)"/>
    <x v="3"/>
    <s v="수석"/>
    <s v="09:30:18"/>
    <s v="17:45:25"/>
    <x v="69"/>
    <x v="2"/>
    <n v="2"/>
    <s v="화"/>
    <s v=""/>
    <s v="정상근무"/>
    <d v="1899-12-30T08:15:07"/>
    <s v="1:00:00"/>
    <d v="1899-12-30T07:15:07"/>
    <n v="7.2519444444444447"/>
    <n v="7"/>
    <n v="7"/>
    <n v="0"/>
    <n v="0"/>
    <x v="1"/>
    <d v="1899-12-30T00:44:53"/>
    <n v="45"/>
    <m/>
  </r>
  <r>
    <s v="2020-03-10(화)"/>
    <x v="4"/>
    <s v="선임"/>
    <s v="09:10:44"/>
    <s v=""/>
    <x v="69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0(화)"/>
    <x v="5"/>
    <s v="연구원"/>
    <s v="09:04:09"/>
    <s v="21:04:18"/>
    <x v="69"/>
    <x v="2"/>
    <n v="2"/>
    <s v="화"/>
    <s v=""/>
    <s v="정상근무"/>
    <d v="1899-12-30T12:00:09"/>
    <s v="2:00:00"/>
    <d v="1899-12-30T10:00:09"/>
    <n v="10.0025"/>
    <n v="10"/>
    <n v="8"/>
    <n v="2"/>
    <n v="0"/>
    <x v="1"/>
    <d v="1899-12-30T00:00:00"/>
    <n v="0"/>
    <m/>
  </r>
  <r>
    <s v="2020-03-10(화)"/>
    <x v="6"/>
    <s v="연구원"/>
    <s v="09:24:07"/>
    <s v="21:24:20"/>
    <x v="69"/>
    <x v="2"/>
    <n v="2"/>
    <s v="화"/>
    <s v=""/>
    <s v="정상근무"/>
    <d v="1899-12-30T12:00:13"/>
    <s v="2:00:00"/>
    <d v="1899-12-30T10:00:13"/>
    <n v="10.003611111111111"/>
    <n v="10"/>
    <n v="8"/>
    <n v="2"/>
    <n v="0"/>
    <x v="1"/>
    <d v="1899-12-30T00:00:00"/>
    <n v="0"/>
    <m/>
  </r>
  <r>
    <s v="2020-03-10(화)"/>
    <x v="7"/>
    <s v="이사"/>
    <s v="09:19:26"/>
    <s v="23:14:32"/>
    <x v="69"/>
    <x v="2"/>
    <n v="2"/>
    <s v="화"/>
    <s v=""/>
    <s v="정상근무"/>
    <d v="1899-12-30T13:55:06"/>
    <s v="2:00:00"/>
    <d v="1899-12-30T11:55:06"/>
    <n v="11.918333333333333"/>
    <n v="11"/>
    <n v="8"/>
    <n v="3"/>
    <n v="0"/>
    <x v="1"/>
    <d v="1899-12-30T00:00:00"/>
    <n v="0"/>
    <m/>
  </r>
  <r>
    <s v="2020-03-10(화)"/>
    <x v="8"/>
    <s v="수석"/>
    <s v="08:59:48"/>
    <s v="23:14:00"/>
    <x v="69"/>
    <x v="2"/>
    <n v="2"/>
    <s v="화"/>
    <s v=""/>
    <s v="정상근무"/>
    <d v="1899-12-30T14:14:12"/>
    <s v="2:00:00"/>
    <d v="1899-12-30T12:14:12"/>
    <n v="12.236666666666666"/>
    <n v="12"/>
    <n v="8"/>
    <n v="3"/>
    <n v="1"/>
    <x v="1"/>
    <d v="1899-12-30T00:00:00"/>
    <n v="0"/>
    <m/>
  </r>
  <r>
    <s v="2020-03-10(화)"/>
    <x v="9"/>
    <s v="이사"/>
    <s v="07:44:48"/>
    <s v="21:17:49"/>
    <x v="69"/>
    <x v="2"/>
    <n v="2"/>
    <s v="화"/>
    <s v=""/>
    <s v="정상근무"/>
    <d v="1899-12-30T13:33:01"/>
    <s v="2:00:00"/>
    <d v="1899-12-30T11:33:01"/>
    <n v="11.550277777777778"/>
    <n v="11"/>
    <n v="8"/>
    <n v="3"/>
    <n v="0"/>
    <x v="1"/>
    <d v="1899-12-30T00:00:00"/>
    <n v="0"/>
    <m/>
  </r>
  <r>
    <s v="2020-03-10(화)"/>
    <x v="10"/>
    <s v="책임"/>
    <s v="09:19:44"/>
    <s v="20:41:25"/>
    <x v="69"/>
    <x v="2"/>
    <n v="2"/>
    <s v="화"/>
    <s v=""/>
    <s v="정상근무"/>
    <d v="1899-12-30T11:21:41"/>
    <s v="2:00:00"/>
    <d v="1899-12-30T09:21:41"/>
    <n v="9.3613888888888876"/>
    <n v="9"/>
    <n v="8"/>
    <n v="1"/>
    <n v="0"/>
    <x v="1"/>
    <d v="1899-12-30T00:00:00"/>
    <n v="0"/>
    <m/>
  </r>
  <r>
    <s v="2020-03-10(화)"/>
    <x v="11"/>
    <s v="주임"/>
    <s v="09:23:21"/>
    <s v="18:52:51"/>
    <x v="69"/>
    <x v="2"/>
    <n v="2"/>
    <s v="화"/>
    <s v=""/>
    <s v="정상근무"/>
    <d v="1899-12-30T09:29:30"/>
    <d v="1899-12-30T00:52:51"/>
    <d v="1899-12-30T08:36:39"/>
    <n v="8.6108333333333338"/>
    <n v="8"/>
    <n v="8"/>
    <n v="0"/>
    <n v="0"/>
    <x v="1"/>
    <d v="1899-12-30T00:00:00"/>
    <n v="0"/>
    <m/>
  </r>
  <r>
    <s v="2020-03-10(화)"/>
    <x v="12"/>
    <s v="수석"/>
    <s v="09:04:38"/>
    <s v="22:30:16"/>
    <x v="69"/>
    <x v="2"/>
    <n v="2"/>
    <s v="화"/>
    <s v=""/>
    <s v="정상근무"/>
    <d v="1899-12-30T13:25:38"/>
    <s v="2:00:00"/>
    <d v="1899-12-30T11:25:38"/>
    <n v="11.427222222222222"/>
    <n v="11"/>
    <n v="8"/>
    <n v="3"/>
    <n v="0"/>
    <x v="1"/>
    <d v="1899-12-30T00:00:00"/>
    <n v="0"/>
    <m/>
  </r>
  <r>
    <s v="2020-03-11(수)"/>
    <x v="0"/>
    <s v="수석"/>
    <s v="10:05:28"/>
    <s v="23:21:37"/>
    <x v="70"/>
    <x v="2"/>
    <n v="3"/>
    <s v="수"/>
    <s v=""/>
    <s v="정상근무"/>
    <d v="1899-12-30T13:16:09"/>
    <s v="2:00:00"/>
    <d v="1899-12-30T11:16:09"/>
    <n v="11.269166666666667"/>
    <n v="11"/>
    <n v="8"/>
    <n v="3"/>
    <n v="0"/>
    <x v="1"/>
    <d v="1899-12-30T00:00:00"/>
    <n v="0"/>
    <m/>
  </r>
  <r>
    <s v="2020-03-11(수)"/>
    <x v="1"/>
    <s v="대표이사"/>
    <s v="09:10:06"/>
    <s v="22:01:55"/>
    <x v="70"/>
    <x v="2"/>
    <n v="3"/>
    <s v="수"/>
    <s v=""/>
    <s v="정상근무"/>
    <d v="1899-12-30T12:51:49"/>
    <s v="2:00:00"/>
    <d v="1899-12-30T10:51:49"/>
    <n v="10.86361111111111"/>
    <n v="10"/>
    <n v="8"/>
    <n v="2"/>
    <n v="0"/>
    <x v="1"/>
    <d v="1899-12-30T00:00:00"/>
    <n v="0"/>
    <m/>
  </r>
  <r>
    <s v="2020-03-11(수)"/>
    <x v="2"/>
    <s v="과장"/>
    <s v="09:30:36"/>
    <s v="18:40:17"/>
    <x v="70"/>
    <x v="2"/>
    <n v="3"/>
    <s v="수"/>
    <s v=""/>
    <s v="정상근무"/>
    <d v="1899-12-30T09:09:41"/>
    <d v="1899-12-30T00:40:17"/>
    <d v="1899-12-30T08:29:24"/>
    <n v="8.4899999999999984"/>
    <n v="8"/>
    <n v="8"/>
    <n v="0"/>
    <n v="0"/>
    <x v="1"/>
    <d v="1899-12-30T00:00:00"/>
    <n v="0"/>
    <m/>
  </r>
  <r>
    <s v="2020-03-11(수)"/>
    <x v="3"/>
    <s v="수석"/>
    <s v="09:33:36"/>
    <s v="17:28:42"/>
    <x v="70"/>
    <x v="2"/>
    <n v="3"/>
    <s v="수"/>
    <s v=""/>
    <s v="정상근무"/>
    <d v="1899-12-30T07:55:06"/>
    <s v="1:00:00"/>
    <d v="1899-12-30T06:55:06"/>
    <n v="6.9183333333333339"/>
    <n v="6"/>
    <n v="6"/>
    <n v="0"/>
    <n v="0"/>
    <x v="1"/>
    <d v="1899-12-30T01:04:54"/>
    <n v="65"/>
    <m/>
  </r>
  <r>
    <s v="2020-03-11(수)"/>
    <x v="4"/>
    <s v="선임"/>
    <s v="08:59:39"/>
    <s v="18:27:26"/>
    <x v="70"/>
    <x v="2"/>
    <n v="3"/>
    <s v="수"/>
    <s v=""/>
    <s v="정상근무"/>
    <d v="1899-12-30T09:27:47"/>
    <d v="1899-12-30T00:27:26"/>
    <d v="1899-12-30T09:00:21"/>
    <n v="9.0058333333333334"/>
    <n v="9"/>
    <n v="8"/>
    <n v="1"/>
    <n v="0"/>
    <x v="1"/>
    <d v="1899-12-30T00:00:00"/>
    <n v="0"/>
    <m/>
  </r>
  <r>
    <s v="2020-03-11(수)"/>
    <x v="5"/>
    <s v="연구원"/>
    <s v="14:49:22"/>
    <s v="21:04:35"/>
    <x v="70"/>
    <x v="2"/>
    <n v="3"/>
    <s v="수"/>
    <s v=""/>
    <s v="정상근무"/>
    <d v="1899-12-30T06:15:13"/>
    <s v="2:00:00"/>
    <d v="1899-12-30T04:15:13"/>
    <n v="4.2536111111111108"/>
    <n v="4"/>
    <n v="4"/>
    <n v="0"/>
    <n v="0"/>
    <x v="1"/>
    <d v="1899-12-30T03:44:47"/>
    <n v="225"/>
    <m/>
  </r>
  <r>
    <s v="2020-03-11(수)"/>
    <x v="6"/>
    <s v="연구원"/>
    <s v="09:25:04"/>
    <s v="21:17:59"/>
    <x v="70"/>
    <x v="2"/>
    <n v="3"/>
    <s v="수"/>
    <s v=""/>
    <s v="정상근무"/>
    <d v="1899-12-30T11:52:55"/>
    <s v="2:00:00"/>
    <d v="1899-12-30T09:52:55"/>
    <n v="9.8819444444444446"/>
    <n v="9"/>
    <n v="8"/>
    <n v="1"/>
    <n v="0"/>
    <x v="1"/>
    <d v="1899-12-30T00:00:00"/>
    <n v="0"/>
    <m/>
  </r>
  <r>
    <s v="2020-03-11(수)"/>
    <x v="7"/>
    <s v="이사"/>
    <s v="09:17:54"/>
    <s v="21:16:28"/>
    <x v="70"/>
    <x v="2"/>
    <n v="3"/>
    <s v="수"/>
    <s v=""/>
    <s v="정상근무"/>
    <d v="1899-12-30T11:58:34"/>
    <s v="2:00:00"/>
    <d v="1899-12-30T09:58:34"/>
    <n v="9.9761111111111109"/>
    <n v="9"/>
    <n v="8"/>
    <n v="1"/>
    <n v="0"/>
    <x v="1"/>
    <d v="1899-12-30T00:00:00"/>
    <n v="0"/>
    <m/>
  </r>
  <r>
    <s v="2020-03-11(수)"/>
    <x v="8"/>
    <s v="수석"/>
    <s v="08:35:56"/>
    <s v="18:14:42"/>
    <x v="70"/>
    <x v="2"/>
    <n v="3"/>
    <s v="수"/>
    <s v=""/>
    <s v="정상근무"/>
    <d v="1899-12-30T09:38:46"/>
    <d v="1899-12-30T00:14:42"/>
    <d v="1899-12-30T09:24:04"/>
    <n v="9.4011111111111116"/>
    <n v="9"/>
    <n v="8"/>
    <n v="1"/>
    <n v="0"/>
    <x v="1"/>
    <d v="1899-12-30T00:00:00"/>
    <n v="0"/>
    <m/>
  </r>
  <r>
    <s v="2020-03-11(수)"/>
    <x v="9"/>
    <s v="이사"/>
    <s v=""/>
    <s v="20:41:23"/>
    <x v="70"/>
    <x v="2"/>
    <n v="3"/>
    <s v="수"/>
    <s v=""/>
    <s v="정상근무"/>
    <s v=""/>
    <s v="2:00:00"/>
    <s v=""/>
    <s v=""/>
    <n v="0"/>
    <n v="0"/>
    <n v="0"/>
    <n v="0"/>
    <x v="0"/>
    <d v="1899-12-30T00:00:00"/>
    <n v="0"/>
    <m/>
  </r>
  <r>
    <s v="2020-03-11(수)"/>
    <x v="10"/>
    <s v="책임"/>
    <s v="09:22:23"/>
    <s v="18:25:23"/>
    <x v="70"/>
    <x v="2"/>
    <n v="3"/>
    <s v="수"/>
    <s v=""/>
    <s v="정상근무"/>
    <d v="1899-12-30T09:03:00"/>
    <d v="1899-12-30T00:25:23"/>
    <d v="1899-12-30T08:37:37"/>
    <n v="8.6269444444444456"/>
    <n v="8"/>
    <n v="8"/>
    <n v="0"/>
    <n v="0"/>
    <x v="1"/>
    <d v="1899-12-30T00:00:00"/>
    <n v="0"/>
    <m/>
  </r>
  <r>
    <s v="2020-03-11(수)"/>
    <x v="11"/>
    <s v="주임"/>
    <s v="09:23:49"/>
    <s v="18:25:30"/>
    <x v="70"/>
    <x v="2"/>
    <n v="3"/>
    <s v="수"/>
    <s v=""/>
    <s v="정상근무"/>
    <d v="1899-12-30T09:01:41"/>
    <d v="1899-12-30T00:25:30"/>
    <d v="1899-12-30T08:36:11"/>
    <n v="8.6030555555555548"/>
    <n v="8"/>
    <n v="8"/>
    <n v="0"/>
    <n v="0"/>
    <x v="1"/>
    <d v="1899-12-30T00:00:00"/>
    <n v="0"/>
    <m/>
  </r>
  <r>
    <s v="2020-03-11(수)"/>
    <x v="12"/>
    <s v="수석"/>
    <s v="09:19:59"/>
    <s v="22:02:19"/>
    <x v="70"/>
    <x v="2"/>
    <n v="3"/>
    <s v="수"/>
    <s v=""/>
    <s v="정상근무"/>
    <d v="1899-12-30T12:42:20"/>
    <s v="2:00:00"/>
    <d v="1899-12-30T10:42:20"/>
    <n v="10.705555555555556"/>
    <n v="10"/>
    <n v="8"/>
    <n v="2"/>
    <n v="0"/>
    <x v="1"/>
    <d v="1899-12-30T00:00:00"/>
    <n v="0"/>
    <m/>
  </r>
  <r>
    <s v="2020-03-12(목)"/>
    <x v="0"/>
    <s v="수석"/>
    <s v="09:25:46"/>
    <s v="21:47:05"/>
    <x v="71"/>
    <x v="2"/>
    <n v="4"/>
    <s v="목"/>
    <s v=""/>
    <s v="정상근무"/>
    <d v="1899-12-30T12:21:19"/>
    <s v="2:00:00"/>
    <d v="1899-12-30T10:21:19"/>
    <n v="10.355277777777777"/>
    <n v="10"/>
    <n v="8"/>
    <n v="2"/>
    <n v="0"/>
    <x v="1"/>
    <d v="1899-12-30T00:00:00"/>
    <n v="0"/>
    <m/>
  </r>
  <r>
    <s v="2020-03-12(목)"/>
    <x v="1"/>
    <s v="대표이사"/>
    <s v="09:12:10"/>
    <s v="22:16:22"/>
    <x v="71"/>
    <x v="2"/>
    <n v="4"/>
    <s v="목"/>
    <s v=""/>
    <s v="정상근무"/>
    <d v="1899-12-30T13:04:12"/>
    <s v="2:00:00"/>
    <d v="1899-12-30T11:04:12"/>
    <n v="11.07"/>
    <n v="11"/>
    <n v="8"/>
    <n v="3"/>
    <n v="0"/>
    <x v="1"/>
    <d v="1899-12-30T00:00:00"/>
    <n v="0"/>
    <m/>
  </r>
  <r>
    <s v="2020-03-12(목)"/>
    <x v="2"/>
    <s v="과장"/>
    <s v="09:28:07"/>
    <s v="18:22:38"/>
    <x v="71"/>
    <x v="2"/>
    <n v="4"/>
    <s v="목"/>
    <s v=""/>
    <s v="정상근무"/>
    <d v="1899-12-30T08:54:31"/>
    <d v="1899-12-30T00:22:38"/>
    <d v="1899-12-30T08:31:53"/>
    <n v="8.5313888888888894"/>
    <n v="8"/>
    <n v="8"/>
    <n v="0"/>
    <n v="0"/>
    <x v="1"/>
    <d v="1899-12-30T00:00:00"/>
    <n v="0"/>
    <m/>
  </r>
  <r>
    <s v="2020-03-12(목)"/>
    <x v="3"/>
    <s v="수석"/>
    <s v="09:17:51"/>
    <s v=""/>
    <x v="71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2(목)"/>
    <x v="4"/>
    <s v="선임"/>
    <s v="08:56:53"/>
    <s v="22:18:20"/>
    <x v="71"/>
    <x v="2"/>
    <n v="4"/>
    <s v="목"/>
    <s v=""/>
    <s v="정상근무"/>
    <d v="1899-12-30T13:21:27"/>
    <s v="2:00:00"/>
    <d v="1899-12-30T11:21:27"/>
    <n v="11.3575"/>
    <n v="11"/>
    <n v="8"/>
    <n v="3"/>
    <n v="0"/>
    <x v="1"/>
    <d v="1899-12-30T00:00:00"/>
    <n v="0"/>
    <m/>
  </r>
  <r>
    <s v="2020-03-12(목)"/>
    <x v="5"/>
    <s v="연구원"/>
    <s v=""/>
    <s v=""/>
    <x v="71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2(목)"/>
    <x v="6"/>
    <s v="연구원"/>
    <s v="09:30:36"/>
    <s v="21:42:56"/>
    <x v="71"/>
    <x v="2"/>
    <n v="4"/>
    <s v="목"/>
    <s v=""/>
    <s v="정상근무"/>
    <d v="1899-12-30T12:12:20"/>
    <s v="2:00:00"/>
    <d v="1899-12-30T10:12:20"/>
    <n v="10.205555555555556"/>
    <n v="10"/>
    <n v="8"/>
    <n v="2"/>
    <n v="0"/>
    <x v="1"/>
    <d v="1899-12-30T00:00:00"/>
    <n v="0"/>
    <m/>
  </r>
  <r>
    <s v="2020-03-12(목)"/>
    <x v="7"/>
    <s v="이사"/>
    <s v="09:27:52"/>
    <s v="21:20:32"/>
    <x v="71"/>
    <x v="2"/>
    <n v="4"/>
    <s v="목"/>
    <s v=""/>
    <s v="정상근무"/>
    <d v="1899-12-30T11:52:40"/>
    <s v="2:00:00"/>
    <d v="1899-12-30T09:52:40"/>
    <n v="9.8777777777777782"/>
    <n v="9"/>
    <n v="8"/>
    <n v="1"/>
    <n v="0"/>
    <x v="1"/>
    <d v="1899-12-30T00:00:00"/>
    <n v="0"/>
    <m/>
  </r>
  <r>
    <s v="2020-03-12(목)"/>
    <x v="8"/>
    <s v="수석"/>
    <s v="08:53:08"/>
    <s v="21:56:55"/>
    <x v="71"/>
    <x v="2"/>
    <n v="4"/>
    <s v="목"/>
    <s v=""/>
    <s v="정상근무"/>
    <d v="1899-12-30T13:03:47"/>
    <s v="2:00:00"/>
    <d v="1899-12-30T11:03:47"/>
    <n v="11.063055555555556"/>
    <n v="11"/>
    <n v="8"/>
    <n v="3"/>
    <n v="0"/>
    <x v="1"/>
    <d v="1899-12-30T00:00:00"/>
    <n v="0"/>
    <m/>
  </r>
  <r>
    <s v="2020-03-12(목)"/>
    <x v="9"/>
    <s v="이사"/>
    <s v="06:21:02"/>
    <s v=""/>
    <x v="71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2(목)"/>
    <x v="10"/>
    <s v="책임"/>
    <s v="09:17:37"/>
    <s v="21:06:40"/>
    <x v="71"/>
    <x v="2"/>
    <n v="4"/>
    <s v="목"/>
    <s v=""/>
    <s v="정상근무"/>
    <d v="1899-12-30T11:49:03"/>
    <s v="2:00:00"/>
    <d v="1899-12-30T09:49:03"/>
    <n v="9.817499999999999"/>
    <n v="9"/>
    <n v="8"/>
    <n v="1"/>
    <n v="0"/>
    <x v="1"/>
    <d v="1899-12-30T00:00:00"/>
    <n v="0"/>
    <m/>
  </r>
  <r>
    <s v="2020-03-12(목)"/>
    <x v="11"/>
    <s v="주임"/>
    <s v="09:16:39"/>
    <s v="18:43:19"/>
    <x v="71"/>
    <x v="2"/>
    <n v="4"/>
    <s v="목"/>
    <s v=""/>
    <s v="정상근무"/>
    <d v="1899-12-30T09:26:40"/>
    <d v="1899-12-30T00:43:19"/>
    <d v="1899-12-30T08:43:21"/>
    <n v="8.7225000000000001"/>
    <n v="8"/>
    <n v="8"/>
    <n v="0"/>
    <n v="0"/>
    <x v="1"/>
    <d v="1899-12-30T00:00:00"/>
    <n v="0"/>
    <m/>
  </r>
  <r>
    <s v="2020-03-12(목)"/>
    <x v="12"/>
    <s v="수석"/>
    <s v="09:19:38"/>
    <s v="22:40:42"/>
    <x v="71"/>
    <x v="2"/>
    <n v="4"/>
    <s v="목"/>
    <s v=""/>
    <s v="정상근무"/>
    <d v="1899-12-30T13:21:04"/>
    <s v="2:00:00"/>
    <d v="1899-12-30T11:21:04"/>
    <n v="11.351111111111111"/>
    <n v="11"/>
    <n v="8"/>
    <n v="3"/>
    <n v="0"/>
    <x v="1"/>
    <d v="1899-12-30T00:00:00"/>
    <n v="0"/>
    <m/>
  </r>
  <r>
    <s v="2020-03-13(금)"/>
    <x v="0"/>
    <s v="수석"/>
    <s v="09:23:15"/>
    <s v="21:53:25"/>
    <x v="72"/>
    <x v="2"/>
    <n v="5"/>
    <s v="금"/>
    <s v=""/>
    <s v="정상근무"/>
    <d v="1899-12-30T12:30:10"/>
    <s v="2:00:00"/>
    <d v="1899-12-30T10:30:10"/>
    <n v="10.502777777777778"/>
    <n v="10"/>
    <n v="8"/>
    <n v="2"/>
    <n v="0"/>
    <x v="1"/>
    <d v="1899-12-30T00:00:00"/>
    <n v="0"/>
    <m/>
  </r>
  <r>
    <s v="2020-03-13(금)"/>
    <x v="1"/>
    <s v="대표이사"/>
    <s v="08:54:05"/>
    <s v="21:52:20"/>
    <x v="72"/>
    <x v="2"/>
    <n v="5"/>
    <s v="금"/>
    <s v=""/>
    <s v="정상근무"/>
    <d v="1899-12-30T12:58:15"/>
    <s v="2:00:00"/>
    <d v="1899-12-30T10:58:15"/>
    <n v="10.970833333333333"/>
    <n v="10"/>
    <n v="8"/>
    <n v="2"/>
    <n v="0"/>
    <x v="1"/>
    <d v="1899-12-30T00:00:00"/>
    <n v="0"/>
    <m/>
  </r>
  <r>
    <s v="2020-03-13(금)"/>
    <x v="2"/>
    <s v="과장"/>
    <s v="09:24:36"/>
    <s v="17:40:01"/>
    <x v="72"/>
    <x v="2"/>
    <n v="5"/>
    <s v="금"/>
    <s v=""/>
    <s v="정상근무"/>
    <d v="1899-12-30T08:15:25"/>
    <s v="1:00:00"/>
    <d v="1899-12-30T07:15:25"/>
    <n v="7.2569444444444446"/>
    <n v="7"/>
    <n v="7"/>
    <n v="0"/>
    <n v="0"/>
    <x v="1"/>
    <d v="1899-12-30T00:44:35"/>
    <n v="45"/>
    <m/>
  </r>
  <r>
    <s v="2020-03-13(금)"/>
    <x v="3"/>
    <s v="수석"/>
    <s v="09:27:04"/>
    <s v=""/>
    <x v="72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3(금)"/>
    <x v="4"/>
    <s v="선임"/>
    <s v="08:59:48"/>
    <s v=""/>
    <x v="72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3(금)"/>
    <x v="5"/>
    <s v="연구원"/>
    <s v="12:26:15"/>
    <s v="21:46:06"/>
    <x v="72"/>
    <x v="2"/>
    <n v="5"/>
    <s v="금"/>
    <s v=""/>
    <s v="정상근무"/>
    <d v="1899-12-30T09:19:51"/>
    <s v="2:00:00"/>
    <d v="1899-12-30T07:19:51"/>
    <n v="7.3308333333333335"/>
    <n v="7"/>
    <n v="7"/>
    <n v="0"/>
    <n v="0"/>
    <x v="1"/>
    <d v="1899-12-30T00:40:09"/>
    <n v="40"/>
    <m/>
  </r>
  <r>
    <s v="2020-03-13(금)"/>
    <x v="6"/>
    <s v="연구원"/>
    <s v="09:17:55"/>
    <s v="21:54:35"/>
    <x v="72"/>
    <x v="2"/>
    <n v="5"/>
    <s v="금"/>
    <s v=""/>
    <s v="정상근무"/>
    <d v="1899-12-30T12:36:40"/>
    <s v="2:00:00"/>
    <d v="1899-12-30T10:36:40"/>
    <n v="10.611111111111111"/>
    <n v="10"/>
    <n v="8"/>
    <n v="2"/>
    <n v="0"/>
    <x v="1"/>
    <d v="1899-12-30T00:00:00"/>
    <n v="0"/>
    <m/>
  </r>
  <r>
    <s v="2020-03-13(금)"/>
    <x v="7"/>
    <s v="이사"/>
    <s v="09:25:03"/>
    <s v="18:43:15"/>
    <x v="72"/>
    <x v="2"/>
    <n v="5"/>
    <s v="금"/>
    <s v=""/>
    <s v="정상근무"/>
    <d v="1899-12-30T09:18:12"/>
    <d v="1899-12-30T00:43:15"/>
    <d v="1899-12-30T08:34:57"/>
    <n v="8.5824999999999996"/>
    <n v="8"/>
    <n v="8"/>
    <n v="0"/>
    <n v="0"/>
    <x v="1"/>
    <d v="1899-12-30T00:00:00"/>
    <n v="0"/>
    <m/>
  </r>
  <r>
    <s v="2020-03-13(금)"/>
    <x v="8"/>
    <s v="수석"/>
    <s v="08:42:48"/>
    <s v="19:02:22"/>
    <x v="72"/>
    <x v="2"/>
    <n v="5"/>
    <s v="금"/>
    <s v=""/>
    <s v="정상근무"/>
    <d v="1899-12-30T10:19:34"/>
    <s v="2:00:00"/>
    <d v="1899-12-30T08:19:34"/>
    <n v="8.3261111111111106"/>
    <n v="8"/>
    <n v="8"/>
    <n v="0"/>
    <n v="0"/>
    <x v="1"/>
    <d v="1899-12-30T00:00:00"/>
    <n v="0"/>
    <m/>
  </r>
  <r>
    <s v="2020-03-13(금)"/>
    <x v="9"/>
    <s v="이사"/>
    <s v="07:55:17"/>
    <s v=""/>
    <x v="72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3(금)"/>
    <x v="10"/>
    <s v="책임"/>
    <s v="09:18:32"/>
    <s v="18:20:40"/>
    <x v="72"/>
    <x v="2"/>
    <n v="5"/>
    <s v="금"/>
    <s v=""/>
    <s v="정상근무"/>
    <d v="1899-12-30T09:02:08"/>
    <d v="1899-12-30T00:20:40"/>
    <d v="1899-12-30T08:41:28"/>
    <n v="8.6911111111111108"/>
    <n v="8"/>
    <n v="8"/>
    <n v="0"/>
    <n v="0"/>
    <x v="1"/>
    <d v="1899-12-30T00:00:00"/>
    <n v="0"/>
    <m/>
  </r>
  <r>
    <s v="2020-03-13(금)"/>
    <x v="11"/>
    <s v="주임"/>
    <s v="08:22:32"/>
    <s v="18:15:15"/>
    <x v="72"/>
    <x v="2"/>
    <n v="5"/>
    <s v="금"/>
    <s v=""/>
    <s v="정상근무"/>
    <d v="1899-12-30T09:52:43"/>
    <d v="1899-12-30T00:15:15"/>
    <d v="1899-12-30T09:37:28"/>
    <n v="9.6244444444444444"/>
    <n v="9"/>
    <n v="8"/>
    <n v="1"/>
    <n v="0"/>
    <x v="1"/>
    <d v="1899-12-30T00:00:00"/>
    <n v="0"/>
    <m/>
  </r>
  <r>
    <s v="2020-03-13(금)"/>
    <x v="12"/>
    <s v="수석"/>
    <s v="09:04:12"/>
    <s v="22:02:48"/>
    <x v="72"/>
    <x v="2"/>
    <n v="5"/>
    <s v="금"/>
    <s v=""/>
    <s v="정상근무"/>
    <d v="1899-12-30T12:58:36"/>
    <s v="2:00:00"/>
    <d v="1899-12-30T10:58:36"/>
    <n v="10.976666666666667"/>
    <n v="10"/>
    <n v="8"/>
    <n v="2"/>
    <n v="0"/>
    <x v="1"/>
    <d v="1899-12-30T00:00:00"/>
    <n v="0"/>
    <m/>
  </r>
  <r>
    <s v="2020-03-14(토)"/>
    <x v="0"/>
    <s v="수석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1"/>
    <s v="대표이사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2"/>
    <s v="과장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3"/>
    <s v="수석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4"/>
    <s v="선임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5"/>
    <s v="연구원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6"/>
    <s v="연구원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7"/>
    <s v="이사"/>
    <s v="12:47:20"/>
    <s v="22:36:00"/>
    <x v="73"/>
    <x v="2"/>
    <n v="6"/>
    <s v="토"/>
    <s v=""/>
    <s v="휴무"/>
    <d v="1899-12-30T09:48:40"/>
    <s v="2:00:00"/>
    <d v="1899-12-30T07:48:40"/>
    <n v="7.8111111111111109"/>
    <n v="7"/>
    <n v="7"/>
    <n v="0"/>
    <n v="0"/>
    <x v="2"/>
    <d v="1899-12-30T00:11:20"/>
    <n v="11"/>
    <m/>
  </r>
  <r>
    <s v="2020-03-14(토)"/>
    <x v="8"/>
    <s v="수석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9"/>
    <s v="이사"/>
    <s v="06:26:42"/>
    <s v="17:15:05"/>
    <x v="73"/>
    <x v="2"/>
    <n v="6"/>
    <s v="토"/>
    <s v=""/>
    <s v="휴무"/>
    <d v="1899-12-30T10:48:23"/>
    <s v="1:00:00"/>
    <d v="1899-12-30T09:48:23"/>
    <n v="9.8063888888888897"/>
    <n v="9"/>
    <n v="8"/>
    <n v="1"/>
    <n v="0"/>
    <x v="2"/>
    <d v="1899-12-30T00:00:00"/>
    <n v="0"/>
    <m/>
  </r>
  <r>
    <s v="2020-03-14(토)"/>
    <x v="10"/>
    <s v="책임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11"/>
    <s v="주임"/>
    <s v=""/>
    <s v=""/>
    <x v="73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14(토)"/>
    <x v="12"/>
    <s v="수석"/>
    <s v="10:05:48"/>
    <s v="16:40:53"/>
    <x v="73"/>
    <x v="2"/>
    <n v="6"/>
    <s v="토"/>
    <s v=""/>
    <s v="휴무"/>
    <d v="1899-12-30T06:35:05"/>
    <s v="1:00:00"/>
    <d v="1899-12-30T05:35:05"/>
    <n v="5.5847222222222221"/>
    <n v="5"/>
    <n v="5"/>
    <n v="0"/>
    <n v="0"/>
    <x v="2"/>
    <d v="1899-12-30T02:24:55"/>
    <n v="145"/>
    <m/>
  </r>
  <r>
    <s v="2020-03-15(일)"/>
    <x v="0"/>
    <s v="수석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1"/>
    <s v="대표이사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2"/>
    <s v="과장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3"/>
    <s v="수석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4"/>
    <s v="선임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5"/>
    <s v="연구원"/>
    <s v=""/>
    <s v="21:25:36"/>
    <x v="74"/>
    <x v="2"/>
    <n v="7"/>
    <s v="일"/>
    <s v=""/>
    <s v="휴무"/>
    <s v=""/>
    <s v="2:00:00"/>
    <s v=""/>
    <s v=""/>
    <n v="0"/>
    <n v="0"/>
    <n v="0"/>
    <n v="0"/>
    <x v="0"/>
    <d v="1899-12-30T00:00:00"/>
    <n v="0"/>
    <m/>
  </r>
  <r>
    <s v="2020-03-15(일)"/>
    <x v="6"/>
    <s v="연구원"/>
    <s v="14:11:53"/>
    <s v="23:31:45"/>
    <x v="74"/>
    <x v="2"/>
    <n v="7"/>
    <s v="일"/>
    <s v=""/>
    <s v="휴무"/>
    <d v="1899-12-30T09:19:52"/>
    <s v="2:00:00"/>
    <d v="1899-12-30T07:19:52"/>
    <n v="7.3311111111111105"/>
    <n v="7"/>
    <n v="7"/>
    <n v="0"/>
    <n v="0"/>
    <x v="2"/>
    <d v="1899-12-30T00:40:08"/>
    <n v="40"/>
    <m/>
  </r>
  <r>
    <s v="2020-03-15(일)"/>
    <x v="7"/>
    <s v="이사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8"/>
    <s v="수석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9"/>
    <s v="이사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10"/>
    <s v="책임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11"/>
    <s v="주임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5(일)"/>
    <x v="12"/>
    <s v="수석"/>
    <s v=""/>
    <s v=""/>
    <x v="74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16(월)"/>
    <x v="0"/>
    <s v="수석"/>
    <s v="09:26:09"/>
    <s v="21:39:39"/>
    <x v="75"/>
    <x v="2"/>
    <n v="1"/>
    <s v="월"/>
    <s v=""/>
    <s v="정상근무"/>
    <d v="1899-12-30T12:13:30"/>
    <s v="2:00:00"/>
    <d v="1899-12-30T10:13:30"/>
    <n v="10.225"/>
    <n v="10"/>
    <n v="8"/>
    <n v="2"/>
    <n v="0"/>
    <x v="1"/>
    <d v="1899-12-30T00:00:00"/>
    <n v="0"/>
    <m/>
  </r>
  <r>
    <s v="2020-03-16(월)"/>
    <x v="1"/>
    <s v="대표이사"/>
    <s v=""/>
    <s v=""/>
    <x v="75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6(월)"/>
    <x v="2"/>
    <s v="과장"/>
    <s v="09:27:17"/>
    <s v="18:29:52"/>
    <x v="75"/>
    <x v="2"/>
    <n v="1"/>
    <s v="월"/>
    <s v=""/>
    <s v="정상근무"/>
    <d v="1899-12-30T09:02:35"/>
    <d v="1899-12-30T00:29:52"/>
    <d v="1899-12-30T08:32:43"/>
    <n v="8.5452777777777769"/>
    <n v="8"/>
    <n v="8"/>
    <n v="0"/>
    <n v="0"/>
    <x v="1"/>
    <d v="1899-12-30T00:00:00"/>
    <n v="0"/>
    <m/>
  </r>
  <r>
    <s v="2020-03-16(월)"/>
    <x v="3"/>
    <s v="수석"/>
    <s v="09:25:13"/>
    <s v="17:42:27"/>
    <x v="75"/>
    <x v="2"/>
    <n v="1"/>
    <s v="월"/>
    <s v=""/>
    <s v="정상근무"/>
    <d v="1899-12-30T08:17:14"/>
    <s v="1:00:00"/>
    <d v="1899-12-30T07:17:14"/>
    <n v="7.2872222222222218"/>
    <n v="7"/>
    <n v="7"/>
    <n v="0"/>
    <n v="0"/>
    <x v="1"/>
    <d v="1899-12-30T00:42:46"/>
    <n v="43"/>
    <m/>
  </r>
  <r>
    <s v="2020-03-16(월)"/>
    <x v="4"/>
    <s v="선임"/>
    <s v="08:49:59"/>
    <s v="18:27:12"/>
    <x v="75"/>
    <x v="2"/>
    <n v="1"/>
    <s v="월"/>
    <s v=""/>
    <s v="정상근무"/>
    <d v="1899-12-30T09:37:13"/>
    <d v="1899-12-30T00:27:12"/>
    <d v="1899-12-30T09:10:01"/>
    <n v="9.166944444444443"/>
    <n v="9"/>
    <n v="8"/>
    <n v="1"/>
    <n v="0"/>
    <x v="1"/>
    <d v="1899-12-30T00:00:00"/>
    <n v="0"/>
    <m/>
  </r>
  <r>
    <s v="2020-03-16(월)"/>
    <x v="5"/>
    <s v="연구원"/>
    <s v=""/>
    <s v=""/>
    <x v="75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6(월)"/>
    <x v="6"/>
    <s v="연구원"/>
    <s v="06:03:52"/>
    <s v="17:31:46"/>
    <x v="75"/>
    <x v="2"/>
    <n v="1"/>
    <s v="월"/>
    <s v=""/>
    <s v="정상근무"/>
    <d v="1899-12-30T11:27:54"/>
    <s v="1:00:00"/>
    <d v="1899-12-30T10:27:54"/>
    <n v="10.465"/>
    <n v="10"/>
    <n v="8"/>
    <n v="2"/>
    <n v="0"/>
    <x v="1"/>
    <d v="1899-12-30T00:00:00"/>
    <n v="0"/>
    <m/>
  </r>
  <r>
    <s v="2020-03-16(월)"/>
    <x v="7"/>
    <s v="이사"/>
    <s v="09:19:34"/>
    <s v="18:29:44"/>
    <x v="75"/>
    <x v="2"/>
    <n v="1"/>
    <s v="월"/>
    <s v=""/>
    <s v="정상근무"/>
    <d v="1899-12-30T09:10:10"/>
    <d v="1899-12-30T00:29:44"/>
    <d v="1899-12-30T08:40:26"/>
    <n v="8.6738888888888876"/>
    <n v="8"/>
    <n v="8"/>
    <n v="0"/>
    <n v="0"/>
    <x v="1"/>
    <d v="1899-12-30T00:00:00"/>
    <n v="0"/>
    <m/>
  </r>
  <r>
    <s v="2020-03-16(월)"/>
    <x v="8"/>
    <s v="수석"/>
    <s v="08:52:19"/>
    <s v="18:14:14"/>
    <x v="75"/>
    <x v="2"/>
    <n v="1"/>
    <s v="월"/>
    <s v=""/>
    <s v="정상근무"/>
    <d v="1899-12-30T09:21:55"/>
    <d v="1899-12-30T00:14:14"/>
    <d v="1899-12-30T09:07:41"/>
    <n v="9.1280555555555551"/>
    <n v="9"/>
    <n v="8"/>
    <n v="1"/>
    <n v="0"/>
    <x v="1"/>
    <d v="1899-12-30T00:00:00"/>
    <n v="0"/>
    <m/>
  </r>
  <r>
    <s v="2020-03-16(월)"/>
    <x v="9"/>
    <s v="이사"/>
    <s v="07:38:23"/>
    <s v="20:11:29"/>
    <x v="75"/>
    <x v="2"/>
    <n v="1"/>
    <s v="월"/>
    <s v=""/>
    <s v="정상근무"/>
    <d v="1899-12-30T12:33:06"/>
    <s v="2:00:00"/>
    <d v="1899-12-30T10:33:06"/>
    <n v="10.551666666666668"/>
    <n v="10"/>
    <n v="8"/>
    <n v="2"/>
    <n v="0"/>
    <x v="1"/>
    <d v="1899-12-30T00:00:00"/>
    <n v="0"/>
    <m/>
  </r>
  <r>
    <s v="2020-03-16(월)"/>
    <x v="10"/>
    <s v="책임"/>
    <s v="09:19:05"/>
    <s v="18:20:49"/>
    <x v="75"/>
    <x v="2"/>
    <n v="1"/>
    <s v="월"/>
    <s v=""/>
    <s v="정상근무"/>
    <d v="1899-12-30T09:01:44"/>
    <d v="1899-12-30T00:20:49"/>
    <d v="1899-12-30T08:40:55"/>
    <n v="8.6819444444444436"/>
    <n v="8"/>
    <n v="8"/>
    <n v="0"/>
    <n v="0"/>
    <x v="1"/>
    <d v="1899-12-30T00:00:00"/>
    <n v="0"/>
    <m/>
  </r>
  <r>
    <s v="2020-03-16(월)"/>
    <x v="11"/>
    <s v="주임"/>
    <s v="09:16:21"/>
    <s v=""/>
    <x v="75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6(월)"/>
    <x v="12"/>
    <s v="수석"/>
    <s v=""/>
    <s v=""/>
    <x v="75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7(화)"/>
    <x v="0"/>
    <s v="수석"/>
    <s v="09:34:34"/>
    <s v="18:21:46"/>
    <x v="76"/>
    <x v="2"/>
    <n v="2"/>
    <s v="화"/>
    <s v=""/>
    <s v="정상근무"/>
    <d v="1899-12-30T08:47:12"/>
    <d v="1899-12-30T00:21:46"/>
    <d v="1899-12-30T08:25:26"/>
    <n v="8.4238888888888876"/>
    <n v="8"/>
    <n v="8"/>
    <n v="0"/>
    <n v="0"/>
    <x v="1"/>
    <d v="1899-12-30T00:00:00"/>
    <n v="0"/>
    <m/>
  </r>
  <r>
    <s v="2020-03-17(화)"/>
    <x v="1"/>
    <s v="대표이사"/>
    <s v=""/>
    <s v=""/>
    <x v="76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7(화)"/>
    <x v="2"/>
    <s v="과장"/>
    <s v="09:27:31"/>
    <s v="18:10:00"/>
    <x v="76"/>
    <x v="2"/>
    <n v="2"/>
    <s v="화"/>
    <s v=""/>
    <s v="정상근무"/>
    <d v="1899-12-30T08:42:29"/>
    <d v="1899-12-30T00:10:00"/>
    <d v="1899-12-30T08:32:29"/>
    <n v="8.5413888888888891"/>
    <n v="8"/>
    <n v="8"/>
    <n v="0"/>
    <n v="0"/>
    <x v="1"/>
    <d v="1899-12-30T00:00:00"/>
    <n v="0"/>
    <m/>
  </r>
  <r>
    <s v="2020-03-17(화)"/>
    <x v="3"/>
    <s v="수석"/>
    <s v="09:28:10"/>
    <s v="17:30:17"/>
    <x v="76"/>
    <x v="2"/>
    <n v="2"/>
    <s v="화"/>
    <s v=""/>
    <s v="정상근무"/>
    <d v="1899-12-30T08:02:07"/>
    <s v="1:00:00"/>
    <d v="1899-12-30T07:02:07"/>
    <n v="7.035277777777778"/>
    <n v="7"/>
    <n v="7"/>
    <n v="0"/>
    <n v="0"/>
    <x v="1"/>
    <d v="1899-12-30T00:57:53"/>
    <n v="58"/>
    <m/>
  </r>
  <r>
    <s v="2020-03-17(화)"/>
    <x v="4"/>
    <s v="선임"/>
    <s v="09:03:07"/>
    <s v="18:10:49"/>
    <x v="76"/>
    <x v="2"/>
    <n v="2"/>
    <s v="화"/>
    <s v=""/>
    <s v="정상근무"/>
    <d v="1899-12-30T09:07:42"/>
    <d v="1899-12-30T00:10:49"/>
    <d v="1899-12-30T08:56:53"/>
    <n v="8.9480555555555554"/>
    <n v="8"/>
    <n v="8"/>
    <n v="0"/>
    <n v="0"/>
    <x v="1"/>
    <d v="1899-12-30T00:00:00"/>
    <n v="0"/>
    <m/>
  </r>
  <r>
    <s v="2020-03-17(화)"/>
    <x v="5"/>
    <s v="연구원"/>
    <s v=""/>
    <s v=""/>
    <x v="76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7(화)"/>
    <x v="6"/>
    <s v="연구원"/>
    <s v=""/>
    <s v=""/>
    <x v="76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7(화)"/>
    <x v="7"/>
    <s v="이사"/>
    <s v="09:20:16"/>
    <s v="21:34:50"/>
    <x v="76"/>
    <x v="2"/>
    <n v="2"/>
    <s v="화"/>
    <s v=""/>
    <s v="정상근무"/>
    <d v="1899-12-30T12:14:34"/>
    <s v="2:00:00"/>
    <d v="1899-12-30T10:14:34"/>
    <n v="10.242777777777777"/>
    <n v="10"/>
    <n v="8"/>
    <n v="2"/>
    <n v="0"/>
    <x v="1"/>
    <d v="1899-12-30T00:00:00"/>
    <n v="0"/>
    <m/>
  </r>
  <r>
    <s v="2020-03-17(화)"/>
    <x v="8"/>
    <s v="수석"/>
    <s v="08:45:20"/>
    <s v="18:16:34"/>
    <x v="76"/>
    <x v="2"/>
    <n v="2"/>
    <s v="화"/>
    <s v=""/>
    <s v="정상근무"/>
    <d v="1899-12-30T09:31:14"/>
    <d v="1899-12-30T00:16:34"/>
    <d v="1899-12-30T09:14:40"/>
    <n v="9.2444444444444436"/>
    <n v="9"/>
    <n v="8"/>
    <n v="1"/>
    <n v="0"/>
    <x v="1"/>
    <d v="1899-12-30T00:00:00"/>
    <n v="0"/>
    <m/>
  </r>
  <r>
    <s v="2020-03-17(화)"/>
    <x v="9"/>
    <s v="이사"/>
    <s v="15:25:00"/>
    <s v=""/>
    <x v="76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7(화)"/>
    <x v="10"/>
    <s v="책임"/>
    <s v="09:14:32"/>
    <s v="18:19:42"/>
    <x v="76"/>
    <x v="2"/>
    <n v="2"/>
    <s v="화"/>
    <s v=""/>
    <s v="정상근무"/>
    <d v="1899-12-30T09:05:10"/>
    <d v="1899-12-30T00:19:42"/>
    <d v="1899-12-30T08:45:28"/>
    <n v="8.7577777777777772"/>
    <n v="8"/>
    <n v="8"/>
    <n v="0"/>
    <n v="0"/>
    <x v="1"/>
    <d v="1899-12-30T00:00:00"/>
    <n v="0"/>
    <m/>
  </r>
  <r>
    <s v="2020-03-17(화)"/>
    <x v="11"/>
    <s v="주임"/>
    <s v="09:20:08"/>
    <s v="20:19:36"/>
    <x v="76"/>
    <x v="2"/>
    <n v="2"/>
    <s v="화"/>
    <s v=""/>
    <s v="정상근무"/>
    <d v="1899-12-30T10:59:28"/>
    <s v="2:00:00"/>
    <d v="1899-12-30T08:59:28"/>
    <n v="8.9911111111111097"/>
    <n v="8"/>
    <n v="8"/>
    <n v="0"/>
    <n v="0"/>
    <x v="1"/>
    <d v="1899-12-30T00:00:00"/>
    <n v="0"/>
    <m/>
  </r>
  <r>
    <s v="2020-03-17(화)"/>
    <x v="12"/>
    <s v="수석"/>
    <s v=""/>
    <s v=""/>
    <x v="76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8(수)"/>
    <x v="0"/>
    <s v="수석"/>
    <s v="09:23:23"/>
    <s v="21:45:03"/>
    <x v="77"/>
    <x v="2"/>
    <n v="3"/>
    <s v="수"/>
    <s v=""/>
    <s v="정상근무"/>
    <d v="1899-12-30T12:21:40"/>
    <s v="2:00:00"/>
    <d v="1899-12-30T10:21:40"/>
    <n v="10.361111111111111"/>
    <n v="10"/>
    <n v="8"/>
    <n v="2"/>
    <n v="0"/>
    <x v="1"/>
    <d v="1899-12-30T00:00:00"/>
    <n v="0"/>
    <m/>
  </r>
  <r>
    <s v="2020-03-18(수)"/>
    <x v="1"/>
    <s v="대표이사"/>
    <s v="09:11:57"/>
    <s v="19:05:18"/>
    <x v="77"/>
    <x v="2"/>
    <n v="3"/>
    <s v="수"/>
    <s v=""/>
    <s v="정상근무"/>
    <d v="1899-12-30T09:53:21"/>
    <s v="2:00:00"/>
    <d v="1899-12-30T07:53:21"/>
    <n v="7.8891666666666662"/>
    <n v="7"/>
    <n v="7"/>
    <n v="0"/>
    <n v="0"/>
    <x v="1"/>
    <d v="1899-12-30T00:06:39"/>
    <n v="7"/>
    <m/>
  </r>
  <r>
    <s v="2020-03-18(수)"/>
    <x v="2"/>
    <s v="과장"/>
    <s v="13:21:16"/>
    <s v="18:06:12"/>
    <x v="77"/>
    <x v="2"/>
    <n v="3"/>
    <s v="수"/>
    <s v=""/>
    <s v="정상근무"/>
    <d v="1899-12-30T04:44:56"/>
    <d v="1899-12-30T00:06:12"/>
    <d v="1899-12-30T04:38:44"/>
    <n v="4.6455555555555552"/>
    <n v="4"/>
    <n v="4"/>
    <n v="0"/>
    <n v="0"/>
    <x v="1"/>
    <d v="1899-12-30T03:21:16"/>
    <n v="201"/>
    <m/>
  </r>
  <r>
    <s v="2020-03-18(수)"/>
    <x v="3"/>
    <s v="수석"/>
    <s v=""/>
    <s v="17:41:58"/>
    <x v="77"/>
    <x v="2"/>
    <n v="3"/>
    <s v="수"/>
    <s v=""/>
    <s v="정상근무"/>
    <s v=""/>
    <s v="1:00:00"/>
    <s v=""/>
    <s v=""/>
    <n v="0"/>
    <n v="0"/>
    <n v="0"/>
    <n v="0"/>
    <x v="0"/>
    <d v="1899-12-30T00:00:00"/>
    <n v="0"/>
    <m/>
  </r>
  <r>
    <s v="2020-03-18(수)"/>
    <x v="4"/>
    <s v="선임"/>
    <s v="08:56:44"/>
    <s v="18:30:41"/>
    <x v="77"/>
    <x v="2"/>
    <n v="3"/>
    <s v="수"/>
    <s v=""/>
    <s v="정상근무"/>
    <d v="1899-12-30T09:33:57"/>
    <d v="1899-12-30T00:30:41"/>
    <d v="1899-12-30T09:03:16"/>
    <n v="9.0544444444444458"/>
    <n v="9"/>
    <n v="8"/>
    <n v="1"/>
    <n v="0"/>
    <x v="1"/>
    <d v="1899-12-30T00:00:00"/>
    <n v="0"/>
    <m/>
  </r>
  <r>
    <s v="2020-03-18(수)"/>
    <x v="5"/>
    <s v="연구원"/>
    <s v=""/>
    <s v=""/>
    <x v="77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8(수)"/>
    <x v="6"/>
    <s v="연구원"/>
    <s v="09:25:02"/>
    <s v="19:01:05"/>
    <x v="77"/>
    <x v="2"/>
    <n v="3"/>
    <s v="수"/>
    <s v=""/>
    <s v="정상근무"/>
    <d v="1899-12-30T09:36:03"/>
    <s v="2:00:00"/>
    <d v="1899-12-30T07:36:03"/>
    <n v="7.6008333333333331"/>
    <n v="7"/>
    <n v="7"/>
    <n v="0"/>
    <n v="0"/>
    <x v="1"/>
    <d v="1899-12-30T00:23:57"/>
    <n v="24"/>
    <m/>
  </r>
  <r>
    <s v="2020-03-18(수)"/>
    <x v="7"/>
    <s v="이사"/>
    <s v="09:04:17"/>
    <s v="21:45:08"/>
    <x v="77"/>
    <x v="2"/>
    <n v="3"/>
    <s v="수"/>
    <s v=""/>
    <s v="정상근무"/>
    <d v="1899-12-30T12:40:51"/>
    <s v="2:00:00"/>
    <d v="1899-12-30T10:40:51"/>
    <n v="10.680833333333332"/>
    <n v="10"/>
    <n v="8"/>
    <n v="2"/>
    <n v="0"/>
    <x v="1"/>
    <d v="1899-12-30T00:00:00"/>
    <n v="0"/>
    <m/>
  </r>
  <r>
    <s v="2020-03-18(수)"/>
    <x v="8"/>
    <s v="수석"/>
    <s v="08:48:28"/>
    <s v=""/>
    <x v="77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8(수)"/>
    <x v="9"/>
    <s v="이사"/>
    <s v="08:02:03"/>
    <s v=""/>
    <x v="77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8(수)"/>
    <x v="10"/>
    <s v="책임"/>
    <s v=""/>
    <s v=""/>
    <x v="77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8(수)"/>
    <x v="11"/>
    <s v="주임"/>
    <s v="09:33:51"/>
    <s v="20:51:48"/>
    <x v="77"/>
    <x v="2"/>
    <n v="3"/>
    <s v="수"/>
    <s v=""/>
    <s v="정상근무"/>
    <d v="1899-12-30T11:17:57"/>
    <s v="2:00:00"/>
    <d v="1899-12-30T09:17:57"/>
    <n v="9.2991666666666664"/>
    <n v="9"/>
    <n v="8"/>
    <n v="1"/>
    <n v="0"/>
    <x v="1"/>
    <d v="1899-12-30T00:00:00"/>
    <n v="0"/>
    <m/>
  </r>
  <r>
    <s v="2020-03-18(수)"/>
    <x v="12"/>
    <s v="수석"/>
    <s v="09:04:30"/>
    <s v="20:06:32"/>
    <x v="77"/>
    <x v="2"/>
    <n v="3"/>
    <s v="수"/>
    <s v=""/>
    <s v="정상근무"/>
    <d v="1899-12-30T11:02:02"/>
    <s v="2:00:00"/>
    <d v="1899-12-30T09:02:02"/>
    <n v="9.0338888888888889"/>
    <n v="9"/>
    <n v="8"/>
    <n v="1"/>
    <n v="0"/>
    <x v="1"/>
    <d v="1899-12-30T00:00:00"/>
    <n v="0"/>
    <m/>
  </r>
  <r>
    <s v="2020-03-19(목)"/>
    <x v="0"/>
    <s v="수석"/>
    <s v="09:30:01"/>
    <s v="22:19:37"/>
    <x v="78"/>
    <x v="2"/>
    <n v="4"/>
    <s v="목"/>
    <s v=""/>
    <s v="정상근무"/>
    <d v="1899-12-30T12:49:36"/>
    <s v="2:00:00"/>
    <d v="1899-12-30T10:49:36"/>
    <n v="10.826666666666666"/>
    <n v="10"/>
    <n v="8"/>
    <n v="2"/>
    <n v="0"/>
    <x v="1"/>
    <d v="1899-12-30T00:00:00"/>
    <n v="0"/>
    <m/>
  </r>
  <r>
    <s v="2020-03-19(목)"/>
    <x v="1"/>
    <s v="대표이사"/>
    <s v="08:48:34"/>
    <s v="21:28:48"/>
    <x v="78"/>
    <x v="2"/>
    <n v="4"/>
    <s v="목"/>
    <s v=""/>
    <s v="정상근무"/>
    <d v="1899-12-30T12:40:14"/>
    <s v="2:00:00"/>
    <d v="1899-12-30T10:40:14"/>
    <n v="10.670555555555556"/>
    <n v="10"/>
    <n v="8"/>
    <n v="2"/>
    <n v="0"/>
    <x v="1"/>
    <d v="1899-12-30T00:00:00"/>
    <n v="0"/>
    <m/>
  </r>
  <r>
    <s v="2020-03-19(목)"/>
    <x v="2"/>
    <s v="과장"/>
    <s v="09:30:18"/>
    <s v="18:38:07"/>
    <x v="78"/>
    <x v="2"/>
    <n v="4"/>
    <s v="목"/>
    <s v=""/>
    <s v="정상근무"/>
    <d v="1899-12-30T09:07:49"/>
    <d v="1899-12-30T00:38:07"/>
    <d v="1899-12-30T08:29:42"/>
    <n v="8.4949999999999992"/>
    <n v="8"/>
    <n v="8"/>
    <n v="0"/>
    <n v="0"/>
    <x v="1"/>
    <d v="1899-12-30T00:00:00"/>
    <n v="0"/>
    <m/>
  </r>
  <r>
    <s v="2020-03-19(목)"/>
    <x v="3"/>
    <s v="수석"/>
    <s v="09:19:15"/>
    <s v="17:31:40"/>
    <x v="78"/>
    <x v="2"/>
    <n v="4"/>
    <s v="목"/>
    <s v=""/>
    <s v="정상근무"/>
    <d v="1899-12-30T08:12:25"/>
    <s v="1:00:00"/>
    <d v="1899-12-30T07:12:25"/>
    <n v="7.2069444444444448"/>
    <n v="7"/>
    <n v="7"/>
    <n v="0"/>
    <n v="0"/>
    <x v="1"/>
    <d v="1899-12-30T00:47:35"/>
    <n v="48"/>
    <m/>
  </r>
  <r>
    <s v="2020-03-19(목)"/>
    <x v="4"/>
    <s v="선임"/>
    <s v="08:53:37"/>
    <s v="20:35:14"/>
    <x v="78"/>
    <x v="2"/>
    <n v="4"/>
    <s v="목"/>
    <s v=""/>
    <s v="정상근무"/>
    <d v="1899-12-30T11:41:37"/>
    <s v="2:00:00"/>
    <d v="1899-12-30T09:41:37"/>
    <n v="9.6936111111111121"/>
    <n v="9"/>
    <n v="8"/>
    <n v="1"/>
    <n v="0"/>
    <x v="1"/>
    <d v="1899-12-30T00:00:00"/>
    <n v="0"/>
    <m/>
  </r>
  <r>
    <s v="2020-03-19(목)"/>
    <x v="5"/>
    <s v="연구원"/>
    <s v="09:03:27"/>
    <s v="21:40:39"/>
    <x v="78"/>
    <x v="2"/>
    <n v="4"/>
    <s v="목"/>
    <s v=""/>
    <s v="정상근무"/>
    <d v="1899-12-30T12:37:12"/>
    <s v="2:00:00"/>
    <d v="1899-12-30T10:37:12"/>
    <n v="10.620000000000001"/>
    <n v="10"/>
    <n v="8"/>
    <n v="2"/>
    <n v="0"/>
    <x v="1"/>
    <d v="1899-12-30T00:00:00"/>
    <n v="0"/>
    <m/>
  </r>
  <r>
    <s v="2020-03-19(목)"/>
    <x v="6"/>
    <s v="연구원"/>
    <s v="08:57:02"/>
    <s v="21:12:22"/>
    <x v="78"/>
    <x v="2"/>
    <n v="4"/>
    <s v="목"/>
    <s v=""/>
    <s v="정상근무"/>
    <d v="1899-12-30T12:15:20"/>
    <s v="2:00:00"/>
    <d v="1899-12-30T10:15:20"/>
    <n v="10.255555555555556"/>
    <n v="10"/>
    <n v="8"/>
    <n v="2"/>
    <n v="0"/>
    <x v="1"/>
    <d v="1899-12-30T00:00:00"/>
    <n v="0"/>
    <m/>
  </r>
  <r>
    <s v="2020-03-19(목)"/>
    <x v="7"/>
    <s v="이사"/>
    <s v="09:02:43"/>
    <s v="22:03:19"/>
    <x v="78"/>
    <x v="2"/>
    <n v="4"/>
    <s v="목"/>
    <s v=""/>
    <s v="정상근무"/>
    <d v="1899-12-30T13:00:36"/>
    <s v="2:00:00"/>
    <d v="1899-12-30T11:00:36"/>
    <n v="11.01"/>
    <n v="11"/>
    <n v="8"/>
    <n v="3"/>
    <n v="0"/>
    <x v="1"/>
    <d v="1899-12-30T00:00:00"/>
    <n v="0"/>
    <m/>
  </r>
  <r>
    <s v="2020-03-19(목)"/>
    <x v="8"/>
    <s v="수석"/>
    <s v="08:54:42"/>
    <s v="21:00:02"/>
    <x v="78"/>
    <x v="2"/>
    <n v="4"/>
    <s v="목"/>
    <s v=""/>
    <s v="정상근무"/>
    <d v="1899-12-30T12:05:20"/>
    <s v="2:00:00"/>
    <d v="1899-12-30T10:05:20"/>
    <n v="10.08888888888889"/>
    <n v="10"/>
    <n v="8"/>
    <n v="2"/>
    <n v="0"/>
    <x v="1"/>
    <d v="1899-12-30T00:00:00"/>
    <n v="0"/>
    <m/>
  </r>
  <r>
    <s v="2020-03-19(목)"/>
    <x v="9"/>
    <s v="이사"/>
    <s v="06:02:47"/>
    <s v=""/>
    <x v="78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9(목)"/>
    <x v="10"/>
    <s v="책임"/>
    <s v="09:10:09"/>
    <s v=""/>
    <x v="78"/>
    <x v="2"/>
    <n v="4"/>
    <s v="목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19(목)"/>
    <x v="11"/>
    <s v="주임"/>
    <s v="09:08:14"/>
    <s v="18:57:00"/>
    <x v="78"/>
    <x v="2"/>
    <n v="4"/>
    <s v="목"/>
    <s v=""/>
    <s v="정상근무"/>
    <d v="1899-12-30T09:48:46"/>
    <d v="1899-12-30T00:57:00"/>
    <d v="1899-12-30T08:51:46"/>
    <n v="8.8627777777777776"/>
    <n v="8"/>
    <n v="8"/>
    <n v="0"/>
    <n v="0"/>
    <x v="1"/>
    <d v="1899-12-30T00:00:00"/>
    <n v="0"/>
    <m/>
  </r>
  <r>
    <s v="2020-03-19(목)"/>
    <x v="12"/>
    <s v="수석"/>
    <s v="09:22:49"/>
    <s v="19:13:21"/>
    <x v="78"/>
    <x v="2"/>
    <n v="4"/>
    <s v="목"/>
    <s v=""/>
    <s v="정상근무"/>
    <d v="1899-12-30T09:50:32"/>
    <s v="2:00:00"/>
    <d v="1899-12-30T07:50:32"/>
    <n v="7.8422222222222215"/>
    <n v="7"/>
    <n v="7"/>
    <n v="0"/>
    <n v="0"/>
    <x v="1"/>
    <d v="1899-12-30T00:09:28"/>
    <n v="9"/>
    <m/>
  </r>
  <r>
    <s v="2020-03-20(금)"/>
    <x v="0"/>
    <s v="수석"/>
    <s v="09:23:57"/>
    <s v="21:36:15"/>
    <x v="79"/>
    <x v="2"/>
    <n v="5"/>
    <s v="금"/>
    <s v=""/>
    <s v="정상근무"/>
    <d v="1899-12-30T12:12:18"/>
    <s v="2:00:00"/>
    <d v="1899-12-30T10:12:18"/>
    <n v="10.205"/>
    <n v="10"/>
    <n v="8"/>
    <n v="2"/>
    <n v="0"/>
    <x v="1"/>
    <d v="1899-12-30T00:00:00"/>
    <n v="0"/>
    <m/>
  </r>
  <r>
    <s v="2020-03-20(금)"/>
    <x v="1"/>
    <s v="대표이사"/>
    <s v="09:05:53"/>
    <s v="18:02:44"/>
    <x v="79"/>
    <x v="2"/>
    <n v="5"/>
    <s v="금"/>
    <s v=""/>
    <s v="정상근무"/>
    <d v="1899-12-30T08:56:51"/>
    <d v="1899-12-30T00:02:44"/>
    <d v="1899-12-30T08:54:07"/>
    <n v="8.9019444444444442"/>
    <n v="8"/>
    <n v="8"/>
    <n v="0"/>
    <n v="0"/>
    <x v="1"/>
    <d v="1899-12-30T00:00:00"/>
    <n v="0"/>
    <m/>
  </r>
  <r>
    <s v="2020-03-20(금)"/>
    <x v="2"/>
    <s v="과장"/>
    <s v="09:27:53"/>
    <s v="18:17:52"/>
    <x v="79"/>
    <x v="2"/>
    <n v="5"/>
    <s v="금"/>
    <s v=""/>
    <s v="정상근무"/>
    <d v="1899-12-30T08:49:59"/>
    <d v="1899-12-30T00:17:52"/>
    <d v="1899-12-30T08:32:07"/>
    <n v="8.5352777777777771"/>
    <n v="8"/>
    <n v="8"/>
    <n v="0"/>
    <n v="0"/>
    <x v="1"/>
    <d v="1899-12-30T00:00:00"/>
    <n v="0"/>
    <m/>
  </r>
  <r>
    <s v="2020-03-20(금)"/>
    <x v="3"/>
    <s v="수석"/>
    <s v="09:22:06"/>
    <s v="17:42:01"/>
    <x v="79"/>
    <x v="2"/>
    <n v="5"/>
    <s v="금"/>
    <s v=""/>
    <s v="정상근무"/>
    <d v="1899-12-30T08:19:55"/>
    <s v="1:00:00"/>
    <d v="1899-12-30T07:19:55"/>
    <n v="7.3319444444444439"/>
    <n v="7"/>
    <n v="7"/>
    <n v="0"/>
    <n v="0"/>
    <x v="1"/>
    <d v="1899-12-30T00:40:05"/>
    <n v="40"/>
    <m/>
  </r>
  <r>
    <s v="2020-03-20(금)"/>
    <x v="4"/>
    <s v="선임"/>
    <s v="09:01:27"/>
    <s v="20:23:48"/>
    <x v="79"/>
    <x v="2"/>
    <n v="5"/>
    <s v="금"/>
    <s v=""/>
    <s v="정상근무"/>
    <d v="1899-12-30T11:22:21"/>
    <s v="2:00:00"/>
    <d v="1899-12-30T09:22:21"/>
    <n v="9.3725000000000005"/>
    <n v="9"/>
    <n v="8"/>
    <n v="1"/>
    <n v="0"/>
    <x v="1"/>
    <d v="1899-12-30T00:00:00"/>
    <n v="0"/>
    <m/>
  </r>
  <r>
    <s v="2020-03-20(금)"/>
    <x v="5"/>
    <s v="연구원"/>
    <s v=""/>
    <s v=""/>
    <x v="79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0(금)"/>
    <x v="6"/>
    <s v="연구원"/>
    <s v="09:26:02"/>
    <s v="21:56:55"/>
    <x v="79"/>
    <x v="2"/>
    <n v="5"/>
    <s v="금"/>
    <s v=""/>
    <s v="정상근무"/>
    <d v="1899-12-30T12:30:53"/>
    <s v="2:00:00"/>
    <d v="1899-12-30T10:30:53"/>
    <n v="10.514722222222222"/>
    <n v="10"/>
    <n v="8"/>
    <n v="2"/>
    <n v="0"/>
    <x v="1"/>
    <d v="1899-12-30T00:00:00"/>
    <n v="0"/>
    <m/>
  </r>
  <r>
    <s v="2020-03-20(금)"/>
    <x v="7"/>
    <s v="이사"/>
    <s v="09:36:39"/>
    <s v="18:50:15"/>
    <x v="79"/>
    <x v="2"/>
    <n v="5"/>
    <s v="금"/>
    <s v=""/>
    <s v="정상근무"/>
    <d v="1899-12-30T09:13:36"/>
    <d v="1899-12-30T00:50:15"/>
    <d v="1899-12-30T08:23:21"/>
    <n v="8.3891666666666662"/>
    <n v="8"/>
    <n v="8"/>
    <n v="0"/>
    <n v="0"/>
    <x v="1"/>
    <d v="1899-12-30T00:00:00"/>
    <n v="0"/>
    <m/>
  </r>
  <r>
    <s v="2020-03-20(금)"/>
    <x v="8"/>
    <s v="수석"/>
    <s v="09:00:46"/>
    <s v="20:49:10"/>
    <x v="79"/>
    <x v="2"/>
    <n v="5"/>
    <s v="금"/>
    <s v=""/>
    <s v="정상근무"/>
    <d v="1899-12-30T11:48:24"/>
    <s v="2:00:00"/>
    <d v="1899-12-30T09:48:24"/>
    <n v="9.8066666666666666"/>
    <n v="9"/>
    <n v="8"/>
    <n v="1"/>
    <n v="0"/>
    <x v="1"/>
    <d v="1899-12-30T00:00:00"/>
    <n v="0"/>
    <m/>
  </r>
  <r>
    <s v="2020-03-20(금)"/>
    <x v="9"/>
    <s v="이사"/>
    <s v="07:21:50"/>
    <s v="19:02:16"/>
    <x v="79"/>
    <x v="2"/>
    <n v="5"/>
    <s v="금"/>
    <s v=""/>
    <s v="정상근무"/>
    <d v="1899-12-30T11:40:26"/>
    <s v="2:00:00"/>
    <d v="1899-12-30T09:40:26"/>
    <n v="9.6738888888888876"/>
    <n v="9"/>
    <n v="8"/>
    <n v="1"/>
    <n v="0"/>
    <x v="1"/>
    <d v="1899-12-30T00:00:00"/>
    <n v="0"/>
    <m/>
  </r>
  <r>
    <s v="2020-03-20(금)"/>
    <x v="10"/>
    <s v="책임"/>
    <s v="09:18:44"/>
    <s v="18:12:22"/>
    <x v="79"/>
    <x v="2"/>
    <n v="5"/>
    <s v="금"/>
    <s v=""/>
    <s v="정상근무"/>
    <d v="1899-12-30T08:53:38"/>
    <d v="1899-12-30T00:12:22"/>
    <d v="1899-12-30T08:41:16"/>
    <n v="8.6877777777777787"/>
    <n v="8"/>
    <n v="8"/>
    <n v="0"/>
    <n v="0"/>
    <x v="1"/>
    <d v="1899-12-30T00:00:00"/>
    <n v="0"/>
    <m/>
  </r>
  <r>
    <s v="2020-03-20(금)"/>
    <x v="11"/>
    <s v="주임"/>
    <s v="09:17:02"/>
    <s v="20:09:26"/>
    <x v="79"/>
    <x v="2"/>
    <n v="5"/>
    <s v="금"/>
    <s v=""/>
    <s v="정상근무"/>
    <d v="1899-12-30T10:52:24"/>
    <s v="2:00:00"/>
    <d v="1899-12-30T08:52:24"/>
    <n v="8.8733333333333331"/>
    <n v="8"/>
    <n v="8"/>
    <n v="0"/>
    <n v="0"/>
    <x v="1"/>
    <d v="1899-12-30T00:00:00"/>
    <n v="0"/>
    <m/>
  </r>
  <r>
    <s v="2020-03-20(금)"/>
    <x v="12"/>
    <s v="수석"/>
    <s v="09:19:20"/>
    <s v="19:26:41"/>
    <x v="79"/>
    <x v="2"/>
    <n v="5"/>
    <s v="금"/>
    <s v=""/>
    <s v="정상근무"/>
    <d v="1899-12-30T10:07:21"/>
    <s v="2:00:00"/>
    <d v="1899-12-30T08:07:21"/>
    <n v="8.1225000000000005"/>
    <n v="8"/>
    <n v="8"/>
    <n v="0"/>
    <n v="0"/>
    <x v="1"/>
    <d v="1899-12-30T00:00:00"/>
    <n v="0"/>
    <m/>
  </r>
  <r>
    <s v="2020-03-21(토)"/>
    <x v="0"/>
    <s v="수석"/>
    <s v="10:56:34"/>
    <s v="21:01:53"/>
    <x v="80"/>
    <x v="2"/>
    <n v="6"/>
    <s v="토"/>
    <s v=""/>
    <s v="휴무"/>
    <d v="1899-12-30T10:05:19"/>
    <s v="2:00:00"/>
    <d v="1899-12-30T08:05:19"/>
    <n v="8.0886111111111116"/>
    <n v="8"/>
    <n v="8"/>
    <n v="0"/>
    <n v="0"/>
    <x v="2"/>
    <d v="1899-12-30T00:00:00"/>
    <n v="0"/>
    <m/>
  </r>
  <r>
    <s v="2020-03-21(토)"/>
    <x v="1"/>
    <s v="대표이사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2"/>
    <s v="과장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3"/>
    <s v="수석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4"/>
    <s v="선임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5"/>
    <s v="연구원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6"/>
    <s v="연구원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7"/>
    <s v="이사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8"/>
    <s v="수석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9"/>
    <s v="이사"/>
    <s v="06:23:36"/>
    <s v="16:01:13"/>
    <x v="80"/>
    <x v="2"/>
    <n v="6"/>
    <s v="토"/>
    <s v=""/>
    <s v="휴무"/>
    <d v="1899-12-30T09:37:37"/>
    <s v="1:00:00"/>
    <d v="1899-12-30T08:37:37"/>
    <n v="8.6269444444444456"/>
    <n v="8"/>
    <n v="8"/>
    <n v="0"/>
    <n v="0"/>
    <x v="2"/>
    <d v="1899-12-30T00:00:00"/>
    <n v="0"/>
    <m/>
  </r>
  <r>
    <s v="2020-03-21(토)"/>
    <x v="10"/>
    <s v="책임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11"/>
    <s v="주임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1(토)"/>
    <x v="12"/>
    <s v="수석"/>
    <s v=""/>
    <s v=""/>
    <x v="80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0"/>
    <s v="수석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1"/>
    <s v="대표이사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2"/>
    <s v="과장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3"/>
    <s v="수석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4"/>
    <s v="선임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5"/>
    <s v="연구원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6"/>
    <s v="연구원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7"/>
    <s v="이사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8"/>
    <s v="수석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9"/>
    <s v="이사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10"/>
    <s v="책임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11"/>
    <s v="주임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2(일)"/>
    <x v="12"/>
    <s v="수석"/>
    <s v=""/>
    <s v=""/>
    <x v="81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3(월)"/>
    <x v="0"/>
    <s v="수석"/>
    <s v="09:27:28"/>
    <s v="00:55:40"/>
    <x v="82"/>
    <x v="2"/>
    <n v="1"/>
    <s v="월"/>
    <s v=""/>
    <s v="정상근무"/>
    <d v="1899-12-30T15:28:12"/>
    <d v="1899-12-30T00:00:00"/>
    <d v="1899-12-30T15:28:12"/>
    <n v="15.47"/>
    <n v="15"/>
    <n v="8"/>
    <n v="3"/>
    <n v="4"/>
    <x v="1"/>
    <d v="1899-12-30T00:00:00"/>
    <n v="0"/>
    <m/>
  </r>
  <r>
    <s v="2020-03-23(월)"/>
    <x v="1"/>
    <s v="대표이사"/>
    <s v="09:03:16"/>
    <s v="21:13:30"/>
    <x v="82"/>
    <x v="2"/>
    <n v="1"/>
    <s v="월"/>
    <s v=""/>
    <s v="정상근무"/>
    <d v="1899-12-30T12:10:14"/>
    <s v="2:00:00"/>
    <d v="1899-12-30T10:10:14"/>
    <n v="10.170555555555556"/>
    <n v="10"/>
    <n v="8"/>
    <n v="2"/>
    <n v="0"/>
    <x v="1"/>
    <d v="1899-12-30T00:00:00"/>
    <n v="0"/>
    <m/>
  </r>
  <r>
    <s v="2020-03-23(월)"/>
    <x v="2"/>
    <s v="과장"/>
    <s v="09:30:17"/>
    <s v="18:29:03"/>
    <x v="82"/>
    <x v="2"/>
    <n v="1"/>
    <s v="월"/>
    <s v=""/>
    <s v="정상근무"/>
    <d v="1899-12-30T08:58:46"/>
    <d v="1899-12-30T00:29:03"/>
    <d v="1899-12-30T08:29:43"/>
    <n v="8.4952777777777762"/>
    <n v="8"/>
    <n v="8"/>
    <n v="0"/>
    <n v="0"/>
    <x v="1"/>
    <d v="1899-12-30T00:00:00"/>
    <n v="0"/>
    <m/>
  </r>
  <r>
    <s v="2020-03-23(월)"/>
    <x v="3"/>
    <s v="수석"/>
    <s v="13:33:59"/>
    <s v="17:36:44"/>
    <x v="82"/>
    <x v="2"/>
    <n v="1"/>
    <s v="월"/>
    <s v=""/>
    <s v="정상근무"/>
    <d v="1899-12-30T04:02:45"/>
    <s v="1:00:00"/>
    <d v="1899-12-30T03:02:45"/>
    <n v="3.0458333333333334"/>
    <n v="3"/>
    <n v="3"/>
    <n v="0"/>
    <n v="0"/>
    <x v="1"/>
    <d v="1899-12-30T04:57:15"/>
    <n v="297"/>
    <m/>
  </r>
  <r>
    <s v="2020-03-23(월)"/>
    <x v="4"/>
    <s v="선임"/>
    <s v="08:52:59"/>
    <s v="18:37:42"/>
    <x v="82"/>
    <x v="2"/>
    <n v="1"/>
    <s v="월"/>
    <s v=""/>
    <s v="정상근무"/>
    <d v="1899-12-30T09:44:43"/>
    <d v="1899-12-30T00:37:42"/>
    <d v="1899-12-30T09:07:01"/>
    <n v="9.1169444444444441"/>
    <n v="9"/>
    <n v="8"/>
    <n v="1"/>
    <n v="0"/>
    <x v="1"/>
    <d v="1899-12-30T00:00:00"/>
    <n v="0"/>
    <m/>
  </r>
  <r>
    <s v="2020-03-23(월)"/>
    <x v="5"/>
    <s v="연구원"/>
    <s v=""/>
    <s v=""/>
    <x v="82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3(월)"/>
    <x v="6"/>
    <s v="연구원"/>
    <s v=""/>
    <s v=""/>
    <x v="82"/>
    <x v="2"/>
    <n v="1"/>
    <s v="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3(월)"/>
    <x v="7"/>
    <s v="이사"/>
    <s v="09:29:40"/>
    <s v="21:06:45"/>
    <x v="82"/>
    <x v="2"/>
    <n v="1"/>
    <s v="월"/>
    <s v=""/>
    <s v="정상근무"/>
    <d v="1899-12-30T11:37:05"/>
    <s v="2:00:00"/>
    <d v="1899-12-30T09:37:05"/>
    <n v="9.6180555555555554"/>
    <n v="9"/>
    <n v="8"/>
    <n v="1"/>
    <n v="0"/>
    <x v="1"/>
    <d v="1899-12-30T00:00:00"/>
    <n v="0"/>
    <m/>
  </r>
  <r>
    <s v="2020-03-23(월)"/>
    <x v="8"/>
    <s v="수석"/>
    <s v=""/>
    <s v="20:48:50"/>
    <x v="82"/>
    <x v="2"/>
    <n v="1"/>
    <s v="월"/>
    <s v=""/>
    <s v="정상근무"/>
    <s v=""/>
    <s v="2:00:00"/>
    <s v=""/>
    <s v=""/>
    <n v="0"/>
    <n v="0"/>
    <n v="0"/>
    <n v="0"/>
    <x v="0"/>
    <d v="1899-12-30T00:00:00"/>
    <n v="0"/>
    <m/>
  </r>
  <r>
    <s v="2020-03-23(월)"/>
    <x v="9"/>
    <s v="이사"/>
    <s v="07:26:58"/>
    <s v="17:59:42"/>
    <x v="82"/>
    <x v="2"/>
    <n v="1"/>
    <s v="월"/>
    <s v=""/>
    <s v="정상근무"/>
    <d v="1899-12-30T10:32:44"/>
    <s v="1:00:00"/>
    <d v="1899-12-30T09:32:44"/>
    <n v="9.5455555555555556"/>
    <n v="9"/>
    <n v="8"/>
    <n v="1"/>
    <n v="0"/>
    <x v="1"/>
    <d v="1899-12-30T00:00:00"/>
    <n v="0"/>
    <m/>
  </r>
  <r>
    <s v="2020-03-23(월)"/>
    <x v="10"/>
    <s v="책임"/>
    <s v="09:18:36"/>
    <s v="18:20:27"/>
    <x v="82"/>
    <x v="2"/>
    <n v="1"/>
    <s v="월"/>
    <s v=""/>
    <s v="정상근무"/>
    <d v="1899-12-30T09:01:51"/>
    <d v="1899-12-30T00:20:27"/>
    <d v="1899-12-30T08:41:24"/>
    <n v="8.69"/>
    <n v="8"/>
    <n v="8"/>
    <n v="0"/>
    <n v="0"/>
    <x v="1"/>
    <d v="1899-12-30T00:00:00"/>
    <n v="0"/>
    <m/>
  </r>
  <r>
    <s v="2020-03-23(월)"/>
    <x v="11"/>
    <s v="주임"/>
    <s v="09:14:38"/>
    <s v="20:34:26"/>
    <x v="82"/>
    <x v="2"/>
    <n v="1"/>
    <s v="월"/>
    <s v=""/>
    <s v="정상근무"/>
    <d v="1899-12-30T11:19:48"/>
    <s v="2:00:00"/>
    <d v="1899-12-30T09:19:48"/>
    <n v="9.33"/>
    <n v="9"/>
    <n v="8"/>
    <n v="1"/>
    <n v="0"/>
    <x v="1"/>
    <d v="1899-12-30T00:00:00"/>
    <n v="0"/>
    <m/>
  </r>
  <r>
    <s v="2020-03-23(월)"/>
    <x v="12"/>
    <s v="수석"/>
    <s v="14:17:56"/>
    <s v="18:18:10"/>
    <x v="82"/>
    <x v="2"/>
    <n v="1"/>
    <s v="월"/>
    <s v=""/>
    <s v="정상근무"/>
    <d v="1899-12-30T04:00:14"/>
    <d v="1899-12-30T00:18:10"/>
    <d v="1899-12-30T03:42:04"/>
    <n v="3.7011111111111115"/>
    <n v="3"/>
    <n v="3"/>
    <n v="0"/>
    <n v="0"/>
    <x v="1"/>
    <d v="1899-12-30T04:17:56"/>
    <n v="258"/>
    <m/>
  </r>
  <r>
    <s v="2020-03-24(화)"/>
    <x v="0"/>
    <s v="수석"/>
    <s v="09:18:08"/>
    <s v="04:55:32"/>
    <x v="83"/>
    <x v="2"/>
    <n v="2"/>
    <s v="화"/>
    <s v=""/>
    <s v="정상근무"/>
    <d v="1899-12-30T19:37:24"/>
    <d v="1899-12-30T00:00:00"/>
    <d v="1899-12-30T19:37:24"/>
    <n v="19.623333333333335"/>
    <n v="19"/>
    <n v="8"/>
    <n v="3"/>
    <n v="8"/>
    <x v="1"/>
    <d v="1899-12-30T00:00:00"/>
    <n v="0"/>
    <m/>
  </r>
  <r>
    <s v="2020-03-24(화)"/>
    <x v="1"/>
    <s v="대표이사"/>
    <s v="09:08:55"/>
    <s v="20:43:23"/>
    <x v="83"/>
    <x v="2"/>
    <n v="2"/>
    <s v="화"/>
    <s v=""/>
    <s v="정상근무"/>
    <d v="1899-12-30T11:34:28"/>
    <s v="2:00:00"/>
    <d v="1899-12-30T09:34:28"/>
    <n v="9.5744444444444436"/>
    <n v="9"/>
    <n v="8"/>
    <n v="1"/>
    <n v="0"/>
    <x v="1"/>
    <d v="1899-12-30T00:00:00"/>
    <n v="0"/>
    <m/>
  </r>
  <r>
    <s v="2020-03-24(화)"/>
    <x v="2"/>
    <s v="과장"/>
    <s v="09:24:54"/>
    <s v=""/>
    <x v="83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4(화)"/>
    <x v="3"/>
    <s v="수석"/>
    <s v="09:30:53"/>
    <s v="17:43:46"/>
    <x v="83"/>
    <x v="2"/>
    <n v="2"/>
    <s v="화"/>
    <s v=""/>
    <s v="정상근무"/>
    <d v="1899-12-30T08:12:53"/>
    <s v="1:00:00"/>
    <d v="1899-12-30T07:12:53"/>
    <n v="7.214722222222222"/>
    <n v="7"/>
    <n v="7"/>
    <n v="0"/>
    <n v="0"/>
    <x v="1"/>
    <d v="1899-12-30T00:47:07"/>
    <n v="47"/>
    <m/>
  </r>
  <r>
    <s v="2020-03-24(화)"/>
    <x v="4"/>
    <s v="선임"/>
    <s v="13:42:12"/>
    <s v="22:14:46"/>
    <x v="83"/>
    <x v="2"/>
    <n v="2"/>
    <s v="화"/>
    <s v=""/>
    <s v="정상근무"/>
    <d v="1899-12-30T08:32:34"/>
    <s v="2:00:00"/>
    <d v="1899-12-30T06:32:34"/>
    <n v="6.5427777777777774"/>
    <n v="6"/>
    <n v="6"/>
    <n v="0"/>
    <n v="0"/>
    <x v="1"/>
    <d v="1899-12-30T01:27:26"/>
    <n v="87"/>
    <m/>
  </r>
  <r>
    <s v="2020-03-24(화)"/>
    <x v="5"/>
    <s v="연구원"/>
    <s v="10:09:43"/>
    <s v="20:53:20"/>
    <x v="83"/>
    <x v="2"/>
    <n v="2"/>
    <s v="화"/>
    <s v=""/>
    <s v="정상근무"/>
    <d v="1899-12-30T10:43:37"/>
    <s v="2:00:00"/>
    <d v="1899-12-30T08:43:37"/>
    <n v="8.7269444444444453"/>
    <n v="8"/>
    <n v="8"/>
    <n v="0"/>
    <n v="0"/>
    <x v="1"/>
    <d v="1899-12-30T00:00:00"/>
    <n v="0"/>
    <m/>
  </r>
  <r>
    <s v="2020-03-24(화)"/>
    <x v="6"/>
    <s v="연구원"/>
    <s v="09:16:43"/>
    <s v="20:53:24"/>
    <x v="83"/>
    <x v="2"/>
    <n v="2"/>
    <s v="화"/>
    <s v=""/>
    <s v="정상근무"/>
    <d v="1899-12-30T11:36:41"/>
    <s v="2:00:00"/>
    <d v="1899-12-30T09:36:41"/>
    <n v="9.6113888888888876"/>
    <n v="9"/>
    <n v="8"/>
    <n v="1"/>
    <n v="0"/>
    <x v="1"/>
    <d v="1899-12-30T00:00:00"/>
    <n v="0"/>
    <m/>
  </r>
  <r>
    <s v="2020-03-24(화)"/>
    <x v="7"/>
    <s v="이사"/>
    <s v="09:20:36"/>
    <s v="22:03:27"/>
    <x v="83"/>
    <x v="2"/>
    <n v="2"/>
    <s v="화"/>
    <s v=""/>
    <s v="정상근무"/>
    <d v="1899-12-30T12:42:51"/>
    <s v="2:00:00"/>
    <d v="1899-12-30T10:42:51"/>
    <n v="10.714166666666666"/>
    <n v="10"/>
    <n v="8"/>
    <n v="2"/>
    <n v="0"/>
    <x v="1"/>
    <d v="1899-12-30T00:00:00"/>
    <n v="0"/>
    <m/>
  </r>
  <r>
    <s v="2020-03-24(화)"/>
    <x v="8"/>
    <s v="수석"/>
    <s v=""/>
    <s v="18:40:29"/>
    <x v="83"/>
    <x v="2"/>
    <n v="2"/>
    <s v="화"/>
    <s v=""/>
    <s v="정상근무"/>
    <s v=""/>
    <d v="1899-12-30T00:40:29"/>
    <s v=""/>
    <s v=""/>
    <n v="0"/>
    <n v="0"/>
    <n v="0"/>
    <n v="0"/>
    <x v="0"/>
    <d v="1899-12-30T00:00:00"/>
    <n v="0"/>
    <m/>
  </r>
  <r>
    <s v="2020-03-24(화)"/>
    <x v="9"/>
    <s v="이사"/>
    <s v="07:11:58"/>
    <s v=""/>
    <x v="83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4(화)"/>
    <x v="10"/>
    <s v="책임"/>
    <s v="09:18:03"/>
    <s v="20:52:20"/>
    <x v="83"/>
    <x v="2"/>
    <n v="2"/>
    <s v="화"/>
    <s v=""/>
    <s v="정상근무"/>
    <d v="1899-12-30T11:34:17"/>
    <s v="2:00:00"/>
    <d v="1899-12-30T09:34:17"/>
    <n v="9.5713888888888885"/>
    <n v="9"/>
    <n v="8"/>
    <n v="1"/>
    <n v="0"/>
    <x v="1"/>
    <d v="1899-12-30T00:00:00"/>
    <n v="0"/>
    <m/>
  </r>
  <r>
    <s v="2020-03-24(화)"/>
    <x v="11"/>
    <s v="주임"/>
    <s v="09:23:31"/>
    <s v="18:29:09"/>
    <x v="83"/>
    <x v="2"/>
    <n v="2"/>
    <s v="화"/>
    <s v=""/>
    <s v="정상근무"/>
    <d v="1899-12-30T09:05:38"/>
    <d v="1899-12-30T00:29:09"/>
    <d v="1899-12-30T08:36:29"/>
    <n v="8.6080555555555556"/>
    <n v="8"/>
    <n v="8"/>
    <n v="0"/>
    <n v="0"/>
    <x v="1"/>
    <d v="1899-12-30T00:00:00"/>
    <n v="0"/>
    <m/>
  </r>
  <r>
    <s v="2020-03-24(화)"/>
    <x v="12"/>
    <s v="수석"/>
    <s v="09:12:16"/>
    <s v="19:58:53"/>
    <x v="83"/>
    <x v="2"/>
    <n v="2"/>
    <s v="화"/>
    <s v=""/>
    <s v="정상근무"/>
    <d v="1899-12-30T10:46:37"/>
    <s v="2:00:00"/>
    <d v="1899-12-30T08:46:37"/>
    <n v="8.776944444444446"/>
    <n v="8"/>
    <n v="8"/>
    <n v="0"/>
    <n v="0"/>
    <x v="1"/>
    <d v="1899-12-30T00:00:00"/>
    <n v="0"/>
    <m/>
  </r>
  <r>
    <s v="2020-03-25(수)"/>
    <x v="0"/>
    <s v="수석"/>
    <s v="14:12:51"/>
    <s v="22:55:32"/>
    <x v="84"/>
    <x v="2"/>
    <n v="3"/>
    <s v="수"/>
    <s v=""/>
    <s v="정상근무"/>
    <d v="1899-12-30T08:42:41"/>
    <s v="2:00:00"/>
    <d v="1899-12-30T06:42:41"/>
    <n v="6.7113888888888891"/>
    <n v="6"/>
    <n v="6"/>
    <n v="0"/>
    <n v="0"/>
    <x v="1"/>
    <d v="1899-12-30T01:17:19"/>
    <n v="77"/>
    <m/>
  </r>
  <r>
    <s v="2020-03-25(수)"/>
    <x v="1"/>
    <s v="대표이사"/>
    <s v="09:11:42"/>
    <s v="00:17:09"/>
    <x v="84"/>
    <x v="2"/>
    <n v="3"/>
    <s v="수"/>
    <s v=""/>
    <s v="정상근무"/>
    <d v="1899-12-30T15:05:27"/>
    <d v="1899-12-30T00:00:00"/>
    <d v="1899-12-30T15:05:27"/>
    <n v="15.090833333333334"/>
    <n v="15"/>
    <n v="8"/>
    <n v="3"/>
    <n v="4"/>
    <x v="1"/>
    <d v="1899-12-30T00:00:00"/>
    <n v="0"/>
    <m/>
  </r>
  <r>
    <s v="2020-03-25(수)"/>
    <x v="2"/>
    <s v="과장"/>
    <s v="09:21:47"/>
    <s v="18:23:02"/>
    <x v="84"/>
    <x v="2"/>
    <n v="3"/>
    <s v="수"/>
    <s v=""/>
    <s v="정상근무"/>
    <d v="1899-12-30T09:01:15"/>
    <d v="1899-12-30T00:23:02"/>
    <d v="1899-12-30T08:38:13"/>
    <n v="8.6369444444444436"/>
    <n v="8"/>
    <n v="8"/>
    <n v="0"/>
    <n v="0"/>
    <x v="1"/>
    <d v="1899-12-30T00:00:00"/>
    <n v="0"/>
    <m/>
  </r>
  <r>
    <s v="2020-03-25(수)"/>
    <x v="3"/>
    <s v="수석"/>
    <s v="09:13:12"/>
    <s v="17:45:50"/>
    <x v="84"/>
    <x v="2"/>
    <n v="3"/>
    <s v="수"/>
    <s v=""/>
    <s v="정상근무"/>
    <d v="1899-12-30T08:32:38"/>
    <s v="1:00:00"/>
    <d v="1899-12-30T07:32:38"/>
    <n v="7.5438888888888886"/>
    <n v="7"/>
    <n v="7"/>
    <n v="0"/>
    <n v="0"/>
    <x v="1"/>
    <d v="1899-12-30T00:27:22"/>
    <n v="27"/>
    <m/>
  </r>
  <r>
    <s v="2020-03-25(수)"/>
    <x v="4"/>
    <s v="선임"/>
    <s v="09:04:24"/>
    <s v="22:30:48"/>
    <x v="84"/>
    <x v="2"/>
    <n v="3"/>
    <s v="수"/>
    <s v=""/>
    <s v="정상근무"/>
    <d v="1899-12-30T13:26:24"/>
    <s v="2:00:00"/>
    <d v="1899-12-30T11:26:24"/>
    <n v="11.44"/>
    <n v="11"/>
    <n v="8"/>
    <n v="3"/>
    <n v="0"/>
    <x v="1"/>
    <d v="1899-12-30T00:00:00"/>
    <n v="0"/>
    <m/>
  </r>
  <r>
    <s v="2020-03-25(수)"/>
    <x v="5"/>
    <s v="연구원"/>
    <s v="09:53:49"/>
    <s v="20:12:14"/>
    <x v="84"/>
    <x v="2"/>
    <n v="3"/>
    <s v="수"/>
    <s v=""/>
    <s v="정상근무"/>
    <d v="1899-12-30T10:18:25"/>
    <s v="2:00:00"/>
    <d v="1899-12-30T08:18:25"/>
    <n v="8.3069444444444454"/>
    <n v="8"/>
    <n v="8"/>
    <n v="0"/>
    <n v="0"/>
    <x v="1"/>
    <d v="1899-12-30T00:00:00"/>
    <n v="0"/>
    <m/>
  </r>
  <r>
    <s v="2020-03-25(수)"/>
    <x v="6"/>
    <s v="연구원"/>
    <s v="09:26:15"/>
    <s v="22:46:30"/>
    <x v="84"/>
    <x v="2"/>
    <n v="3"/>
    <s v="수"/>
    <s v=""/>
    <s v="정상근무"/>
    <d v="1899-12-30T13:20:15"/>
    <s v="2:00:00"/>
    <d v="1899-12-30T11:20:15"/>
    <n v="11.3375"/>
    <n v="11"/>
    <n v="8"/>
    <n v="3"/>
    <n v="0"/>
    <x v="1"/>
    <d v="1899-12-30T00:00:00"/>
    <n v="0"/>
    <m/>
  </r>
  <r>
    <s v="2020-03-25(수)"/>
    <x v="7"/>
    <s v="이사"/>
    <s v="09:20:27"/>
    <s v="22:55:37"/>
    <x v="84"/>
    <x v="2"/>
    <n v="3"/>
    <s v="수"/>
    <s v=""/>
    <s v="정상근무"/>
    <d v="1899-12-30T13:35:10"/>
    <s v="2:00:00"/>
    <d v="1899-12-30T11:35:10"/>
    <n v="11.586111111111112"/>
    <n v="11"/>
    <n v="8"/>
    <n v="3"/>
    <n v="0"/>
    <x v="1"/>
    <d v="1899-12-30T00:00:00"/>
    <n v="0"/>
    <m/>
  </r>
  <r>
    <s v="2020-03-25(수)"/>
    <x v="8"/>
    <s v="수석"/>
    <s v="08:48:28"/>
    <s v="21:49:07"/>
    <x v="84"/>
    <x v="2"/>
    <n v="3"/>
    <s v="수"/>
    <s v=""/>
    <s v="정상근무"/>
    <d v="1899-12-30T13:00:39"/>
    <s v="2:00:00"/>
    <d v="1899-12-30T11:00:39"/>
    <n v="11.010833333333334"/>
    <n v="11"/>
    <n v="8"/>
    <n v="3"/>
    <n v="0"/>
    <x v="1"/>
    <d v="1899-12-30T00:00:00"/>
    <n v="0"/>
    <m/>
  </r>
  <r>
    <s v="2020-03-25(수)"/>
    <x v="9"/>
    <s v="이사"/>
    <s v="07:52:10"/>
    <s v=""/>
    <x v="84"/>
    <x v="2"/>
    <n v="3"/>
    <s v="수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5(수)"/>
    <x v="10"/>
    <s v="책임"/>
    <s v="09:19:30"/>
    <s v="22:49:39"/>
    <x v="84"/>
    <x v="2"/>
    <n v="3"/>
    <s v="수"/>
    <s v=""/>
    <s v="정상근무"/>
    <d v="1899-12-30T13:30:09"/>
    <s v="2:00:00"/>
    <d v="1899-12-30T11:30:09"/>
    <n v="11.5025"/>
    <n v="11"/>
    <n v="8"/>
    <n v="3"/>
    <n v="0"/>
    <x v="1"/>
    <d v="1899-12-30T00:00:00"/>
    <n v="0"/>
    <m/>
  </r>
  <r>
    <s v="2020-03-25(수)"/>
    <x v="11"/>
    <s v="주임"/>
    <s v="09:30:46"/>
    <s v="21:29:44"/>
    <x v="84"/>
    <x v="2"/>
    <n v="3"/>
    <s v="수"/>
    <s v=""/>
    <s v="정상근무"/>
    <d v="1899-12-30T11:58:58"/>
    <s v="2:00:00"/>
    <d v="1899-12-30T09:58:58"/>
    <n v="9.9827777777777786"/>
    <n v="9"/>
    <n v="8"/>
    <n v="1"/>
    <n v="0"/>
    <x v="1"/>
    <d v="1899-12-30T00:00:00"/>
    <n v="0"/>
    <m/>
  </r>
  <r>
    <s v="2020-03-25(수)"/>
    <x v="12"/>
    <s v="수석"/>
    <s v="09:17:50"/>
    <s v="19:09:35"/>
    <x v="84"/>
    <x v="2"/>
    <n v="3"/>
    <s v="수"/>
    <s v=""/>
    <s v="정상근무"/>
    <d v="1899-12-30T09:51:45"/>
    <s v="2:00:00"/>
    <d v="1899-12-30T07:51:45"/>
    <n v="7.8624999999999998"/>
    <n v="7"/>
    <n v="7"/>
    <n v="0"/>
    <n v="0"/>
    <x v="1"/>
    <d v="1899-12-30T00:08:15"/>
    <n v="8"/>
    <m/>
  </r>
  <r>
    <s v="2020-03-26(목)"/>
    <x v="0"/>
    <s v="수석"/>
    <s v="09:24:33"/>
    <s v="23:49:11"/>
    <x v="85"/>
    <x v="2"/>
    <n v="4"/>
    <s v="목"/>
    <s v=""/>
    <s v="정상근무"/>
    <d v="1899-12-30T14:24:38"/>
    <s v="2:00:00"/>
    <d v="1899-12-30T12:24:38"/>
    <n v="12.410555555555556"/>
    <n v="12"/>
    <n v="8"/>
    <n v="3"/>
    <n v="1"/>
    <x v="1"/>
    <d v="1899-12-30T00:00:00"/>
    <n v="0"/>
    <m/>
  </r>
  <r>
    <s v="2020-03-26(목)"/>
    <x v="1"/>
    <s v="대표이사"/>
    <s v="06:35:16"/>
    <s v="17:56:16"/>
    <x v="85"/>
    <x v="2"/>
    <n v="4"/>
    <s v="목"/>
    <s v=""/>
    <s v="정상근무"/>
    <d v="1899-12-30T11:21:00"/>
    <s v="1:00:00"/>
    <d v="1899-12-30T10:21:00"/>
    <n v="10.35"/>
    <n v="10"/>
    <n v="8"/>
    <n v="2"/>
    <n v="0"/>
    <x v="1"/>
    <d v="1899-12-30T00:00:00"/>
    <n v="0"/>
    <m/>
  </r>
  <r>
    <s v="2020-03-26(목)"/>
    <x v="2"/>
    <s v="과장"/>
    <s v="09:28:03"/>
    <s v="18:43:18"/>
    <x v="85"/>
    <x v="2"/>
    <n v="4"/>
    <s v="목"/>
    <s v=""/>
    <s v="정상근무"/>
    <d v="1899-12-30T09:15:15"/>
    <d v="1899-12-30T00:43:18"/>
    <d v="1899-12-30T08:31:57"/>
    <n v="8.5325000000000006"/>
    <n v="8"/>
    <n v="8"/>
    <n v="0"/>
    <n v="0"/>
    <x v="1"/>
    <d v="1899-12-30T00:00:00"/>
    <n v="0"/>
    <m/>
  </r>
  <r>
    <s v="2020-03-26(목)"/>
    <x v="3"/>
    <s v="수석"/>
    <s v="09:19:02"/>
    <s v="17:31:48"/>
    <x v="85"/>
    <x v="2"/>
    <n v="4"/>
    <s v="목"/>
    <s v=""/>
    <s v="정상근무"/>
    <d v="1899-12-30T08:12:46"/>
    <s v="1:00:00"/>
    <d v="1899-12-30T07:12:46"/>
    <n v="7.2127777777777782"/>
    <n v="7"/>
    <n v="7"/>
    <n v="0"/>
    <n v="0"/>
    <x v="1"/>
    <d v="1899-12-30T00:47:14"/>
    <n v="47"/>
    <m/>
  </r>
  <r>
    <s v="2020-03-26(목)"/>
    <x v="4"/>
    <s v="선임"/>
    <s v="09:13:26"/>
    <s v="00:18:22"/>
    <x v="85"/>
    <x v="2"/>
    <n v="4"/>
    <s v="목"/>
    <s v=""/>
    <s v="정상근무"/>
    <d v="1899-12-30T15:04:56"/>
    <d v="1899-12-30T00:00:00"/>
    <d v="1899-12-30T15:04:56"/>
    <n v="15.082222222222223"/>
    <n v="15"/>
    <n v="8"/>
    <n v="3"/>
    <n v="4"/>
    <x v="1"/>
    <d v="1899-12-30T00:00:00"/>
    <n v="0"/>
    <m/>
  </r>
  <r>
    <s v="2020-03-26(목)"/>
    <x v="5"/>
    <s v="연구원"/>
    <s v="15:09:22"/>
    <s v="21:22:42"/>
    <x v="85"/>
    <x v="2"/>
    <n v="4"/>
    <s v="목"/>
    <s v=""/>
    <s v="정상근무"/>
    <d v="1899-12-30T06:13:20"/>
    <s v="2:00:00"/>
    <d v="1899-12-30T04:13:20"/>
    <n v="4.2222222222222223"/>
    <n v="4"/>
    <n v="4"/>
    <n v="0"/>
    <n v="0"/>
    <x v="1"/>
    <d v="1899-12-30T03:46:40"/>
    <n v="227"/>
    <m/>
  </r>
  <r>
    <s v="2020-03-26(목)"/>
    <x v="6"/>
    <s v="연구원"/>
    <s v="09:25:10"/>
    <s v="00:15:07"/>
    <x v="85"/>
    <x v="2"/>
    <n v="4"/>
    <s v="목"/>
    <s v=""/>
    <s v="정상근무"/>
    <d v="1899-12-30T14:49:57"/>
    <d v="1899-12-30T00:00:00"/>
    <d v="1899-12-30T14:49:57"/>
    <n v="14.8325"/>
    <n v="14"/>
    <n v="8"/>
    <n v="3"/>
    <n v="3"/>
    <x v="1"/>
    <d v="1899-12-30T00:00:00"/>
    <n v="0"/>
    <m/>
  </r>
  <r>
    <s v="2020-03-26(목)"/>
    <x v="7"/>
    <s v="이사"/>
    <s v="09:24:27"/>
    <s v="21:26:46"/>
    <x v="85"/>
    <x v="2"/>
    <n v="4"/>
    <s v="목"/>
    <s v=""/>
    <s v="정상근무"/>
    <d v="1899-12-30T12:02:19"/>
    <s v="2:00:00"/>
    <d v="1899-12-30T10:02:19"/>
    <n v="10.038611111111111"/>
    <n v="10"/>
    <n v="8"/>
    <n v="2"/>
    <n v="0"/>
    <x v="1"/>
    <d v="1899-12-30T00:00:00"/>
    <n v="0"/>
    <m/>
  </r>
  <r>
    <s v="2020-03-26(목)"/>
    <x v="8"/>
    <s v="수석"/>
    <s v="08:42:09"/>
    <s v="00:14:10"/>
    <x v="85"/>
    <x v="2"/>
    <n v="4"/>
    <s v="목"/>
    <s v=""/>
    <s v="정상근무"/>
    <d v="1899-12-30T15:32:01"/>
    <d v="1899-12-30T00:00:00"/>
    <d v="1899-12-30T15:32:01"/>
    <n v="15.53361111111111"/>
    <n v="15"/>
    <n v="8"/>
    <n v="3"/>
    <n v="4"/>
    <x v="1"/>
    <d v="1899-12-30T00:00:00"/>
    <n v="0"/>
    <m/>
  </r>
  <r>
    <s v="2020-03-26(목)"/>
    <x v="9"/>
    <s v="이사"/>
    <s v="06:36:04"/>
    <s v="19:16:43"/>
    <x v="85"/>
    <x v="2"/>
    <n v="4"/>
    <s v="목"/>
    <s v=""/>
    <s v="정상근무"/>
    <d v="1899-12-30T12:40:39"/>
    <s v="2:00:00"/>
    <d v="1899-12-30T10:40:39"/>
    <n v="10.6775"/>
    <n v="10"/>
    <n v="8"/>
    <n v="2"/>
    <n v="0"/>
    <x v="1"/>
    <d v="1899-12-30T00:00:00"/>
    <n v="0"/>
    <m/>
  </r>
  <r>
    <s v="2020-03-26(목)"/>
    <x v="10"/>
    <s v="책임"/>
    <s v="09:18:14"/>
    <s v="00:13:35"/>
    <x v="85"/>
    <x v="2"/>
    <n v="4"/>
    <s v="목"/>
    <s v=""/>
    <s v="정상근무"/>
    <d v="1899-12-30T14:55:21"/>
    <d v="1899-12-30T00:00:00"/>
    <d v="1899-12-30T14:55:21"/>
    <n v="14.922499999999999"/>
    <n v="14"/>
    <n v="8"/>
    <n v="3"/>
    <n v="3"/>
    <x v="1"/>
    <d v="1899-12-30T00:00:00"/>
    <n v="0"/>
    <m/>
  </r>
  <r>
    <s v="2020-03-26(목)"/>
    <x v="11"/>
    <s v="주임"/>
    <s v="09:10:10"/>
    <s v="00:14:03"/>
    <x v="85"/>
    <x v="2"/>
    <n v="4"/>
    <s v="목"/>
    <s v=""/>
    <s v="정상근무"/>
    <d v="1899-12-30T15:03:53"/>
    <d v="1899-12-30T00:00:00"/>
    <d v="1899-12-30T15:03:53"/>
    <n v="15.064722222222223"/>
    <n v="15"/>
    <n v="8"/>
    <n v="3"/>
    <n v="4"/>
    <x v="1"/>
    <d v="1899-12-30T00:00:00"/>
    <n v="0"/>
    <m/>
  </r>
  <r>
    <s v="2020-03-26(목)"/>
    <x v="12"/>
    <s v="수석"/>
    <s v="09:20:42"/>
    <s v="20:17:58"/>
    <x v="85"/>
    <x v="2"/>
    <n v="4"/>
    <s v="목"/>
    <s v=""/>
    <s v="정상근무"/>
    <d v="1899-12-30T10:57:16"/>
    <s v="2:00:00"/>
    <d v="1899-12-30T08:57:16"/>
    <n v="8.9544444444444444"/>
    <n v="8"/>
    <n v="8"/>
    <n v="0"/>
    <n v="0"/>
    <x v="1"/>
    <d v="1899-12-30T00:00:00"/>
    <n v="0"/>
    <m/>
  </r>
  <r>
    <s v="2020-03-27(금)"/>
    <x v="0"/>
    <s v="수석"/>
    <s v="09:28:05"/>
    <s v="21:18:16"/>
    <x v="86"/>
    <x v="2"/>
    <n v="5"/>
    <s v="금"/>
    <s v=""/>
    <s v="정상근무"/>
    <d v="1899-12-30T11:50:11"/>
    <s v="2:00:00"/>
    <d v="1899-12-30T09:50:11"/>
    <n v="9.8363888888888891"/>
    <n v="9"/>
    <n v="8"/>
    <n v="1"/>
    <n v="0"/>
    <x v="1"/>
    <d v="1899-12-30T00:00:00"/>
    <n v="0"/>
    <m/>
  </r>
  <r>
    <s v="2020-03-27(금)"/>
    <x v="1"/>
    <s v="대표이사"/>
    <s v=""/>
    <s v=""/>
    <x v="86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7(금)"/>
    <x v="2"/>
    <s v="과장"/>
    <s v="09:28:35"/>
    <s v="18:34:57"/>
    <x v="86"/>
    <x v="2"/>
    <n v="5"/>
    <s v="금"/>
    <s v=""/>
    <s v="정상근무"/>
    <d v="1899-12-30T09:06:22"/>
    <d v="1899-12-30T00:34:57"/>
    <d v="1899-12-30T08:31:25"/>
    <n v="8.5236111111111121"/>
    <n v="8"/>
    <n v="8"/>
    <n v="0"/>
    <n v="0"/>
    <x v="1"/>
    <d v="1899-12-30T00:00:00"/>
    <n v="0"/>
    <m/>
  </r>
  <r>
    <s v="2020-03-27(금)"/>
    <x v="3"/>
    <s v="수석"/>
    <s v="09:17:16"/>
    <s v=""/>
    <x v="86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7(금)"/>
    <x v="4"/>
    <s v="선임"/>
    <s v=""/>
    <s v=""/>
    <x v="86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7(금)"/>
    <x v="5"/>
    <s v="연구원"/>
    <s v="09:43:02"/>
    <s v="20:31:18"/>
    <x v="86"/>
    <x v="2"/>
    <n v="5"/>
    <s v="금"/>
    <s v=""/>
    <s v="정상근무"/>
    <d v="1899-12-30T10:48:16"/>
    <s v="2:00:00"/>
    <d v="1899-12-30T08:48:16"/>
    <n v="8.8044444444444458"/>
    <n v="8"/>
    <n v="8"/>
    <n v="0"/>
    <n v="0"/>
    <x v="1"/>
    <d v="1899-12-30T00:00:00"/>
    <n v="0"/>
    <m/>
  </r>
  <r>
    <s v="2020-03-27(금)"/>
    <x v="6"/>
    <s v="연구원"/>
    <s v="09:25:44"/>
    <s v="21:07:52"/>
    <x v="86"/>
    <x v="2"/>
    <n v="5"/>
    <s v="금"/>
    <s v=""/>
    <s v="정상근무"/>
    <d v="1899-12-30T11:42:08"/>
    <s v="2:00:00"/>
    <d v="1899-12-30T09:42:08"/>
    <n v="9.7022222222222219"/>
    <n v="9"/>
    <n v="8"/>
    <n v="1"/>
    <n v="0"/>
    <x v="1"/>
    <d v="1899-12-30T00:00:00"/>
    <n v="0"/>
    <m/>
  </r>
  <r>
    <s v="2020-03-27(금)"/>
    <x v="7"/>
    <s v="이사"/>
    <s v=""/>
    <s v=""/>
    <x v="86"/>
    <x v="2"/>
    <n v="5"/>
    <s v="금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27(금)"/>
    <x v="8"/>
    <s v="수석"/>
    <s v="09:06:18"/>
    <s v="18:35:33"/>
    <x v="86"/>
    <x v="2"/>
    <n v="5"/>
    <s v="금"/>
    <s v=""/>
    <s v="정상근무"/>
    <d v="1899-12-30T09:29:15"/>
    <d v="1899-12-30T00:35:33"/>
    <d v="1899-12-30T08:53:42"/>
    <n v="8.8949999999999996"/>
    <n v="8"/>
    <n v="8"/>
    <n v="0"/>
    <n v="0"/>
    <x v="1"/>
    <d v="1899-12-30T00:00:00"/>
    <n v="0"/>
    <m/>
  </r>
  <r>
    <s v="2020-03-27(금)"/>
    <x v="9"/>
    <s v="이사"/>
    <s v="06:16:35"/>
    <s v="18:45:41"/>
    <x v="86"/>
    <x v="2"/>
    <n v="5"/>
    <s v="금"/>
    <s v=""/>
    <s v="정상근무"/>
    <d v="1899-12-30T12:29:06"/>
    <d v="1899-12-30T00:45:41"/>
    <d v="1899-12-30T11:43:25"/>
    <n v="11.723611111111111"/>
    <n v="11"/>
    <n v="8"/>
    <n v="3"/>
    <n v="0"/>
    <x v="1"/>
    <d v="1899-12-30T00:00:00"/>
    <n v="0"/>
    <m/>
  </r>
  <r>
    <s v="2020-03-27(금)"/>
    <x v="10"/>
    <s v="책임"/>
    <s v="09:29:25"/>
    <s v="18:31:02"/>
    <x v="86"/>
    <x v="2"/>
    <n v="5"/>
    <s v="금"/>
    <s v=""/>
    <s v="정상근무"/>
    <d v="1899-12-30T09:01:37"/>
    <d v="1899-12-30T00:31:02"/>
    <d v="1899-12-30T08:30:35"/>
    <n v="8.5097222222222229"/>
    <n v="8"/>
    <n v="8"/>
    <n v="0"/>
    <n v="0"/>
    <x v="1"/>
    <d v="1899-12-30T00:00:00"/>
    <n v="0"/>
    <m/>
  </r>
  <r>
    <s v="2020-03-27(금)"/>
    <x v="11"/>
    <s v="주임"/>
    <s v="09:32:01"/>
    <s v="18:40:49"/>
    <x v="86"/>
    <x v="2"/>
    <n v="5"/>
    <s v="금"/>
    <s v=""/>
    <s v="정상근무"/>
    <d v="1899-12-30T09:08:48"/>
    <d v="1899-12-30T00:40:49"/>
    <d v="1899-12-30T08:27:59"/>
    <n v="8.4663888888888881"/>
    <n v="8"/>
    <n v="8"/>
    <n v="0"/>
    <n v="0"/>
    <x v="1"/>
    <d v="1899-12-30T00:00:00"/>
    <n v="0"/>
    <m/>
  </r>
  <r>
    <s v="2020-03-27(금)"/>
    <x v="12"/>
    <s v="수석"/>
    <s v="09:06:07"/>
    <s v="19:35:34"/>
    <x v="86"/>
    <x v="2"/>
    <n v="5"/>
    <s v="금"/>
    <s v=""/>
    <s v="정상근무"/>
    <d v="1899-12-30T10:29:27"/>
    <s v="2:00:00"/>
    <d v="1899-12-30T08:29:27"/>
    <n v="8.4908333333333328"/>
    <n v="8"/>
    <n v="8"/>
    <n v="0"/>
    <n v="0"/>
    <x v="1"/>
    <d v="1899-12-30T00:00:00"/>
    <n v="0"/>
    <m/>
  </r>
  <r>
    <s v="2020-03-28(토)"/>
    <x v="0"/>
    <s v="수석"/>
    <s v="11:02:57"/>
    <s v="20:55:18"/>
    <x v="87"/>
    <x v="2"/>
    <n v="6"/>
    <s v="토"/>
    <s v=""/>
    <s v="휴무"/>
    <d v="1899-12-30T09:52:21"/>
    <s v="2:00:00"/>
    <d v="1899-12-30T07:52:21"/>
    <n v="7.8725000000000005"/>
    <n v="7"/>
    <n v="7"/>
    <n v="0"/>
    <n v="0"/>
    <x v="2"/>
    <d v="1899-12-30T00:07:39"/>
    <n v="8"/>
    <m/>
  </r>
  <r>
    <s v="2020-03-28(토)"/>
    <x v="1"/>
    <s v="대표이사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2"/>
    <s v="과장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3"/>
    <s v="수석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4"/>
    <s v="선임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5"/>
    <s v="연구원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6"/>
    <s v="연구원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7"/>
    <s v="이사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8"/>
    <s v="수석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9"/>
    <s v="이사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10"/>
    <s v="책임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11"/>
    <s v="주임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8(토)"/>
    <x v="12"/>
    <s v="수석"/>
    <s v=""/>
    <s v=""/>
    <x v="87"/>
    <x v="2"/>
    <n v="6"/>
    <s v="토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0"/>
    <s v="수석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1"/>
    <s v="대표이사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2"/>
    <s v="과장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3"/>
    <s v="수석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4"/>
    <s v="선임"/>
    <s v="09:13:26"/>
    <s v="21:13:34"/>
    <x v="88"/>
    <x v="2"/>
    <n v="7"/>
    <s v="일"/>
    <s v=""/>
    <s v="휴무"/>
    <d v="1899-12-30T12:00:08"/>
    <s v="2:00:00"/>
    <d v="1899-12-30T10:00:08"/>
    <n v="10.002222222222223"/>
    <n v="10"/>
    <n v="8"/>
    <n v="2"/>
    <n v="0"/>
    <x v="2"/>
    <d v="1899-12-30T00:00:00"/>
    <n v="0"/>
    <m/>
  </r>
  <r>
    <s v="2020-03-29(일)"/>
    <x v="5"/>
    <s v="연구원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6"/>
    <s v="연구원"/>
    <s v=""/>
    <s v="21:13:37"/>
    <x v="88"/>
    <x v="2"/>
    <n v="7"/>
    <s v="일"/>
    <s v=""/>
    <s v="휴무"/>
    <s v=""/>
    <s v="2:00:00"/>
    <s v=""/>
    <s v=""/>
    <n v="0"/>
    <n v="0"/>
    <n v="0"/>
    <n v="0"/>
    <x v="0"/>
    <d v="1899-12-30T00:00:00"/>
    <n v="0"/>
    <m/>
  </r>
  <r>
    <s v="2020-03-29(일)"/>
    <x v="7"/>
    <s v="이사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8"/>
    <s v="수석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9"/>
    <s v="이사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10"/>
    <s v="책임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11"/>
    <s v="주임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29(일)"/>
    <x v="12"/>
    <s v="수석"/>
    <s v=""/>
    <s v=""/>
    <x v="88"/>
    <x v="2"/>
    <n v="7"/>
    <s v="일"/>
    <s v=""/>
    <s v="휴무"/>
    <s v=""/>
    <d v="1899-12-30T00:00:00"/>
    <s v=""/>
    <s v=""/>
    <n v="0"/>
    <n v="0"/>
    <n v="0"/>
    <n v="0"/>
    <x v="0"/>
    <d v="1899-12-30T00:00:00"/>
    <n v="0"/>
    <m/>
  </r>
  <r>
    <s v="2020-03-30(월)"/>
    <x v="0"/>
    <s v="수석"/>
    <s v="09:24:59"/>
    <s v="21:17:18"/>
    <x v="89"/>
    <x v="2"/>
    <n v="1"/>
    <s v="월"/>
    <s v=""/>
    <s v="정상근무"/>
    <d v="1899-12-30T11:52:19"/>
    <s v="2:00:00"/>
    <d v="1899-12-30T09:52:19"/>
    <n v="9.8719444444444449"/>
    <n v="9"/>
    <n v="8"/>
    <n v="1"/>
    <n v="0"/>
    <x v="1"/>
    <d v="1899-12-30T00:00:00"/>
    <n v="0"/>
    <m/>
  </r>
  <r>
    <s v="2020-03-30(월)"/>
    <x v="1"/>
    <s v="대표이사"/>
    <s v="07:31:36"/>
    <s v="20:45:06"/>
    <x v="89"/>
    <x v="2"/>
    <n v="1"/>
    <s v="월"/>
    <s v=""/>
    <s v="정상근무"/>
    <d v="1899-12-30T13:13:30"/>
    <s v="2:00:00"/>
    <d v="1899-12-30T11:13:30"/>
    <n v="11.225"/>
    <n v="11"/>
    <n v="8"/>
    <n v="3"/>
    <n v="0"/>
    <x v="1"/>
    <d v="1899-12-30T00:00:00"/>
    <n v="0"/>
    <m/>
  </r>
  <r>
    <s v="2020-03-30(월)"/>
    <x v="2"/>
    <s v="과장"/>
    <s v="09:26:39"/>
    <s v="18:31:56"/>
    <x v="89"/>
    <x v="2"/>
    <n v="1"/>
    <s v="월"/>
    <s v=""/>
    <s v="정상근무"/>
    <d v="1899-12-30T09:05:17"/>
    <d v="1899-12-30T00:31:56"/>
    <d v="1899-12-30T08:33:21"/>
    <n v="8.5558333333333341"/>
    <n v="8"/>
    <n v="8"/>
    <n v="0"/>
    <n v="0"/>
    <x v="1"/>
    <d v="1899-12-30T00:00:00"/>
    <n v="0"/>
    <m/>
  </r>
  <r>
    <s v="2020-03-30(월)"/>
    <x v="3"/>
    <s v="수석"/>
    <s v="09:16:42"/>
    <s v="17:30:35"/>
    <x v="89"/>
    <x v="2"/>
    <n v="1"/>
    <s v="월"/>
    <s v=""/>
    <s v="정상근무"/>
    <d v="1899-12-30T08:13:53"/>
    <s v="1:00:00"/>
    <d v="1899-12-30T07:13:53"/>
    <n v="7.2313888888888886"/>
    <n v="7"/>
    <n v="7"/>
    <n v="0"/>
    <n v="0"/>
    <x v="1"/>
    <d v="1899-12-30T00:46:07"/>
    <n v="46"/>
    <m/>
  </r>
  <r>
    <s v="2020-03-30(월)"/>
    <x v="4"/>
    <s v="선임"/>
    <s v="07:40:33"/>
    <s v="18:10:26"/>
    <x v="89"/>
    <x v="2"/>
    <n v="1"/>
    <s v="월"/>
    <s v=""/>
    <s v="정상근무"/>
    <d v="1899-12-30T10:29:53"/>
    <d v="1899-12-30T00:10:26"/>
    <d v="1899-12-30T10:19:27"/>
    <n v="10.324166666666667"/>
    <n v="10"/>
    <n v="8"/>
    <n v="2"/>
    <n v="0"/>
    <x v="1"/>
    <d v="1899-12-30T00:00:00"/>
    <n v="0"/>
    <m/>
  </r>
  <r>
    <s v="2020-03-30(월)"/>
    <x v="5"/>
    <s v="연구원"/>
    <s v="09:30:33"/>
    <s v="19:43:12"/>
    <x v="89"/>
    <x v="2"/>
    <n v="1"/>
    <s v="월"/>
    <s v=""/>
    <s v="정상근무"/>
    <d v="1899-12-30T10:12:39"/>
    <s v="2:00:00"/>
    <d v="1899-12-30T08:12:39"/>
    <n v="8.2108333333333334"/>
    <n v="8"/>
    <n v="8"/>
    <n v="0"/>
    <n v="0"/>
    <x v="1"/>
    <d v="1899-12-30T00:00:00"/>
    <n v="0"/>
    <m/>
  </r>
  <r>
    <s v="2020-03-30(월)"/>
    <x v="6"/>
    <s v="연구원"/>
    <s v="07:31:27"/>
    <s v="18:20:07"/>
    <x v="89"/>
    <x v="2"/>
    <n v="1"/>
    <s v="월"/>
    <s v=""/>
    <s v="정상근무"/>
    <d v="1899-12-30T10:48:40"/>
    <d v="1899-12-30T00:20:07"/>
    <d v="1899-12-30T10:28:33"/>
    <n v="10.475833333333334"/>
    <n v="10"/>
    <n v="8"/>
    <n v="2"/>
    <n v="0"/>
    <x v="1"/>
    <d v="1899-12-30T00:00:00"/>
    <n v="0"/>
    <m/>
  </r>
  <r>
    <s v="2020-03-30(월)"/>
    <x v="7"/>
    <s v="이사"/>
    <s v="09:18:10"/>
    <s v="18:29:23"/>
    <x v="89"/>
    <x v="2"/>
    <n v="1"/>
    <s v="월"/>
    <s v=""/>
    <s v="정상근무"/>
    <d v="1899-12-30T09:11:13"/>
    <d v="1899-12-30T00:29:23"/>
    <d v="1899-12-30T08:41:50"/>
    <n v="8.6972222222222229"/>
    <n v="8"/>
    <n v="8"/>
    <n v="0"/>
    <n v="0"/>
    <x v="1"/>
    <d v="1899-12-30T00:00:00"/>
    <n v="0"/>
    <m/>
  </r>
  <r>
    <s v="2020-03-30(월)"/>
    <x v="8"/>
    <s v="수석"/>
    <s v="07:15:39"/>
    <s v="19:57:40"/>
    <x v="89"/>
    <x v="2"/>
    <n v="1"/>
    <s v="월"/>
    <s v=""/>
    <s v="정상근무"/>
    <d v="1899-12-30T12:42:01"/>
    <s v="2:00:00"/>
    <d v="1899-12-30T10:42:01"/>
    <n v="10.700277777777776"/>
    <n v="10"/>
    <n v="8"/>
    <n v="2"/>
    <n v="0"/>
    <x v="1"/>
    <d v="1899-12-30T00:00:00"/>
    <n v="0"/>
    <m/>
  </r>
  <r>
    <s v="2020-03-30(월)"/>
    <x v="9"/>
    <s v="이사"/>
    <s v="08:43:47"/>
    <s v="20:27:15"/>
    <x v="89"/>
    <x v="2"/>
    <n v="1"/>
    <s v="월"/>
    <s v=""/>
    <s v="정상근무"/>
    <d v="1899-12-30T11:43:28"/>
    <s v="2:00:00"/>
    <d v="1899-12-30T09:43:28"/>
    <n v="9.724444444444444"/>
    <n v="9"/>
    <n v="8"/>
    <n v="1"/>
    <n v="0"/>
    <x v="1"/>
    <d v="1899-12-30T00:00:00"/>
    <n v="0"/>
    <m/>
  </r>
  <r>
    <s v="2020-03-30(월)"/>
    <x v="10"/>
    <s v="책임"/>
    <s v="07:14:42"/>
    <s v="18:04:59"/>
    <x v="89"/>
    <x v="2"/>
    <n v="1"/>
    <s v="월"/>
    <s v=""/>
    <s v="정상근무"/>
    <d v="1899-12-30T10:50:17"/>
    <d v="1899-12-30T00:04:59"/>
    <d v="1899-12-30T10:45:18"/>
    <n v="10.755000000000001"/>
    <n v="10"/>
    <n v="8"/>
    <n v="2"/>
    <n v="0"/>
    <x v="1"/>
    <d v="1899-12-30T00:00:00"/>
    <n v="0"/>
    <m/>
  </r>
  <r>
    <s v="2020-03-30(월)"/>
    <x v="11"/>
    <s v="주임"/>
    <s v="07:40:37"/>
    <s v="18:10:35"/>
    <x v="89"/>
    <x v="2"/>
    <n v="1"/>
    <s v="월"/>
    <s v=""/>
    <s v="정상근무"/>
    <d v="1899-12-30T10:29:58"/>
    <d v="1899-12-30T00:10:35"/>
    <d v="1899-12-30T10:19:23"/>
    <n v="10.323055555555555"/>
    <n v="10"/>
    <n v="8"/>
    <n v="2"/>
    <n v="0"/>
    <x v="1"/>
    <d v="1899-12-30T00:00:00"/>
    <n v="0"/>
    <m/>
  </r>
  <r>
    <s v="2020-03-30(월)"/>
    <x v="12"/>
    <s v="수석"/>
    <s v="09:30:57"/>
    <s v="18:36:03"/>
    <x v="89"/>
    <x v="2"/>
    <n v="1"/>
    <s v="월"/>
    <s v=""/>
    <s v="정상근무"/>
    <d v="1899-12-30T09:05:06"/>
    <d v="1899-12-30T00:36:03"/>
    <d v="1899-12-30T08:29:03"/>
    <n v="8.4841666666666651"/>
    <n v="8"/>
    <n v="8"/>
    <n v="0"/>
    <n v="0"/>
    <x v="1"/>
    <d v="1899-12-30T00:00:00"/>
    <n v="0"/>
    <m/>
  </r>
  <r>
    <s v="2020-03-31(화)"/>
    <x v="0"/>
    <s v="수석"/>
    <s v="09:33:00"/>
    <s v="22:48:35"/>
    <x v="90"/>
    <x v="2"/>
    <n v="2"/>
    <s v="화"/>
    <s v=""/>
    <s v="정상근무"/>
    <d v="1899-12-30T13:15:35"/>
    <s v="2:00:00"/>
    <d v="1899-12-30T11:15:35"/>
    <n v="11.259722222222223"/>
    <n v="11"/>
    <n v="8"/>
    <n v="3"/>
    <n v="0"/>
    <x v="1"/>
    <d v="1899-12-30T00:00:00"/>
    <n v="0"/>
    <m/>
  </r>
  <r>
    <s v="2020-03-31(화)"/>
    <x v="1"/>
    <s v="대표이사"/>
    <s v=""/>
    <s v="20:29:46"/>
    <x v="90"/>
    <x v="2"/>
    <n v="2"/>
    <s v="화"/>
    <s v=""/>
    <s v="정상근무"/>
    <s v=""/>
    <s v="2:00:00"/>
    <s v=""/>
    <s v=""/>
    <n v="0"/>
    <n v="0"/>
    <n v="0"/>
    <n v="0"/>
    <x v="0"/>
    <d v="1899-12-30T00:00:00"/>
    <n v="0"/>
    <m/>
  </r>
  <r>
    <s v="2020-03-31(화)"/>
    <x v="2"/>
    <s v="과장"/>
    <s v="09:24:29"/>
    <s v="18:36:41"/>
    <x v="90"/>
    <x v="2"/>
    <n v="2"/>
    <s v="화"/>
    <s v=""/>
    <s v="정상근무"/>
    <d v="1899-12-30T09:12:12"/>
    <d v="1899-12-30T00:36:41"/>
    <d v="1899-12-30T08:35:31"/>
    <n v="8.5919444444444455"/>
    <n v="8"/>
    <n v="8"/>
    <n v="0"/>
    <n v="0"/>
    <x v="1"/>
    <d v="1899-12-30T00:00:00"/>
    <n v="0"/>
    <m/>
  </r>
  <r>
    <s v="2020-03-31(화)"/>
    <x v="3"/>
    <s v="수석"/>
    <s v="09:15:45"/>
    <s v="17:45:22"/>
    <x v="90"/>
    <x v="2"/>
    <n v="2"/>
    <s v="화"/>
    <s v=""/>
    <s v="정상근무"/>
    <d v="1899-12-30T08:29:37"/>
    <s v="1:00:00"/>
    <d v="1899-12-30T07:29:37"/>
    <n v="7.493611111111111"/>
    <n v="7"/>
    <n v="7"/>
    <n v="0"/>
    <n v="0"/>
    <x v="1"/>
    <d v="1899-12-30T00:30:23"/>
    <n v="30"/>
    <m/>
  </r>
  <r>
    <s v="2020-03-31(화)"/>
    <x v="4"/>
    <s v="선임"/>
    <s v="08:13:12"/>
    <s v="23:34:35"/>
    <x v="90"/>
    <x v="2"/>
    <n v="2"/>
    <s v="화"/>
    <s v=""/>
    <s v="정상근무"/>
    <d v="1899-12-30T15:21:23"/>
    <s v="2:00:00"/>
    <d v="1899-12-30T13:21:23"/>
    <n v="13.356388888888889"/>
    <n v="13"/>
    <n v="8"/>
    <n v="3"/>
    <n v="2"/>
    <x v="1"/>
    <d v="1899-12-30T00:00:00"/>
    <n v="0"/>
    <m/>
  </r>
  <r>
    <s v="2020-03-31(화)"/>
    <x v="5"/>
    <s v="연구원"/>
    <s v="09:30:38"/>
    <s v="20:15:06"/>
    <x v="90"/>
    <x v="2"/>
    <n v="2"/>
    <s v="화"/>
    <s v=""/>
    <s v="정상근무"/>
    <d v="1899-12-30T10:44:28"/>
    <s v="2:00:00"/>
    <d v="1899-12-30T08:44:28"/>
    <n v="8.7411111111111097"/>
    <n v="8"/>
    <n v="8"/>
    <n v="0"/>
    <n v="0"/>
    <x v="1"/>
    <d v="1899-12-30T00:00:00"/>
    <n v="0"/>
    <m/>
  </r>
  <r>
    <s v="2020-03-31(화)"/>
    <x v="6"/>
    <s v="연구원"/>
    <s v="09:18:28"/>
    <s v="21:41:36"/>
    <x v="90"/>
    <x v="2"/>
    <n v="2"/>
    <s v="화"/>
    <s v=""/>
    <s v="정상근무"/>
    <d v="1899-12-30T12:23:08"/>
    <s v="2:00:00"/>
    <d v="1899-12-30T10:23:08"/>
    <n v="10.385555555555555"/>
    <n v="10"/>
    <n v="8"/>
    <n v="2"/>
    <n v="0"/>
    <x v="1"/>
    <d v="1899-12-30T00:00:00"/>
    <n v="0"/>
    <m/>
  </r>
  <r>
    <s v="2020-03-31(화)"/>
    <x v="7"/>
    <s v="이사"/>
    <s v="09:20:19"/>
    <s v="20:53:43"/>
    <x v="90"/>
    <x v="2"/>
    <n v="2"/>
    <s v="화"/>
    <s v=""/>
    <s v="정상근무"/>
    <d v="1899-12-30T11:33:24"/>
    <s v="2:00:00"/>
    <d v="1899-12-30T09:33:24"/>
    <n v="9.5566666666666666"/>
    <n v="9"/>
    <n v="8"/>
    <n v="1"/>
    <n v="0"/>
    <x v="1"/>
    <d v="1899-12-30T00:00:00"/>
    <n v="0"/>
    <m/>
  </r>
  <r>
    <s v="2020-03-31(화)"/>
    <x v="8"/>
    <s v="수석"/>
    <s v="08:51:26"/>
    <s v="18:41:23"/>
    <x v="90"/>
    <x v="2"/>
    <n v="2"/>
    <s v="화"/>
    <s v=""/>
    <s v="정상근무"/>
    <d v="1899-12-30T09:49:57"/>
    <d v="1899-12-30T00:41:23"/>
    <d v="1899-12-30T09:08:34"/>
    <n v="9.142777777777777"/>
    <n v="9"/>
    <n v="8"/>
    <n v="1"/>
    <n v="0"/>
    <x v="1"/>
    <d v="1899-12-30T00:00:00"/>
    <n v="0"/>
    <m/>
  </r>
  <r>
    <s v="2020-03-31(화)"/>
    <x v="9"/>
    <s v="이사"/>
    <s v=""/>
    <s v=""/>
    <x v="90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31(화)"/>
    <x v="10"/>
    <s v="책임"/>
    <s v="09:18:12"/>
    <s v=""/>
    <x v="90"/>
    <x v="2"/>
    <n v="2"/>
    <s v="화"/>
    <s v=""/>
    <s v="정상근무"/>
    <s v=""/>
    <d v="1899-12-30T00:00:00"/>
    <s v=""/>
    <s v=""/>
    <n v="0"/>
    <n v="0"/>
    <n v="0"/>
    <n v="0"/>
    <x v="0"/>
    <d v="1899-12-30T00:00:00"/>
    <n v="0"/>
    <m/>
  </r>
  <r>
    <s v="2020-03-31(화)"/>
    <x v="11"/>
    <s v="주임"/>
    <s v="09:28:11"/>
    <s v="18:41:32"/>
    <x v="90"/>
    <x v="2"/>
    <n v="2"/>
    <s v="화"/>
    <s v=""/>
    <s v="정상근무"/>
    <d v="1899-12-30T09:13:21"/>
    <d v="1899-12-30T00:41:32"/>
    <d v="1899-12-30T08:31:49"/>
    <n v="8.5302777777777781"/>
    <n v="8"/>
    <n v="8"/>
    <n v="0"/>
    <n v="0"/>
    <x v="1"/>
    <d v="1899-12-30T00:00:00"/>
    <n v="0"/>
    <m/>
  </r>
  <r>
    <s v="2020-03-31(화)"/>
    <x v="12"/>
    <s v="수석"/>
    <s v="09:21:20"/>
    <s v="19:43:40"/>
    <x v="90"/>
    <x v="2"/>
    <n v="2"/>
    <s v="화"/>
    <s v=""/>
    <s v="정상근무"/>
    <d v="1899-12-30T10:22:20"/>
    <s v="2:00:00"/>
    <d v="1899-12-30T08:22:20"/>
    <n v="8.3722222222222236"/>
    <n v="8"/>
    <n v="8"/>
    <n v="0"/>
    <n v="0"/>
    <x v="1"/>
    <d v="1899-12-30T00:00:00"/>
    <n v="0"/>
    <m/>
  </r>
  <r>
    <m/>
    <x v="13"/>
    <m/>
    <m/>
    <m/>
    <x v="91"/>
    <x v="3"/>
    <m/>
    <m/>
    <m/>
    <m/>
    <m/>
    <m/>
    <m/>
    <m/>
    <m/>
    <m/>
    <m/>
    <m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56C100-E747-4F2F-AE68-AFC66AE60776}" name="피벗 테이블2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M47" firstHeaderRow="1" firstDataRow="3" firstDataCol="1"/>
  <pivotFields count="24">
    <pivotField showAll="0"/>
    <pivotField axis="axisRow" multipleItemSelectionAllowed="1" showAll="0">
      <items count="15">
        <item x="1"/>
        <item x="5"/>
        <item x="2"/>
        <item x="0"/>
        <item x="3"/>
        <item x="4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axis="axisCol" showAll="0">
      <items count="5">
        <item h="1" x="0"/>
        <item x="1"/>
        <item x="2"/>
        <item h="1" x="3"/>
        <item t="default"/>
      </items>
    </pivotField>
    <pivotField showAll="0"/>
    <pivotField dataField="1" showAll="0"/>
    <pivotField showAll="0"/>
    <pivotField showAll="0">
      <items count="15">
        <item sd="0" x="0"/>
        <item x="1"/>
        <item x="2"/>
        <item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1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2">
    <field x="19"/>
    <field x="-2"/>
  </colFields>
  <colItems count="12"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합계 : 기본" fld="16" baseField="0" baseItem="0"/>
    <dataField name="합계 : 연장" fld="17" baseField="0" baseItem="0"/>
    <dataField name="합계 : 야간" fld="18" baseField="0" baseItem="0"/>
    <dataField name="합계 : 지각/조퇴(m)" fld="21" baseField="0" baseItem="0"/>
  </dataFields>
  <formats count="12">
    <format dxfId="11">
      <pivotArea outline="0" collapsedLevelsAreSubtotals="1" fieldPosition="0"/>
    </format>
    <format dxfId="10">
      <pivotArea field="19" type="button" dataOnly="0" labelOnly="1" outline="0" axis="axisCol" fieldPosition="0"/>
    </format>
    <format dxfId="9">
      <pivotArea field="-2" type="button" dataOnly="0" labelOnly="1" outline="0" axis="axisCol" fieldPosition="1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19" count="0"/>
        </references>
      </pivotArea>
    </format>
    <format dxfId="6">
      <pivotArea field="19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19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field="19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">
      <pivotArea field="19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19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19" count="1" selected="0">
            <x v="2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3"/>
          </reference>
          <reference field="19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A8F3-1915-45C2-80C4-A3E339C802BC}">
  <sheetPr>
    <tabColor theme="6"/>
  </sheetPr>
  <dimension ref="A1:A32"/>
  <sheetViews>
    <sheetView tabSelected="1" workbookViewId="0"/>
  </sheetViews>
  <sheetFormatPr defaultRowHeight="16.5"/>
  <cols>
    <col min="1" max="1" width="101.625" style="98" customWidth="1"/>
    <col min="2" max="231" width="9" style="97"/>
    <col min="232" max="232" width="16.25" style="97" customWidth="1"/>
    <col min="233" max="233" width="4" style="97" customWidth="1"/>
    <col min="234" max="234" width="11.75" style="97" customWidth="1"/>
    <col min="235" max="235" width="9" style="97"/>
    <col min="236" max="236" width="9.25" style="97" customWidth="1"/>
    <col min="237" max="238" width="9" style="97"/>
    <col min="239" max="239" width="10.75" style="97" customWidth="1"/>
    <col min="240" max="240" width="16.25" style="97" customWidth="1"/>
    <col min="241" max="241" width="18.5" style="97" customWidth="1"/>
    <col min="242" max="242" width="10.75" style="97" customWidth="1"/>
    <col min="243" max="243" width="8.5" style="97" customWidth="1"/>
    <col min="244" max="244" width="7.375" style="97" customWidth="1"/>
    <col min="245" max="245" width="10.75" style="97" customWidth="1"/>
    <col min="246" max="487" width="9" style="97"/>
    <col min="488" max="488" width="16.25" style="97" customWidth="1"/>
    <col min="489" max="489" width="4" style="97" customWidth="1"/>
    <col min="490" max="490" width="11.75" style="97" customWidth="1"/>
    <col min="491" max="491" width="9" style="97"/>
    <col min="492" max="492" width="9.25" style="97" customWidth="1"/>
    <col min="493" max="494" width="9" style="97"/>
    <col min="495" max="495" width="10.75" style="97" customWidth="1"/>
    <col min="496" max="496" width="16.25" style="97" customWidth="1"/>
    <col min="497" max="497" width="18.5" style="97" customWidth="1"/>
    <col min="498" max="498" width="10.75" style="97" customWidth="1"/>
    <col min="499" max="499" width="8.5" style="97" customWidth="1"/>
    <col min="500" max="500" width="7.375" style="97" customWidth="1"/>
    <col min="501" max="501" width="10.75" style="97" customWidth="1"/>
    <col min="502" max="743" width="9" style="97"/>
    <col min="744" max="744" width="16.25" style="97" customWidth="1"/>
    <col min="745" max="745" width="4" style="97" customWidth="1"/>
    <col min="746" max="746" width="11.75" style="97" customWidth="1"/>
    <col min="747" max="747" width="9" style="97"/>
    <col min="748" max="748" width="9.25" style="97" customWidth="1"/>
    <col min="749" max="750" width="9" style="97"/>
    <col min="751" max="751" width="10.75" style="97" customWidth="1"/>
    <col min="752" max="752" width="16.25" style="97" customWidth="1"/>
    <col min="753" max="753" width="18.5" style="97" customWidth="1"/>
    <col min="754" max="754" width="10.75" style="97" customWidth="1"/>
    <col min="755" max="755" width="8.5" style="97" customWidth="1"/>
    <col min="756" max="756" width="7.375" style="97" customWidth="1"/>
    <col min="757" max="757" width="10.75" style="97" customWidth="1"/>
    <col min="758" max="999" width="9" style="97"/>
    <col min="1000" max="1000" width="16.25" style="97" customWidth="1"/>
    <col min="1001" max="1001" width="4" style="97" customWidth="1"/>
    <col min="1002" max="1002" width="11.75" style="97" customWidth="1"/>
    <col min="1003" max="1003" width="9" style="97"/>
    <col min="1004" max="1004" width="9.25" style="97" customWidth="1"/>
    <col min="1005" max="1006" width="9" style="97"/>
    <col min="1007" max="1007" width="10.75" style="97" customWidth="1"/>
    <col min="1008" max="1008" width="16.25" style="97" customWidth="1"/>
    <col min="1009" max="1009" width="18.5" style="97" customWidth="1"/>
    <col min="1010" max="1010" width="10.75" style="97" customWidth="1"/>
    <col min="1011" max="1011" width="8.5" style="97" customWidth="1"/>
    <col min="1012" max="1012" width="7.375" style="97" customWidth="1"/>
    <col min="1013" max="1013" width="10.75" style="97" customWidth="1"/>
    <col min="1014" max="1255" width="9" style="97"/>
    <col min="1256" max="1256" width="16.25" style="97" customWidth="1"/>
    <col min="1257" max="1257" width="4" style="97" customWidth="1"/>
    <col min="1258" max="1258" width="11.75" style="97" customWidth="1"/>
    <col min="1259" max="1259" width="9" style="97"/>
    <col min="1260" max="1260" width="9.25" style="97" customWidth="1"/>
    <col min="1261" max="1262" width="9" style="97"/>
    <col min="1263" max="1263" width="10.75" style="97" customWidth="1"/>
    <col min="1264" max="1264" width="16.25" style="97" customWidth="1"/>
    <col min="1265" max="1265" width="18.5" style="97" customWidth="1"/>
    <col min="1266" max="1266" width="10.75" style="97" customWidth="1"/>
    <col min="1267" max="1267" width="8.5" style="97" customWidth="1"/>
    <col min="1268" max="1268" width="7.375" style="97" customWidth="1"/>
    <col min="1269" max="1269" width="10.75" style="97" customWidth="1"/>
    <col min="1270" max="1511" width="9" style="97"/>
    <col min="1512" max="1512" width="16.25" style="97" customWidth="1"/>
    <col min="1513" max="1513" width="4" style="97" customWidth="1"/>
    <col min="1514" max="1514" width="11.75" style="97" customWidth="1"/>
    <col min="1515" max="1515" width="9" style="97"/>
    <col min="1516" max="1516" width="9.25" style="97" customWidth="1"/>
    <col min="1517" max="1518" width="9" style="97"/>
    <col min="1519" max="1519" width="10.75" style="97" customWidth="1"/>
    <col min="1520" max="1520" width="16.25" style="97" customWidth="1"/>
    <col min="1521" max="1521" width="18.5" style="97" customWidth="1"/>
    <col min="1522" max="1522" width="10.75" style="97" customWidth="1"/>
    <col min="1523" max="1523" width="8.5" style="97" customWidth="1"/>
    <col min="1524" max="1524" width="7.375" style="97" customWidth="1"/>
    <col min="1525" max="1525" width="10.75" style="97" customWidth="1"/>
    <col min="1526" max="1767" width="9" style="97"/>
    <col min="1768" max="1768" width="16.25" style="97" customWidth="1"/>
    <col min="1769" max="1769" width="4" style="97" customWidth="1"/>
    <col min="1770" max="1770" width="11.75" style="97" customWidth="1"/>
    <col min="1771" max="1771" width="9" style="97"/>
    <col min="1772" max="1772" width="9.25" style="97" customWidth="1"/>
    <col min="1773" max="1774" width="9" style="97"/>
    <col min="1775" max="1775" width="10.75" style="97" customWidth="1"/>
    <col min="1776" max="1776" width="16.25" style="97" customWidth="1"/>
    <col min="1777" max="1777" width="18.5" style="97" customWidth="1"/>
    <col min="1778" max="1778" width="10.75" style="97" customWidth="1"/>
    <col min="1779" max="1779" width="8.5" style="97" customWidth="1"/>
    <col min="1780" max="1780" width="7.375" style="97" customWidth="1"/>
    <col min="1781" max="1781" width="10.75" style="97" customWidth="1"/>
    <col min="1782" max="2023" width="9" style="97"/>
    <col min="2024" max="2024" width="16.25" style="97" customWidth="1"/>
    <col min="2025" max="2025" width="4" style="97" customWidth="1"/>
    <col min="2026" max="2026" width="11.75" style="97" customWidth="1"/>
    <col min="2027" max="2027" width="9" style="97"/>
    <col min="2028" max="2028" width="9.25" style="97" customWidth="1"/>
    <col min="2029" max="2030" width="9" style="97"/>
    <col min="2031" max="2031" width="10.75" style="97" customWidth="1"/>
    <col min="2032" max="2032" width="16.25" style="97" customWidth="1"/>
    <col min="2033" max="2033" width="18.5" style="97" customWidth="1"/>
    <col min="2034" max="2034" width="10.75" style="97" customWidth="1"/>
    <col min="2035" max="2035" width="8.5" style="97" customWidth="1"/>
    <col min="2036" max="2036" width="7.375" style="97" customWidth="1"/>
    <col min="2037" max="2037" width="10.75" style="97" customWidth="1"/>
    <col min="2038" max="2279" width="9" style="97"/>
    <col min="2280" max="2280" width="16.25" style="97" customWidth="1"/>
    <col min="2281" max="2281" width="4" style="97" customWidth="1"/>
    <col min="2282" max="2282" width="11.75" style="97" customWidth="1"/>
    <col min="2283" max="2283" width="9" style="97"/>
    <col min="2284" max="2284" width="9.25" style="97" customWidth="1"/>
    <col min="2285" max="2286" width="9" style="97"/>
    <col min="2287" max="2287" width="10.75" style="97" customWidth="1"/>
    <col min="2288" max="2288" width="16.25" style="97" customWidth="1"/>
    <col min="2289" max="2289" width="18.5" style="97" customWidth="1"/>
    <col min="2290" max="2290" width="10.75" style="97" customWidth="1"/>
    <col min="2291" max="2291" width="8.5" style="97" customWidth="1"/>
    <col min="2292" max="2292" width="7.375" style="97" customWidth="1"/>
    <col min="2293" max="2293" width="10.75" style="97" customWidth="1"/>
    <col min="2294" max="2535" width="9" style="97"/>
    <col min="2536" max="2536" width="16.25" style="97" customWidth="1"/>
    <col min="2537" max="2537" width="4" style="97" customWidth="1"/>
    <col min="2538" max="2538" width="11.75" style="97" customWidth="1"/>
    <col min="2539" max="2539" width="9" style="97"/>
    <col min="2540" max="2540" width="9.25" style="97" customWidth="1"/>
    <col min="2541" max="2542" width="9" style="97"/>
    <col min="2543" max="2543" width="10.75" style="97" customWidth="1"/>
    <col min="2544" max="2544" width="16.25" style="97" customWidth="1"/>
    <col min="2545" max="2545" width="18.5" style="97" customWidth="1"/>
    <col min="2546" max="2546" width="10.75" style="97" customWidth="1"/>
    <col min="2547" max="2547" width="8.5" style="97" customWidth="1"/>
    <col min="2548" max="2548" width="7.375" style="97" customWidth="1"/>
    <col min="2549" max="2549" width="10.75" style="97" customWidth="1"/>
    <col min="2550" max="2791" width="9" style="97"/>
    <col min="2792" max="2792" width="16.25" style="97" customWidth="1"/>
    <col min="2793" max="2793" width="4" style="97" customWidth="1"/>
    <col min="2794" max="2794" width="11.75" style="97" customWidth="1"/>
    <col min="2795" max="2795" width="9" style="97"/>
    <col min="2796" max="2796" width="9.25" style="97" customWidth="1"/>
    <col min="2797" max="2798" width="9" style="97"/>
    <col min="2799" max="2799" width="10.75" style="97" customWidth="1"/>
    <col min="2800" max="2800" width="16.25" style="97" customWidth="1"/>
    <col min="2801" max="2801" width="18.5" style="97" customWidth="1"/>
    <col min="2802" max="2802" width="10.75" style="97" customWidth="1"/>
    <col min="2803" max="2803" width="8.5" style="97" customWidth="1"/>
    <col min="2804" max="2804" width="7.375" style="97" customWidth="1"/>
    <col min="2805" max="2805" width="10.75" style="97" customWidth="1"/>
    <col min="2806" max="3047" width="9" style="97"/>
    <col min="3048" max="3048" width="16.25" style="97" customWidth="1"/>
    <col min="3049" max="3049" width="4" style="97" customWidth="1"/>
    <col min="3050" max="3050" width="11.75" style="97" customWidth="1"/>
    <col min="3051" max="3051" width="9" style="97"/>
    <col min="3052" max="3052" width="9.25" style="97" customWidth="1"/>
    <col min="3053" max="3054" width="9" style="97"/>
    <col min="3055" max="3055" width="10.75" style="97" customWidth="1"/>
    <col min="3056" max="3056" width="16.25" style="97" customWidth="1"/>
    <col min="3057" max="3057" width="18.5" style="97" customWidth="1"/>
    <col min="3058" max="3058" width="10.75" style="97" customWidth="1"/>
    <col min="3059" max="3059" width="8.5" style="97" customWidth="1"/>
    <col min="3060" max="3060" width="7.375" style="97" customWidth="1"/>
    <col min="3061" max="3061" width="10.75" style="97" customWidth="1"/>
    <col min="3062" max="3303" width="9" style="97"/>
    <col min="3304" max="3304" width="16.25" style="97" customWidth="1"/>
    <col min="3305" max="3305" width="4" style="97" customWidth="1"/>
    <col min="3306" max="3306" width="11.75" style="97" customWidth="1"/>
    <col min="3307" max="3307" width="9" style="97"/>
    <col min="3308" max="3308" width="9.25" style="97" customWidth="1"/>
    <col min="3309" max="3310" width="9" style="97"/>
    <col min="3311" max="3311" width="10.75" style="97" customWidth="1"/>
    <col min="3312" max="3312" width="16.25" style="97" customWidth="1"/>
    <col min="3313" max="3313" width="18.5" style="97" customWidth="1"/>
    <col min="3314" max="3314" width="10.75" style="97" customWidth="1"/>
    <col min="3315" max="3315" width="8.5" style="97" customWidth="1"/>
    <col min="3316" max="3316" width="7.375" style="97" customWidth="1"/>
    <col min="3317" max="3317" width="10.75" style="97" customWidth="1"/>
    <col min="3318" max="3559" width="9" style="97"/>
    <col min="3560" max="3560" width="16.25" style="97" customWidth="1"/>
    <col min="3561" max="3561" width="4" style="97" customWidth="1"/>
    <col min="3562" max="3562" width="11.75" style="97" customWidth="1"/>
    <col min="3563" max="3563" width="9" style="97"/>
    <col min="3564" max="3564" width="9.25" style="97" customWidth="1"/>
    <col min="3565" max="3566" width="9" style="97"/>
    <col min="3567" max="3567" width="10.75" style="97" customWidth="1"/>
    <col min="3568" max="3568" width="16.25" style="97" customWidth="1"/>
    <col min="3569" max="3569" width="18.5" style="97" customWidth="1"/>
    <col min="3570" max="3570" width="10.75" style="97" customWidth="1"/>
    <col min="3571" max="3571" width="8.5" style="97" customWidth="1"/>
    <col min="3572" max="3572" width="7.375" style="97" customWidth="1"/>
    <col min="3573" max="3573" width="10.75" style="97" customWidth="1"/>
    <col min="3574" max="3815" width="9" style="97"/>
    <col min="3816" max="3816" width="16.25" style="97" customWidth="1"/>
    <col min="3817" max="3817" width="4" style="97" customWidth="1"/>
    <col min="3818" max="3818" width="11.75" style="97" customWidth="1"/>
    <col min="3819" max="3819" width="9" style="97"/>
    <col min="3820" max="3820" width="9.25" style="97" customWidth="1"/>
    <col min="3821" max="3822" width="9" style="97"/>
    <col min="3823" max="3823" width="10.75" style="97" customWidth="1"/>
    <col min="3824" max="3824" width="16.25" style="97" customWidth="1"/>
    <col min="3825" max="3825" width="18.5" style="97" customWidth="1"/>
    <col min="3826" max="3826" width="10.75" style="97" customWidth="1"/>
    <col min="3827" max="3827" width="8.5" style="97" customWidth="1"/>
    <col min="3828" max="3828" width="7.375" style="97" customWidth="1"/>
    <col min="3829" max="3829" width="10.75" style="97" customWidth="1"/>
    <col min="3830" max="4071" width="9" style="97"/>
    <col min="4072" max="4072" width="16.25" style="97" customWidth="1"/>
    <col min="4073" max="4073" width="4" style="97" customWidth="1"/>
    <col min="4074" max="4074" width="11.75" style="97" customWidth="1"/>
    <col min="4075" max="4075" width="9" style="97"/>
    <col min="4076" max="4076" width="9.25" style="97" customWidth="1"/>
    <col min="4077" max="4078" width="9" style="97"/>
    <col min="4079" max="4079" width="10.75" style="97" customWidth="1"/>
    <col min="4080" max="4080" width="16.25" style="97" customWidth="1"/>
    <col min="4081" max="4081" width="18.5" style="97" customWidth="1"/>
    <col min="4082" max="4082" width="10.75" style="97" customWidth="1"/>
    <col min="4083" max="4083" width="8.5" style="97" customWidth="1"/>
    <col min="4084" max="4084" width="7.375" style="97" customWidth="1"/>
    <col min="4085" max="4085" width="10.75" style="97" customWidth="1"/>
    <col min="4086" max="4327" width="9" style="97"/>
    <col min="4328" max="4328" width="16.25" style="97" customWidth="1"/>
    <col min="4329" max="4329" width="4" style="97" customWidth="1"/>
    <col min="4330" max="4330" width="11.75" style="97" customWidth="1"/>
    <col min="4331" max="4331" width="9" style="97"/>
    <col min="4332" max="4332" width="9.25" style="97" customWidth="1"/>
    <col min="4333" max="4334" width="9" style="97"/>
    <col min="4335" max="4335" width="10.75" style="97" customWidth="1"/>
    <col min="4336" max="4336" width="16.25" style="97" customWidth="1"/>
    <col min="4337" max="4337" width="18.5" style="97" customWidth="1"/>
    <col min="4338" max="4338" width="10.75" style="97" customWidth="1"/>
    <col min="4339" max="4339" width="8.5" style="97" customWidth="1"/>
    <col min="4340" max="4340" width="7.375" style="97" customWidth="1"/>
    <col min="4341" max="4341" width="10.75" style="97" customWidth="1"/>
    <col min="4342" max="4583" width="9" style="97"/>
    <col min="4584" max="4584" width="16.25" style="97" customWidth="1"/>
    <col min="4585" max="4585" width="4" style="97" customWidth="1"/>
    <col min="4586" max="4586" width="11.75" style="97" customWidth="1"/>
    <col min="4587" max="4587" width="9" style="97"/>
    <col min="4588" max="4588" width="9.25" style="97" customWidth="1"/>
    <col min="4589" max="4590" width="9" style="97"/>
    <col min="4591" max="4591" width="10.75" style="97" customWidth="1"/>
    <col min="4592" max="4592" width="16.25" style="97" customWidth="1"/>
    <col min="4593" max="4593" width="18.5" style="97" customWidth="1"/>
    <col min="4594" max="4594" width="10.75" style="97" customWidth="1"/>
    <col min="4595" max="4595" width="8.5" style="97" customWidth="1"/>
    <col min="4596" max="4596" width="7.375" style="97" customWidth="1"/>
    <col min="4597" max="4597" width="10.75" style="97" customWidth="1"/>
    <col min="4598" max="4839" width="9" style="97"/>
    <col min="4840" max="4840" width="16.25" style="97" customWidth="1"/>
    <col min="4841" max="4841" width="4" style="97" customWidth="1"/>
    <col min="4842" max="4842" width="11.75" style="97" customWidth="1"/>
    <col min="4843" max="4843" width="9" style="97"/>
    <col min="4844" max="4844" width="9.25" style="97" customWidth="1"/>
    <col min="4845" max="4846" width="9" style="97"/>
    <col min="4847" max="4847" width="10.75" style="97" customWidth="1"/>
    <col min="4848" max="4848" width="16.25" style="97" customWidth="1"/>
    <col min="4849" max="4849" width="18.5" style="97" customWidth="1"/>
    <col min="4850" max="4850" width="10.75" style="97" customWidth="1"/>
    <col min="4851" max="4851" width="8.5" style="97" customWidth="1"/>
    <col min="4852" max="4852" width="7.375" style="97" customWidth="1"/>
    <col min="4853" max="4853" width="10.75" style="97" customWidth="1"/>
    <col min="4854" max="5095" width="9" style="97"/>
    <col min="5096" max="5096" width="16.25" style="97" customWidth="1"/>
    <col min="5097" max="5097" width="4" style="97" customWidth="1"/>
    <col min="5098" max="5098" width="11.75" style="97" customWidth="1"/>
    <col min="5099" max="5099" width="9" style="97"/>
    <col min="5100" max="5100" width="9.25" style="97" customWidth="1"/>
    <col min="5101" max="5102" width="9" style="97"/>
    <col min="5103" max="5103" width="10.75" style="97" customWidth="1"/>
    <col min="5104" max="5104" width="16.25" style="97" customWidth="1"/>
    <col min="5105" max="5105" width="18.5" style="97" customWidth="1"/>
    <col min="5106" max="5106" width="10.75" style="97" customWidth="1"/>
    <col min="5107" max="5107" width="8.5" style="97" customWidth="1"/>
    <col min="5108" max="5108" width="7.375" style="97" customWidth="1"/>
    <col min="5109" max="5109" width="10.75" style="97" customWidth="1"/>
    <col min="5110" max="5351" width="9" style="97"/>
    <col min="5352" max="5352" width="16.25" style="97" customWidth="1"/>
    <col min="5353" max="5353" width="4" style="97" customWidth="1"/>
    <col min="5354" max="5354" width="11.75" style="97" customWidth="1"/>
    <col min="5355" max="5355" width="9" style="97"/>
    <col min="5356" max="5356" width="9.25" style="97" customWidth="1"/>
    <col min="5357" max="5358" width="9" style="97"/>
    <col min="5359" max="5359" width="10.75" style="97" customWidth="1"/>
    <col min="5360" max="5360" width="16.25" style="97" customWidth="1"/>
    <col min="5361" max="5361" width="18.5" style="97" customWidth="1"/>
    <col min="5362" max="5362" width="10.75" style="97" customWidth="1"/>
    <col min="5363" max="5363" width="8.5" style="97" customWidth="1"/>
    <col min="5364" max="5364" width="7.375" style="97" customWidth="1"/>
    <col min="5365" max="5365" width="10.75" style="97" customWidth="1"/>
    <col min="5366" max="5607" width="9" style="97"/>
    <col min="5608" max="5608" width="16.25" style="97" customWidth="1"/>
    <col min="5609" max="5609" width="4" style="97" customWidth="1"/>
    <col min="5610" max="5610" width="11.75" style="97" customWidth="1"/>
    <col min="5611" max="5611" width="9" style="97"/>
    <col min="5612" max="5612" width="9.25" style="97" customWidth="1"/>
    <col min="5613" max="5614" width="9" style="97"/>
    <col min="5615" max="5615" width="10.75" style="97" customWidth="1"/>
    <col min="5616" max="5616" width="16.25" style="97" customWidth="1"/>
    <col min="5617" max="5617" width="18.5" style="97" customWidth="1"/>
    <col min="5618" max="5618" width="10.75" style="97" customWidth="1"/>
    <col min="5619" max="5619" width="8.5" style="97" customWidth="1"/>
    <col min="5620" max="5620" width="7.375" style="97" customWidth="1"/>
    <col min="5621" max="5621" width="10.75" style="97" customWidth="1"/>
    <col min="5622" max="5863" width="9" style="97"/>
    <col min="5864" max="5864" width="16.25" style="97" customWidth="1"/>
    <col min="5865" max="5865" width="4" style="97" customWidth="1"/>
    <col min="5866" max="5866" width="11.75" style="97" customWidth="1"/>
    <col min="5867" max="5867" width="9" style="97"/>
    <col min="5868" max="5868" width="9.25" style="97" customWidth="1"/>
    <col min="5869" max="5870" width="9" style="97"/>
    <col min="5871" max="5871" width="10.75" style="97" customWidth="1"/>
    <col min="5872" max="5872" width="16.25" style="97" customWidth="1"/>
    <col min="5873" max="5873" width="18.5" style="97" customWidth="1"/>
    <col min="5874" max="5874" width="10.75" style="97" customWidth="1"/>
    <col min="5875" max="5875" width="8.5" style="97" customWidth="1"/>
    <col min="5876" max="5876" width="7.375" style="97" customWidth="1"/>
    <col min="5877" max="5877" width="10.75" style="97" customWidth="1"/>
    <col min="5878" max="6119" width="9" style="97"/>
    <col min="6120" max="6120" width="16.25" style="97" customWidth="1"/>
    <col min="6121" max="6121" width="4" style="97" customWidth="1"/>
    <col min="6122" max="6122" width="11.75" style="97" customWidth="1"/>
    <col min="6123" max="6123" width="9" style="97"/>
    <col min="6124" max="6124" width="9.25" style="97" customWidth="1"/>
    <col min="6125" max="6126" width="9" style="97"/>
    <col min="6127" max="6127" width="10.75" style="97" customWidth="1"/>
    <col min="6128" max="6128" width="16.25" style="97" customWidth="1"/>
    <col min="6129" max="6129" width="18.5" style="97" customWidth="1"/>
    <col min="6130" max="6130" width="10.75" style="97" customWidth="1"/>
    <col min="6131" max="6131" width="8.5" style="97" customWidth="1"/>
    <col min="6132" max="6132" width="7.375" style="97" customWidth="1"/>
    <col min="6133" max="6133" width="10.75" style="97" customWidth="1"/>
    <col min="6134" max="6375" width="9" style="97"/>
    <col min="6376" max="6376" width="16.25" style="97" customWidth="1"/>
    <col min="6377" max="6377" width="4" style="97" customWidth="1"/>
    <col min="6378" max="6378" width="11.75" style="97" customWidth="1"/>
    <col min="6379" max="6379" width="9" style="97"/>
    <col min="6380" max="6380" width="9.25" style="97" customWidth="1"/>
    <col min="6381" max="6382" width="9" style="97"/>
    <col min="6383" max="6383" width="10.75" style="97" customWidth="1"/>
    <col min="6384" max="6384" width="16.25" style="97" customWidth="1"/>
    <col min="6385" max="6385" width="18.5" style="97" customWidth="1"/>
    <col min="6386" max="6386" width="10.75" style="97" customWidth="1"/>
    <col min="6387" max="6387" width="8.5" style="97" customWidth="1"/>
    <col min="6388" max="6388" width="7.375" style="97" customWidth="1"/>
    <col min="6389" max="6389" width="10.75" style="97" customWidth="1"/>
    <col min="6390" max="6631" width="9" style="97"/>
    <col min="6632" max="6632" width="16.25" style="97" customWidth="1"/>
    <col min="6633" max="6633" width="4" style="97" customWidth="1"/>
    <col min="6634" max="6634" width="11.75" style="97" customWidth="1"/>
    <col min="6635" max="6635" width="9" style="97"/>
    <col min="6636" max="6636" width="9.25" style="97" customWidth="1"/>
    <col min="6637" max="6638" width="9" style="97"/>
    <col min="6639" max="6639" width="10.75" style="97" customWidth="1"/>
    <col min="6640" max="6640" width="16.25" style="97" customWidth="1"/>
    <col min="6641" max="6641" width="18.5" style="97" customWidth="1"/>
    <col min="6642" max="6642" width="10.75" style="97" customWidth="1"/>
    <col min="6643" max="6643" width="8.5" style="97" customWidth="1"/>
    <col min="6644" max="6644" width="7.375" style="97" customWidth="1"/>
    <col min="6645" max="6645" width="10.75" style="97" customWidth="1"/>
    <col min="6646" max="6887" width="9" style="97"/>
    <col min="6888" max="6888" width="16.25" style="97" customWidth="1"/>
    <col min="6889" max="6889" width="4" style="97" customWidth="1"/>
    <col min="6890" max="6890" width="11.75" style="97" customWidth="1"/>
    <col min="6891" max="6891" width="9" style="97"/>
    <col min="6892" max="6892" width="9.25" style="97" customWidth="1"/>
    <col min="6893" max="6894" width="9" style="97"/>
    <col min="6895" max="6895" width="10.75" style="97" customWidth="1"/>
    <col min="6896" max="6896" width="16.25" style="97" customWidth="1"/>
    <col min="6897" max="6897" width="18.5" style="97" customWidth="1"/>
    <col min="6898" max="6898" width="10.75" style="97" customWidth="1"/>
    <col min="6899" max="6899" width="8.5" style="97" customWidth="1"/>
    <col min="6900" max="6900" width="7.375" style="97" customWidth="1"/>
    <col min="6901" max="6901" width="10.75" style="97" customWidth="1"/>
    <col min="6902" max="7143" width="9" style="97"/>
    <col min="7144" max="7144" width="16.25" style="97" customWidth="1"/>
    <col min="7145" max="7145" width="4" style="97" customWidth="1"/>
    <col min="7146" max="7146" width="11.75" style="97" customWidth="1"/>
    <col min="7147" max="7147" width="9" style="97"/>
    <col min="7148" max="7148" width="9.25" style="97" customWidth="1"/>
    <col min="7149" max="7150" width="9" style="97"/>
    <col min="7151" max="7151" width="10.75" style="97" customWidth="1"/>
    <col min="7152" max="7152" width="16.25" style="97" customWidth="1"/>
    <col min="7153" max="7153" width="18.5" style="97" customWidth="1"/>
    <col min="7154" max="7154" width="10.75" style="97" customWidth="1"/>
    <col min="7155" max="7155" width="8.5" style="97" customWidth="1"/>
    <col min="7156" max="7156" width="7.375" style="97" customWidth="1"/>
    <col min="7157" max="7157" width="10.75" style="97" customWidth="1"/>
    <col min="7158" max="7399" width="9" style="97"/>
    <col min="7400" max="7400" width="16.25" style="97" customWidth="1"/>
    <col min="7401" max="7401" width="4" style="97" customWidth="1"/>
    <col min="7402" max="7402" width="11.75" style="97" customWidth="1"/>
    <col min="7403" max="7403" width="9" style="97"/>
    <col min="7404" max="7404" width="9.25" style="97" customWidth="1"/>
    <col min="7405" max="7406" width="9" style="97"/>
    <col min="7407" max="7407" width="10.75" style="97" customWidth="1"/>
    <col min="7408" max="7408" width="16.25" style="97" customWidth="1"/>
    <col min="7409" max="7409" width="18.5" style="97" customWidth="1"/>
    <col min="7410" max="7410" width="10.75" style="97" customWidth="1"/>
    <col min="7411" max="7411" width="8.5" style="97" customWidth="1"/>
    <col min="7412" max="7412" width="7.375" style="97" customWidth="1"/>
    <col min="7413" max="7413" width="10.75" style="97" customWidth="1"/>
    <col min="7414" max="7655" width="9" style="97"/>
    <col min="7656" max="7656" width="16.25" style="97" customWidth="1"/>
    <col min="7657" max="7657" width="4" style="97" customWidth="1"/>
    <col min="7658" max="7658" width="11.75" style="97" customWidth="1"/>
    <col min="7659" max="7659" width="9" style="97"/>
    <col min="7660" max="7660" width="9.25" style="97" customWidth="1"/>
    <col min="7661" max="7662" width="9" style="97"/>
    <col min="7663" max="7663" width="10.75" style="97" customWidth="1"/>
    <col min="7664" max="7664" width="16.25" style="97" customWidth="1"/>
    <col min="7665" max="7665" width="18.5" style="97" customWidth="1"/>
    <col min="7666" max="7666" width="10.75" style="97" customWidth="1"/>
    <col min="7667" max="7667" width="8.5" style="97" customWidth="1"/>
    <col min="7668" max="7668" width="7.375" style="97" customWidth="1"/>
    <col min="7669" max="7669" width="10.75" style="97" customWidth="1"/>
    <col min="7670" max="7911" width="9" style="97"/>
    <col min="7912" max="7912" width="16.25" style="97" customWidth="1"/>
    <col min="7913" max="7913" width="4" style="97" customWidth="1"/>
    <col min="7914" max="7914" width="11.75" style="97" customWidth="1"/>
    <col min="7915" max="7915" width="9" style="97"/>
    <col min="7916" max="7916" width="9.25" style="97" customWidth="1"/>
    <col min="7917" max="7918" width="9" style="97"/>
    <col min="7919" max="7919" width="10.75" style="97" customWidth="1"/>
    <col min="7920" max="7920" width="16.25" style="97" customWidth="1"/>
    <col min="7921" max="7921" width="18.5" style="97" customWidth="1"/>
    <col min="7922" max="7922" width="10.75" style="97" customWidth="1"/>
    <col min="7923" max="7923" width="8.5" style="97" customWidth="1"/>
    <col min="7924" max="7924" width="7.375" style="97" customWidth="1"/>
    <col min="7925" max="7925" width="10.75" style="97" customWidth="1"/>
    <col min="7926" max="8167" width="9" style="97"/>
    <col min="8168" max="8168" width="16.25" style="97" customWidth="1"/>
    <col min="8169" max="8169" width="4" style="97" customWidth="1"/>
    <col min="8170" max="8170" width="11.75" style="97" customWidth="1"/>
    <col min="8171" max="8171" width="9" style="97"/>
    <col min="8172" max="8172" width="9.25" style="97" customWidth="1"/>
    <col min="8173" max="8174" width="9" style="97"/>
    <col min="8175" max="8175" width="10.75" style="97" customWidth="1"/>
    <col min="8176" max="8176" width="16.25" style="97" customWidth="1"/>
    <col min="8177" max="8177" width="18.5" style="97" customWidth="1"/>
    <col min="8178" max="8178" width="10.75" style="97" customWidth="1"/>
    <col min="8179" max="8179" width="8.5" style="97" customWidth="1"/>
    <col min="8180" max="8180" width="7.375" style="97" customWidth="1"/>
    <col min="8181" max="8181" width="10.75" style="97" customWidth="1"/>
    <col min="8182" max="8423" width="9" style="97"/>
    <col min="8424" max="8424" width="16.25" style="97" customWidth="1"/>
    <col min="8425" max="8425" width="4" style="97" customWidth="1"/>
    <col min="8426" max="8426" width="11.75" style="97" customWidth="1"/>
    <col min="8427" max="8427" width="9" style="97"/>
    <col min="8428" max="8428" width="9.25" style="97" customWidth="1"/>
    <col min="8429" max="8430" width="9" style="97"/>
    <col min="8431" max="8431" width="10.75" style="97" customWidth="1"/>
    <col min="8432" max="8432" width="16.25" style="97" customWidth="1"/>
    <col min="8433" max="8433" width="18.5" style="97" customWidth="1"/>
    <col min="8434" max="8434" width="10.75" style="97" customWidth="1"/>
    <col min="8435" max="8435" width="8.5" style="97" customWidth="1"/>
    <col min="8436" max="8436" width="7.375" style="97" customWidth="1"/>
    <col min="8437" max="8437" width="10.75" style="97" customWidth="1"/>
    <col min="8438" max="8679" width="9" style="97"/>
    <col min="8680" max="8680" width="16.25" style="97" customWidth="1"/>
    <col min="8681" max="8681" width="4" style="97" customWidth="1"/>
    <col min="8682" max="8682" width="11.75" style="97" customWidth="1"/>
    <col min="8683" max="8683" width="9" style="97"/>
    <col min="8684" max="8684" width="9.25" style="97" customWidth="1"/>
    <col min="8685" max="8686" width="9" style="97"/>
    <col min="8687" max="8687" width="10.75" style="97" customWidth="1"/>
    <col min="8688" max="8688" width="16.25" style="97" customWidth="1"/>
    <col min="8689" max="8689" width="18.5" style="97" customWidth="1"/>
    <col min="8690" max="8690" width="10.75" style="97" customWidth="1"/>
    <col min="8691" max="8691" width="8.5" style="97" customWidth="1"/>
    <col min="8692" max="8692" width="7.375" style="97" customWidth="1"/>
    <col min="8693" max="8693" width="10.75" style="97" customWidth="1"/>
    <col min="8694" max="8935" width="9" style="97"/>
    <col min="8936" max="8936" width="16.25" style="97" customWidth="1"/>
    <col min="8937" max="8937" width="4" style="97" customWidth="1"/>
    <col min="8938" max="8938" width="11.75" style="97" customWidth="1"/>
    <col min="8939" max="8939" width="9" style="97"/>
    <col min="8940" max="8940" width="9.25" style="97" customWidth="1"/>
    <col min="8941" max="8942" width="9" style="97"/>
    <col min="8943" max="8943" width="10.75" style="97" customWidth="1"/>
    <col min="8944" max="8944" width="16.25" style="97" customWidth="1"/>
    <col min="8945" max="8945" width="18.5" style="97" customWidth="1"/>
    <col min="8946" max="8946" width="10.75" style="97" customWidth="1"/>
    <col min="8947" max="8947" width="8.5" style="97" customWidth="1"/>
    <col min="8948" max="8948" width="7.375" style="97" customWidth="1"/>
    <col min="8949" max="8949" width="10.75" style="97" customWidth="1"/>
    <col min="8950" max="9191" width="9" style="97"/>
    <col min="9192" max="9192" width="16.25" style="97" customWidth="1"/>
    <col min="9193" max="9193" width="4" style="97" customWidth="1"/>
    <col min="9194" max="9194" width="11.75" style="97" customWidth="1"/>
    <col min="9195" max="9195" width="9" style="97"/>
    <col min="9196" max="9196" width="9.25" style="97" customWidth="1"/>
    <col min="9197" max="9198" width="9" style="97"/>
    <col min="9199" max="9199" width="10.75" style="97" customWidth="1"/>
    <col min="9200" max="9200" width="16.25" style="97" customWidth="1"/>
    <col min="9201" max="9201" width="18.5" style="97" customWidth="1"/>
    <col min="9202" max="9202" width="10.75" style="97" customWidth="1"/>
    <col min="9203" max="9203" width="8.5" style="97" customWidth="1"/>
    <col min="9204" max="9204" width="7.375" style="97" customWidth="1"/>
    <col min="9205" max="9205" width="10.75" style="97" customWidth="1"/>
    <col min="9206" max="9447" width="9" style="97"/>
    <col min="9448" max="9448" width="16.25" style="97" customWidth="1"/>
    <col min="9449" max="9449" width="4" style="97" customWidth="1"/>
    <col min="9450" max="9450" width="11.75" style="97" customWidth="1"/>
    <col min="9451" max="9451" width="9" style="97"/>
    <col min="9452" max="9452" width="9.25" style="97" customWidth="1"/>
    <col min="9453" max="9454" width="9" style="97"/>
    <col min="9455" max="9455" width="10.75" style="97" customWidth="1"/>
    <col min="9456" max="9456" width="16.25" style="97" customWidth="1"/>
    <col min="9457" max="9457" width="18.5" style="97" customWidth="1"/>
    <col min="9458" max="9458" width="10.75" style="97" customWidth="1"/>
    <col min="9459" max="9459" width="8.5" style="97" customWidth="1"/>
    <col min="9460" max="9460" width="7.375" style="97" customWidth="1"/>
    <col min="9461" max="9461" width="10.75" style="97" customWidth="1"/>
    <col min="9462" max="9703" width="9" style="97"/>
    <col min="9704" max="9704" width="16.25" style="97" customWidth="1"/>
    <col min="9705" max="9705" width="4" style="97" customWidth="1"/>
    <col min="9706" max="9706" width="11.75" style="97" customWidth="1"/>
    <col min="9707" max="9707" width="9" style="97"/>
    <col min="9708" max="9708" width="9.25" style="97" customWidth="1"/>
    <col min="9709" max="9710" width="9" style="97"/>
    <col min="9711" max="9711" width="10.75" style="97" customWidth="1"/>
    <col min="9712" max="9712" width="16.25" style="97" customWidth="1"/>
    <col min="9713" max="9713" width="18.5" style="97" customWidth="1"/>
    <col min="9714" max="9714" width="10.75" style="97" customWidth="1"/>
    <col min="9715" max="9715" width="8.5" style="97" customWidth="1"/>
    <col min="9716" max="9716" width="7.375" style="97" customWidth="1"/>
    <col min="9717" max="9717" width="10.75" style="97" customWidth="1"/>
    <col min="9718" max="9959" width="9" style="97"/>
    <col min="9960" max="9960" width="16.25" style="97" customWidth="1"/>
    <col min="9961" max="9961" width="4" style="97" customWidth="1"/>
    <col min="9962" max="9962" width="11.75" style="97" customWidth="1"/>
    <col min="9963" max="9963" width="9" style="97"/>
    <col min="9964" max="9964" width="9.25" style="97" customWidth="1"/>
    <col min="9965" max="9966" width="9" style="97"/>
    <col min="9967" max="9967" width="10.75" style="97" customWidth="1"/>
    <col min="9968" max="9968" width="16.25" style="97" customWidth="1"/>
    <col min="9969" max="9969" width="18.5" style="97" customWidth="1"/>
    <col min="9970" max="9970" width="10.75" style="97" customWidth="1"/>
    <col min="9971" max="9971" width="8.5" style="97" customWidth="1"/>
    <col min="9972" max="9972" width="7.375" style="97" customWidth="1"/>
    <col min="9973" max="9973" width="10.75" style="97" customWidth="1"/>
    <col min="9974" max="10215" width="9" style="97"/>
    <col min="10216" max="10216" width="16.25" style="97" customWidth="1"/>
    <col min="10217" max="10217" width="4" style="97" customWidth="1"/>
    <col min="10218" max="10218" width="11.75" style="97" customWidth="1"/>
    <col min="10219" max="10219" width="9" style="97"/>
    <col min="10220" max="10220" width="9.25" style="97" customWidth="1"/>
    <col min="10221" max="10222" width="9" style="97"/>
    <col min="10223" max="10223" width="10.75" style="97" customWidth="1"/>
    <col min="10224" max="10224" width="16.25" style="97" customWidth="1"/>
    <col min="10225" max="10225" width="18.5" style="97" customWidth="1"/>
    <col min="10226" max="10226" width="10.75" style="97" customWidth="1"/>
    <col min="10227" max="10227" width="8.5" style="97" customWidth="1"/>
    <col min="10228" max="10228" width="7.375" style="97" customWidth="1"/>
    <col min="10229" max="10229" width="10.75" style="97" customWidth="1"/>
    <col min="10230" max="10471" width="9" style="97"/>
    <col min="10472" max="10472" width="16.25" style="97" customWidth="1"/>
    <col min="10473" max="10473" width="4" style="97" customWidth="1"/>
    <col min="10474" max="10474" width="11.75" style="97" customWidth="1"/>
    <col min="10475" max="10475" width="9" style="97"/>
    <col min="10476" max="10476" width="9.25" style="97" customWidth="1"/>
    <col min="10477" max="10478" width="9" style="97"/>
    <col min="10479" max="10479" width="10.75" style="97" customWidth="1"/>
    <col min="10480" max="10480" width="16.25" style="97" customWidth="1"/>
    <col min="10481" max="10481" width="18.5" style="97" customWidth="1"/>
    <col min="10482" max="10482" width="10.75" style="97" customWidth="1"/>
    <col min="10483" max="10483" width="8.5" style="97" customWidth="1"/>
    <col min="10484" max="10484" width="7.375" style="97" customWidth="1"/>
    <col min="10485" max="10485" width="10.75" style="97" customWidth="1"/>
    <col min="10486" max="10727" width="9" style="97"/>
    <col min="10728" max="10728" width="16.25" style="97" customWidth="1"/>
    <col min="10729" max="10729" width="4" style="97" customWidth="1"/>
    <col min="10730" max="10730" width="11.75" style="97" customWidth="1"/>
    <col min="10731" max="10731" width="9" style="97"/>
    <col min="10732" max="10732" width="9.25" style="97" customWidth="1"/>
    <col min="10733" max="10734" width="9" style="97"/>
    <col min="10735" max="10735" width="10.75" style="97" customWidth="1"/>
    <col min="10736" max="10736" width="16.25" style="97" customWidth="1"/>
    <col min="10737" max="10737" width="18.5" style="97" customWidth="1"/>
    <col min="10738" max="10738" width="10.75" style="97" customWidth="1"/>
    <col min="10739" max="10739" width="8.5" style="97" customWidth="1"/>
    <col min="10740" max="10740" width="7.375" style="97" customWidth="1"/>
    <col min="10741" max="10741" width="10.75" style="97" customWidth="1"/>
    <col min="10742" max="10983" width="9" style="97"/>
    <col min="10984" max="10984" width="16.25" style="97" customWidth="1"/>
    <col min="10985" max="10985" width="4" style="97" customWidth="1"/>
    <col min="10986" max="10986" width="11.75" style="97" customWidth="1"/>
    <col min="10987" max="10987" width="9" style="97"/>
    <col min="10988" max="10988" width="9.25" style="97" customWidth="1"/>
    <col min="10989" max="10990" width="9" style="97"/>
    <col min="10991" max="10991" width="10.75" style="97" customWidth="1"/>
    <col min="10992" max="10992" width="16.25" style="97" customWidth="1"/>
    <col min="10993" max="10993" width="18.5" style="97" customWidth="1"/>
    <col min="10994" max="10994" width="10.75" style="97" customWidth="1"/>
    <col min="10995" max="10995" width="8.5" style="97" customWidth="1"/>
    <col min="10996" max="10996" width="7.375" style="97" customWidth="1"/>
    <col min="10997" max="10997" width="10.75" style="97" customWidth="1"/>
    <col min="10998" max="11239" width="9" style="97"/>
    <col min="11240" max="11240" width="16.25" style="97" customWidth="1"/>
    <col min="11241" max="11241" width="4" style="97" customWidth="1"/>
    <col min="11242" max="11242" width="11.75" style="97" customWidth="1"/>
    <col min="11243" max="11243" width="9" style="97"/>
    <col min="11244" max="11244" width="9.25" style="97" customWidth="1"/>
    <col min="11245" max="11246" width="9" style="97"/>
    <col min="11247" max="11247" width="10.75" style="97" customWidth="1"/>
    <col min="11248" max="11248" width="16.25" style="97" customWidth="1"/>
    <col min="11249" max="11249" width="18.5" style="97" customWidth="1"/>
    <col min="11250" max="11250" width="10.75" style="97" customWidth="1"/>
    <col min="11251" max="11251" width="8.5" style="97" customWidth="1"/>
    <col min="11252" max="11252" width="7.375" style="97" customWidth="1"/>
    <col min="11253" max="11253" width="10.75" style="97" customWidth="1"/>
    <col min="11254" max="11495" width="9" style="97"/>
    <col min="11496" max="11496" width="16.25" style="97" customWidth="1"/>
    <col min="11497" max="11497" width="4" style="97" customWidth="1"/>
    <col min="11498" max="11498" width="11.75" style="97" customWidth="1"/>
    <col min="11499" max="11499" width="9" style="97"/>
    <col min="11500" max="11500" width="9.25" style="97" customWidth="1"/>
    <col min="11501" max="11502" width="9" style="97"/>
    <col min="11503" max="11503" width="10.75" style="97" customWidth="1"/>
    <col min="11504" max="11504" width="16.25" style="97" customWidth="1"/>
    <col min="11505" max="11505" width="18.5" style="97" customWidth="1"/>
    <col min="11506" max="11506" width="10.75" style="97" customWidth="1"/>
    <col min="11507" max="11507" width="8.5" style="97" customWidth="1"/>
    <col min="11508" max="11508" width="7.375" style="97" customWidth="1"/>
    <col min="11509" max="11509" width="10.75" style="97" customWidth="1"/>
    <col min="11510" max="11751" width="9" style="97"/>
    <col min="11752" max="11752" width="16.25" style="97" customWidth="1"/>
    <col min="11753" max="11753" width="4" style="97" customWidth="1"/>
    <col min="11754" max="11754" width="11.75" style="97" customWidth="1"/>
    <col min="11755" max="11755" width="9" style="97"/>
    <col min="11756" max="11756" width="9.25" style="97" customWidth="1"/>
    <col min="11757" max="11758" width="9" style="97"/>
    <col min="11759" max="11759" width="10.75" style="97" customWidth="1"/>
    <col min="11760" max="11760" width="16.25" style="97" customWidth="1"/>
    <col min="11761" max="11761" width="18.5" style="97" customWidth="1"/>
    <col min="11762" max="11762" width="10.75" style="97" customWidth="1"/>
    <col min="11763" max="11763" width="8.5" style="97" customWidth="1"/>
    <col min="11764" max="11764" width="7.375" style="97" customWidth="1"/>
    <col min="11765" max="11765" width="10.75" style="97" customWidth="1"/>
    <col min="11766" max="12007" width="9" style="97"/>
    <col min="12008" max="12008" width="16.25" style="97" customWidth="1"/>
    <col min="12009" max="12009" width="4" style="97" customWidth="1"/>
    <col min="12010" max="12010" width="11.75" style="97" customWidth="1"/>
    <col min="12011" max="12011" width="9" style="97"/>
    <col min="12012" max="12012" width="9.25" style="97" customWidth="1"/>
    <col min="12013" max="12014" width="9" style="97"/>
    <col min="12015" max="12015" width="10.75" style="97" customWidth="1"/>
    <col min="12016" max="12016" width="16.25" style="97" customWidth="1"/>
    <col min="12017" max="12017" width="18.5" style="97" customWidth="1"/>
    <col min="12018" max="12018" width="10.75" style="97" customWidth="1"/>
    <col min="12019" max="12019" width="8.5" style="97" customWidth="1"/>
    <col min="12020" max="12020" width="7.375" style="97" customWidth="1"/>
    <col min="12021" max="12021" width="10.75" style="97" customWidth="1"/>
    <col min="12022" max="12263" width="9" style="97"/>
    <col min="12264" max="12264" width="16.25" style="97" customWidth="1"/>
    <col min="12265" max="12265" width="4" style="97" customWidth="1"/>
    <col min="12266" max="12266" width="11.75" style="97" customWidth="1"/>
    <col min="12267" max="12267" width="9" style="97"/>
    <col min="12268" max="12268" width="9.25" style="97" customWidth="1"/>
    <col min="12269" max="12270" width="9" style="97"/>
    <col min="12271" max="12271" width="10.75" style="97" customWidth="1"/>
    <col min="12272" max="12272" width="16.25" style="97" customWidth="1"/>
    <col min="12273" max="12273" width="18.5" style="97" customWidth="1"/>
    <col min="12274" max="12274" width="10.75" style="97" customWidth="1"/>
    <col min="12275" max="12275" width="8.5" style="97" customWidth="1"/>
    <col min="12276" max="12276" width="7.375" style="97" customWidth="1"/>
    <col min="12277" max="12277" width="10.75" style="97" customWidth="1"/>
    <col min="12278" max="12519" width="9" style="97"/>
    <col min="12520" max="12520" width="16.25" style="97" customWidth="1"/>
    <col min="12521" max="12521" width="4" style="97" customWidth="1"/>
    <col min="12522" max="12522" width="11.75" style="97" customWidth="1"/>
    <col min="12523" max="12523" width="9" style="97"/>
    <col min="12524" max="12524" width="9.25" style="97" customWidth="1"/>
    <col min="12525" max="12526" width="9" style="97"/>
    <col min="12527" max="12527" width="10.75" style="97" customWidth="1"/>
    <col min="12528" max="12528" width="16.25" style="97" customWidth="1"/>
    <col min="12529" max="12529" width="18.5" style="97" customWidth="1"/>
    <col min="12530" max="12530" width="10.75" style="97" customWidth="1"/>
    <col min="12531" max="12531" width="8.5" style="97" customWidth="1"/>
    <col min="12532" max="12532" width="7.375" style="97" customWidth="1"/>
    <col min="12533" max="12533" width="10.75" style="97" customWidth="1"/>
    <col min="12534" max="12775" width="9" style="97"/>
    <col min="12776" max="12776" width="16.25" style="97" customWidth="1"/>
    <col min="12777" max="12777" width="4" style="97" customWidth="1"/>
    <col min="12778" max="12778" width="11.75" style="97" customWidth="1"/>
    <col min="12779" max="12779" width="9" style="97"/>
    <col min="12780" max="12780" width="9.25" style="97" customWidth="1"/>
    <col min="12781" max="12782" width="9" style="97"/>
    <col min="12783" max="12783" width="10.75" style="97" customWidth="1"/>
    <col min="12784" max="12784" width="16.25" style="97" customWidth="1"/>
    <col min="12785" max="12785" width="18.5" style="97" customWidth="1"/>
    <col min="12786" max="12786" width="10.75" style="97" customWidth="1"/>
    <col min="12787" max="12787" width="8.5" style="97" customWidth="1"/>
    <col min="12788" max="12788" width="7.375" style="97" customWidth="1"/>
    <col min="12789" max="12789" width="10.75" style="97" customWidth="1"/>
    <col min="12790" max="13031" width="9" style="97"/>
    <col min="13032" max="13032" width="16.25" style="97" customWidth="1"/>
    <col min="13033" max="13033" width="4" style="97" customWidth="1"/>
    <col min="13034" max="13034" width="11.75" style="97" customWidth="1"/>
    <col min="13035" max="13035" width="9" style="97"/>
    <col min="13036" max="13036" width="9.25" style="97" customWidth="1"/>
    <col min="13037" max="13038" width="9" style="97"/>
    <col min="13039" max="13039" width="10.75" style="97" customWidth="1"/>
    <col min="13040" max="13040" width="16.25" style="97" customWidth="1"/>
    <col min="13041" max="13041" width="18.5" style="97" customWidth="1"/>
    <col min="13042" max="13042" width="10.75" style="97" customWidth="1"/>
    <col min="13043" max="13043" width="8.5" style="97" customWidth="1"/>
    <col min="13044" max="13044" width="7.375" style="97" customWidth="1"/>
    <col min="13045" max="13045" width="10.75" style="97" customWidth="1"/>
    <col min="13046" max="13287" width="9" style="97"/>
    <col min="13288" max="13288" width="16.25" style="97" customWidth="1"/>
    <col min="13289" max="13289" width="4" style="97" customWidth="1"/>
    <col min="13290" max="13290" width="11.75" style="97" customWidth="1"/>
    <col min="13291" max="13291" width="9" style="97"/>
    <col min="13292" max="13292" width="9.25" style="97" customWidth="1"/>
    <col min="13293" max="13294" width="9" style="97"/>
    <col min="13295" max="13295" width="10.75" style="97" customWidth="1"/>
    <col min="13296" max="13296" width="16.25" style="97" customWidth="1"/>
    <col min="13297" max="13297" width="18.5" style="97" customWidth="1"/>
    <col min="13298" max="13298" width="10.75" style="97" customWidth="1"/>
    <col min="13299" max="13299" width="8.5" style="97" customWidth="1"/>
    <col min="13300" max="13300" width="7.375" style="97" customWidth="1"/>
    <col min="13301" max="13301" width="10.75" style="97" customWidth="1"/>
    <col min="13302" max="13543" width="9" style="97"/>
    <col min="13544" max="13544" width="16.25" style="97" customWidth="1"/>
    <col min="13545" max="13545" width="4" style="97" customWidth="1"/>
    <col min="13546" max="13546" width="11.75" style="97" customWidth="1"/>
    <col min="13547" max="13547" width="9" style="97"/>
    <col min="13548" max="13548" width="9.25" style="97" customWidth="1"/>
    <col min="13549" max="13550" width="9" style="97"/>
    <col min="13551" max="13551" width="10.75" style="97" customWidth="1"/>
    <col min="13552" max="13552" width="16.25" style="97" customWidth="1"/>
    <col min="13553" max="13553" width="18.5" style="97" customWidth="1"/>
    <col min="13554" max="13554" width="10.75" style="97" customWidth="1"/>
    <col min="13555" max="13555" width="8.5" style="97" customWidth="1"/>
    <col min="13556" max="13556" width="7.375" style="97" customWidth="1"/>
    <col min="13557" max="13557" width="10.75" style="97" customWidth="1"/>
    <col min="13558" max="13799" width="9" style="97"/>
    <col min="13800" max="13800" width="16.25" style="97" customWidth="1"/>
    <col min="13801" max="13801" width="4" style="97" customWidth="1"/>
    <col min="13802" max="13802" width="11.75" style="97" customWidth="1"/>
    <col min="13803" max="13803" width="9" style="97"/>
    <col min="13804" max="13804" width="9.25" style="97" customWidth="1"/>
    <col min="13805" max="13806" width="9" style="97"/>
    <col min="13807" max="13807" width="10.75" style="97" customWidth="1"/>
    <col min="13808" max="13808" width="16.25" style="97" customWidth="1"/>
    <col min="13809" max="13809" width="18.5" style="97" customWidth="1"/>
    <col min="13810" max="13810" width="10.75" style="97" customWidth="1"/>
    <col min="13811" max="13811" width="8.5" style="97" customWidth="1"/>
    <col min="13812" max="13812" width="7.375" style="97" customWidth="1"/>
    <col min="13813" max="13813" width="10.75" style="97" customWidth="1"/>
    <col min="13814" max="14055" width="9" style="97"/>
    <col min="14056" max="14056" width="16.25" style="97" customWidth="1"/>
    <col min="14057" max="14057" width="4" style="97" customWidth="1"/>
    <col min="14058" max="14058" width="11.75" style="97" customWidth="1"/>
    <col min="14059" max="14059" width="9" style="97"/>
    <col min="14060" max="14060" width="9.25" style="97" customWidth="1"/>
    <col min="14061" max="14062" width="9" style="97"/>
    <col min="14063" max="14063" width="10.75" style="97" customWidth="1"/>
    <col min="14064" max="14064" width="16.25" style="97" customWidth="1"/>
    <col min="14065" max="14065" width="18.5" style="97" customWidth="1"/>
    <col min="14066" max="14066" width="10.75" style="97" customWidth="1"/>
    <col min="14067" max="14067" width="8.5" style="97" customWidth="1"/>
    <col min="14068" max="14068" width="7.375" style="97" customWidth="1"/>
    <col min="14069" max="14069" width="10.75" style="97" customWidth="1"/>
    <col min="14070" max="14311" width="9" style="97"/>
    <col min="14312" max="14312" width="16.25" style="97" customWidth="1"/>
    <col min="14313" max="14313" width="4" style="97" customWidth="1"/>
    <col min="14314" max="14314" width="11.75" style="97" customWidth="1"/>
    <col min="14315" max="14315" width="9" style="97"/>
    <col min="14316" max="14316" width="9.25" style="97" customWidth="1"/>
    <col min="14317" max="14318" width="9" style="97"/>
    <col min="14319" max="14319" width="10.75" style="97" customWidth="1"/>
    <col min="14320" max="14320" width="16.25" style="97" customWidth="1"/>
    <col min="14321" max="14321" width="18.5" style="97" customWidth="1"/>
    <col min="14322" max="14322" width="10.75" style="97" customWidth="1"/>
    <col min="14323" max="14323" width="8.5" style="97" customWidth="1"/>
    <col min="14324" max="14324" width="7.375" style="97" customWidth="1"/>
    <col min="14325" max="14325" width="10.75" style="97" customWidth="1"/>
    <col min="14326" max="14567" width="9" style="97"/>
    <col min="14568" max="14568" width="16.25" style="97" customWidth="1"/>
    <col min="14569" max="14569" width="4" style="97" customWidth="1"/>
    <col min="14570" max="14570" width="11.75" style="97" customWidth="1"/>
    <col min="14571" max="14571" width="9" style="97"/>
    <col min="14572" max="14572" width="9.25" style="97" customWidth="1"/>
    <col min="14573" max="14574" width="9" style="97"/>
    <col min="14575" max="14575" width="10.75" style="97" customWidth="1"/>
    <col min="14576" max="14576" width="16.25" style="97" customWidth="1"/>
    <col min="14577" max="14577" width="18.5" style="97" customWidth="1"/>
    <col min="14578" max="14578" width="10.75" style="97" customWidth="1"/>
    <col min="14579" max="14579" width="8.5" style="97" customWidth="1"/>
    <col min="14580" max="14580" width="7.375" style="97" customWidth="1"/>
    <col min="14581" max="14581" width="10.75" style="97" customWidth="1"/>
    <col min="14582" max="14823" width="9" style="97"/>
    <col min="14824" max="14824" width="16.25" style="97" customWidth="1"/>
    <col min="14825" max="14825" width="4" style="97" customWidth="1"/>
    <col min="14826" max="14826" width="11.75" style="97" customWidth="1"/>
    <col min="14827" max="14827" width="9" style="97"/>
    <col min="14828" max="14828" width="9.25" style="97" customWidth="1"/>
    <col min="14829" max="14830" width="9" style="97"/>
    <col min="14831" max="14831" width="10.75" style="97" customWidth="1"/>
    <col min="14832" max="14832" width="16.25" style="97" customWidth="1"/>
    <col min="14833" max="14833" width="18.5" style="97" customWidth="1"/>
    <col min="14834" max="14834" width="10.75" style="97" customWidth="1"/>
    <col min="14835" max="14835" width="8.5" style="97" customWidth="1"/>
    <col min="14836" max="14836" width="7.375" style="97" customWidth="1"/>
    <col min="14837" max="14837" width="10.75" style="97" customWidth="1"/>
    <col min="14838" max="15079" width="9" style="97"/>
    <col min="15080" max="15080" width="16.25" style="97" customWidth="1"/>
    <col min="15081" max="15081" width="4" style="97" customWidth="1"/>
    <col min="15082" max="15082" width="11.75" style="97" customWidth="1"/>
    <col min="15083" max="15083" width="9" style="97"/>
    <col min="15084" max="15084" width="9.25" style="97" customWidth="1"/>
    <col min="15085" max="15086" width="9" style="97"/>
    <col min="15087" max="15087" width="10.75" style="97" customWidth="1"/>
    <col min="15088" max="15088" width="16.25" style="97" customWidth="1"/>
    <col min="15089" max="15089" width="18.5" style="97" customWidth="1"/>
    <col min="15090" max="15090" width="10.75" style="97" customWidth="1"/>
    <col min="15091" max="15091" width="8.5" style="97" customWidth="1"/>
    <col min="15092" max="15092" width="7.375" style="97" customWidth="1"/>
    <col min="15093" max="15093" width="10.75" style="97" customWidth="1"/>
    <col min="15094" max="15335" width="9" style="97"/>
    <col min="15336" max="15336" width="16.25" style="97" customWidth="1"/>
    <col min="15337" max="15337" width="4" style="97" customWidth="1"/>
    <col min="15338" max="15338" width="11.75" style="97" customWidth="1"/>
    <col min="15339" max="15339" width="9" style="97"/>
    <col min="15340" max="15340" width="9.25" style="97" customWidth="1"/>
    <col min="15341" max="15342" width="9" style="97"/>
    <col min="15343" max="15343" width="10.75" style="97" customWidth="1"/>
    <col min="15344" max="15344" width="16.25" style="97" customWidth="1"/>
    <col min="15345" max="15345" width="18.5" style="97" customWidth="1"/>
    <col min="15346" max="15346" width="10.75" style="97" customWidth="1"/>
    <col min="15347" max="15347" width="8.5" style="97" customWidth="1"/>
    <col min="15348" max="15348" width="7.375" style="97" customWidth="1"/>
    <col min="15349" max="15349" width="10.75" style="97" customWidth="1"/>
    <col min="15350" max="15591" width="9" style="97"/>
    <col min="15592" max="15592" width="16.25" style="97" customWidth="1"/>
    <col min="15593" max="15593" width="4" style="97" customWidth="1"/>
    <col min="15594" max="15594" width="11.75" style="97" customWidth="1"/>
    <col min="15595" max="15595" width="9" style="97"/>
    <col min="15596" max="15596" width="9.25" style="97" customWidth="1"/>
    <col min="15597" max="15598" width="9" style="97"/>
    <col min="15599" max="15599" width="10.75" style="97" customWidth="1"/>
    <col min="15600" max="15600" width="16.25" style="97" customWidth="1"/>
    <col min="15601" max="15601" width="18.5" style="97" customWidth="1"/>
    <col min="15602" max="15602" width="10.75" style="97" customWidth="1"/>
    <col min="15603" max="15603" width="8.5" style="97" customWidth="1"/>
    <col min="15604" max="15604" width="7.375" style="97" customWidth="1"/>
    <col min="15605" max="15605" width="10.75" style="97" customWidth="1"/>
    <col min="15606" max="15847" width="9" style="97"/>
    <col min="15848" max="15848" width="16.25" style="97" customWidth="1"/>
    <col min="15849" max="15849" width="4" style="97" customWidth="1"/>
    <col min="15850" max="15850" width="11.75" style="97" customWidth="1"/>
    <col min="15851" max="15851" width="9" style="97"/>
    <col min="15852" max="15852" width="9.25" style="97" customWidth="1"/>
    <col min="15853" max="15854" width="9" style="97"/>
    <col min="15855" max="15855" width="10.75" style="97" customWidth="1"/>
    <col min="15856" max="15856" width="16.25" style="97" customWidth="1"/>
    <col min="15857" max="15857" width="18.5" style="97" customWidth="1"/>
    <col min="15858" max="15858" width="10.75" style="97" customWidth="1"/>
    <col min="15859" max="15859" width="8.5" style="97" customWidth="1"/>
    <col min="15860" max="15860" width="7.375" style="97" customWidth="1"/>
    <col min="15861" max="15861" width="10.75" style="97" customWidth="1"/>
    <col min="15862" max="16103" width="9" style="97"/>
    <col min="16104" max="16104" width="16.25" style="97" customWidth="1"/>
    <col min="16105" max="16105" width="4" style="97" customWidth="1"/>
    <col min="16106" max="16106" width="11.75" style="97" customWidth="1"/>
    <col min="16107" max="16107" width="9" style="97"/>
    <col min="16108" max="16108" width="9.25" style="97" customWidth="1"/>
    <col min="16109" max="16110" width="9" style="97"/>
    <col min="16111" max="16111" width="10.75" style="97" customWidth="1"/>
    <col min="16112" max="16112" width="16.25" style="97" customWidth="1"/>
    <col min="16113" max="16113" width="18.5" style="97" customWidth="1"/>
    <col min="16114" max="16114" width="10.75" style="97" customWidth="1"/>
    <col min="16115" max="16115" width="8.5" style="97" customWidth="1"/>
    <col min="16116" max="16116" width="7.375" style="97" customWidth="1"/>
    <col min="16117" max="16117" width="10.75" style="97" customWidth="1"/>
    <col min="16118" max="16359" width="9" style="97"/>
    <col min="16360" max="16361" width="9" style="97" customWidth="1"/>
    <col min="16362" max="16384" width="9" style="97"/>
  </cols>
  <sheetData>
    <row r="1" spans="1:1">
      <c r="A1" s="101" t="s">
        <v>1507</v>
      </c>
    </row>
    <row r="2" spans="1:1">
      <c r="A2" s="98" t="s">
        <v>1506</v>
      </c>
    </row>
    <row r="4" spans="1:1">
      <c r="A4" s="99" t="s">
        <v>1502</v>
      </c>
    </row>
    <row r="5" spans="1:1">
      <c r="A5" s="98" t="s">
        <v>1503</v>
      </c>
    </row>
    <row r="6" spans="1:1">
      <c r="A6" s="98" t="s">
        <v>1497</v>
      </c>
    </row>
    <row r="7" spans="1:1">
      <c r="A7" s="99" t="s">
        <v>1584</v>
      </c>
    </row>
    <row r="8" spans="1:1">
      <c r="A8" s="99"/>
    </row>
    <row r="9" spans="1:1">
      <c r="A9" s="99" t="s">
        <v>1493</v>
      </c>
    </row>
    <row r="10" spans="1:1">
      <c r="A10" s="99" t="s">
        <v>1495</v>
      </c>
    </row>
    <row r="11" spans="1:1">
      <c r="A11" s="98" t="s">
        <v>1496</v>
      </c>
    </row>
    <row r="13" spans="1:1">
      <c r="A13" s="99" t="s">
        <v>1498</v>
      </c>
    </row>
    <row r="14" spans="1:1">
      <c r="A14" s="99" t="s">
        <v>1585</v>
      </c>
    </row>
    <row r="15" spans="1:1">
      <c r="A15" s="98" t="s">
        <v>1499</v>
      </c>
    </row>
    <row r="16" spans="1:1">
      <c r="A16" s="99" t="s">
        <v>1501</v>
      </c>
    </row>
    <row r="17" spans="1:1">
      <c r="A17" s="98" t="s">
        <v>1500</v>
      </c>
    </row>
    <row r="18" spans="1:1">
      <c r="A18" s="99" t="s">
        <v>1586</v>
      </c>
    </row>
    <row r="19" spans="1:1">
      <c r="A19" s="99"/>
    </row>
    <row r="20" spans="1:1">
      <c r="A20" s="99" t="s">
        <v>1488</v>
      </c>
    </row>
    <row r="21" spans="1:1">
      <c r="A21" s="99" t="s">
        <v>1494</v>
      </c>
    </row>
    <row r="22" spans="1:1">
      <c r="A22" s="99"/>
    </row>
    <row r="23" spans="1:1">
      <c r="A23" s="100" t="s">
        <v>1489</v>
      </c>
    </row>
    <row r="24" spans="1:1">
      <c r="A24" s="98" t="s">
        <v>1504</v>
      </c>
    </row>
    <row r="25" spans="1:1">
      <c r="A25" s="99" t="s">
        <v>1505</v>
      </c>
    </row>
    <row r="26" spans="1:1">
      <c r="A26" s="99" t="s">
        <v>1508</v>
      </c>
    </row>
    <row r="27" spans="1:1">
      <c r="A27" s="99" t="s">
        <v>1547</v>
      </c>
    </row>
    <row r="28" spans="1:1">
      <c r="A28" s="99" t="s">
        <v>1490</v>
      </c>
    </row>
    <row r="29" spans="1:1">
      <c r="A29" s="99" t="s">
        <v>1491</v>
      </c>
    </row>
    <row r="30" spans="1:1">
      <c r="A30" s="99" t="s">
        <v>1492</v>
      </c>
    </row>
    <row r="31" spans="1:1">
      <c r="A31" s="99"/>
    </row>
    <row r="32" spans="1:1">
      <c r="A32" s="100" t="s">
        <v>1576</v>
      </c>
    </row>
  </sheetData>
  <phoneticPr fontId="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</sheetPr>
  <dimension ref="A1:F1184"/>
  <sheetViews>
    <sheetView zoomScale="175" zoomScaleNormal="175" workbookViewId="0">
      <selection activeCell="F1" sqref="F1"/>
    </sheetView>
  </sheetViews>
  <sheetFormatPr defaultRowHeight="13.5"/>
  <cols>
    <col min="1" max="1" width="16.25" style="97" customWidth="1"/>
    <col min="2" max="2" width="7.125" style="97" bestFit="1" customWidth="1"/>
    <col min="3" max="3" width="10.75" style="97" customWidth="1"/>
    <col min="4" max="5" width="9" style="97" customWidth="1"/>
    <col min="6" max="6" width="8.5" style="97" customWidth="1"/>
    <col min="7" max="236" width="9" style="97"/>
    <col min="237" max="237" width="16.25" style="97" customWidth="1"/>
    <col min="238" max="238" width="4" style="97" customWidth="1"/>
    <col min="239" max="239" width="11.75" style="97" customWidth="1"/>
    <col min="240" max="240" width="9" style="97"/>
    <col min="241" max="241" width="9.25" style="97" customWidth="1"/>
    <col min="242" max="243" width="9" style="97"/>
    <col min="244" max="244" width="10.75" style="97" customWidth="1"/>
    <col min="245" max="245" width="16.25" style="97" customWidth="1"/>
    <col min="246" max="246" width="18.5" style="97" customWidth="1"/>
    <col min="247" max="247" width="10.75" style="97" customWidth="1"/>
    <col min="248" max="248" width="8.5" style="97" customWidth="1"/>
    <col min="249" max="249" width="7.375" style="97" customWidth="1"/>
    <col min="250" max="250" width="10.75" style="97" customWidth="1"/>
    <col min="251" max="492" width="9" style="97"/>
    <col min="493" max="493" width="16.25" style="97" customWidth="1"/>
    <col min="494" max="494" width="4" style="97" customWidth="1"/>
    <col min="495" max="495" width="11.75" style="97" customWidth="1"/>
    <col min="496" max="496" width="9" style="97"/>
    <col min="497" max="497" width="9.25" style="97" customWidth="1"/>
    <col min="498" max="499" width="9" style="97"/>
    <col min="500" max="500" width="10.75" style="97" customWidth="1"/>
    <col min="501" max="501" width="16.25" style="97" customWidth="1"/>
    <col min="502" max="502" width="18.5" style="97" customWidth="1"/>
    <col min="503" max="503" width="10.75" style="97" customWidth="1"/>
    <col min="504" max="504" width="8.5" style="97" customWidth="1"/>
    <col min="505" max="505" width="7.375" style="97" customWidth="1"/>
    <col min="506" max="506" width="10.75" style="97" customWidth="1"/>
    <col min="507" max="748" width="9" style="97"/>
    <col min="749" max="749" width="16.25" style="97" customWidth="1"/>
    <col min="750" max="750" width="4" style="97" customWidth="1"/>
    <col min="751" max="751" width="11.75" style="97" customWidth="1"/>
    <col min="752" max="752" width="9" style="97"/>
    <col min="753" max="753" width="9.25" style="97" customWidth="1"/>
    <col min="754" max="755" width="9" style="97"/>
    <col min="756" max="756" width="10.75" style="97" customWidth="1"/>
    <col min="757" max="757" width="16.25" style="97" customWidth="1"/>
    <col min="758" max="758" width="18.5" style="97" customWidth="1"/>
    <col min="759" max="759" width="10.75" style="97" customWidth="1"/>
    <col min="760" max="760" width="8.5" style="97" customWidth="1"/>
    <col min="761" max="761" width="7.375" style="97" customWidth="1"/>
    <col min="762" max="762" width="10.75" style="97" customWidth="1"/>
    <col min="763" max="1004" width="9" style="97"/>
    <col min="1005" max="1005" width="16.25" style="97" customWidth="1"/>
    <col min="1006" max="1006" width="4" style="97" customWidth="1"/>
    <col min="1007" max="1007" width="11.75" style="97" customWidth="1"/>
    <col min="1008" max="1008" width="9" style="97"/>
    <col min="1009" max="1009" width="9.25" style="97" customWidth="1"/>
    <col min="1010" max="1011" width="9" style="97"/>
    <col min="1012" max="1012" width="10.75" style="97" customWidth="1"/>
    <col min="1013" max="1013" width="16.25" style="97" customWidth="1"/>
    <col min="1014" max="1014" width="18.5" style="97" customWidth="1"/>
    <col min="1015" max="1015" width="10.75" style="97" customWidth="1"/>
    <col min="1016" max="1016" width="8.5" style="97" customWidth="1"/>
    <col min="1017" max="1017" width="7.375" style="97" customWidth="1"/>
    <col min="1018" max="1018" width="10.75" style="97" customWidth="1"/>
    <col min="1019" max="1260" width="9" style="97"/>
    <col min="1261" max="1261" width="16.25" style="97" customWidth="1"/>
    <col min="1262" max="1262" width="4" style="97" customWidth="1"/>
    <col min="1263" max="1263" width="11.75" style="97" customWidth="1"/>
    <col min="1264" max="1264" width="9" style="97"/>
    <col min="1265" max="1265" width="9.25" style="97" customWidth="1"/>
    <col min="1266" max="1267" width="9" style="97"/>
    <col min="1268" max="1268" width="10.75" style="97" customWidth="1"/>
    <col min="1269" max="1269" width="16.25" style="97" customWidth="1"/>
    <col min="1270" max="1270" width="18.5" style="97" customWidth="1"/>
    <col min="1271" max="1271" width="10.75" style="97" customWidth="1"/>
    <col min="1272" max="1272" width="8.5" style="97" customWidth="1"/>
    <col min="1273" max="1273" width="7.375" style="97" customWidth="1"/>
    <col min="1274" max="1274" width="10.75" style="97" customWidth="1"/>
    <col min="1275" max="1516" width="9" style="97"/>
    <col min="1517" max="1517" width="16.25" style="97" customWidth="1"/>
    <col min="1518" max="1518" width="4" style="97" customWidth="1"/>
    <col min="1519" max="1519" width="11.75" style="97" customWidth="1"/>
    <col min="1520" max="1520" width="9" style="97"/>
    <col min="1521" max="1521" width="9.25" style="97" customWidth="1"/>
    <col min="1522" max="1523" width="9" style="97"/>
    <col min="1524" max="1524" width="10.75" style="97" customWidth="1"/>
    <col min="1525" max="1525" width="16.25" style="97" customWidth="1"/>
    <col min="1526" max="1526" width="18.5" style="97" customWidth="1"/>
    <col min="1527" max="1527" width="10.75" style="97" customWidth="1"/>
    <col min="1528" max="1528" width="8.5" style="97" customWidth="1"/>
    <col min="1529" max="1529" width="7.375" style="97" customWidth="1"/>
    <col min="1530" max="1530" width="10.75" style="97" customWidth="1"/>
    <col min="1531" max="1772" width="9" style="97"/>
    <col min="1773" max="1773" width="16.25" style="97" customWidth="1"/>
    <col min="1774" max="1774" width="4" style="97" customWidth="1"/>
    <col min="1775" max="1775" width="11.75" style="97" customWidth="1"/>
    <col min="1776" max="1776" width="9" style="97"/>
    <col min="1777" max="1777" width="9.25" style="97" customWidth="1"/>
    <col min="1778" max="1779" width="9" style="97"/>
    <col min="1780" max="1780" width="10.75" style="97" customWidth="1"/>
    <col min="1781" max="1781" width="16.25" style="97" customWidth="1"/>
    <col min="1782" max="1782" width="18.5" style="97" customWidth="1"/>
    <col min="1783" max="1783" width="10.75" style="97" customWidth="1"/>
    <col min="1784" max="1784" width="8.5" style="97" customWidth="1"/>
    <col min="1785" max="1785" width="7.375" style="97" customWidth="1"/>
    <col min="1786" max="1786" width="10.75" style="97" customWidth="1"/>
    <col min="1787" max="2028" width="9" style="97"/>
    <col min="2029" max="2029" width="16.25" style="97" customWidth="1"/>
    <col min="2030" max="2030" width="4" style="97" customWidth="1"/>
    <col min="2031" max="2031" width="11.75" style="97" customWidth="1"/>
    <col min="2032" max="2032" width="9" style="97"/>
    <col min="2033" max="2033" width="9.25" style="97" customWidth="1"/>
    <col min="2034" max="2035" width="9" style="97"/>
    <col min="2036" max="2036" width="10.75" style="97" customWidth="1"/>
    <col min="2037" max="2037" width="16.25" style="97" customWidth="1"/>
    <col min="2038" max="2038" width="18.5" style="97" customWidth="1"/>
    <col min="2039" max="2039" width="10.75" style="97" customWidth="1"/>
    <col min="2040" max="2040" width="8.5" style="97" customWidth="1"/>
    <col min="2041" max="2041" width="7.375" style="97" customWidth="1"/>
    <col min="2042" max="2042" width="10.75" style="97" customWidth="1"/>
    <col min="2043" max="2284" width="9" style="97"/>
    <col min="2285" max="2285" width="16.25" style="97" customWidth="1"/>
    <col min="2286" max="2286" width="4" style="97" customWidth="1"/>
    <col min="2287" max="2287" width="11.75" style="97" customWidth="1"/>
    <col min="2288" max="2288" width="9" style="97"/>
    <col min="2289" max="2289" width="9.25" style="97" customWidth="1"/>
    <col min="2290" max="2291" width="9" style="97"/>
    <col min="2292" max="2292" width="10.75" style="97" customWidth="1"/>
    <col min="2293" max="2293" width="16.25" style="97" customWidth="1"/>
    <col min="2294" max="2294" width="18.5" style="97" customWidth="1"/>
    <col min="2295" max="2295" width="10.75" style="97" customWidth="1"/>
    <col min="2296" max="2296" width="8.5" style="97" customWidth="1"/>
    <col min="2297" max="2297" width="7.375" style="97" customWidth="1"/>
    <col min="2298" max="2298" width="10.75" style="97" customWidth="1"/>
    <col min="2299" max="2540" width="9" style="97"/>
    <col min="2541" max="2541" width="16.25" style="97" customWidth="1"/>
    <col min="2542" max="2542" width="4" style="97" customWidth="1"/>
    <col min="2543" max="2543" width="11.75" style="97" customWidth="1"/>
    <col min="2544" max="2544" width="9" style="97"/>
    <col min="2545" max="2545" width="9.25" style="97" customWidth="1"/>
    <col min="2546" max="2547" width="9" style="97"/>
    <col min="2548" max="2548" width="10.75" style="97" customWidth="1"/>
    <col min="2549" max="2549" width="16.25" style="97" customWidth="1"/>
    <col min="2550" max="2550" width="18.5" style="97" customWidth="1"/>
    <col min="2551" max="2551" width="10.75" style="97" customWidth="1"/>
    <col min="2552" max="2552" width="8.5" style="97" customWidth="1"/>
    <col min="2553" max="2553" width="7.375" style="97" customWidth="1"/>
    <col min="2554" max="2554" width="10.75" style="97" customWidth="1"/>
    <col min="2555" max="2796" width="9" style="97"/>
    <col min="2797" max="2797" width="16.25" style="97" customWidth="1"/>
    <col min="2798" max="2798" width="4" style="97" customWidth="1"/>
    <col min="2799" max="2799" width="11.75" style="97" customWidth="1"/>
    <col min="2800" max="2800" width="9" style="97"/>
    <col min="2801" max="2801" width="9.25" style="97" customWidth="1"/>
    <col min="2802" max="2803" width="9" style="97"/>
    <col min="2804" max="2804" width="10.75" style="97" customWidth="1"/>
    <col min="2805" max="2805" width="16.25" style="97" customWidth="1"/>
    <col min="2806" max="2806" width="18.5" style="97" customWidth="1"/>
    <col min="2807" max="2807" width="10.75" style="97" customWidth="1"/>
    <col min="2808" max="2808" width="8.5" style="97" customWidth="1"/>
    <col min="2809" max="2809" width="7.375" style="97" customWidth="1"/>
    <col min="2810" max="2810" width="10.75" style="97" customWidth="1"/>
    <col min="2811" max="3052" width="9" style="97"/>
    <col min="3053" max="3053" width="16.25" style="97" customWidth="1"/>
    <col min="3054" max="3054" width="4" style="97" customWidth="1"/>
    <col min="3055" max="3055" width="11.75" style="97" customWidth="1"/>
    <col min="3056" max="3056" width="9" style="97"/>
    <col min="3057" max="3057" width="9.25" style="97" customWidth="1"/>
    <col min="3058" max="3059" width="9" style="97"/>
    <col min="3060" max="3060" width="10.75" style="97" customWidth="1"/>
    <col min="3061" max="3061" width="16.25" style="97" customWidth="1"/>
    <col min="3062" max="3062" width="18.5" style="97" customWidth="1"/>
    <col min="3063" max="3063" width="10.75" style="97" customWidth="1"/>
    <col min="3064" max="3064" width="8.5" style="97" customWidth="1"/>
    <col min="3065" max="3065" width="7.375" style="97" customWidth="1"/>
    <col min="3066" max="3066" width="10.75" style="97" customWidth="1"/>
    <col min="3067" max="3308" width="9" style="97"/>
    <col min="3309" max="3309" width="16.25" style="97" customWidth="1"/>
    <col min="3310" max="3310" width="4" style="97" customWidth="1"/>
    <col min="3311" max="3311" width="11.75" style="97" customWidth="1"/>
    <col min="3312" max="3312" width="9" style="97"/>
    <col min="3313" max="3313" width="9.25" style="97" customWidth="1"/>
    <col min="3314" max="3315" width="9" style="97"/>
    <col min="3316" max="3316" width="10.75" style="97" customWidth="1"/>
    <col min="3317" max="3317" width="16.25" style="97" customWidth="1"/>
    <col min="3318" max="3318" width="18.5" style="97" customWidth="1"/>
    <col min="3319" max="3319" width="10.75" style="97" customWidth="1"/>
    <col min="3320" max="3320" width="8.5" style="97" customWidth="1"/>
    <col min="3321" max="3321" width="7.375" style="97" customWidth="1"/>
    <col min="3322" max="3322" width="10.75" style="97" customWidth="1"/>
    <col min="3323" max="3564" width="9" style="97"/>
    <col min="3565" max="3565" width="16.25" style="97" customWidth="1"/>
    <col min="3566" max="3566" width="4" style="97" customWidth="1"/>
    <col min="3567" max="3567" width="11.75" style="97" customWidth="1"/>
    <col min="3568" max="3568" width="9" style="97"/>
    <col min="3569" max="3569" width="9.25" style="97" customWidth="1"/>
    <col min="3570" max="3571" width="9" style="97"/>
    <col min="3572" max="3572" width="10.75" style="97" customWidth="1"/>
    <col min="3573" max="3573" width="16.25" style="97" customWidth="1"/>
    <col min="3574" max="3574" width="18.5" style="97" customWidth="1"/>
    <col min="3575" max="3575" width="10.75" style="97" customWidth="1"/>
    <col min="3576" max="3576" width="8.5" style="97" customWidth="1"/>
    <col min="3577" max="3577" width="7.375" style="97" customWidth="1"/>
    <col min="3578" max="3578" width="10.75" style="97" customWidth="1"/>
    <col min="3579" max="3820" width="9" style="97"/>
    <col min="3821" max="3821" width="16.25" style="97" customWidth="1"/>
    <col min="3822" max="3822" width="4" style="97" customWidth="1"/>
    <col min="3823" max="3823" width="11.75" style="97" customWidth="1"/>
    <col min="3824" max="3824" width="9" style="97"/>
    <col min="3825" max="3825" width="9.25" style="97" customWidth="1"/>
    <col min="3826" max="3827" width="9" style="97"/>
    <col min="3828" max="3828" width="10.75" style="97" customWidth="1"/>
    <col min="3829" max="3829" width="16.25" style="97" customWidth="1"/>
    <col min="3830" max="3830" width="18.5" style="97" customWidth="1"/>
    <col min="3831" max="3831" width="10.75" style="97" customWidth="1"/>
    <col min="3832" max="3832" width="8.5" style="97" customWidth="1"/>
    <col min="3833" max="3833" width="7.375" style="97" customWidth="1"/>
    <col min="3834" max="3834" width="10.75" style="97" customWidth="1"/>
    <col min="3835" max="4076" width="9" style="97"/>
    <col min="4077" max="4077" width="16.25" style="97" customWidth="1"/>
    <col min="4078" max="4078" width="4" style="97" customWidth="1"/>
    <col min="4079" max="4079" width="11.75" style="97" customWidth="1"/>
    <col min="4080" max="4080" width="9" style="97"/>
    <col min="4081" max="4081" width="9.25" style="97" customWidth="1"/>
    <col min="4082" max="4083" width="9" style="97"/>
    <col min="4084" max="4084" width="10.75" style="97" customWidth="1"/>
    <col min="4085" max="4085" width="16.25" style="97" customWidth="1"/>
    <col min="4086" max="4086" width="18.5" style="97" customWidth="1"/>
    <col min="4087" max="4087" width="10.75" style="97" customWidth="1"/>
    <col min="4088" max="4088" width="8.5" style="97" customWidth="1"/>
    <col min="4089" max="4089" width="7.375" style="97" customWidth="1"/>
    <col min="4090" max="4090" width="10.75" style="97" customWidth="1"/>
    <col min="4091" max="4332" width="9" style="97"/>
    <col min="4333" max="4333" width="16.25" style="97" customWidth="1"/>
    <col min="4334" max="4334" width="4" style="97" customWidth="1"/>
    <col min="4335" max="4335" width="11.75" style="97" customWidth="1"/>
    <col min="4336" max="4336" width="9" style="97"/>
    <col min="4337" max="4337" width="9.25" style="97" customWidth="1"/>
    <col min="4338" max="4339" width="9" style="97"/>
    <col min="4340" max="4340" width="10.75" style="97" customWidth="1"/>
    <col min="4341" max="4341" width="16.25" style="97" customWidth="1"/>
    <col min="4342" max="4342" width="18.5" style="97" customWidth="1"/>
    <col min="4343" max="4343" width="10.75" style="97" customWidth="1"/>
    <col min="4344" max="4344" width="8.5" style="97" customWidth="1"/>
    <col min="4345" max="4345" width="7.375" style="97" customWidth="1"/>
    <col min="4346" max="4346" width="10.75" style="97" customWidth="1"/>
    <col min="4347" max="4588" width="9" style="97"/>
    <col min="4589" max="4589" width="16.25" style="97" customWidth="1"/>
    <col min="4590" max="4590" width="4" style="97" customWidth="1"/>
    <col min="4591" max="4591" width="11.75" style="97" customWidth="1"/>
    <col min="4592" max="4592" width="9" style="97"/>
    <col min="4593" max="4593" width="9.25" style="97" customWidth="1"/>
    <col min="4594" max="4595" width="9" style="97"/>
    <col min="4596" max="4596" width="10.75" style="97" customWidth="1"/>
    <col min="4597" max="4597" width="16.25" style="97" customWidth="1"/>
    <col min="4598" max="4598" width="18.5" style="97" customWidth="1"/>
    <col min="4599" max="4599" width="10.75" style="97" customWidth="1"/>
    <col min="4600" max="4600" width="8.5" style="97" customWidth="1"/>
    <col min="4601" max="4601" width="7.375" style="97" customWidth="1"/>
    <col min="4602" max="4602" width="10.75" style="97" customWidth="1"/>
    <col min="4603" max="4844" width="9" style="97"/>
    <col min="4845" max="4845" width="16.25" style="97" customWidth="1"/>
    <col min="4846" max="4846" width="4" style="97" customWidth="1"/>
    <col min="4847" max="4847" width="11.75" style="97" customWidth="1"/>
    <col min="4848" max="4848" width="9" style="97"/>
    <col min="4849" max="4849" width="9.25" style="97" customWidth="1"/>
    <col min="4850" max="4851" width="9" style="97"/>
    <col min="4852" max="4852" width="10.75" style="97" customWidth="1"/>
    <col min="4853" max="4853" width="16.25" style="97" customWidth="1"/>
    <col min="4854" max="4854" width="18.5" style="97" customWidth="1"/>
    <col min="4855" max="4855" width="10.75" style="97" customWidth="1"/>
    <col min="4856" max="4856" width="8.5" style="97" customWidth="1"/>
    <col min="4857" max="4857" width="7.375" style="97" customWidth="1"/>
    <col min="4858" max="4858" width="10.75" style="97" customWidth="1"/>
    <col min="4859" max="5100" width="9" style="97"/>
    <col min="5101" max="5101" width="16.25" style="97" customWidth="1"/>
    <col min="5102" max="5102" width="4" style="97" customWidth="1"/>
    <col min="5103" max="5103" width="11.75" style="97" customWidth="1"/>
    <col min="5104" max="5104" width="9" style="97"/>
    <col min="5105" max="5105" width="9.25" style="97" customWidth="1"/>
    <col min="5106" max="5107" width="9" style="97"/>
    <col min="5108" max="5108" width="10.75" style="97" customWidth="1"/>
    <col min="5109" max="5109" width="16.25" style="97" customWidth="1"/>
    <col min="5110" max="5110" width="18.5" style="97" customWidth="1"/>
    <col min="5111" max="5111" width="10.75" style="97" customWidth="1"/>
    <col min="5112" max="5112" width="8.5" style="97" customWidth="1"/>
    <col min="5113" max="5113" width="7.375" style="97" customWidth="1"/>
    <col min="5114" max="5114" width="10.75" style="97" customWidth="1"/>
    <col min="5115" max="5356" width="9" style="97"/>
    <col min="5357" max="5357" width="16.25" style="97" customWidth="1"/>
    <col min="5358" max="5358" width="4" style="97" customWidth="1"/>
    <col min="5359" max="5359" width="11.75" style="97" customWidth="1"/>
    <col min="5360" max="5360" width="9" style="97"/>
    <col min="5361" max="5361" width="9.25" style="97" customWidth="1"/>
    <col min="5362" max="5363" width="9" style="97"/>
    <col min="5364" max="5364" width="10.75" style="97" customWidth="1"/>
    <col min="5365" max="5365" width="16.25" style="97" customWidth="1"/>
    <col min="5366" max="5366" width="18.5" style="97" customWidth="1"/>
    <col min="5367" max="5367" width="10.75" style="97" customWidth="1"/>
    <col min="5368" max="5368" width="8.5" style="97" customWidth="1"/>
    <col min="5369" max="5369" width="7.375" style="97" customWidth="1"/>
    <col min="5370" max="5370" width="10.75" style="97" customWidth="1"/>
    <col min="5371" max="5612" width="9" style="97"/>
    <col min="5613" max="5613" width="16.25" style="97" customWidth="1"/>
    <col min="5614" max="5614" width="4" style="97" customWidth="1"/>
    <col min="5615" max="5615" width="11.75" style="97" customWidth="1"/>
    <col min="5616" max="5616" width="9" style="97"/>
    <col min="5617" max="5617" width="9.25" style="97" customWidth="1"/>
    <col min="5618" max="5619" width="9" style="97"/>
    <col min="5620" max="5620" width="10.75" style="97" customWidth="1"/>
    <col min="5621" max="5621" width="16.25" style="97" customWidth="1"/>
    <col min="5622" max="5622" width="18.5" style="97" customWidth="1"/>
    <col min="5623" max="5623" width="10.75" style="97" customWidth="1"/>
    <col min="5624" max="5624" width="8.5" style="97" customWidth="1"/>
    <col min="5625" max="5625" width="7.375" style="97" customWidth="1"/>
    <col min="5626" max="5626" width="10.75" style="97" customWidth="1"/>
    <col min="5627" max="5868" width="9" style="97"/>
    <col min="5869" max="5869" width="16.25" style="97" customWidth="1"/>
    <col min="5870" max="5870" width="4" style="97" customWidth="1"/>
    <col min="5871" max="5871" width="11.75" style="97" customWidth="1"/>
    <col min="5872" max="5872" width="9" style="97"/>
    <col min="5873" max="5873" width="9.25" style="97" customWidth="1"/>
    <col min="5874" max="5875" width="9" style="97"/>
    <col min="5876" max="5876" width="10.75" style="97" customWidth="1"/>
    <col min="5877" max="5877" width="16.25" style="97" customWidth="1"/>
    <col min="5878" max="5878" width="18.5" style="97" customWidth="1"/>
    <col min="5879" max="5879" width="10.75" style="97" customWidth="1"/>
    <col min="5880" max="5880" width="8.5" style="97" customWidth="1"/>
    <col min="5881" max="5881" width="7.375" style="97" customWidth="1"/>
    <col min="5882" max="5882" width="10.75" style="97" customWidth="1"/>
    <col min="5883" max="6124" width="9" style="97"/>
    <col min="6125" max="6125" width="16.25" style="97" customWidth="1"/>
    <col min="6126" max="6126" width="4" style="97" customWidth="1"/>
    <col min="6127" max="6127" width="11.75" style="97" customWidth="1"/>
    <col min="6128" max="6128" width="9" style="97"/>
    <col min="6129" max="6129" width="9.25" style="97" customWidth="1"/>
    <col min="6130" max="6131" width="9" style="97"/>
    <col min="6132" max="6132" width="10.75" style="97" customWidth="1"/>
    <col min="6133" max="6133" width="16.25" style="97" customWidth="1"/>
    <col min="6134" max="6134" width="18.5" style="97" customWidth="1"/>
    <col min="6135" max="6135" width="10.75" style="97" customWidth="1"/>
    <col min="6136" max="6136" width="8.5" style="97" customWidth="1"/>
    <col min="6137" max="6137" width="7.375" style="97" customWidth="1"/>
    <col min="6138" max="6138" width="10.75" style="97" customWidth="1"/>
    <col min="6139" max="6380" width="9" style="97"/>
    <col min="6381" max="6381" width="16.25" style="97" customWidth="1"/>
    <col min="6382" max="6382" width="4" style="97" customWidth="1"/>
    <col min="6383" max="6383" width="11.75" style="97" customWidth="1"/>
    <col min="6384" max="6384" width="9" style="97"/>
    <col min="6385" max="6385" width="9.25" style="97" customWidth="1"/>
    <col min="6386" max="6387" width="9" style="97"/>
    <col min="6388" max="6388" width="10.75" style="97" customWidth="1"/>
    <col min="6389" max="6389" width="16.25" style="97" customWidth="1"/>
    <col min="6390" max="6390" width="18.5" style="97" customWidth="1"/>
    <col min="6391" max="6391" width="10.75" style="97" customWidth="1"/>
    <col min="6392" max="6392" width="8.5" style="97" customWidth="1"/>
    <col min="6393" max="6393" width="7.375" style="97" customWidth="1"/>
    <col min="6394" max="6394" width="10.75" style="97" customWidth="1"/>
    <col min="6395" max="6636" width="9" style="97"/>
    <col min="6637" max="6637" width="16.25" style="97" customWidth="1"/>
    <col min="6638" max="6638" width="4" style="97" customWidth="1"/>
    <col min="6639" max="6639" width="11.75" style="97" customWidth="1"/>
    <col min="6640" max="6640" width="9" style="97"/>
    <col min="6641" max="6641" width="9.25" style="97" customWidth="1"/>
    <col min="6642" max="6643" width="9" style="97"/>
    <col min="6644" max="6644" width="10.75" style="97" customWidth="1"/>
    <col min="6645" max="6645" width="16.25" style="97" customWidth="1"/>
    <col min="6646" max="6646" width="18.5" style="97" customWidth="1"/>
    <col min="6647" max="6647" width="10.75" style="97" customWidth="1"/>
    <col min="6648" max="6648" width="8.5" style="97" customWidth="1"/>
    <col min="6649" max="6649" width="7.375" style="97" customWidth="1"/>
    <col min="6650" max="6650" width="10.75" style="97" customWidth="1"/>
    <col min="6651" max="6892" width="9" style="97"/>
    <col min="6893" max="6893" width="16.25" style="97" customWidth="1"/>
    <col min="6894" max="6894" width="4" style="97" customWidth="1"/>
    <col min="6895" max="6895" width="11.75" style="97" customWidth="1"/>
    <col min="6896" max="6896" width="9" style="97"/>
    <col min="6897" max="6897" width="9.25" style="97" customWidth="1"/>
    <col min="6898" max="6899" width="9" style="97"/>
    <col min="6900" max="6900" width="10.75" style="97" customWidth="1"/>
    <col min="6901" max="6901" width="16.25" style="97" customWidth="1"/>
    <col min="6902" max="6902" width="18.5" style="97" customWidth="1"/>
    <col min="6903" max="6903" width="10.75" style="97" customWidth="1"/>
    <col min="6904" max="6904" width="8.5" style="97" customWidth="1"/>
    <col min="6905" max="6905" width="7.375" style="97" customWidth="1"/>
    <col min="6906" max="6906" width="10.75" style="97" customWidth="1"/>
    <col min="6907" max="7148" width="9" style="97"/>
    <col min="7149" max="7149" width="16.25" style="97" customWidth="1"/>
    <col min="7150" max="7150" width="4" style="97" customWidth="1"/>
    <col min="7151" max="7151" width="11.75" style="97" customWidth="1"/>
    <col min="7152" max="7152" width="9" style="97"/>
    <col min="7153" max="7153" width="9.25" style="97" customWidth="1"/>
    <col min="7154" max="7155" width="9" style="97"/>
    <col min="7156" max="7156" width="10.75" style="97" customWidth="1"/>
    <col min="7157" max="7157" width="16.25" style="97" customWidth="1"/>
    <col min="7158" max="7158" width="18.5" style="97" customWidth="1"/>
    <col min="7159" max="7159" width="10.75" style="97" customWidth="1"/>
    <col min="7160" max="7160" width="8.5" style="97" customWidth="1"/>
    <col min="7161" max="7161" width="7.375" style="97" customWidth="1"/>
    <col min="7162" max="7162" width="10.75" style="97" customWidth="1"/>
    <col min="7163" max="7404" width="9" style="97"/>
    <col min="7405" max="7405" width="16.25" style="97" customWidth="1"/>
    <col min="7406" max="7406" width="4" style="97" customWidth="1"/>
    <col min="7407" max="7407" width="11.75" style="97" customWidth="1"/>
    <col min="7408" max="7408" width="9" style="97"/>
    <col min="7409" max="7409" width="9.25" style="97" customWidth="1"/>
    <col min="7410" max="7411" width="9" style="97"/>
    <col min="7412" max="7412" width="10.75" style="97" customWidth="1"/>
    <col min="7413" max="7413" width="16.25" style="97" customWidth="1"/>
    <col min="7414" max="7414" width="18.5" style="97" customWidth="1"/>
    <col min="7415" max="7415" width="10.75" style="97" customWidth="1"/>
    <col min="7416" max="7416" width="8.5" style="97" customWidth="1"/>
    <col min="7417" max="7417" width="7.375" style="97" customWidth="1"/>
    <col min="7418" max="7418" width="10.75" style="97" customWidth="1"/>
    <col min="7419" max="7660" width="9" style="97"/>
    <col min="7661" max="7661" width="16.25" style="97" customWidth="1"/>
    <col min="7662" max="7662" width="4" style="97" customWidth="1"/>
    <col min="7663" max="7663" width="11.75" style="97" customWidth="1"/>
    <col min="7664" max="7664" width="9" style="97"/>
    <col min="7665" max="7665" width="9.25" style="97" customWidth="1"/>
    <col min="7666" max="7667" width="9" style="97"/>
    <col min="7668" max="7668" width="10.75" style="97" customWidth="1"/>
    <col min="7669" max="7669" width="16.25" style="97" customWidth="1"/>
    <col min="7670" max="7670" width="18.5" style="97" customWidth="1"/>
    <col min="7671" max="7671" width="10.75" style="97" customWidth="1"/>
    <col min="7672" max="7672" width="8.5" style="97" customWidth="1"/>
    <col min="7673" max="7673" width="7.375" style="97" customWidth="1"/>
    <col min="7674" max="7674" width="10.75" style="97" customWidth="1"/>
    <col min="7675" max="7916" width="9" style="97"/>
    <col min="7917" max="7917" width="16.25" style="97" customWidth="1"/>
    <col min="7918" max="7918" width="4" style="97" customWidth="1"/>
    <col min="7919" max="7919" width="11.75" style="97" customWidth="1"/>
    <col min="7920" max="7920" width="9" style="97"/>
    <col min="7921" max="7921" width="9.25" style="97" customWidth="1"/>
    <col min="7922" max="7923" width="9" style="97"/>
    <col min="7924" max="7924" width="10.75" style="97" customWidth="1"/>
    <col min="7925" max="7925" width="16.25" style="97" customWidth="1"/>
    <col min="7926" max="7926" width="18.5" style="97" customWidth="1"/>
    <col min="7927" max="7927" width="10.75" style="97" customWidth="1"/>
    <col min="7928" max="7928" width="8.5" style="97" customWidth="1"/>
    <col min="7929" max="7929" width="7.375" style="97" customWidth="1"/>
    <col min="7930" max="7930" width="10.75" style="97" customWidth="1"/>
    <col min="7931" max="8172" width="9" style="97"/>
    <col min="8173" max="8173" width="16.25" style="97" customWidth="1"/>
    <col min="8174" max="8174" width="4" style="97" customWidth="1"/>
    <col min="8175" max="8175" width="11.75" style="97" customWidth="1"/>
    <col min="8176" max="8176" width="9" style="97"/>
    <col min="8177" max="8177" width="9.25" style="97" customWidth="1"/>
    <col min="8178" max="8179" width="9" style="97"/>
    <col min="8180" max="8180" width="10.75" style="97" customWidth="1"/>
    <col min="8181" max="8181" width="16.25" style="97" customWidth="1"/>
    <col min="8182" max="8182" width="18.5" style="97" customWidth="1"/>
    <col min="8183" max="8183" width="10.75" style="97" customWidth="1"/>
    <col min="8184" max="8184" width="8.5" style="97" customWidth="1"/>
    <col min="8185" max="8185" width="7.375" style="97" customWidth="1"/>
    <col min="8186" max="8186" width="10.75" style="97" customWidth="1"/>
    <col min="8187" max="8428" width="9" style="97"/>
    <col min="8429" max="8429" width="16.25" style="97" customWidth="1"/>
    <col min="8430" max="8430" width="4" style="97" customWidth="1"/>
    <col min="8431" max="8431" width="11.75" style="97" customWidth="1"/>
    <col min="8432" max="8432" width="9" style="97"/>
    <col min="8433" max="8433" width="9.25" style="97" customWidth="1"/>
    <col min="8434" max="8435" width="9" style="97"/>
    <col min="8436" max="8436" width="10.75" style="97" customWidth="1"/>
    <col min="8437" max="8437" width="16.25" style="97" customWidth="1"/>
    <col min="8438" max="8438" width="18.5" style="97" customWidth="1"/>
    <col min="8439" max="8439" width="10.75" style="97" customWidth="1"/>
    <col min="8440" max="8440" width="8.5" style="97" customWidth="1"/>
    <col min="8441" max="8441" width="7.375" style="97" customWidth="1"/>
    <col min="8442" max="8442" width="10.75" style="97" customWidth="1"/>
    <col min="8443" max="8684" width="9" style="97"/>
    <col min="8685" max="8685" width="16.25" style="97" customWidth="1"/>
    <col min="8686" max="8686" width="4" style="97" customWidth="1"/>
    <col min="8687" max="8687" width="11.75" style="97" customWidth="1"/>
    <col min="8688" max="8688" width="9" style="97"/>
    <col min="8689" max="8689" width="9.25" style="97" customWidth="1"/>
    <col min="8690" max="8691" width="9" style="97"/>
    <col min="8692" max="8692" width="10.75" style="97" customWidth="1"/>
    <col min="8693" max="8693" width="16.25" style="97" customWidth="1"/>
    <col min="8694" max="8694" width="18.5" style="97" customWidth="1"/>
    <col min="8695" max="8695" width="10.75" style="97" customWidth="1"/>
    <col min="8696" max="8696" width="8.5" style="97" customWidth="1"/>
    <col min="8697" max="8697" width="7.375" style="97" customWidth="1"/>
    <col min="8698" max="8698" width="10.75" style="97" customWidth="1"/>
    <col min="8699" max="8940" width="9" style="97"/>
    <col min="8941" max="8941" width="16.25" style="97" customWidth="1"/>
    <col min="8942" max="8942" width="4" style="97" customWidth="1"/>
    <col min="8943" max="8943" width="11.75" style="97" customWidth="1"/>
    <col min="8944" max="8944" width="9" style="97"/>
    <col min="8945" max="8945" width="9.25" style="97" customWidth="1"/>
    <col min="8946" max="8947" width="9" style="97"/>
    <col min="8948" max="8948" width="10.75" style="97" customWidth="1"/>
    <col min="8949" max="8949" width="16.25" style="97" customWidth="1"/>
    <col min="8950" max="8950" width="18.5" style="97" customWidth="1"/>
    <col min="8951" max="8951" width="10.75" style="97" customWidth="1"/>
    <col min="8952" max="8952" width="8.5" style="97" customWidth="1"/>
    <col min="8953" max="8953" width="7.375" style="97" customWidth="1"/>
    <col min="8954" max="8954" width="10.75" style="97" customWidth="1"/>
    <col min="8955" max="9196" width="9" style="97"/>
    <col min="9197" max="9197" width="16.25" style="97" customWidth="1"/>
    <col min="9198" max="9198" width="4" style="97" customWidth="1"/>
    <col min="9199" max="9199" width="11.75" style="97" customWidth="1"/>
    <col min="9200" max="9200" width="9" style="97"/>
    <col min="9201" max="9201" width="9.25" style="97" customWidth="1"/>
    <col min="9202" max="9203" width="9" style="97"/>
    <col min="9204" max="9204" width="10.75" style="97" customWidth="1"/>
    <col min="9205" max="9205" width="16.25" style="97" customWidth="1"/>
    <col min="9206" max="9206" width="18.5" style="97" customWidth="1"/>
    <col min="9207" max="9207" width="10.75" style="97" customWidth="1"/>
    <col min="9208" max="9208" width="8.5" style="97" customWidth="1"/>
    <col min="9209" max="9209" width="7.375" style="97" customWidth="1"/>
    <col min="9210" max="9210" width="10.75" style="97" customWidth="1"/>
    <col min="9211" max="9452" width="9" style="97"/>
    <col min="9453" max="9453" width="16.25" style="97" customWidth="1"/>
    <col min="9454" max="9454" width="4" style="97" customWidth="1"/>
    <col min="9455" max="9455" width="11.75" style="97" customWidth="1"/>
    <col min="9456" max="9456" width="9" style="97"/>
    <col min="9457" max="9457" width="9.25" style="97" customWidth="1"/>
    <col min="9458" max="9459" width="9" style="97"/>
    <col min="9460" max="9460" width="10.75" style="97" customWidth="1"/>
    <col min="9461" max="9461" width="16.25" style="97" customWidth="1"/>
    <col min="9462" max="9462" width="18.5" style="97" customWidth="1"/>
    <col min="9463" max="9463" width="10.75" style="97" customWidth="1"/>
    <col min="9464" max="9464" width="8.5" style="97" customWidth="1"/>
    <col min="9465" max="9465" width="7.375" style="97" customWidth="1"/>
    <col min="9466" max="9466" width="10.75" style="97" customWidth="1"/>
    <col min="9467" max="9708" width="9" style="97"/>
    <col min="9709" max="9709" width="16.25" style="97" customWidth="1"/>
    <col min="9710" max="9710" width="4" style="97" customWidth="1"/>
    <col min="9711" max="9711" width="11.75" style="97" customWidth="1"/>
    <col min="9712" max="9712" width="9" style="97"/>
    <col min="9713" max="9713" width="9.25" style="97" customWidth="1"/>
    <col min="9714" max="9715" width="9" style="97"/>
    <col min="9716" max="9716" width="10.75" style="97" customWidth="1"/>
    <col min="9717" max="9717" width="16.25" style="97" customWidth="1"/>
    <col min="9718" max="9718" width="18.5" style="97" customWidth="1"/>
    <col min="9719" max="9719" width="10.75" style="97" customWidth="1"/>
    <col min="9720" max="9720" width="8.5" style="97" customWidth="1"/>
    <col min="9721" max="9721" width="7.375" style="97" customWidth="1"/>
    <col min="9722" max="9722" width="10.75" style="97" customWidth="1"/>
    <col min="9723" max="9964" width="9" style="97"/>
    <col min="9965" max="9965" width="16.25" style="97" customWidth="1"/>
    <col min="9966" max="9966" width="4" style="97" customWidth="1"/>
    <col min="9967" max="9967" width="11.75" style="97" customWidth="1"/>
    <col min="9968" max="9968" width="9" style="97"/>
    <col min="9969" max="9969" width="9.25" style="97" customWidth="1"/>
    <col min="9970" max="9971" width="9" style="97"/>
    <col min="9972" max="9972" width="10.75" style="97" customWidth="1"/>
    <col min="9973" max="9973" width="16.25" style="97" customWidth="1"/>
    <col min="9974" max="9974" width="18.5" style="97" customWidth="1"/>
    <col min="9975" max="9975" width="10.75" style="97" customWidth="1"/>
    <col min="9976" max="9976" width="8.5" style="97" customWidth="1"/>
    <col min="9977" max="9977" width="7.375" style="97" customWidth="1"/>
    <col min="9978" max="9978" width="10.75" style="97" customWidth="1"/>
    <col min="9979" max="10220" width="9" style="97"/>
    <col min="10221" max="10221" width="16.25" style="97" customWidth="1"/>
    <col min="10222" max="10222" width="4" style="97" customWidth="1"/>
    <col min="10223" max="10223" width="11.75" style="97" customWidth="1"/>
    <col min="10224" max="10224" width="9" style="97"/>
    <col min="10225" max="10225" width="9.25" style="97" customWidth="1"/>
    <col min="10226" max="10227" width="9" style="97"/>
    <col min="10228" max="10228" width="10.75" style="97" customWidth="1"/>
    <col min="10229" max="10229" width="16.25" style="97" customWidth="1"/>
    <col min="10230" max="10230" width="18.5" style="97" customWidth="1"/>
    <col min="10231" max="10231" width="10.75" style="97" customWidth="1"/>
    <col min="10232" max="10232" width="8.5" style="97" customWidth="1"/>
    <col min="10233" max="10233" width="7.375" style="97" customWidth="1"/>
    <col min="10234" max="10234" width="10.75" style="97" customWidth="1"/>
    <col min="10235" max="10476" width="9" style="97"/>
    <col min="10477" max="10477" width="16.25" style="97" customWidth="1"/>
    <col min="10478" max="10478" width="4" style="97" customWidth="1"/>
    <col min="10479" max="10479" width="11.75" style="97" customWidth="1"/>
    <col min="10480" max="10480" width="9" style="97"/>
    <col min="10481" max="10481" width="9.25" style="97" customWidth="1"/>
    <col min="10482" max="10483" width="9" style="97"/>
    <col min="10484" max="10484" width="10.75" style="97" customWidth="1"/>
    <col min="10485" max="10485" width="16.25" style="97" customWidth="1"/>
    <col min="10486" max="10486" width="18.5" style="97" customWidth="1"/>
    <col min="10487" max="10487" width="10.75" style="97" customWidth="1"/>
    <col min="10488" max="10488" width="8.5" style="97" customWidth="1"/>
    <col min="10489" max="10489" width="7.375" style="97" customWidth="1"/>
    <col min="10490" max="10490" width="10.75" style="97" customWidth="1"/>
    <col min="10491" max="10732" width="9" style="97"/>
    <col min="10733" max="10733" width="16.25" style="97" customWidth="1"/>
    <col min="10734" max="10734" width="4" style="97" customWidth="1"/>
    <col min="10735" max="10735" width="11.75" style="97" customWidth="1"/>
    <col min="10736" max="10736" width="9" style="97"/>
    <col min="10737" max="10737" width="9.25" style="97" customWidth="1"/>
    <col min="10738" max="10739" width="9" style="97"/>
    <col min="10740" max="10740" width="10.75" style="97" customWidth="1"/>
    <col min="10741" max="10741" width="16.25" style="97" customWidth="1"/>
    <col min="10742" max="10742" width="18.5" style="97" customWidth="1"/>
    <col min="10743" max="10743" width="10.75" style="97" customWidth="1"/>
    <col min="10744" max="10744" width="8.5" style="97" customWidth="1"/>
    <col min="10745" max="10745" width="7.375" style="97" customWidth="1"/>
    <col min="10746" max="10746" width="10.75" style="97" customWidth="1"/>
    <col min="10747" max="10988" width="9" style="97"/>
    <col min="10989" max="10989" width="16.25" style="97" customWidth="1"/>
    <col min="10990" max="10990" width="4" style="97" customWidth="1"/>
    <col min="10991" max="10991" width="11.75" style="97" customWidth="1"/>
    <col min="10992" max="10992" width="9" style="97"/>
    <col min="10993" max="10993" width="9.25" style="97" customWidth="1"/>
    <col min="10994" max="10995" width="9" style="97"/>
    <col min="10996" max="10996" width="10.75" style="97" customWidth="1"/>
    <col min="10997" max="10997" width="16.25" style="97" customWidth="1"/>
    <col min="10998" max="10998" width="18.5" style="97" customWidth="1"/>
    <col min="10999" max="10999" width="10.75" style="97" customWidth="1"/>
    <col min="11000" max="11000" width="8.5" style="97" customWidth="1"/>
    <col min="11001" max="11001" width="7.375" style="97" customWidth="1"/>
    <col min="11002" max="11002" width="10.75" style="97" customWidth="1"/>
    <col min="11003" max="11244" width="9" style="97"/>
    <col min="11245" max="11245" width="16.25" style="97" customWidth="1"/>
    <col min="11246" max="11246" width="4" style="97" customWidth="1"/>
    <col min="11247" max="11247" width="11.75" style="97" customWidth="1"/>
    <col min="11248" max="11248" width="9" style="97"/>
    <col min="11249" max="11249" width="9.25" style="97" customWidth="1"/>
    <col min="11250" max="11251" width="9" style="97"/>
    <col min="11252" max="11252" width="10.75" style="97" customWidth="1"/>
    <col min="11253" max="11253" width="16.25" style="97" customWidth="1"/>
    <col min="11254" max="11254" width="18.5" style="97" customWidth="1"/>
    <col min="11255" max="11255" width="10.75" style="97" customWidth="1"/>
    <col min="11256" max="11256" width="8.5" style="97" customWidth="1"/>
    <col min="11257" max="11257" width="7.375" style="97" customWidth="1"/>
    <col min="11258" max="11258" width="10.75" style="97" customWidth="1"/>
    <col min="11259" max="11500" width="9" style="97"/>
    <col min="11501" max="11501" width="16.25" style="97" customWidth="1"/>
    <col min="11502" max="11502" width="4" style="97" customWidth="1"/>
    <col min="11503" max="11503" width="11.75" style="97" customWidth="1"/>
    <col min="11504" max="11504" width="9" style="97"/>
    <col min="11505" max="11505" width="9.25" style="97" customWidth="1"/>
    <col min="11506" max="11507" width="9" style="97"/>
    <col min="11508" max="11508" width="10.75" style="97" customWidth="1"/>
    <col min="11509" max="11509" width="16.25" style="97" customWidth="1"/>
    <col min="11510" max="11510" width="18.5" style="97" customWidth="1"/>
    <col min="11511" max="11511" width="10.75" style="97" customWidth="1"/>
    <col min="11512" max="11512" width="8.5" style="97" customWidth="1"/>
    <col min="11513" max="11513" width="7.375" style="97" customWidth="1"/>
    <col min="11514" max="11514" width="10.75" style="97" customWidth="1"/>
    <col min="11515" max="11756" width="9" style="97"/>
    <col min="11757" max="11757" width="16.25" style="97" customWidth="1"/>
    <col min="11758" max="11758" width="4" style="97" customWidth="1"/>
    <col min="11759" max="11759" width="11.75" style="97" customWidth="1"/>
    <col min="11760" max="11760" width="9" style="97"/>
    <col min="11761" max="11761" width="9.25" style="97" customWidth="1"/>
    <col min="11762" max="11763" width="9" style="97"/>
    <col min="11764" max="11764" width="10.75" style="97" customWidth="1"/>
    <col min="11765" max="11765" width="16.25" style="97" customWidth="1"/>
    <col min="11766" max="11766" width="18.5" style="97" customWidth="1"/>
    <col min="11767" max="11767" width="10.75" style="97" customWidth="1"/>
    <col min="11768" max="11768" width="8.5" style="97" customWidth="1"/>
    <col min="11769" max="11769" width="7.375" style="97" customWidth="1"/>
    <col min="11770" max="11770" width="10.75" style="97" customWidth="1"/>
    <col min="11771" max="12012" width="9" style="97"/>
    <col min="12013" max="12013" width="16.25" style="97" customWidth="1"/>
    <col min="12014" max="12014" width="4" style="97" customWidth="1"/>
    <col min="12015" max="12015" width="11.75" style="97" customWidth="1"/>
    <col min="12016" max="12016" width="9" style="97"/>
    <col min="12017" max="12017" width="9.25" style="97" customWidth="1"/>
    <col min="12018" max="12019" width="9" style="97"/>
    <col min="12020" max="12020" width="10.75" style="97" customWidth="1"/>
    <col min="12021" max="12021" width="16.25" style="97" customWidth="1"/>
    <col min="12022" max="12022" width="18.5" style="97" customWidth="1"/>
    <col min="12023" max="12023" width="10.75" style="97" customWidth="1"/>
    <col min="12024" max="12024" width="8.5" style="97" customWidth="1"/>
    <col min="12025" max="12025" width="7.375" style="97" customWidth="1"/>
    <col min="12026" max="12026" width="10.75" style="97" customWidth="1"/>
    <col min="12027" max="12268" width="9" style="97"/>
    <col min="12269" max="12269" width="16.25" style="97" customWidth="1"/>
    <col min="12270" max="12270" width="4" style="97" customWidth="1"/>
    <col min="12271" max="12271" width="11.75" style="97" customWidth="1"/>
    <col min="12272" max="12272" width="9" style="97"/>
    <col min="12273" max="12273" width="9.25" style="97" customWidth="1"/>
    <col min="12274" max="12275" width="9" style="97"/>
    <col min="12276" max="12276" width="10.75" style="97" customWidth="1"/>
    <col min="12277" max="12277" width="16.25" style="97" customWidth="1"/>
    <col min="12278" max="12278" width="18.5" style="97" customWidth="1"/>
    <col min="12279" max="12279" width="10.75" style="97" customWidth="1"/>
    <col min="12280" max="12280" width="8.5" style="97" customWidth="1"/>
    <col min="12281" max="12281" width="7.375" style="97" customWidth="1"/>
    <col min="12282" max="12282" width="10.75" style="97" customWidth="1"/>
    <col min="12283" max="12524" width="9" style="97"/>
    <col min="12525" max="12525" width="16.25" style="97" customWidth="1"/>
    <col min="12526" max="12526" width="4" style="97" customWidth="1"/>
    <col min="12527" max="12527" width="11.75" style="97" customWidth="1"/>
    <col min="12528" max="12528" width="9" style="97"/>
    <col min="12529" max="12529" width="9.25" style="97" customWidth="1"/>
    <col min="12530" max="12531" width="9" style="97"/>
    <col min="12532" max="12532" width="10.75" style="97" customWidth="1"/>
    <col min="12533" max="12533" width="16.25" style="97" customWidth="1"/>
    <col min="12534" max="12534" width="18.5" style="97" customWidth="1"/>
    <col min="12535" max="12535" width="10.75" style="97" customWidth="1"/>
    <col min="12536" max="12536" width="8.5" style="97" customWidth="1"/>
    <col min="12537" max="12537" width="7.375" style="97" customWidth="1"/>
    <col min="12538" max="12538" width="10.75" style="97" customWidth="1"/>
    <col min="12539" max="12780" width="9" style="97"/>
    <col min="12781" max="12781" width="16.25" style="97" customWidth="1"/>
    <col min="12782" max="12782" width="4" style="97" customWidth="1"/>
    <col min="12783" max="12783" width="11.75" style="97" customWidth="1"/>
    <col min="12784" max="12784" width="9" style="97"/>
    <col min="12785" max="12785" width="9.25" style="97" customWidth="1"/>
    <col min="12786" max="12787" width="9" style="97"/>
    <col min="12788" max="12788" width="10.75" style="97" customWidth="1"/>
    <col min="12789" max="12789" width="16.25" style="97" customWidth="1"/>
    <col min="12790" max="12790" width="18.5" style="97" customWidth="1"/>
    <col min="12791" max="12791" width="10.75" style="97" customWidth="1"/>
    <col min="12792" max="12792" width="8.5" style="97" customWidth="1"/>
    <col min="12793" max="12793" width="7.375" style="97" customWidth="1"/>
    <col min="12794" max="12794" width="10.75" style="97" customWidth="1"/>
    <col min="12795" max="13036" width="9" style="97"/>
    <col min="13037" max="13037" width="16.25" style="97" customWidth="1"/>
    <col min="13038" max="13038" width="4" style="97" customWidth="1"/>
    <col min="13039" max="13039" width="11.75" style="97" customWidth="1"/>
    <col min="13040" max="13040" width="9" style="97"/>
    <col min="13041" max="13041" width="9.25" style="97" customWidth="1"/>
    <col min="13042" max="13043" width="9" style="97"/>
    <col min="13044" max="13044" width="10.75" style="97" customWidth="1"/>
    <col min="13045" max="13045" width="16.25" style="97" customWidth="1"/>
    <col min="13046" max="13046" width="18.5" style="97" customWidth="1"/>
    <col min="13047" max="13047" width="10.75" style="97" customWidth="1"/>
    <col min="13048" max="13048" width="8.5" style="97" customWidth="1"/>
    <col min="13049" max="13049" width="7.375" style="97" customWidth="1"/>
    <col min="13050" max="13050" width="10.75" style="97" customWidth="1"/>
    <col min="13051" max="13292" width="9" style="97"/>
    <col min="13293" max="13293" width="16.25" style="97" customWidth="1"/>
    <col min="13294" max="13294" width="4" style="97" customWidth="1"/>
    <col min="13295" max="13295" width="11.75" style="97" customWidth="1"/>
    <col min="13296" max="13296" width="9" style="97"/>
    <col min="13297" max="13297" width="9.25" style="97" customWidth="1"/>
    <col min="13298" max="13299" width="9" style="97"/>
    <col min="13300" max="13300" width="10.75" style="97" customWidth="1"/>
    <col min="13301" max="13301" width="16.25" style="97" customWidth="1"/>
    <col min="13302" max="13302" width="18.5" style="97" customWidth="1"/>
    <col min="13303" max="13303" width="10.75" style="97" customWidth="1"/>
    <col min="13304" max="13304" width="8.5" style="97" customWidth="1"/>
    <col min="13305" max="13305" width="7.375" style="97" customWidth="1"/>
    <col min="13306" max="13306" width="10.75" style="97" customWidth="1"/>
    <col min="13307" max="13548" width="9" style="97"/>
    <col min="13549" max="13549" width="16.25" style="97" customWidth="1"/>
    <col min="13550" max="13550" width="4" style="97" customWidth="1"/>
    <col min="13551" max="13551" width="11.75" style="97" customWidth="1"/>
    <col min="13552" max="13552" width="9" style="97"/>
    <col min="13553" max="13553" width="9.25" style="97" customWidth="1"/>
    <col min="13554" max="13555" width="9" style="97"/>
    <col min="13556" max="13556" width="10.75" style="97" customWidth="1"/>
    <col min="13557" max="13557" width="16.25" style="97" customWidth="1"/>
    <col min="13558" max="13558" width="18.5" style="97" customWidth="1"/>
    <col min="13559" max="13559" width="10.75" style="97" customWidth="1"/>
    <col min="13560" max="13560" width="8.5" style="97" customWidth="1"/>
    <col min="13561" max="13561" width="7.375" style="97" customWidth="1"/>
    <col min="13562" max="13562" width="10.75" style="97" customWidth="1"/>
    <col min="13563" max="13804" width="9" style="97"/>
    <col min="13805" max="13805" width="16.25" style="97" customWidth="1"/>
    <col min="13806" max="13806" width="4" style="97" customWidth="1"/>
    <col min="13807" max="13807" width="11.75" style="97" customWidth="1"/>
    <col min="13808" max="13808" width="9" style="97"/>
    <col min="13809" max="13809" width="9.25" style="97" customWidth="1"/>
    <col min="13810" max="13811" width="9" style="97"/>
    <col min="13812" max="13812" width="10.75" style="97" customWidth="1"/>
    <col min="13813" max="13813" width="16.25" style="97" customWidth="1"/>
    <col min="13814" max="13814" width="18.5" style="97" customWidth="1"/>
    <col min="13815" max="13815" width="10.75" style="97" customWidth="1"/>
    <col min="13816" max="13816" width="8.5" style="97" customWidth="1"/>
    <col min="13817" max="13817" width="7.375" style="97" customWidth="1"/>
    <col min="13818" max="13818" width="10.75" style="97" customWidth="1"/>
    <col min="13819" max="14060" width="9" style="97"/>
    <col min="14061" max="14061" width="16.25" style="97" customWidth="1"/>
    <col min="14062" max="14062" width="4" style="97" customWidth="1"/>
    <col min="14063" max="14063" width="11.75" style="97" customWidth="1"/>
    <col min="14064" max="14064" width="9" style="97"/>
    <col min="14065" max="14065" width="9.25" style="97" customWidth="1"/>
    <col min="14066" max="14067" width="9" style="97"/>
    <col min="14068" max="14068" width="10.75" style="97" customWidth="1"/>
    <col min="14069" max="14069" width="16.25" style="97" customWidth="1"/>
    <col min="14070" max="14070" width="18.5" style="97" customWidth="1"/>
    <col min="14071" max="14071" width="10.75" style="97" customWidth="1"/>
    <col min="14072" max="14072" width="8.5" style="97" customWidth="1"/>
    <col min="14073" max="14073" width="7.375" style="97" customWidth="1"/>
    <col min="14074" max="14074" width="10.75" style="97" customWidth="1"/>
    <col min="14075" max="14316" width="9" style="97"/>
    <col min="14317" max="14317" width="16.25" style="97" customWidth="1"/>
    <col min="14318" max="14318" width="4" style="97" customWidth="1"/>
    <col min="14319" max="14319" width="11.75" style="97" customWidth="1"/>
    <col min="14320" max="14320" width="9" style="97"/>
    <col min="14321" max="14321" width="9.25" style="97" customWidth="1"/>
    <col min="14322" max="14323" width="9" style="97"/>
    <col min="14324" max="14324" width="10.75" style="97" customWidth="1"/>
    <col min="14325" max="14325" width="16.25" style="97" customWidth="1"/>
    <col min="14326" max="14326" width="18.5" style="97" customWidth="1"/>
    <col min="14327" max="14327" width="10.75" style="97" customWidth="1"/>
    <col min="14328" max="14328" width="8.5" style="97" customWidth="1"/>
    <col min="14329" max="14329" width="7.375" style="97" customWidth="1"/>
    <col min="14330" max="14330" width="10.75" style="97" customWidth="1"/>
    <col min="14331" max="14572" width="9" style="97"/>
    <col min="14573" max="14573" width="16.25" style="97" customWidth="1"/>
    <col min="14574" max="14574" width="4" style="97" customWidth="1"/>
    <col min="14575" max="14575" width="11.75" style="97" customWidth="1"/>
    <col min="14576" max="14576" width="9" style="97"/>
    <col min="14577" max="14577" width="9.25" style="97" customWidth="1"/>
    <col min="14578" max="14579" width="9" style="97"/>
    <col min="14580" max="14580" width="10.75" style="97" customWidth="1"/>
    <col min="14581" max="14581" width="16.25" style="97" customWidth="1"/>
    <col min="14582" max="14582" width="18.5" style="97" customWidth="1"/>
    <col min="14583" max="14583" width="10.75" style="97" customWidth="1"/>
    <col min="14584" max="14584" width="8.5" style="97" customWidth="1"/>
    <col min="14585" max="14585" width="7.375" style="97" customWidth="1"/>
    <col min="14586" max="14586" width="10.75" style="97" customWidth="1"/>
    <col min="14587" max="14828" width="9" style="97"/>
    <col min="14829" max="14829" width="16.25" style="97" customWidth="1"/>
    <col min="14830" max="14830" width="4" style="97" customWidth="1"/>
    <col min="14831" max="14831" width="11.75" style="97" customWidth="1"/>
    <col min="14832" max="14832" width="9" style="97"/>
    <col min="14833" max="14833" width="9.25" style="97" customWidth="1"/>
    <col min="14834" max="14835" width="9" style="97"/>
    <col min="14836" max="14836" width="10.75" style="97" customWidth="1"/>
    <col min="14837" max="14837" width="16.25" style="97" customWidth="1"/>
    <col min="14838" max="14838" width="18.5" style="97" customWidth="1"/>
    <col min="14839" max="14839" width="10.75" style="97" customWidth="1"/>
    <col min="14840" max="14840" width="8.5" style="97" customWidth="1"/>
    <col min="14841" max="14841" width="7.375" style="97" customWidth="1"/>
    <col min="14842" max="14842" width="10.75" style="97" customWidth="1"/>
    <col min="14843" max="15084" width="9" style="97"/>
    <col min="15085" max="15085" width="16.25" style="97" customWidth="1"/>
    <col min="15086" max="15086" width="4" style="97" customWidth="1"/>
    <col min="15087" max="15087" width="11.75" style="97" customWidth="1"/>
    <col min="15088" max="15088" width="9" style="97"/>
    <col min="15089" max="15089" width="9.25" style="97" customWidth="1"/>
    <col min="15090" max="15091" width="9" style="97"/>
    <col min="15092" max="15092" width="10.75" style="97" customWidth="1"/>
    <col min="15093" max="15093" width="16.25" style="97" customWidth="1"/>
    <col min="15094" max="15094" width="18.5" style="97" customWidth="1"/>
    <col min="15095" max="15095" width="10.75" style="97" customWidth="1"/>
    <col min="15096" max="15096" width="8.5" style="97" customWidth="1"/>
    <col min="15097" max="15097" width="7.375" style="97" customWidth="1"/>
    <col min="15098" max="15098" width="10.75" style="97" customWidth="1"/>
    <col min="15099" max="15340" width="9" style="97"/>
    <col min="15341" max="15341" width="16.25" style="97" customWidth="1"/>
    <col min="15342" max="15342" width="4" style="97" customWidth="1"/>
    <col min="15343" max="15343" width="11.75" style="97" customWidth="1"/>
    <col min="15344" max="15344" width="9" style="97"/>
    <col min="15345" max="15345" width="9.25" style="97" customWidth="1"/>
    <col min="15346" max="15347" width="9" style="97"/>
    <col min="15348" max="15348" width="10.75" style="97" customWidth="1"/>
    <col min="15349" max="15349" width="16.25" style="97" customWidth="1"/>
    <col min="15350" max="15350" width="18.5" style="97" customWidth="1"/>
    <col min="15351" max="15351" width="10.75" style="97" customWidth="1"/>
    <col min="15352" max="15352" width="8.5" style="97" customWidth="1"/>
    <col min="15353" max="15353" width="7.375" style="97" customWidth="1"/>
    <col min="15354" max="15354" width="10.75" style="97" customWidth="1"/>
    <col min="15355" max="15596" width="9" style="97"/>
    <col min="15597" max="15597" width="16.25" style="97" customWidth="1"/>
    <col min="15598" max="15598" width="4" style="97" customWidth="1"/>
    <col min="15599" max="15599" width="11.75" style="97" customWidth="1"/>
    <col min="15600" max="15600" width="9" style="97"/>
    <col min="15601" max="15601" width="9.25" style="97" customWidth="1"/>
    <col min="15602" max="15603" width="9" style="97"/>
    <col min="15604" max="15604" width="10.75" style="97" customWidth="1"/>
    <col min="15605" max="15605" width="16.25" style="97" customWidth="1"/>
    <col min="15606" max="15606" width="18.5" style="97" customWidth="1"/>
    <col min="15607" max="15607" width="10.75" style="97" customWidth="1"/>
    <col min="15608" max="15608" width="8.5" style="97" customWidth="1"/>
    <col min="15609" max="15609" width="7.375" style="97" customWidth="1"/>
    <col min="15610" max="15610" width="10.75" style="97" customWidth="1"/>
    <col min="15611" max="15852" width="9" style="97"/>
    <col min="15853" max="15853" width="16.25" style="97" customWidth="1"/>
    <col min="15854" max="15854" width="4" style="97" customWidth="1"/>
    <col min="15855" max="15855" width="11.75" style="97" customWidth="1"/>
    <col min="15856" max="15856" width="9" style="97"/>
    <col min="15857" max="15857" width="9.25" style="97" customWidth="1"/>
    <col min="15858" max="15859" width="9" style="97"/>
    <col min="15860" max="15860" width="10.75" style="97" customWidth="1"/>
    <col min="15861" max="15861" width="16.25" style="97" customWidth="1"/>
    <col min="15862" max="15862" width="18.5" style="97" customWidth="1"/>
    <col min="15863" max="15863" width="10.75" style="97" customWidth="1"/>
    <col min="15864" max="15864" width="8.5" style="97" customWidth="1"/>
    <col min="15865" max="15865" width="7.375" style="97" customWidth="1"/>
    <col min="15866" max="15866" width="10.75" style="97" customWidth="1"/>
    <col min="15867" max="16108" width="9" style="97"/>
    <col min="16109" max="16109" width="16.25" style="97" customWidth="1"/>
    <col min="16110" max="16110" width="4" style="97" customWidth="1"/>
    <col min="16111" max="16111" width="11.75" style="97" customWidth="1"/>
    <col min="16112" max="16112" width="9" style="97"/>
    <col min="16113" max="16113" width="9.25" style="97" customWidth="1"/>
    <col min="16114" max="16115" width="9" style="97"/>
    <col min="16116" max="16116" width="10.75" style="97" customWidth="1"/>
    <col min="16117" max="16117" width="16.25" style="97" customWidth="1"/>
    <col min="16118" max="16118" width="18.5" style="97" customWidth="1"/>
    <col min="16119" max="16119" width="10.75" style="97" customWidth="1"/>
    <col min="16120" max="16120" width="8.5" style="97" customWidth="1"/>
    <col min="16121" max="16121" width="7.375" style="97" customWidth="1"/>
    <col min="16122" max="16122" width="10.75" style="97" customWidth="1"/>
    <col min="16123" max="16364" width="9" style="97"/>
    <col min="16365" max="16366" width="9" style="97" customWidth="1"/>
    <col min="16367" max="16384" width="9" style="97"/>
  </cols>
  <sheetData>
    <row r="1" spans="1:6" ht="16.5">
      <c r="A1" s="88" t="s">
        <v>303</v>
      </c>
      <c r="B1" s="88" t="s">
        <v>304</v>
      </c>
      <c r="C1" s="88" t="s">
        <v>305</v>
      </c>
      <c r="D1" s="88" t="s">
        <v>306</v>
      </c>
      <c r="E1" s="88" t="s">
        <v>307</v>
      </c>
      <c r="F1" s="96"/>
    </row>
    <row r="2" spans="1:6" ht="16.5">
      <c r="A2" s="89" t="s">
        <v>308</v>
      </c>
      <c r="B2" s="89" t="s">
        <v>294</v>
      </c>
      <c r="C2" s="89" t="s">
        <v>45</v>
      </c>
      <c r="D2" s="89" t="s">
        <v>50</v>
      </c>
      <c r="E2" s="89" t="s">
        <v>50</v>
      </c>
      <c r="F2" s="96"/>
    </row>
    <row r="3" spans="1:6" ht="16.5">
      <c r="A3" s="89" t="s">
        <v>308</v>
      </c>
      <c r="B3" s="89" t="s">
        <v>295</v>
      </c>
      <c r="C3" s="89" t="s">
        <v>43</v>
      </c>
      <c r="D3" s="89" t="s">
        <v>50</v>
      </c>
      <c r="E3" s="89" t="s">
        <v>50</v>
      </c>
      <c r="F3" s="96"/>
    </row>
    <row r="4" spans="1:6" ht="16.5">
      <c r="A4" s="89" t="s">
        <v>308</v>
      </c>
      <c r="B4" s="89" t="s">
        <v>296</v>
      </c>
      <c r="C4" s="89" t="s">
        <v>46</v>
      </c>
      <c r="D4" s="89" t="s">
        <v>50</v>
      </c>
      <c r="E4" s="89" t="s">
        <v>50</v>
      </c>
      <c r="F4" s="96"/>
    </row>
    <row r="5" spans="1:6" ht="16.5">
      <c r="A5" s="89" t="s">
        <v>308</v>
      </c>
      <c r="B5" s="89" t="s">
        <v>297</v>
      </c>
      <c r="C5" s="89" t="s">
        <v>45</v>
      </c>
      <c r="D5" s="89" t="s">
        <v>50</v>
      </c>
      <c r="E5" s="89" t="s">
        <v>50</v>
      </c>
      <c r="F5" s="96"/>
    </row>
    <row r="6" spans="1:6" ht="16.5">
      <c r="A6" s="89" t="s">
        <v>308</v>
      </c>
      <c r="B6" s="89" t="s">
        <v>298</v>
      </c>
      <c r="C6" s="89" t="s">
        <v>48</v>
      </c>
      <c r="D6" s="89" t="s">
        <v>50</v>
      </c>
      <c r="E6" s="89" t="s">
        <v>50</v>
      </c>
      <c r="F6" s="96"/>
    </row>
    <row r="7" spans="1:6" ht="16.5">
      <c r="A7" s="89" t="s">
        <v>308</v>
      </c>
      <c r="B7" s="89" t="s">
        <v>299</v>
      </c>
      <c r="C7" s="89" t="s">
        <v>47</v>
      </c>
      <c r="D7" s="89" t="s">
        <v>50</v>
      </c>
      <c r="E7" s="89" t="s">
        <v>50</v>
      </c>
      <c r="F7" s="96"/>
    </row>
    <row r="8" spans="1:6" ht="16.5">
      <c r="A8" s="89" t="s">
        <v>308</v>
      </c>
      <c r="B8" s="89" t="s">
        <v>300</v>
      </c>
      <c r="C8" s="89" t="s">
        <v>47</v>
      </c>
      <c r="D8" s="89" t="s">
        <v>50</v>
      </c>
      <c r="E8" s="89" t="s">
        <v>50</v>
      </c>
      <c r="F8" s="96"/>
    </row>
    <row r="9" spans="1:6" ht="16.5">
      <c r="A9" s="89" t="s">
        <v>308</v>
      </c>
      <c r="B9" s="89" t="s">
        <v>301</v>
      </c>
      <c r="C9" s="89" t="s">
        <v>44</v>
      </c>
      <c r="D9" s="89" t="s">
        <v>50</v>
      </c>
      <c r="E9" s="89" t="s">
        <v>50</v>
      </c>
      <c r="F9" s="96"/>
    </row>
    <row r="10" spans="1:6" ht="16.5">
      <c r="A10" s="89" t="s">
        <v>308</v>
      </c>
      <c r="B10" s="89" t="s">
        <v>288</v>
      </c>
      <c r="C10" s="89" t="s">
        <v>45</v>
      </c>
      <c r="D10" s="89" t="s">
        <v>50</v>
      </c>
      <c r="E10" s="89" t="s">
        <v>50</v>
      </c>
      <c r="F10" s="96"/>
    </row>
    <row r="11" spans="1:6" ht="16.5">
      <c r="A11" s="89" t="s">
        <v>308</v>
      </c>
      <c r="B11" s="89" t="s">
        <v>289</v>
      </c>
      <c r="C11" s="89" t="s">
        <v>44</v>
      </c>
      <c r="D11" s="89" t="s">
        <v>50</v>
      </c>
      <c r="E11" s="89" t="s">
        <v>50</v>
      </c>
      <c r="F11" s="96"/>
    </row>
    <row r="12" spans="1:6" ht="16.5">
      <c r="A12" s="89" t="s">
        <v>308</v>
      </c>
      <c r="B12" s="89" t="s">
        <v>290</v>
      </c>
      <c r="C12" s="89" t="s">
        <v>49</v>
      </c>
      <c r="D12" s="89" t="s">
        <v>50</v>
      </c>
      <c r="E12" s="89" t="s">
        <v>50</v>
      </c>
      <c r="F12" s="96"/>
    </row>
    <row r="13" spans="1:6" ht="16.5">
      <c r="A13" s="89" t="s">
        <v>308</v>
      </c>
      <c r="B13" s="89" t="s">
        <v>291</v>
      </c>
      <c r="C13" s="89" t="s">
        <v>309</v>
      </c>
      <c r="D13" s="89" t="s">
        <v>50</v>
      </c>
      <c r="E13" s="89" t="s">
        <v>50</v>
      </c>
      <c r="F13" s="96"/>
    </row>
    <row r="14" spans="1:6" ht="16.5">
      <c r="A14" s="89" t="s">
        <v>308</v>
      </c>
      <c r="B14" s="89" t="s">
        <v>292</v>
      </c>
      <c r="C14" s="89" t="s">
        <v>45</v>
      </c>
      <c r="D14" s="89" t="s">
        <v>50</v>
      </c>
      <c r="E14" s="89" t="s">
        <v>50</v>
      </c>
      <c r="F14" s="96"/>
    </row>
    <row r="15" spans="1:6" ht="16.5">
      <c r="A15" s="89" t="s">
        <v>310</v>
      </c>
      <c r="B15" s="89" t="s">
        <v>294</v>
      </c>
      <c r="C15" s="89" t="s">
        <v>45</v>
      </c>
      <c r="D15" s="89" t="s">
        <v>311</v>
      </c>
      <c r="E15" s="89" t="s">
        <v>312</v>
      </c>
      <c r="F15" s="96"/>
    </row>
    <row r="16" spans="1:6" ht="16.5">
      <c r="A16" s="89" t="s">
        <v>310</v>
      </c>
      <c r="B16" s="89" t="s">
        <v>295</v>
      </c>
      <c r="C16" s="89" t="s">
        <v>43</v>
      </c>
      <c r="D16" s="89" t="s">
        <v>313</v>
      </c>
      <c r="E16" s="89" t="s">
        <v>314</v>
      </c>
      <c r="F16" s="96"/>
    </row>
    <row r="17" spans="1:6" ht="16.5">
      <c r="A17" s="89" t="s">
        <v>310</v>
      </c>
      <c r="B17" s="89" t="s">
        <v>296</v>
      </c>
      <c r="C17" s="89" t="s">
        <v>46</v>
      </c>
      <c r="D17" s="89" t="s">
        <v>315</v>
      </c>
      <c r="E17" s="89" t="s">
        <v>316</v>
      </c>
      <c r="F17" s="96"/>
    </row>
    <row r="18" spans="1:6" ht="16.5">
      <c r="A18" s="89" t="s">
        <v>310</v>
      </c>
      <c r="B18" s="89" t="s">
        <v>297</v>
      </c>
      <c r="C18" s="89" t="s">
        <v>45</v>
      </c>
      <c r="D18" s="89" t="s">
        <v>158</v>
      </c>
      <c r="E18" s="89" t="s">
        <v>317</v>
      </c>
      <c r="F18" s="96"/>
    </row>
    <row r="19" spans="1:6" ht="16.5">
      <c r="A19" s="89" t="s">
        <v>310</v>
      </c>
      <c r="B19" s="89" t="s">
        <v>298</v>
      </c>
      <c r="C19" s="89" t="s">
        <v>48</v>
      </c>
      <c r="D19" s="89" t="s">
        <v>318</v>
      </c>
      <c r="E19" s="89" t="s">
        <v>319</v>
      </c>
      <c r="F19" s="96"/>
    </row>
    <row r="20" spans="1:6" ht="16.5">
      <c r="A20" s="89" t="s">
        <v>310</v>
      </c>
      <c r="B20" s="89" t="s">
        <v>299</v>
      </c>
      <c r="C20" s="89" t="s">
        <v>47</v>
      </c>
      <c r="D20" s="89" t="s">
        <v>320</v>
      </c>
      <c r="E20" s="89" t="s">
        <v>225</v>
      </c>
      <c r="F20" s="96"/>
    </row>
    <row r="21" spans="1:6" ht="16.5">
      <c r="A21" s="89" t="s">
        <v>310</v>
      </c>
      <c r="B21" s="89" t="s">
        <v>300</v>
      </c>
      <c r="C21" s="89" t="s">
        <v>47</v>
      </c>
      <c r="D21" s="89" t="s">
        <v>321</v>
      </c>
      <c r="E21" s="89" t="s">
        <v>322</v>
      </c>
      <c r="F21" s="96"/>
    </row>
    <row r="22" spans="1:6" ht="16.5">
      <c r="A22" s="89" t="s">
        <v>310</v>
      </c>
      <c r="B22" s="89" t="s">
        <v>301</v>
      </c>
      <c r="C22" s="89" t="s">
        <v>44</v>
      </c>
      <c r="D22" s="89" t="s">
        <v>323</v>
      </c>
      <c r="E22" s="89" t="s">
        <v>324</v>
      </c>
      <c r="F22" s="96"/>
    </row>
    <row r="23" spans="1:6" ht="16.5">
      <c r="A23" s="89" t="s">
        <v>310</v>
      </c>
      <c r="B23" s="89" t="s">
        <v>288</v>
      </c>
      <c r="C23" s="89" t="s">
        <v>45</v>
      </c>
      <c r="D23" s="89" t="s">
        <v>325</v>
      </c>
      <c r="E23" s="89" t="s">
        <v>108</v>
      </c>
      <c r="F23" s="96"/>
    </row>
    <row r="24" spans="1:6" ht="16.5">
      <c r="A24" s="89" t="s">
        <v>310</v>
      </c>
      <c r="B24" s="89" t="s">
        <v>289</v>
      </c>
      <c r="C24" s="89" t="s">
        <v>44</v>
      </c>
      <c r="D24" s="89" t="s">
        <v>326</v>
      </c>
      <c r="E24" s="89" t="s">
        <v>327</v>
      </c>
      <c r="F24" s="96"/>
    </row>
    <row r="25" spans="1:6" ht="16.5">
      <c r="A25" s="89" t="s">
        <v>310</v>
      </c>
      <c r="B25" s="89" t="s">
        <v>290</v>
      </c>
      <c r="C25" s="89" t="s">
        <v>49</v>
      </c>
      <c r="D25" s="89" t="s">
        <v>328</v>
      </c>
      <c r="E25" s="89" t="s">
        <v>329</v>
      </c>
      <c r="F25" s="96"/>
    </row>
    <row r="26" spans="1:6" ht="16.5">
      <c r="A26" s="89" t="s">
        <v>310</v>
      </c>
      <c r="B26" s="89" t="s">
        <v>291</v>
      </c>
      <c r="C26" s="89" t="s">
        <v>309</v>
      </c>
      <c r="D26" s="89" t="s">
        <v>330</v>
      </c>
      <c r="E26" s="89" t="s">
        <v>331</v>
      </c>
      <c r="F26" s="96"/>
    </row>
    <row r="27" spans="1:6" ht="16.5">
      <c r="A27" s="89" t="s">
        <v>310</v>
      </c>
      <c r="B27" s="89" t="s">
        <v>292</v>
      </c>
      <c r="C27" s="89" t="s">
        <v>45</v>
      </c>
      <c r="D27" s="89" t="s">
        <v>50</v>
      </c>
      <c r="E27" s="89" t="s">
        <v>50</v>
      </c>
      <c r="F27" s="96"/>
    </row>
    <row r="28" spans="1:6" ht="16.5">
      <c r="A28" s="89" t="s">
        <v>332</v>
      </c>
      <c r="B28" s="89" t="s">
        <v>294</v>
      </c>
      <c r="C28" s="89" t="s">
        <v>45</v>
      </c>
      <c r="D28" s="89" t="s">
        <v>333</v>
      </c>
      <c r="E28" s="89" t="s">
        <v>334</v>
      </c>
      <c r="F28" s="96"/>
    </row>
    <row r="29" spans="1:6" ht="16.5">
      <c r="A29" s="89" t="s">
        <v>332</v>
      </c>
      <c r="B29" s="89" t="s">
        <v>295</v>
      </c>
      <c r="C29" s="89" t="s">
        <v>43</v>
      </c>
      <c r="D29" s="89" t="s">
        <v>335</v>
      </c>
      <c r="E29" s="89" t="s">
        <v>336</v>
      </c>
      <c r="F29" s="96"/>
    </row>
    <row r="30" spans="1:6" ht="16.5">
      <c r="A30" s="89" t="s">
        <v>332</v>
      </c>
      <c r="B30" s="89" t="s">
        <v>296</v>
      </c>
      <c r="C30" s="89" t="s">
        <v>46</v>
      </c>
      <c r="D30" s="89" t="s">
        <v>337</v>
      </c>
      <c r="E30" s="89" t="s">
        <v>338</v>
      </c>
      <c r="F30" s="96"/>
    </row>
    <row r="31" spans="1:6" ht="16.5">
      <c r="A31" s="89" t="s">
        <v>332</v>
      </c>
      <c r="B31" s="89" t="s">
        <v>297</v>
      </c>
      <c r="C31" s="89" t="s">
        <v>45</v>
      </c>
      <c r="D31" s="89" t="s">
        <v>86</v>
      </c>
      <c r="E31" s="89" t="s">
        <v>339</v>
      </c>
      <c r="F31" s="96"/>
    </row>
    <row r="32" spans="1:6" ht="16.5">
      <c r="A32" s="89" t="s">
        <v>332</v>
      </c>
      <c r="B32" s="89" t="s">
        <v>298</v>
      </c>
      <c r="C32" s="89" t="s">
        <v>48</v>
      </c>
      <c r="D32" s="89" t="s">
        <v>258</v>
      </c>
      <c r="E32" s="89" t="s">
        <v>340</v>
      </c>
    </row>
    <row r="33" spans="1:5" ht="16.5">
      <c r="A33" s="89" t="s">
        <v>332</v>
      </c>
      <c r="B33" s="89" t="s">
        <v>299</v>
      </c>
      <c r="C33" s="89" t="s">
        <v>47</v>
      </c>
      <c r="D33" s="89" t="s">
        <v>341</v>
      </c>
      <c r="E33" s="89" t="s">
        <v>174</v>
      </c>
    </row>
    <row r="34" spans="1:5" ht="16.5">
      <c r="A34" s="89" t="s">
        <v>332</v>
      </c>
      <c r="B34" s="89" t="s">
        <v>300</v>
      </c>
      <c r="C34" s="89" t="s">
        <v>47</v>
      </c>
      <c r="D34" s="89" t="s">
        <v>342</v>
      </c>
      <c r="E34" s="89" t="s">
        <v>343</v>
      </c>
    </row>
    <row r="35" spans="1:5" ht="16.5">
      <c r="A35" s="89" t="s">
        <v>332</v>
      </c>
      <c r="B35" s="89" t="s">
        <v>301</v>
      </c>
      <c r="C35" s="89" t="s">
        <v>44</v>
      </c>
      <c r="D35" s="89" t="s">
        <v>344</v>
      </c>
      <c r="E35" s="89" t="s">
        <v>345</v>
      </c>
    </row>
    <row r="36" spans="1:5" ht="16.5">
      <c r="A36" s="89" t="s">
        <v>332</v>
      </c>
      <c r="B36" s="89" t="s">
        <v>288</v>
      </c>
      <c r="C36" s="89" t="s">
        <v>45</v>
      </c>
      <c r="D36" s="89" t="s">
        <v>346</v>
      </c>
      <c r="E36" s="89" t="s">
        <v>347</v>
      </c>
    </row>
    <row r="37" spans="1:5" ht="16.5">
      <c r="A37" s="89" t="s">
        <v>332</v>
      </c>
      <c r="B37" s="89" t="s">
        <v>289</v>
      </c>
      <c r="C37" s="89" t="s">
        <v>44</v>
      </c>
      <c r="D37" s="89" t="s">
        <v>348</v>
      </c>
      <c r="E37" s="89" t="s">
        <v>349</v>
      </c>
    </row>
    <row r="38" spans="1:5" ht="16.5">
      <c r="A38" s="89" t="s">
        <v>332</v>
      </c>
      <c r="B38" s="89" t="s">
        <v>290</v>
      </c>
      <c r="C38" s="89" t="s">
        <v>49</v>
      </c>
      <c r="D38" s="89" t="s">
        <v>350</v>
      </c>
      <c r="E38" s="89" t="s">
        <v>351</v>
      </c>
    </row>
    <row r="39" spans="1:5" ht="16.5">
      <c r="A39" s="89" t="s">
        <v>332</v>
      </c>
      <c r="B39" s="89" t="s">
        <v>291</v>
      </c>
      <c r="C39" s="89" t="s">
        <v>309</v>
      </c>
      <c r="D39" s="89" t="s">
        <v>352</v>
      </c>
      <c r="E39" s="89" t="s">
        <v>353</v>
      </c>
    </row>
    <row r="40" spans="1:5" ht="16.5">
      <c r="A40" s="89" t="s">
        <v>332</v>
      </c>
      <c r="B40" s="89" t="s">
        <v>292</v>
      </c>
      <c r="C40" s="89" t="s">
        <v>45</v>
      </c>
      <c r="D40" s="89" t="s">
        <v>50</v>
      </c>
      <c r="E40" s="89" t="s">
        <v>50</v>
      </c>
    </row>
    <row r="41" spans="1:5" ht="16.5">
      <c r="A41" s="89" t="s">
        <v>354</v>
      </c>
      <c r="B41" s="89" t="s">
        <v>294</v>
      </c>
      <c r="C41" s="89" t="s">
        <v>45</v>
      </c>
      <c r="D41" s="89" t="s">
        <v>50</v>
      </c>
      <c r="E41" s="89" t="s">
        <v>50</v>
      </c>
    </row>
    <row r="42" spans="1:5" ht="16.5">
      <c r="A42" s="89" t="s">
        <v>354</v>
      </c>
      <c r="B42" s="89" t="s">
        <v>295</v>
      </c>
      <c r="C42" s="89" t="s">
        <v>43</v>
      </c>
      <c r="D42" s="89" t="s">
        <v>50</v>
      </c>
      <c r="E42" s="89" t="s">
        <v>50</v>
      </c>
    </row>
    <row r="43" spans="1:5" ht="16.5">
      <c r="A43" s="89" t="s">
        <v>354</v>
      </c>
      <c r="B43" s="89" t="s">
        <v>296</v>
      </c>
      <c r="C43" s="89" t="s">
        <v>46</v>
      </c>
      <c r="D43" s="89" t="s">
        <v>50</v>
      </c>
      <c r="E43" s="89" t="s">
        <v>50</v>
      </c>
    </row>
    <row r="44" spans="1:5" ht="16.5">
      <c r="A44" s="89" t="s">
        <v>354</v>
      </c>
      <c r="B44" s="89" t="s">
        <v>297</v>
      </c>
      <c r="C44" s="89" t="s">
        <v>45</v>
      </c>
      <c r="D44" s="89" t="s">
        <v>50</v>
      </c>
      <c r="E44" s="89" t="s">
        <v>50</v>
      </c>
    </row>
    <row r="45" spans="1:5" ht="16.5">
      <c r="A45" s="89" t="s">
        <v>354</v>
      </c>
      <c r="B45" s="89" t="s">
        <v>298</v>
      </c>
      <c r="C45" s="89" t="s">
        <v>48</v>
      </c>
      <c r="D45" s="89" t="s">
        <v>50</v>
      </c>
      <c r="E45" s="89" t="s">
        <v>50</v>
      </c>
    </row>
    <row r="46" spans="1:5" ht="16.5">
      <c r="A46" s="89" t="s">
        <v>354</v>
      </c>
      <c r="B46" s="89" t="s">
        <v>299</v>
      </c>
      <c r="C46" s="89" t="s">
        <v>47</v>
      </c>
      <c r="D46" s="89" t="s">
        <v>50</v>
      </c>
      <c r="E46" s="89" t="s">
        <v>50</v>
      </c>
    </row>
    <row r="47" spans="1:5" ht="16.5">
      <c r="A47" s="89" t="s">
        <v>354</v>
      </c>
      <c r="B47" s="89" t="s">
        <v>300</v>
      </c>
      <c r="C47" s="89" t="s">
        <v>47</v>
      </c>
      <c r="D47" s="89" t="s">
        <v>50</v>
      </c>
      <c r="E47" s="89" t="s">
        <v>50</v>
      </c>
    </row>
    <row r="48" spans="1:5" ht="16.5">
      <c r="A48" s="89" t="s">
        <v>354</v>
      </c>
      <c r="B48" s="89" t="s">
        <v>301</v>
      </c>
      <c r="C48" s="89" t="s">
        <v>44</v>
      </c>
      <c r="D48" s="89" t="s">
        <v>50</v>
      </c>
      <c r="E48" s="89" t="s">
        <v>50</v>
      </c>
    </row>
    <row r="49" spans="1:5" ht="16.5">
      <c r="A49" s="89" t="s">
        <v>354</v>
      </c>
      <c r="B49" s="89" t="s">
        <v>288</v>
      </c>
      <c r="C49" s="89" t="s">
        <v>45</v>
      </c>
      <c r="D49" s="89" t="s">
        <v>50</v>
      </c>
      <c r="E49" s="89" t="s">
        <v>50</v>
      </c>
    </row>
    <row r="50" spans="1:5" ht="16.5">
      <c r="A50" s="89" t="s">
        <v>354</v>
      </c>
      <c r="B50" s="89" t="s">
        <v>289</v>
      </c>
      <c r="C50" s="89" t="s">
        <v>44</v>
      </c>
      <c r="D50" s="89" t="s">
        <v>50</v>
      </c>
      <c r="E50" s="89" t="s">
        <v>50</v>
      </c>
    </row>
    <row r="51" spans="1:5" ht="16.5">
      <c r="A51" s="89" t="s">
        <v>354</v>
      </c>
      <c r="B51" s="89" t="s">
        <v>290</v>
      </c>
      <c r="C51" s="89" t="s">
        <v>49</v>
      </c>
      <c r="D51" s="89" t="s">
        <v>50</v>
      </c>
      <c r="E51" s="89" t="s">
        <v>50</v>
      </c>
    </row>
    <row r="52" spans="1:5" ht="16.5">
      <c r="A52" s="89" t="s">
        <v>354</v>
      </c>
      <c r="B52" s="89" t="s">
        <v>291</v>
      </c>
      <c r="C52" s="89" t="s">
        <v>309</v>
      </c>
      <c r="D52" s="89" t="s">
        <v>50</v>
      </c>
      <c r="E52" s="89" t="s">
        <v>50</v>
      </c>
    </row>
    <row r="53" spans="1:5" ht="16.5">
      <c r="A53" s="89" t="s">
        <v>354</v>
      </c>
      <c r="B53" s="89" t="s">
        <v>292</v>
      </c>
      <c r="C53" s="89" t="s">
        <v>45</v>
      </c>
      <c r="D53" s="89" t="s">
        <v>50</v>
      </c>
      <c r="E53" s="89" t="s">
        <v>50</v>
      </c>
    </row>
    <row r="54" spans="1:5" ht="16.5">
      <c r="A54" s="89" t="s">
        <v>355</v>
      </c>
      <c r="B54" s="89" t="s">
        <v>294</v>
      </c>
      <c r="C54" s="89" t="s">
        <v>45</v>
      </c>
      <c r="D54" s="89" t="s">
        <v>50</v>
      </c>
      <c r="E54" s="89" t="s">
        <v>50</v>
      </c>
    </row>
    <row r="55" spans="1:5" ht="16.5">
      <c r="A55" s="89" t="s">
        <v>355</v>
      </c>
      <c r="B55" s="89" t="s">
        <v>295</v>
      </c>
      <c r="C55" s="89" t="s">
        <v>43</v>
      </c>
      <c r="D55" s="89" t="s">
        <v>50</v>
      </c>
      <c r="E55" s="89" t="s">
        <v>50</v>
      </c>
    </row>
    <row r="56" spans="1:5" ht="16.5">
      <c r="A56" s="89" t="s">
        <v>355</v>
      </c>
      <c r="B56" s="89" t="s">
        <v>296</v>
      </c>
      <c r="C56" s="89" t="s">
        <v>46</v>
      </c>
      <c r="D56" s="89" t="s">
        <v>50</v>
      </c>
      <c r="E56" s="89" t="s">
        <v>50</v>
      </c>
    </row>
    <row r="57" spans="1:5" ht="16.5">
      <c r="A57" s="89" t="s">
        <v>355</v>
      </c>
      <c r="B57" s="89" t="s">
        <v>297</v>
      </c>
      <c r="C57" s="89" t="s">
        <v>45</v>
      </c>
      <c r="D57" s="89" t="s">
        <v>50</v>
      </c>
      <c r="E57" s="89" t="s">
        <v>50</v>
      </c>
    </row>
    <row r="58" spans="1:5" ht="16.5">
      <c r="A58" s="89" t="s">
        <v>355</v>
      </c>
      <c r="B58" s="89" t="s">
        <v>298</v>
      </c>
      <c r="C58" s="89" t="s">
        <v>48</v>
      </c>
      <c r="D58" s="89" t="s">
        <v>50</v>
      </c>
      <c r="E58" s="89" t="s">
        <v>50</v>
      </c>
    </row>
    <row r="59" spans="1:5" ht="16.5">
      <c r="A59" s="89" t="s">
        <v>355</v>
      </c>
      <c r="B59" s="89" t="s">
        <v>299</v>
      </c>
      <c r="C59" s="89" t="s">
        <v>47</v>
      </c>
      <c r="D59" s="89" t="s">
        <v>50</v>
      </c>
      <c r="E59" s="89" t="s">
        <v>50</v>
      </c>
    </row>
    <row r="60" spans="1:5" ht="16.5">
      <c r="A60" s="89" t="s">
        <v>355</v>
      </c>
      <c r="B60" s="89" t="s">
        <v>300</v>
      </c>
      <c r="C60" s="89" t="s">
        <v>47</v>
      </c>
      <c r="D60" s="89" t="s">
        <v>50</v>
      </c>
      <c r="E60" s="89" t="s">
        <v>50</v>
      </c>
    </row>
    <row r="61" spans="1:5" ht="16.5">
      <c r="A61" s="89" t="s">
        <v>355</v>
      </c>
      <c r="B61" s="89" t="s">
        <v>301</v>
      </c>
      <c r="C61" s="89" t="s">
        <v>44</v>
      </c>
      <c r="D61" s="89" t="s">
        <v>50</v>
      </c>
      <c r="E61" s="89" t="s">
        <v>50</v>
      </c>
    </row>
    <row r="62" spans="1:5" ht="16.5">
      <c r="A62" s="89" t="s">
        <v>355</v>
      </c>
      <c r="B62" s="89" t="s">
        <v>288</v>
      </c>
      <c r="C62" s="89" t="s">
        <v>45</v>
      </c>
      <c r="D62" s="89" t="s">
        <v>50</v>
      </c>
      <c r="E62" s="89" t="s">
        <v>50</v>
      </c>
    </row>
    <row r="63" spans="1:5" ht="16.5">
      <c r="A63" s="89" t="s">
        <v>355</v>
      </c>
      <c r="B63" s="89" t="s">
        <v>289</v>
      </c>
      <c r="C63" s="89" t="s">
        <v>44</v>
      </c>
      <c r="D63" s="89" t="s">
        <v>50</v>
      </c>
      <c r="E63" s="89" t="s">
        <v>50</v>
      </c>
    </row>
    <row r="64" spans="1:5" ht="16.5">
      <c r="A64" s="89" t="s">
        <v>355</v>
      </c>
      <c r="B64" s="89" t="s">
        <v>290</v>
      </c>
      <c r="C64" s="89" t="s">
        <v>49</v>
      </c>
      <c r="D64" s="89" t="s">
        <v>50</v>
      </c>
      <c r="E64" s="89" t="s">
        <v>50</v>
      </c>
    </row>
    <row r="65" spans="1:5" ht="16.5">
      <c r="A65" s="89" t="s">
        <v>355</v>
      </c>
      <c r="B65" s="89" t="s">
        <v>291</v>
      </c>
      <c r="C65" s="89" t="s">
        <v>309</v>
      </c>
      <c r="D65" s="89" t="s">
        <v>50</v>
      </c>
      <c r="E65" s="89" t="s">
        <v>50</v>
      </c>
    </row>
    <row r="66" spans="1:5" ht="16.5">
      <c r="A66" s="89" t="s">
        <v>355</v>
      </c>
      <c r="B66" s="89" t="s">
        <v>292</v>
      </c>
      <c r="C66" s="89" t="s">
        <v>45</v>
      </c>
      <c r="D66" s="89" t="s">
        <v>50</v>
      </c>
      <c r="E66" s="89" t="s">
        <v>50</v>
      </c>
    </row>
    <row r="67" spans="1:5" ht="16.5">
      <c r="A67" s="89" t="s">
        <v>356</v>
      </c>
      <c r="B67" s="89" t="s">
        <v>294</v>
      </c>
      <c r="C67" s="89" t="s">
        <v>45</v>
      </c>
      <c r="D67" s="89" t="s">
        <v>89</v>
      </c>
      <c r="E67" s="89" t="s">
        <v>357</v>
      </c>
    </row>
    <row r="68" spans="1:5" ht="16.5">
      <c r="A68" s="89" t="s">
        <v>356</v>
      </c>
      <c r="B68" s="89" t="s">
        <v>295</v>
      </c>
      <c r="C68" s="89" t="s">
        <v>43</v>
      </c>
      <c r="D68" s="89" t="s">
        <v>358</v>
      </c>
      <c r="E68" s="89" t="s">
        <v>359</v>
      </c>
    </row>
    <row r="69" spans="1:5" ht="16.5">
      <c r="A69" s="89" t="s">
        <v>356</v>
      </c>
      <c r="B69" s="89" t="s">
        <v>296</v>
      </c>
      <c r="C69" s="89" t="s">
        <v>46</v>
      </c>
      <c r="D69" s="89" t="s">
        <v>184</v>
      </c>
      <c r="E69" s="89" t="s">
        <v>360</v>
      </c>
    </row>
    <row r="70" spans="1:5" ht="16.5">
      <c r="A70" s="89" t="s">
        <v>356</v>
      </c>
      <c r="B70" s="89" t="s">
        <v>297</v>
      </c>
      <c r="C70" s="89" t="s">
        <v>45</v>
      </c>
      <c r="D70" s="89" t="s">
        <v>235</v>
      </c>
      <c r="E70" s="89" t="s">
        <v>361</v>
      </c>
    </row>
    <row r="71" spans="1:5" ht="16.5">
      <c r="A71" s="89" t="s">
        <v>356</v>
      </c>
      <c r="B71" s="89" t="s">
        <v>298</v>
      </c>
      <c r="C71" s="89" t="s">
        <v>48</v>
      </c>
      <c r="D71" s="89" t="s">
        <v>107</v>
      </c>
      <c r="E71" s="89" t="s">
        <v>362</v>
      </c>
    </row>
    <row r="72" spans="1:5" ht="16.5">
      <c r="A72" s="89" t="s">
        <v>356</v>
      </c>
      <c r="B72" s="89" t="s">
        <v>299</v>
      </c>
      <c r="C72" s="89" t="s">
        <v>47</v>
      </c>
      <c r="D72" s="89" t="s">
        <v>138</v>
      </c>
      <c r="E72" s="89" t="s">
        <v>363</v>
      </c>
    </row>
    <row r="73" spans="1:5" ht="16.5">
      <c r="A73" s="89" t="s">
        <v>356</v>
      </c>
      <c r="B73" s="89" t="s">
        <v>300</v>
      </c>
      <c r="C73" s="89" t="s">
        <v>47</v>
      </c>
      <c r="D73" s="89" t="s">
        <v>179</v>
      </c>
      <c r="E73" s="89" t="s">
        <v>364</v>
      </c>
    </row>
    <row r="74" spans="1:5" ht="16.5">
      <c r="A74" s="89" t="s">
        <v>356</v>
      </c>
      <c r="B74" s="89" t="s">
        <v>301</v>
      </c>
      <c r="C74" s="89" t="s">
        <v>44</v>
      </c>
      <c r="D74" s="89" t="s">
        <v>365</v>
      </c>
      <c r="E74" s="89" t="s">
        <v>366</v>
      </c>
    </row>
    <row r="75" spans="1:5" ht="16.5">
      <c r="A75" s="89" t="s">
        <v>356</v>
      </c>
      <c r="B75" s="89" t="s">
        <v>288</v>
      </c>
      <c r="C75" s="89" t="s">
        <v>45</v>
      </c>
      <c r="D75" s="89" t="s">
        <v>367</v>
      </c>
      <c r="E75" s="89" t="s">
        <v>368</v>
      </c>
    </row>
    <row r="76" spans="1:5" ht="16.5">
      <c r="A76" s="89" t="s">
        <v>356</v>
      </c>
      <c r="B76" s="89" t="s">
        <v>289</v>
      </c>
      <c r="C76" s="89" t="s">
        <v>44</v>
      </c>
      <c r="D76" s="89" t="s">
        <v>369</v>
      </c>
      <c r="E76" s="89" t="s">
        <v>370</v>
      </c>
    </row>
    <row r="77" spans="1:5" ht="16.5">
      <c r="A77" s="89" t="s">
        <v>356</v>
      </c>
      <c r="B77" s="89" t="s">
        <v>290</v>
      </c>
      <c r="C77" s="89" t="s">
        <v>49</v>
      </c>
      <c r="D77" s="89" t="s">
        <v>371</v>
      </c>
      <c r="E77" s="89" t="s">
        <v>372</v>
      </c>
    </row>
    <row r="78" spans="1:5" ht="16.5">
      <c r="A78" s="89" t="s">
        <v>356</v>
      </c>
      <c r="B78" s="89" t="s">
        <v>291</v>
      </c>
      <c r="C78" s="89" t="s">
        <v>309</v>
      </c>
      <c r="D78" s="89" t="s">
        <v>373</v>
      </c>
      <c r="E78" s="89" t="s">
        <v>374</v>
      </c>
    </row>
    <row r="79" spans="1:5" ht="16.5">
      <c r="A79" s="89" t="s">
        <v>356</v>
      </c>
      <c r="B79" s="89" t="s">
        <v>292</v>
      </c>
      <c r="C79" s="89" t="s">
        <v>45</v>
      </c>
      <c r="D79" s="89" t="s">
        <v>50</v>
      </c>
      <c r="E79" s="89" t="s">
        <v>50</v>
      </c>
    </row>
    <row r="80" spans="1:5" ht="16.5">
      <c r="A80" s="89" t="s">
        <v>375</v>
      </c>
      <c r="B80" s="89" t="s">
        <v>294</v>
      </c>
      <c r="C80" s="89" t="s">
        <v>45</v>
      </c>
      <c r="D80" s="89" t="s">
        <v>376</v>
      </c>
      <c r="E80" s="89" t="s">
        <v>377</v>
      </c>
    </row>
    <row r="81" spans="1:5" ht="16.5">
      <c r="A81" s="89" t="s">
        <v>375</v>
      </c>
      <c r="B81" s="89" t="s">
        <v>295</v>
      </c>
      <c r="C81" s="89" t="s">
        <v>43</v>
      </c>
      <c r="D81" s="89" t="s">
        <v>378</v>
      </c>
      <c r="E81" s="89" t="s">
        <v>379</v>
      </c>
    </row>
    <row r="82" spans="1:5" ht="16.5">
      <c r="A82" s="89" t="s">
        <v>375</v>
      </c>
      <c r="B82" s="89" t="s">
        <v>296</v>
      </c>
      <c r="C82" s="89" t="s">
        <v>46</v>
      </c>
      <c r="D82" s="89" t="s">
        <v>380</v>
      </c>
      <c r="E82" s="89" t="s">
        <v>381</v>
      </c>
    </row>
    <row r="83" spans="1:5" ht="16.5">
      <c r="A83" s="89" t="s">
        <v>375</v>
      </c>
      <c r="B83" s="89" t="s">
        <v>297</v>
      </c>
      <c r="C83" s="89" t="s">
        <v>45</v>
      </c>
      <c r="D83" s="89" t="s">
        <v>382</v>
      </c>
      <c r="E83" s="89" t="s">
        <v>50</v>
      </c>
    </row>
    <row r="84" spans="1:5" ht="16.5">
      <c r="A84" s="89" t="s">
        <v>375</v>
      </c>
      <c r="B84" s="89" t="s">
        <v>298</v>
      </c>
      <c r="C84" s="89" t="s">
        <v>48</v>
      </c>
      <c r="D84" s="89" t="s">
        <v>383</v>
      </c>
      <c r="E84" s="89" t="s">
        <v>384</v>
      </c>
    </row>
    <row r="85" spans="1:5" ht="16.5">
      <c r="A85" s="89" t="s">
        <v>375</v>
      </c>
      <c r="B85" s="89" t="s">
        <v>299</v>
      </c>
      <c r="C85" s="89" t="s">
        <v>47</v>
      </c>
      <c r="D85" s="89" t="s">
        <v>271</v>
      </c>
      <c r="E85" s="89" t="s">
        <v>385</v>
      </c>
    </row>
    <row r="86" spans="1:5" ht="16.5">
      <c r="A86" s="89" t="s">
        <v>375</v>
      </c>
      <c r="B86" s="89" t="s">
        <v>300</v>
      </c>
      <c r="C86" s="89" t="s">
        <v>47</v>
      </c>
      <c r="D86" s="89" t="s">
        <v>386</v>
      </c>
      <c r="E86" s="89" t="s">
        <v>387</v>
      </c>
    </row>
    <row r="87" spans="1:5" ht="16.5">
      <c r="A87" s="89" t="s">
        <v>375</v>
      </c>
      <c r="B87" s="89" t="s">
        <v>301</v>
      </c>
      <c r="C87" s="89" t="s">
        <v>44</v>
      </c>
      <c r="D87" s="89" t="s">
        <v>388</v>
      </c>
      <c r="E87" s="89" t="s">
        <v>389</v>
      </c>
    </row>
    <row r="88" spans="1:5" ht="16.5">
      <c r="A88" s="89" t="s">
        <v>375</v>
      </c>
      <c r="B88" s="89" t="s">
        <v>288</v>
      </c>
      <c r="C88" s="89" t="s">
        <v>45</v>
      </c>
      <c r="D88" s="89" t="s">
        <v>390</v>
      </c>
      <c r="E88" s="89" t="s">
        <v>50</v>
      </c>
    </row>
    <row r="89" spans="1:5" ht="16.5">
      <c r="A89" s="89" t="s">
        <v>375</v>
      </c>
      <c r="B89" s="89" t="s">
        <v>289</v>
      </c>
      <c r="C89" s="89" t="s">
        <v>44</v>
      </c>
      <c r="D89" s="89" t="s">
        <v>391</v>
      </c>
      <c r="E89" s="89" t="s">
        <v>392</v>
      </c>
    </row>
    <row r="90" spans="1:5" ht="16.5">
      <c r="A90" s="89" t="s">
        <v>375</v>
      </c>
      <c r="B90" s="89" t="s">
        <v>290</v>
      </c>
      <c r="C90" s="89" t="s">
        <v>49</v>
      </c>
      <c r="D90" s="89" t="s">
        <v>393</v>
      </c>
      <c r="E90" s="89" t="s">
        <v>394</v>
      </c>
    </row>
    <row r="91" spans="1:5" ht="16.5">
      <c r="A91" s="89" t="s">
        <v>375</v>
      </c>
      <c r="B91" s="89" t="s">
        <v>291</v>
      </c>
      <c r="C91" s="89" t="s">
        <v>309</v>
      </c>
      <c r="D91" s="89" t="s">
        <v>50</v>
      </c>
      <c r="E91" s="89" t="s">
        <v>50</v>
      </c>
    </row>
    <row r="92" spans="1:5" ht="16.5">
      <c r="A92" s="89" t="s">
        <v>375</v>
      </c>
      <c r="B92" s="89" t="s">
        <v>292</v>
      </c>
      <c r="C92" s="89" t="s">
        <v>45</v>
      </c>
      <c r="D92" s="89" t="s">
        <v>50</v>
      </c>
      <c r="E92" s="89" t="s">
        <v>50</v>
      </c>
    </row>
    <row r="93" spans="1:5" ht="16.5">
      <c r="A93" s="89" t="s">
        <v>395</v>
      </c>
      <c r="B93" s="89" t="s">
        <v>294</v>
      </c>
      <c r="C93" s="89" t="s">
        <v>45</v>
      </c>
      <c r="D93" s="89" t="s">
        <v>396</v>
      </c>
      <c r="E93" s="89" t="s">
        <v>397</v>
      </c>
    </row>
    <row r="94" spans="1:5" ht="16.5">
      <c r="A94" s="89" t="s">
        <v>395</v>
      </c>
      <c r="B94" s="89" t="s">
        <v>295</v>
      </c>
      <c r="C94" s="89" t="s">
        <v>43</v>
      </c>
      <c r="D94" s="89" t="s">
        <v>52</v>
      </c>
      <c r="E94" s="89" t="s">
        <v>398</v>
      </c>
    </row>
    <row r="95" spans="1:5" ht="16.5">
      <c r="A95" s="89" t="s">
        <v>395</v>
      </c>
      <c r="B95" s="89" t="s">
        <v>296</v>
      </c>
      <c r="C95" s="89" t="s">
        <v>46</v>
      </c>
      <c r="D95" s="89" t="s">
        <v>399</v>
      </c>
      <c r="E95" s="89" t="s">
        <v>400</v>
      </c>
    </row>
    <row r="96" spans="1:5" ht="16.5">
      <c r="A96" s="89" t="s">
        <v>395</v>
      </c>
      <c r="B96" s="89" t="s">
        <v>297</v>
      </c>
      <c r="C96" s="89" t="s">
        <v>45</v>
      </c>
      <c r="D96" s="89" t="s">
        <v>401</v>
      </c>
      <c r="E96" s="89" t="s">
        <v>402</v>
      </c>
    </row>
    <row r="97" spans="1:5" ht="16.5">
      <c r="A97" s="89" t="s">
        <v>395</v>
      </c>
      <c r="B97" s="89" t="s">
        <v>298</v>
      </c>
      <c r="C97" s="89" t="s">
        <v>48</v>
      </c>
      <c r="D97" s="89" t="s">
        <v>403</v>
      </c>
      <c r="E97" s="89" t="s">
        <v>404</v>
      </c>
    </row>
    <row r="98" spans="1:5" ht="16.5">
      <c r="A98" s="89" t="s">
        <v>395</v>
      </c>
      <c r="B98" s="89" t="s">
        <v>299</v>
      </c>
      <c r="C98" s="89" t="s">
        <v>47</v>
      </c>
      <c r="D98" s="89" t="s">
        <v>405</v>
      </c>
      <c r="E98" s="89" t="s">
        <v>50</v>
      </c>
    </row>
    <row r="99" spans="1:5" ht="16.5">
      <c r="A99" s="89" t="s">
        <v>395</v>
      </c>
      <c r="B99" s="89" t="s">
        <v>300</v>
      </c>
      <c r="C99" s="89" t="s">
        <v>47</v>
      </c>
      <c r="D99" s="89" t="s">
        <v>406</v>
      </c>
      <c r="E99" s="89" t="s">
        <v>85</v>
      </c>
    </row>
    <row r="100" spans="1:5" ht="16.5">
      <c r="A100" s="89" t="s">
        <v>395</v>
      </c>
      <c r="B100" s="89" t="s">
        <v>301</v>
      </c>
      <c r="C100" s="89" t="s">
        <v>44</v>
      </c>
      <c r="D100" s="89" t="s">
        <v>407</v>
      </c>
      <c r="E100" s="89" t="s">
        <v>408</v>
      </c>
    </row>
    <row r="101" spans="1:5" ht="16.5">
      <c r="A101" s="89" t="s">
        <v>395</v>
      </c>
      <c r="B101" s="89" t="s">
        <v>288</v>
      </c>
      <c r="C101" s="89" t="s">
        <v>45</v>
      </c>
      <c r="D101" s="89" t="s">
        <v>409</v>
      </c>
      <c r="E101" s="89" t="s">
        <v>410</v>
      </c>
    </row>
    <row r="102" spans="1:5" ht="16.5">
      <c r="A102" s="89" t="s">
        <v>395</v>
      </c>
      <c r="B102" s="89" t="s">
        <v>289</v>
      </c>
      <c r="C102" s="89" t="s">
        <v>44</v>
      </c>
      <c r="D102" s="89" t="s">
        <v>411</v>
      </c>
      <c r="E102" s="89" t="s">
        <v>412</v>
      </c>
    </row>
    <row r="103" spans="1:5" ht="16.5">
      <c r="A103" s="89" t="s">
        <v>395</v>
      </c>
      <c r="B103" s="89" t="s">
        <v>290</v>
      </c>
      <c r="C103" s="89" t="s">
        <v>49</v>
      </c>
      <c r="D103" s="89" t="s">
        <v>413</v>
      </c>
      <c r="E103" s="89" t="s">
        <v>50</v>
      </c>
    </row>
    <row r="104" spans="1:5" ht="16.5">
      <c r="A104" s="89" t="s">
        <v>395</v>
      </c>
      <c r="B104" s="89" t="s">
        <v>291</v>
      </c>
      <c r="C104" s="89" t="s">
        <v>309</v>
      </c>
      <c r="D104" s="89" t="s">
        <v>131</v>
      </c>
      <c r="E104" s="89" t="s">
        <v>414</v>
      </c>
    </row>
    <row r="105" spans="1:5" ht="16.5">
      <c r="A105" s="89" t="s">
        <v>395</v>
      </c>
      <c r="B105" s="89" t="s">
        <v>292</v>
      </c>
      <c r="C105" s="89" t="s">
        <v>45</v>
      </c>
      <c r="D105" s="89" t="s">
        <v>50</v>
      </c>
      <c r="E105" s="89" t="s">
        <v>50</v>
      </c>
    </row>
    <row r="106" spans="1:5" ht="16.5">
      <c r="A106" s="89" t="s">
        <v>415</v>
      </c>
      <c r="B106" s="89" t="s">
        <v>294</v>
      </c>
      <c r="C106" s="89" t="s">
        <v>45</v>
      </c>
      <c r="D106" s="89" t="s">
        <v>64</v>
      </c>
      <c r="E106" s="89" t="s">
        <v>416</v>
      </c>
    </row>
    <row r="107" spans="1:5" ht="16.5">
      <c r="A107" s="89" t="s">
        <v>415</v>
      </c>
      <c r="B107" s="89" t="s">
        <v>295</v>
      </c>
      <c r="C107" s="89" t="s">
        <v>43</v>
      </c>
      <c r="D107" s="89" t="s">
        <v>417</v>
      </c>
      <c r="E107" s="89" t="s">
        <v>418</v>
      </c>
    </row>
    <row r="108" spans="1:5" ht="16.5">
      <c r="A108" s="89" t="s">
        <v>415</v>
      </c>
      <c r="B108" s="89" t="s">
        <v>296</v>
      </c>
      <c r="C108" s="89" t="s">
        <v>46</v>
      </c>
      <c r="D108" s="89" t="s">
        <v>419</v>
      </c>
      <c r="E108" s="89" t="s">
        <v>420</v>
      </c>
    </row>
    <row r="109" spans="1:5" ht="16.5">
      <c r="A109" s="89" t="s">
        <v>415</v>
      </c>
      <c r="B109" s="89" t="s">
        <v>297</v>
      </c>
      <c r="C109" s="89" t="s">
        <v>45</v>
      </c>
      <c r="D109" s="89" t="s">
        <v>151</v>
      </c>
      <c r="E109" s="89" t="s">
        <v>421</v>
      </c>
    </row>
    <row r="110" spans="1:5" ht="16.5">
      <c r="A110" s="89" t="s">
        <v>415</v>
      </c>
      <c r="B110" s="89" t="s">
        <v>298</v>
      </c>
      <c r="C110" s="89" t="s">
        <v>48</v>
      </c>
      <c r="D110" s="89" t="s">
        <v>193</v>
      </c>
      <c r="E110" s="89" t="s">
        <v>422</v>
      </c>
    </row>
    <row r="111" spans="1:5" ht="16.5">
      <c r="A111" s="89" t="s">
        <v>415</v>
      </c>
      <c r="B111" s="89" t="s">
        <v>299</v>
      </c>
      <c r="C111" s="89" t="s">
        <v>47</v>
      </c>
      <c r="D111" s="89" t="s">
        <v>100</v>
      </c>
      <c r="E111" s="89" t="s">
        <v>230</v>
      </c>
    </row>
    <row r="112" spans="1:5" ht="16.5">
      <c r="A112" s="89" t="s">
        <v>415</v>
      </c>
      <c r="B112" s="89" t="s">
        <v>300</v>
      </c>
      <c r="C112" s="89" t="s">
        <v>47</v>
      </c>
      <c r="D112" s="89" t="s">
        <v>116</v>
      </c>
      <c r="E112" s="89" t="s">
        <v>423</v>
      </c>
    </row>
    <row r="113" spans="1:5" ht="16.5">
      <c r="A113" s="89" t="s">
        <v>415</v>
      </c>
      <c r="B113" s="89" t="s">
        <v>301</v>
      </c>
      <c r="C113" s="89" t="s">
        <v>44</v>
      </c>
      <c r="D113" s="89" t="s">
        <v>424</v>
      </c>
      <c r="E113" s="89" t="s">
        <v>225</v>
      </c>
    </row>
    <row r="114" spans="1:5" ht="16.5">
      <c r="A114" s="89" t="s">
        <v>415</v>
      </c>
      <c r="B114" s="89" t="s">
        <v>288</v>
      </c>
      <c r="C114" s="89" t="s">
        <v>45</v>
      </c>
      <c r="D114" s="89" t="s">
        <v>425</v>
      </c>
      <c r="E114" s="89" t="s">
        <v>426</v>
      </c>
    </row>
    <row r="115" spans="1:5" ht="16.5">
      <c r="A115" s="89" t="s">
        <v>415</v>
      </c>
      <c r="B115" s="89" t="s">
        <v>289</v>
      </c>
      <c r="C115" s="89" t="s">
        <v>44</v>
      </c>
      <c r="D115" s="89" t="s">
        <v>427</v>
      </c>
      <c r="E115" s="89" t="s">
        <v>428</v>
      </c>
    </row>
    <row r="116" spans="1:5" ht="16.5">
      <c r="A116" s="89" t="s">
        <v>415</v>
      </c>
      <c r="B116" s="89" t="s">
        <v>290</v>
      </c>
      <c r="C116" s="89" t="s">
        <v>49</v>
      </c>
      <c r="D116" s="89" t="s">
        <v>429</v>
      </c>
      <c r="E116" s="89" t="s">
        <v>430</v>
      </c>
    </row>
    <row r="117" spans="1:5" ht="16.5">
      <c r="A117" s="89" t="s">
        <v>415</v>
      </c>
      <c r="B117" s="89" t="s">
        <v>291</v>
      </c>
      <c r="C117" s="89" t="s">
        <v>309</v>
      </c>
      <c r="D117" s="89" t="s">
        <v>123</v>
      </c>
      <c r="E117" s="89" t="s">
        <v>431</v>
      </c>
    </row>
    <row r="118" spans="1:5" ht="16.5">
      <c r="A118" s="89" t="s">
        <v>415</v>
      </c>
      <c r="B118" s="89" t="s">
        <v>292</v>
      </c>
      <c r="C118" s="89" t="s">
        <v>45</v>
      </c>
      <c r="D118" s="89" t="s">
        <v>50</v>
      </c>
      <c r="E118" s="89" t="s">
        <v>50</v>
      </c>
    </row>
    <row r="119" spans="1:5" ht="16.5">
      <c r="A119" s="89" t="s">
        <v>432</v>
      </c>
      <c r="B119" s="89" t="s">
        <v>294</v>
      </c>
      <c r="C119" s="89" t="s">
        <v>45</v>
      </c>
      <c r="D119" s="89" t="s">
        <v>433</v>
      </c>
      <c r="E119" s="89" t="s">
        <v>434</v>
      </c>
    </row>
    <row r="120" spans="1:5" ht="16.5">
      <c r="A120" s="89" t="s">
        <v>432</v>
      </c>
      <c r="B120" s="89" t="s">
        <v>295</v>
      </c>
      <c r="C120" s="89" t="s">
        <v>43</v>
      </c>
      <c r="D120" s="89" t="s">
        <v>435</v>
      </c>
      <c r="E120" s="89" t="s">
        <v>436</v>
      </c>
    </row>
    <row r="121" spans="1:5" ht="16.5">
      <c r="A121" s="89" t="s">
        <v>432</v>
      </c>
      <c r="B121" s="89" t="s">
        <v>296</v>
      </c>
      <c r="C121" s="89" t="s">
        <v>46</v>
      </c>
      <c r="D121" s="89" t="s">
        <v>437</v>
      </c>
      <c r="E121" s="89" t="s">
        <v>438</v>
      </c>
    </row>
    <row r="122" spans="1:5" ht="16.5">
      <c r="A122" s="89" t="s">
        <v>432</v>
      </c>
      <c r="B122" s="89" t="s">
        <v>297</v>
      </c>
      <c r="C122" s="89" t="s">
        <v>45</v>
      </c>
      <c r="D122" s="89" t="s">
        <v>439</v>
      </c>
      <c r="E122" s="89" t="s">
        <v>440</v>
      </c>
    </row>
    <row r="123" spans="1:5" ht="16.5">
      <c r="A123" s="89" t="s">
        <v>432</v>
      </c>
      <c r="B123" s="89" t="s">
        <v>298</v>
      </c>
      <c r="C123" s="89" t="s">
        <v>48</v>
      </c>
      <c r="D123" s="89" t="s">
        <v>441</v>
      </c>
      <c r="E123" s="89" t="s">
        <v>442</v>
      </c>
    </row>
    <row r="124" spans="1:5" ht="16.5">
      <c r="A124" s="89" t="s">
        <v>432</v>
      </c>
      <c r="B124" s="89" t="s">
        <v>299</v>
      </c>
      <c r="C124" s="89" t="s">
        <v>47</v>
      </c>
      <c r="D124" s="89" t="s">
        <v>122</v>
      </c>
      <c r="E124" s="89" t="s">
        <v>443</v>
      </c>
    </row>
    <row r="125" spans="1:5" ht="16.5">
      <c r="A125" s="89" t="s">
        <v>432</v>
      </c>
      <c r="B125" s="89" t="s">
        <v>300</v>
      </c>
      <c r="C125" s="89" t="s">
        <v>47</v>
      </c>
      <c r="D125" s="89" t="s">
        <v>444</v>
      </c>
      <c r="E125" s="89" t="s">
        <v>445</v>
      </c>
    </row>
    <row r="126" spans="1:5" ht="16.5">
      <c r="A126" s="89" t="s">
        <v>432</v>
      </c>
      <c r="B126" s="89" t="s">
        <v>301</v>
      </c>
      <c r="C126" s="89" t="s">
        <v>44</v>
      </c>
      <c r="D126" s="89" t="s">
        <v>205</v>
      </c>
      <c r="E126" s="89" t="s">
        <v>446</v>
      </c>
    </row>
    <row r="127" spans="1:5" ht="16.5">
      <c r="A127" s="89" t="s">
        <v>432</v>
      </c>
      <c r="B127" s="89" t="s">
        <v>288</v>
      </c>
      <c r="C127" s="89" t="s">
        <v>45</v>
      </c>
      <c r="D127" s="89" t="s">
        <v>447</v>
      </c>
      <c r="E127" s="89" t="s">
        <v>448</v>
      </c>
    </row>
    <row r="128" spans="1:5" ht="16.5">
      <c r="A128" s="89" t="s">
        <v>432</v>
      </c>
      <c r="B128" s="89" t="s">
        <v>289</v>
      </c>
      <c r="C128" s="89" t="s">
        <v>44</v>
      </c>
      <c r="D128" s="89" t="s">
        <v>449</v>
      </c>
      <c r="E128" s="89" t="s">
        <v>50</v>
      </c>
    </row>
    <row r="129" spans="1:5" ht="16.5">
      <c r="A129" s="89" t="s">
        <v>432</v>
      </c>
      <c r="B129" s="89" t="s">
        <v>290</v>
      </c>
      <c r="C129" s="89" t="s">
        <v>49</v>
      </c>
      <c r="D129" s="89" t="s">
        <v>450</v>
      </c>
      <c r="E129" s="89" t="s">
        <v>451</v>
      </c>
    </row>
    <row r="130" spans="1:5" ht="16.5">
      <c r="A130" s="89" t="s">
        <v>432</v>
      </c>
      <c r="B130" s="89" t="s">
        <v>291</v>
      </c>
      <c r="C130" s="89" t="s">
        <v>309</v>
      </c>
      <c r="D130" s="89" t="s">
        <v>50</v>
      </c>
      <c r="E130" s="89" t="s">
        <v>50</v>
      </c>
    </row>
    <row r="131" spans="1:5" ht="16.5">
      <c r="A131" s="89" t="s">
        <v>432</v>
      </c>
      <c r="B131" s="89" t="s">
        <v>292</v>
      </c>
      <c r="C131" s="89" t="s">
        <v>45</v>
      </c>
      <c r="D131" s="89" t="s">
        <v>50</v>
      </c>
      <c r="E131" s="89" t="s">
        <v>50</v>
      </c>
    </row>
    <row r="132" spans="1:5" ht="16.5">
      <c r="A132" s="89" t="s">
        <v>452</v>
      </c>
      <c r="B132" s="89" t="s">
        <v>294</v>
      </c>
      <c r="C132" s="89" t="s">
        <v>45</v>
      </c>
      <c r="D132" s="89" t="s">
        <v>50</v>
      </c>
      <c r="E132" s="89" t="s">
        <v>50</v>
      </c>
    </row>
    <row r="133" spans="1:5" ht="16.5">
      <c r="A133" s="89" t="s">
        <v>452</v>
      </c>
      <c r="B133" s="89" t="s">
        <v>295</v>
      </c>
      <c r="C133" s="89" t="s">
        <v>43</v>
      </c>
      <c r="D133" s="89" t="s">
        <v>50</v>
      </c>
      <c r="E133" s="89" t="s">
        <v>50</v>
      </c>
    </row>
    <row r="134" spans="1:5" ht="16.5">
      <c r="A134" s="89" t="s">
        <v>452</v>
      </c>
      <c r="B134" s="89" t="s">
        <v>296</v>
      </c>
      <c r="C134" s="89" t="s">
        <v>46</v>
      </c>
      <c r="D134" s="89" t="s">
        <v>50</v>
      </c>
      <c r="E134" s="89" t="s">
        <v>50</v>
      </c>
    </row>
    <row r="135" spans="1:5" ht="16.5">
      <c r="A135" s="89" t="s">
        <v>452</v>
      </c>
      <c r="B135" s="89" t="s">
        <v>297</v>
      </c>
      <c r="C135" s="89" t="s">
        <v>45</v>
      </c>
      <c r="D135" s="89" t="s">
        <v>50</v>
      </c>
      <c r="E135" s="89" t="s">
        <v>50</v>
      </c>
    </row>
    <row r="136" spans="1:5" ht="16.5">
      <c r="A136" s="89" t="s">
        <v>452</v>
      </c>
      <c r="B136" s="89" t="s">
        <v>298</v>
      </c>
      <c r="C136" s="89" t="s">
        <v>48</v>
      </c>
      <c r="D136" s="89" t="s">
        <v>50</v>
      </c>
      <c r="E136" s="89" t="s">
        <v>50</v>
      </c>
    </row>
    <row r="137" spans="1:5" ht="16.5">
      <c r="A137" s="89" t="s">
        <v>452</v>
      </c>
      <c r="B137" s="89" t="s">
        <v>299</v>
      </c>
      <c r="C137" s="89" t="s">
        <v>47</v>
      </c>
      <c r="D137" s="89" t="s">
        <v>50</v>
      </c>
      <c r="E137" s="89" t="s">
        <v>50</v>
      </c>
    </row>
    <row r="138" spans="1:5" ht="16.5">
      <c r="A138" s="89" t="s">
        <v>452</v>
      </c>
      <c r="B138" s="89" t="s">
        <v>300</v>
      </c>
      <c r="C138" s="89" t="s">
        <v>47</v>
      </c>
      <c r="D138" s="89" t="s">
        <v>50</v>
      </c>
      <c r="E138" s="89" t="s">
        <v>50</v>
      </c>
    </row>
    <row r="139" spans="1:5" ht="16.5">
      <c r="A139" s="89" t="s">
        <v>452</v>
      </c>
      <c r="B139" s="89" t="s">
        <v>301</v>
      </c>
      <c r="C139" s="89" t="s">
        <v>44</v>
      </c>
      <c r="D139" s="89" t="s">
        <v>50</v>
      </c>
      <c r="E139" s="89" t="s">
        <v>50</v>
      </c>
    </row>
    <row r="140" spans="1:5" ht="16.5">
      <c r="A140" s="89" t="s">
        <v>452</v>
      </c>
      <c r="B140" s="89" t="s">
        <v>288</v>
      </c>
      <c r="C140" s="89" t="s">
        <v>45</v>
      </c>
      <c r="D140" s="89" t="s">
        <v>50</v>
      </c>
      <c r="E140" s="89" t="s">
        <v>50</v>
      </c>
    </row>
    <row r="141" spans="1:5" ht="16.5">
      <c r="A141" s="89" t="s">
        <v>452</v>
      </c>
      <c r="B141" s="89" t="s">
        <v>289</v>
      </c>
      <c r="C141" s="89" t="s">
        <v>44</v>
      </c>
      <c r="D141" s="89" t="s">
        <v>453</v>
      </c>
      <c r="E141" s="89" t="s">
        <v>50</v>
      </c>
    </row>
    <row r="142" spans="1:5" ht="16.5">
      <c r="A142" s="89" t="s">
        <v>452</v>
      </c>
      <c r="B142" s="89" t="s">
        <v>290</v>
      </c>
      <c r="C142" s="89" t="s">
        <v>49</v>
      </c>
      <c r="D142" s="89" t="s">
        <v>50</v>
      </c>
      <c r="E142" s="89" t="s">
        <v>50</v>
      </c>
    </row>
    <row r="143" spans="1:5" ht="16.5">
      <c r="A143" s="89" t="s">
        <v>452</v>
      </c>
      <c r="B143" s="89" t="s">
        <v>291</v>
      </c>
      <c r="C143" s="89" t="s">
        <v>309</v>
      </c>
      <c r="D143" s="89" t="s">
        <v>50</v>
      </c>
      <c r="E143" s="89" t="s">
        <v>50</v>
      </c>
    </row>
    <row r="144" spans="1:5" ht="16.5">
      <c r="A144" s="89" t="s">
        <v>452</v>
      </c>
      <c r="B144" s="89" t="s">
        <v>292</v>
      </c>
      <c r="C144" s="89" t="s">
        <v>45</v>
      </c>
      <c r="D144" s="89" t="s">
        <v>50</v>
      </c>
      <c r="E144" s="89" t="s">
        <v>50</v>
      </c>
    </row>
    <row r="145" spans="1:5" ht="16.5">
      <c r="A145" s="89" t="s">
        <v>454</v>
      </c>
      <c r="B145" s="89" t="s">
        <v>294</v>
      </c>
      <c r="C145" s="89" t="s">
        <v>45</v>
      </c>
      <c r="D145" s="89" t="s">
        <v>50</v>
      </c>
      <c r="E145" s="89" t="s">
        <v>50</v>
      </c>
    </row>
    <row r="146" spans="1:5" ht="16.5">
      <c r="A146" s="89" t="s">
        <v>454</v>
      </c>
      <c r="B146" s="89" t="s">
        <v>295</v>
      </c>
      <c r="C146" s="89" t="s">
        <v>43</v>
      </c>
      <c r="D146" s="89" t="s">
        <v>50</v>
      </c>
      <c r="E146" s="89" t="s">
        <v>50</v>
      </c>
    </row>
    <row r="147" spans="1:5" ht="16.5">
      <c r="A147" s="89" t="s">
        <v>454</v>
      </c>
      <c r="B147" s="89" t="s">
        <v>296</v>
      </c>
      <c r="C147" s="89" t="s">
        <v>46</v>
      </c>
      <c r="D147" s="89" t="s">
        <v>50</v>
      </c>
      <c r="E147" s="89" t="s">
        <v>50</v>
      </c>
    </row>
    <row r="148" spans="1:5" ht="16.5">
      <c r="A148" s="89" t="s">
        <v>454</v>
      </c>
      <c r="B148" s="89" t="s">
        <v>297</v>
      </c>
      <c r="C148" s="89" t="s">
        <v>45</v>
      </c>
      <c r="D148" s="89" t="s">
        <v>50</v>
      </c>
      <c r="E148" s="89" t="s">
        <v>50</v>
      </c>
    </row>
    <row r="149" spans="1:5" ht="16.5">
      <c r="A149" s="89" t="s">
        <v>454</v>
      </c>
      <c r="B149" s="89" t="s">
        <v>298</v>
      </c>
      <c r="C149" s="89" t="s">
        <v>48</v>
      </c>
      <c r="D149" s="89" t="s">
        <v>50</v>
      </c>
      <c r="E149" s="89" t="s">
        <v>50</v>
      </c>
    </row>
    <row r="150" spans="1:5" ht="16.5">
      <c r="A150" s="89" t="s">
        <v>454</v>
      </c>
      <c r="B150" s="89" t="s">
        <v>299</v>
      </c>
      <c r="C150" s="89" t="s">
        <v>47</v>
      </c>
      <c r="D150" s="89" t="s">
        <v>50</v>
      </c>
      <c r="E150" s="89" t="s">
        <v>50</v>
      </c>
    </row>
    <row r="151" spans="1:5" ht="16.5">
      <c r="A151" s="89" t="s">
        <v>454</v>
      </c>
      <c r="B151" s="89" t="s">
        <v>300</v>
      </c>
      <c r="C151" s="89" t="s">
        <v>47</v>
      </c>
      <c r="D151" s="89" t="s">
        <v>50</v>
      </c>
      <c r="E151" s="89" t="s">
        <v>50</v>
      </c>
    </row>
    <row r="152" spans="1:5" ht="16.5">
      <c r="A152" s="89" t="s">
        <v>454</v>
      </c>
      <c r="B152" s="89" t="s">
        <v>301</v>
      </c>
      <c r="C152" s="89" t="s">
        <v>44</v>
      </c>
      <c r="D152" s="89" t="s">
        <v>50</v>
      </c>
      <c r="E152" s="89" t="s">
        <v>50</v>
      </c>
    </row>
    <row r="153" spans="1:5" ht="16.5">
      <c r="A153" s="89" t="s">
        <v>454</v>
      </c>
      <c r="B153" s="89" t="s">
        <v>288</v>
      </c>
      <c r="C153" s="89" t="s">
        <v>45</v>
      </c>
      <c r="D153" s="89" t="s">
        <v>50</v>
      </c>
      <c r="E153" s="89" t="s">
        <v>50</v>
      </c>
    </row>
    <row r="154" spans="1:5" ht="16.5">
      <c r="A154" s="89" t="s">
        <v>454</v>
      </c>
      <c r="B154" s="89" t="s">
        <v>289</v>
      </c>
      <c r="C154" s="89" t="s">
        <v>44</v>
      </c>
      <c r="D154" s="89" t="s">
        <v>50</v>
      </c>
      <c r="E154" s="89" t="s">
        <v>50</v>
      </c>
    </row>
    <row r="155" spans="1:5" ht="16.5">
      <c r="A155" s="89" t="s">
        <v>454</v>
      </c>
      <c r="B155" s="89" t="s">
        <v>290</v>
      </c>
      <c r="C155" s="89" t="s">
        <v>49</v>
      </c>
      <c r="D155" s="89" t="s">
        <v>50</v>
      </c>
      <c r="E155" s="89" t="s">
        <v>50</v>
      </c>
    </row>
    <row r="156" spans="1:5" ht="16.5">
      <c r="A156" s="89" t="s">
        <v>454</v>
      </c>
      <c r="B156" s="89" t="s">
        <v>291</v>
      </c>
      <c r="C156" s="89" t="s">
        <v>309</v>
      </c>
      <c r="D156" s="89" t="s">
        <v>50</v>
      </c>
      <c r="E156" s="89" t="s">
        <v>50</v>
      </c>
    </row>
    <row r="157" spans="1:5" ht="16.5">
      <c r="A157" s="89" t="s">
        <v>454</v>
      </c>
      <c r="B157" s="89" t="s">
        <v>292</v>
      </c>
      <c r="C157" s="89" t="s">
        <v>45</v>
      </c>
      <c r="D157" s="89" t="s">
        <v>50</v>
      </c>
      <c r="E157" s="89" t="s">
        <v>50</v>
      </c>
    </row>
    <row r="158" spans="1:5" ht="16.5">
      <c r="A158" s="89" t="s">
        <v>455</v>
      </c>
      <c r="B158" s="89" t="s">
        <v>294</v>
      </c>
      <c r="C158" s="89" t="s">
        <v>45</v>
      </c>
      <c r="D158" s="89" t="s">
        <v>456</v>
      </c>
      <c r="E158" s="89" t="s">
        <v>457</v>
      </c>
    </row>
    <row r="159" spans="1:5" ht="16.5">
      <c r="A159" s="89" t="s">
        <v>455</v>
      </c>
      <c r="B159" s="89" t="s">
        <v>295</v>
      </c>
      <c r="C159" s="89" t="s">
        <v>43</v>
      </c>
      <c r="D159" s="89" t="s">
        <v>458</v>
      </c>
      <c r="E159" s="89" t="s">
        <v>459</v>
      </c>
    </row>
    <row r="160" spans="1:5" ht="16.5">
      <c r="A160" s="89" t="s">
        <v>455</v>
      </c>
      <c r="B160" s="89" t="s">
        <v>296</v>
      </c>
      <c r="C160" s="89" t="s">
        <v>46</v>
      </c>
      <c r="D160" s="89" t="s">
        <v>460</v>
      </c>
      <c r="E160" s="89" t="s">
        <v>461</v>
      </c>
    </row>
    <row r="161" spans="1:5" ht="16.5">
      <c r="A161" s="89" t="s">
        <v>455</v>
      </c>
      <c r="B161" s="89" t="s">
        <v>297</v>
      </c>
      <c r="C161" s="89" t="s">
        <v>45</v>
      </c>
      <c r="D161" s="89" t="s">
        <v>462</v>
      </c>
      <c r="E161" s="89" t="s">
        <v>463</v>
      </c>
    </row>
    <row r="162" spans="1:5" ht="16.5">
      <c r="A162" s="89" t="s">
        <v>455</v>
      </c>
      <c r="B162" s="89" t="s">
        <v>298</v>
      </c>
      <c r="C162" s="89" t="s">
        <v>48</v>
      </c>
      <c r="D162" s="89" t="s">
        <v>464</v>
      </c>
      <c r="E162" s="89" t="s">
        <v>465</v>
      </c>
    </row>
    <row r="163" spans="1:5" ht="16.5">
      <c r="A163" s="89" t="s">
        <v>455</v>
      </c>
      <c r="B163" s="89" t="s">
        <v>299</v>
      </c>
      <c r="C163" s="89" t="s">
        <v>47</v>
      </c>
      <c r="D163" s="89" t="s">
        <v>260</v>
      </c>
      <c r="E163" s="89" t="s">
        <v>466</v>
      </c>
    </row>
    <row r="164" spans="1:5" ht="16.5">
      <c r="A164" s="89" t="s">
        <v>455</v>
      </c>
      <c r="B164" s="89" t="s">
        <v>300</v>
      </c>
      <c r="C164" s="89" t="s">
        <v>47</v>
      </c>
      <c r="D164" s="89" t="s">
        <v>467</v>
      </c>
      <c r="E164" s="89" t="s">
        <v>468</v>
      </c>
    </row>
    <row r="165" spans="1:5" ht="16.5">
      <c r="A165" s="89" t="s">
        <v>455</v>
      </c>
      <c r="B165" s="89" t="s">
        <v>301</v>
      </c>
      <c r="C165" s="89" t="s">
        <v>44</v>
      </c>
      <c r="D165" s="89" t="s">
        <v>469</v>
      </c>
      <c r="E165" s="89" t="s">
        <v>470</v>
      </c>
    </row>
    <row r="166" spans="1:5" ht="16.5">
      <c r="A166" s="89" t="s">
        <v>455</v>
      </c>
      <c r="B166" s="89" t="s">
        <v>288</v>
      </c>
      <c r="C166" s="89" t="s">
        <v>45</v>
      </c>
      <c r="D166" s="89" t="s">
        <v>471</v>
      </c>
      <c r="E166" s="89" t="s">
        <v>472</v>
      </c>
    </row>
    <row r="167" spans="1:5" ht="16.5">
      <c r="A167" s="89" t="s">
        <v>455</v>
      </c>
      <c r="B167" s="89" t="s">
        <v>289</v>
      </c>
      <c r="C167" s="89" t="s">
        <v>44</v>
      </c>
      <c r="D167" s="89" t="s">
        <v>473</v>
      </c>
      <c r="E167" s="89" t="s">
        <v>474</v>
      </c>
    </row>
    <row r="168" spans="1:5" ht="16.5">
      <c r="A168" s="89" t="s">
        <v>455</v>
      </c>
      <c r="B168" s="89" t="s">
        <v>290</v>
      </c>
      <c r="C168" s="89" t="s">
        <v>49</v>
      </c>
      <c r="D168" s="89" t="s">
        <v>50</v>
      </c>
      <c r="E168" s="89" t="s">
        <v>50</v>
      </c>
    </row>
    <row r="169" spans="1:5" ht="16.5">
      <c r="A169" s="89" t="s">
        <v>455</v>
      </c>
      <c r="B169" s="89" t="s">
        <v>291</v>
      </c>
      <c r="C169" s="89" t="s">
        <v>309</v>
      </c>
      <c r="D169" s="89" t="s">
        <v>136</v>
      </c>
      <c r="E169" s="89" t="s">
        <v>475</v>
      </c>
    </row>
    <row r="170" spans="1:5" ht="16.5">
      <c r="A170" s="89" t="s">
        <v>455</v>
      </c>
      <c r="B170" s="89" t="s">
        <v>292</v>
      </c>
      <c r="C170" s="89" t="s">
        <v>45</v>
      </c>
      <c r="D170" s="89" t="s">
        <v>50</v>
      </c>
      <c r="E170" s="89" t="s">
        <v>50</v>
      </c>
    </row>
    <row r="171" spans="1:5" ht="16.5">
      <c r="A171" s="89" t="s">
        <v>476</v>
      </c>
      <c r="B171" s="89" t="s">
        <v>294</v>
      </c>
      <c r="C171" s="89" t="s">
        <v>45</v>
      </c>
      <c r="D171" s="89" t="s">
        <v>477</v>
      </c>
      <c r="E171" s="89" t="s">
        <v>224</v>
      </c>
    </row>
    <row r="172" spans="1:5" ht="16.5">
      <c r="A172" s="89" t="s">
        <v>476</v>
      </c>
      <c r="B172" s="89" t="s">
        <v>295</v>
      </c>
      <c r="C172" s="89" t="s">
        <v>43</v>
      </c>
      <c r="D172" s="89" t="s">
        <v>478</v>
      </c>
      <c r="E172" s="89" t="s">
        <v>50</v>
      </c>
    </row>
    <row r="173" spans="1:5" ht="16.5">
      <c r="A173" s="89" t="s">
        <v>476</v>
      </c>
      <c r="B173" s="89" t="s">
        <v>296</v>
      </c>
      <c r="C173" s="89" t="s">
        <v>46</v>
      </c>
      <c r="D173" s="89" t="s">
        <v>278</v>
      </c>
      <c r="E173" s="89" t="s">
        <v>479</v>
      </c>
    </row>
    <row r="174" spans="1:5" ht="16.5">
      <c r="A174" s="89" t="s">
        <v>476</v>
      </c>
      <c r="B174" s="89" t="s">
        <v>297</v>
      </c>
      <c r="C174" s="89" t="s">
        <v>45</v>
      </c>
      <c r="D174" s="89" t="s">
        <v>238</v>
      </c>
      <c r="E174" s="89" t="s">
        <v>480</v>
      </c>
    </row>
    <row r="175" spans="1:5" ht="16.5">
      <c r="A175" s="89" t="s">
        <v>476</v>
      </c>
      <c r="B175" s="89" t="s">
        <v>298</v>
      </c>
      <c r="C175" s="89" t="s">
        <v>48</v>
      </c>
      <c r="D175" s="89" t="s">
        <v>481</v>
      </c>
      <c r="E175" s="89" t="s">
        <v>55</v>
      </c>
    </row>
    <row r="176" spans="1:5" ht="16.5">
      <c r="A176" s="89" t="s">
        <v>476</v>
      </c>
      <c r="B176" s="89" t="s">
        <v>299</v>
      </c>
      <c r="C176" s="89" t="s">
        <v>47</v>
      </c>
      <c r="D176" s="89" t="s">
        <v>482</v>
      </c>
      <c r="E176" s="89" t="s">
        <v>483</v>
      </c>
    </row>
    <row r="177" spans="1:5" ht="16.5">
      <c r="A177" s="89" t="s">
        <v>476</v>
      </c>
      <c r="B177" s="89" t="s">
        <v>300</v>
      </c>
      <c r="C177" s="89" t="s">
        <v>47</v>
      </c>
      <c r="D177" s="89" t="s">
        <v>484</v>
      </c>
      <c r="E177" s="89" t="s">
        <v>485</v>
      </c>
    </row>
    <row r="178" spans="1:5" ht="16.5">
      <c r="A178" s="89" t="s">
        <v>476</v>
      </c>
      <c r="B178" s="89" t="s">
        <v>301</v>
      </c>
      <c r="C178" s="89" t="s">
        <v>44</v>
      </c>
      <c r="D178" s="89" t="s">
        <v>486</v>
      </c>
      <c r="E178" s="89" t="s">
        <v>487</v>
      </c>
    </row>
    <row r="179" spans="1:5" ht="16.5">
      <c r="A179" s="89" t="s">
        <v>476</v>
      </c>
      <c r="B179" s="89" t="s">
        <v>288</v>
      </c>
      <c r="C179" s="89" t="s">
        <v>45</v>
      </c>
      <c r="D179" s="89" t="s">
        <v>50</v>
      </c>
      <c r="E179" s="89" t="s">
        <v>488</v>
      </c>
    </row>
    <row r="180" spans="1:5" ht="16.5">
      <c r="A180" s="89" t="s">
        <v>476</v>
      </c>
      <c r="B180" s="89" t="s">
        <v>289</v>
      </c>
      <c r="C180" s="89" t="s">
        <v>44</v>
      </c>
      <c r="D180" s="89" t="s">
        <v>489</v>
      </c>
      <c r="E180" s="89" t="s">
        <v>50</v>
      </c>
    </row>
    <row r="181" spans="1:5" ht="16.5">
      <c r="A181" s="89" t="s">
        <v>476</v>
      </c>
      <c r="B181" s="89" t="s">
        <v>290</v>
      </c>
      <c r="C181" s="89" t="s">
        <v>49</v>
      </c>
      <c r="D181" s="89" t="s">
        <v>490</v>
      </c>
      <c r="E181" s="89" t="s">
        <v>491</v>
      </c>
    </row>
    <row r="182" spans="1:5" ht="16.5">
      <c r="A182" s="89" t="s">
        <v>476</v>
      </c>
      <c r="B182" s="89" t="s">
        <v>291</v>
      </c>
      <c r="C182" s="89" t="s">
        <v>309</v>
      </c>
      <c r="D182" s="89" t="s">
        <v>492</v>
      </c>
      <c r="E182" s="89" t="s">
        <v>493</v>
      </c>
    </row>
    <row r="183" spans="1:5" ht="16.5">
      <c r="A183" s="89" t="s">
        <v>476</v>
      </c>
      <c r="B183" s="89" t="s">
        <v>292</v>
      </c>
      <c r="C183" s="89" t="s">
        <v>45</v>
      </c>
      <c r="D183" s="89" t="s">
        <v>50</v>
      </c>
      <c r="E183" s="89" t="s">
        <v>50</v>
      </c>
    </row>
    <row r="184" spans="1:5" ht="16.5">
      <c r="A184" s="89" t="s">
        <v>494</v>
      </c>
      <c r="B184" s="89" t="s">
        <v>294</v>
      </c>
      <c r="C184" s="89" t="s">
        <v>45</v>
      </c>
      <c r="D184" s="89" t="s">
        <v>495</v>
      </c>
      <c r="E184" s="89" t="s">
        <v>496</v>
      </c>
    </row>
    <row r="185" spans="1:5" ht="16.5">
      <c r="A185" s="89" t="s">
        <v>494</v>
      </c>
      <c r="B185" s="89" t="s">
        <v>295</v>
      </c>
      <c r="C185" s="89" t="s">
        <v>43</v>
      </c>
      <c r="D185" s="89" t="s">
        <v>50</v>
      </c>
      <c r="E185" s="89" t="s">
        <v>50</v>
      </c>
    </row>
    <row r="186" spans="1:5" ht="16.5">
      <c r="A186" s="89" t="s">
        <v>494</v>
      </c>
      <c r="B186" s="89" t="s">
        <v>296</v>
      </c>
      <c r="C186" s="89" t="s">
        <v>46</v>
      </c>
      <c r="D186" s="89" t="s">
        <v>242</v>
      </c>
      <c r="E186" s="89" t="s">
        <v>497</v>
      </c>
    </row>
    <row r="187" spans="1:5" ht="16.5">
      <c r="A187" s="89" t="s">
        <v>494</v>
      </c>
      <c r="B187" s="89" t="s">
        <v>297</v>
      </c>
      <c r="C187" s="89" t="s">
        <v>45</v>
      </c>
      <c r="D187" s="89" t="s">
        <v>171</v>
      </c>
      <c r="E187" s="89" t="s">
        <v>498</v>
      </c>
    </row>
    <row r="188" spans="1:5" ht="16.5">
      <c r="A188" s="89" t="s">
        <v>494</v>
      </c>
      <c r="B188" s="89" t="s">
        <v>298</v>
      </c>
      <c r="C188" s="89" t="s">
        <v>48</v>
      </c>
      <c r="D188" s="89" t="s">
        <v>499</v>
      </c>
      <c r="E188" s="89" t="s">
        <v>500</v>
      </c>
    </row>
    <row r="189" spans="1:5" ht="16.5">
      <c r="A189" s="89" t="s">
        <v>494</v>
      </c>
      <c r="B189" s="89" t="s">
        <v>299</v>
      </c>
      <c r="C189" s="89" t="s">
        <v>47</v>
      </c>
      <c r="D189" s="89" t="s">
        <v>501</v>
      </c>
      <c r="E189" s="89" t="s">
        <v>502</v>
      </c>
    </row>
    <row r="190" spans="1:5" ht="16.5">
      <c r="A190" s="89" t="s">
        <v>494</v>
      </c>
      <c r="B190" s="89" t="s">
        <v>300</v>
      </c>
      <c r="C190" s="89" t="s">
        <v>47</v>
      </c>
      <c r="D190" s="89" t="s">
        <v>503</v>
      </c>
      <c r="E190" s="89" t="s">
        <v>504</v>
      </c>
    </row>
    <row r="191" spans="1:5" ht="16.5">
      <c r="A191" s="89" t="s">
        <v>494</v>
      </c>
      <c r="B191" s="89" t="s">
        <v>301</v>
      </c>
      <c r="C191" s="89" t="s">
        <v>44</v>
      </c>
      <c r="D191" s="89" t="s">
        <v>505</v>
      </c>
      <c r="E191" s="89" t="s">
        <v>506</v>
      </c>
    </row>
    <row r="192" spans="1:5" ht="16.5">
      <c r="A192" s="89" t="s">
        <v>494</v>
      </c>
      <c r="B192" s="89" t="s">
        <v>288</v>
      </c>
      <c r="C192" s="89" t="s">
        <v>45</v>
      </c>
      <c r="D192" s="89" t="s">
        <v>507</v>
      </c>
      <c r="E192" s="89" t="s">
        <v>508</v>
      </c>
    </row>
    <row r="193" spans="1:5" ht="16.5">
      <c r="A193" s="89" t="s">
        <v>494</v>
      </c>
      <c r="B193" s="89" t="s">
        <v>289</v>
      </c>
      <c r="C193" s="89" t="s">
        <v>44</v>
      </c>
      <c r="D193" s="89" t="s">
        <v>509</v>
      </c>
      <c r="E193" s="89" t="s">
        <v>510</v>
      </c>
    </row>
    <row r="194" spans="1:5" ht="16.5">
      <c r="A194" s="89" t="s">
        <v>494</v>
      </c>
      <c r="B194" s="89" t="s">
        <v>290</v>
      </c>
      <c r="C194" s="89" t="s">
        <v>49</v>
      </c>
      <c r="D194" s="89" t="s">
        <v>511</v>
      </c>
      <c r="E194" s="89" t="s">
        <v>512</v>
      </c>
    </row>
    <row r="195" spans="1:5" ht="16.5">
      <c r="A195" s="89" t="s">
        <v>494</v>
      </c>
      <c r="B195" s="89" t="s">
        <v>291</v>
      </c>
      <c r="C195" s="89" t="s">
        <v>309</v>
      </c>
      <c r="D195" s="89" t="s">
        <v>513</v>
      </c>
      <c r="E195" s="89" t="s">
        <v>514</v>
      </c>
    </row>
    <row r="196" spans="1:5" ht="16.5">
      <c r="A196" s="89" t="s">
        <v>494</v>
      </c>
      <c r="B196" s="89" t="s">
        <v>292</v>
      </c>
      <c r="C196" s="89" t="s">
        <v>45</v>
      </c>
      <c r="D196" s="89" t="s">
        <v>50</v>
      </c>
      <c r="E196" s="89" t="s">
        <v>50</v>
      </c>
    </row>
    <row r="197" spans="1:5" ht="16.5">
      <c r="A197" s="89" t="s">
        <v>515</v>
      </c>
      <c r="B197" s="89" t="s">
        <v>294</v>
      </c>
      <c r="C197" s="89" t="s">
        <v>45</v>
      </c>
      <c r="D197" s="89" t="s">
        <v>516</v>
      </c>
      <c r="E197" s="89" t="s">
        <v>517</v>
      </c>
    </row>
    <row r="198" spans="1:5" ht="16.5">
      <c r="A198" s="89" t="s">
        <v>515</v>
      </c>
      <c r="B198" s="89" t="s">
        <v>295</v>
      </c>
      <c r="C198" s="89" t="s">
        <v>43</v>
      </c>
      <c r="D198" s="89" t="s">
        <v>518</v>
      </c>
      <c r="E198" s="89" t="s">
        <v>519</v>
      </c>
    </row>
    <row r="199" spans="1:5" ht="16.5">
      <c r="A199" s="89" t="s">
        <v>515</v>
      </c>
      <c r="B199" s="89" t="s">
        <v>296</v>
      </c>
      <c r="C199" s="89" t="s">
        <v>46</v>
      </c>
      <c r="D199" s="89" t="s">
        <v>396</v>
      </c>
      <c r="E199" s="89" t="s">
        <v>50</v>
      </c>
    </row>
    <row r="200" spans="1:5" ht="16.5">
      <c r="A200" s="89" t="s">
        <v>515</v>
      </c>
      <c r="B200" s="89" t="s">
        <v>297</v>
      </c>
      <c r="C200" s="89" t="s">
        <v>45</v>
      </c>
      <c r="D200" s="89" t="s">
        <v>520</v>
      </c>
      <c r="E200" s="89" t="s">
        <v>50</v>
      </c>
    </row>
    <row r="201" spans="1:5" ht="16.5">
      <c r="A201" s="89" t="s">
        <v>515</v>
      </c>
      <c r="B201" s="89" t="s">
        <v>298</v>
      </c>
      <c r="C201" s="89" t="s">
        <v>48</v>
      </c>
      <c r="D201" s="89" t="s">
        <v>521</v>
      </c>
      <c r="E201" s="89" t="s">
        <v>50</v>
      </c>
    </row>
    <row r="202" spans="1:5" ht="16.5">
      <c r="A202" s="89" t="s">
        <v>515</v>
      </c>
      <c r="B202" s="89" t="s">
        <v>299</v>
      </c>
      <c r="C202" s="89" t="s">
        <v>47</v>
      </c>
      <c r="D202" s="89" t="s">
        <v>522</v>
      </c>
      <c r="E202" s="89" t="s">
        <v>523</v>
      </c>
    </row>
    <row r="203" spans="1:5" ht="16.5">
      <c r="A203" s="89" t="s">
        <v>515</v>
      </c>
      <c r="B203" s="89" t="s">
        <v>300</v>
      </c>
      <c r="C203" s="89" t="s">
        <v>47</v>
      </c>
      <c r="D203" s="89" t="s">
        <v>524</v>
      </c>
      <c r="E203" s="89" t="s">
        <v>525</v>
      </c>
    </row>
    <row r="204" spans="1:5" ht="16.5">
      <c r="A204" s="89" t="s">
        <v>515</v>
      </c>
      <c r="B204" s="89" t="s">
        <v>301</v>
      </c>
      <c r="C204" s="89" t="s">
        <v>44</v>
      </c>
      <c r="D204" s="89" t="s">
        <v>526</v>
      </c>
      <c r="E204" s="89" t="s">
        <v>254</v>
      </c>
    </row>
    <row r="205" spans="1:5" ht="16.5">
      <c r="A205" s="89" t="s">
        <v>515</v>
      </c>
      <c r="B205" s="89" t="s">
        <v>288</v>
      </c>
      <c r="C205" s="89" t="s">
        <v>45</v>
      </c>
      <c r="D205" s="89" t="s">
        <v>527</v>
      </c>
      <c r="E205" s="89" t="s">
        <v>528</v>
      </c>
    </row>
    <row r="206" spans="1:5" ht="16.5">
      <c r="A206" s="89" t="s">
        <v>515</v>
      </c>
      <c r="B206" s="89" t="s">
        <v>289</v>
      </c>
      <c r="C206" s="89" t="s">
        <v>44</v>
      </c>
      <c r="D206" s="89" t="s">
        <v>529</v>
      </c>
      <c r="E206" s="89" t="s">
        <v>270</v>
      </c>
    </row>
    <row r="207" spans="1:5" ht="16.5">
      <c r="A207" s="89" t="s">
        <v>515</v>
      </c>
      <c r="B207" s="89" t="s">
        <v>290</v>
      </c>
      <c r="C207" s="89" t="s">
        <v>49</v>
      </c>
      <c r="D207" s="89" t="s">
        <v>530</v>
      </c>
      <c r="E207" s="89" t="s">
        <v>50</v>
      </c>
    </row>
    <row r="208" spans="1:5" ht="16.5">
      <c r="A208" s="89" t="s">
        <v>515</v>
      </c>
      <c r="B208" s="89" t="s">
        <v>291</v>
      </c>
      <c r="C208" s="89" t="s">
        <v>309</v>
      </c>
      <c r="D208" s="89" t="s">
        <v>531</v>
      </c>
      <c r="E208" s="89" t="s">
        <v>50</v>
      </c>
    </row>
    <row r="209" spans="1:5" ht="16.5">
      <c r="A209" s="89" t="s">
        <v>515</v>
      </c>
      <c r="B209" s="89" t="s">
        <v>292</v>
      </c>
      <c r="C209" s="89" t="s">
        <v>45</v>
      </c>
      <c r="D209" s="89" t="s">
        <v>50</v>
      </c>
      <c r="E209" s="89" t="s">
        <v>50</v>
      </c>
    </row>
    <row r="210" spans="1:5" ht="16.5">
      <c r="A210" s="89" t="s">
        <v>532</v>
      </c>
      <c r="B210" s="89" t="s">
        <v>294</v>
      </c>
      <c r="C210" s="89" t="s">
        <v>45</v>
      </c>
      <c r="D210" s="89" t="s">
        <v>533</v>
      </c>
      <c r="E210" s="89" t="s">
        <v>534</v>
      </c>
    </row>
    <row r="211" spans="1:5" ht="16.5">
      <c r="A211" s="89" t="s">
        <v>532</v>
      </c>
      <c r="B211" s="89" t="s">
        <v>295</v>
      </c>
      <c r="C211" s="89" t="s">
        <v>43</v>
      </c>
      <c r="D211" s="89" t="s">
        <v>262</v>
      </c>
      <c r="E211" s="89" t="s">
        <v>535</v>
      </c>
    </row>
    <row r="212" spans="1:5" ht="16.5">
      <c r="A212" s="89" t="s">
        <v>532</v>
      </c>
      <c r="B212" s="89" t="s">
        <v>296</v>
      </c>
      <c r="C212" s="89" t="s">
        <v>46</v>
      </c>
      <c r="D212" s="89" t="s">
        <v>536</v>
      </c>
      <c r="E212" s="89" t="s">
        <v>50</v>
      </c>
    </row>
    <row r="213" spans="1:5" ht="16.5">
      <c r="A213" s="89" t="s">
        <v>532</v>
      </c>
      <c r="B213" s="89" t="s">
        <v>297</v>
      </c>
      <c r="C213" s="89" t="s">
        <v>45</v>
      </c>
      <c r="D213" s="89" t="s">
        <v>265</v>
      </c>
      <c r="E213" s="89" t="s">
        <v>50</v>
      </c>
    </row>
    <row r="214" spans="1:5" ht="16.5">
      <c r="A214" s="89" t="s">
        <v>532</v>
      </c>
      <c r="B214" s="89" t="s">
        <v>298</v>
      </c>
      <c r="C214" s="89" t="s">
        <v>48</v>
      </c>
      <c r="D214" s="89" t="s">
        <v>537</v>
      </c>
      <c r="E214" s="89" t="s">
        <v>538</v>
      </c>
    </row>
    <row r="215" spans="1:5" ht="16.5">
      <c r="A215" s="89" t="s">
        <v>532</v>
      </c>
      <c r="B215" s="89" t="s">
        <v>299</v>
      </c>
      <c r="C215" s="89" t="s">
        <v>47</v>
      </c>
      <c r="D215" s="89" t="s">
        <v>539</v>
      </c>
      <c r="E215" s="89" t="s">
        <v>540</v>
      </c>
    </row>
    <row r="216" spans="1:5" ht="16.5">
      <c r="A216" s="89" t="s">
        <v>532</v>
      </c>
      <c r="B216" s="89" t="s">
        <v>300</v>
      </c>
      <c r="C216" s="89" t="s">
        <v>47</v>
      </c>
      <c r="D216" s="89" t="s">
        <v>201</v>
      </c>
      <c r="E216" s="89" t="s">
        <v>541</v>
      </c>
    </row>
    <row r="217" spans="1:5" ht="16.5">
      <c r="A217" s="89" t="s">
        <v>532</v>
      </c>
      <c r="B217" s="89" t="s">
        <v>301</v>
      </c>
      <c r="C217" s="89" t="s">
        <v>44</v>
      </c>
      <c r="D217" s="89" t="s">
        <v>542</v>
      </c>
      <c r="E217" s="89" t="s">
        <v>543</v>
      </c>
    </row>
    <row r="218" spans="1:5" ht="16.5">
      <c r="A218" s="89" t="s">
        <v>532</v>
      </c>
      <c r="B218" s="89" t="s">
        <v>288</v>
      </c>
      <c r="C218" s="89" t="s">
        <v>45</v>
      </c>
      <c r="D218" s="89" t="s">
        <v>544</v>
      </c>
      <c r="E218" s="89" t="s">
        <v>545</v>
      </c>
    </row>
    <row r="219" spans="1:5" ht="16.5">
      <c r="A219" s="89" t="s">
        <v>532</v>
      </c>
      <c r="B219" s="89" t="s">
        <v>289</v>
      </c>
      <c r="C219" s="89" t="s">
        <v>44</v>
      </c>
      <c r="D219" s="89" t="s">
        <v>546</v>
      </c>
      <c r="E219" s="89" t="s">
        <v>50</v>
      </c>
    </row>
    <row r="220" spans="1:5" ht="16.5">
      <c r="A220" s="89" t="s">
        <v>532</v>
      </c>
      <c r="B220" s="89" t="s">
        <v>290</v>
      </c>
      <c r="C220" s="89" t="s">
        <v>49</v>
      </c>
      <c r="D220" s="89" t="s">
        <v>144</v>
      </c>
      <c r="E220" s="89" t="s">
        <v>547</v>
      </c>
    </row>
    <row r="221" spans="1:5" ht="16.5">
      <c r="A221" s="89" t="s">
        <v>532</v>
      </c>
      <c r="B221" s="89" t="s">
        <v>291</v>
      </c>
      <c r="C221" s="89" t="s">
        <v>309</v>
      </c>
      <c r="D221" s="89" t="s">
        <v>548</v>
      </c>
      <c r="E221" s="89" t="s">
        <v>50</v>
      </c>
    </row>
    <row r="222" spans="1:5" ht="16.5">
      <c r="A222" s="89" t="s">
        <v>532</v>
      </c>
      <c r="B222" s="89" t="s">
        <v>292</v>
      </c>
      <c r="C222" s="89" t="s">
        <v>45</v>
      </c>
      <c r="D222" s="89" t="s">
        <v>50</v>
      </c>
      <c r="E222" s="89" t="s">
        <v>50</v>
      </c>
    </row>
    <row r="223" spans="1:5" ht="16.5">
      <c r="A223" s="89" t="s">
        <v>549</v>
      </c>
      <c r="B223" s="89" t="s">
        <v>294</v>
      </c>
      <c r="C223" s="89" t="s">
        <v>45</v>
      </c>
      <c r="D223" s="89" t="s">
        <v>50</v>
      </c>
      <c r="E223" s="89" t="s">
        <v>50</v>
      </c>
    </row>
    <row r="224" spans="1:5" ht="16.5">
      <c r="A224" s="89" t="s">
        <v>549</v>
      </c>
      <c r="B224" s="89" t="s">
        <v>295</v>
      </c>
      <c r="C224" s="89" t="s">
        <v>43</v>
      </c>
      <c r="D224" s="89" t="s">
        <v>50</v>
      </c>
      <c r="E224" s="89" t="s">
        <v>50</v>
      </c>
    </row>
    <row r="225" spans="1:5" ht="16.5">
      <c r="A225" s="89" t="s">
        <v>549</v>
      </c>
      <c r="B225" s="89" t="s">
        <v>296</v>
      </c>
      <c r="C225" s="89" t="s">
        <v>46</v>
      </c>
      <c r="D225" s="89" t="s">
        <v>50</v>
      </c>
      <c r="E225" s="89" t="s">
        <v>50</v>
      </c>
    </row>
    <row r="226" spans="1:5" ht="16.5">
      <c r="A226" s="89" t="s">
        <v>549</v>
      </c>
      <c r="B226" s="89" t="s">
        <v>297</v>
      </c>
      <c r="C226" s="89" t="s">
        <v>45</v>
      </c>
      <c r="D226" s="89" t="s">
        <v>50</v>
      </c>
      <c r="E226" s="89" t="s">
        <v>50</v>
      </c>
    </row>
    <row r="227" spans="1:5" ht="16.5">
      <c r="A227" s="89" t="s">
        <v>549</v>
      </c>
      <c r="B227" s="89" t="s">
        <v>298</v>
      </c>
      <c r="C227" s="89" t="s">
        <v>48</v>
      </c>
      <c r="D227" s="89" t="s">
        <v>50</v>
      </c>
      <c r="E227" s="89" t="s">
        <v>50</v>
      </c>
    </row>
    <row r="228" spans="1:5" ht="16.5">
      <c r="A228" s="89" t="s">
        <v>549</v>
      </c>
      <c r="B228" s="89" t="s">
        <v>299</v>
      </c>
      <c r="C228" s="89" t="s">
        <v>47</v>
      </c>
      <c r="D228" s="89" t="s">
        <v>50</v>
      </c>
      <c r="E228" s="89" t="s">
        <v>50</v>
      </c>
    </row>
    <row r="229" spans="1:5" ht="16.5">
      <c r="A229" s="89" t="s">
        <v>549</v>
      </c>
      <c r="B229" s="89" t="s">
        <v>300</v>
      </c>
      <c r="C229" s="89" t="s">
        <v>47</v>
      </c>
      <c r="D229" s="89" t="s">
        <v>550</v>
      </c>
      <c r="E229" s="89" t="s">
        <v>551</v>
      </c>
    </row>
    <row r="230" spans="1:5" ht="16.5">
      <c r="A230" s="89" t="s">
        <v>549</v>
      </c>
      <c r="B230" s="89" t="s">
        <v>301</v>
      </c>
      <c r="C230" s="89" t="s">
        <v>44</v>
      </c>
      <c r="D230" s="89" t="s">
        <v>50</v>
      </c>
      <c r="E230" s="89" t="s">
        <v>50</v>
      </c>
    </row>
    <row r="231" spans="1:5" ht="16.5">
      <c r="A231" s="89" t="s">
        <v>549</v>
      </c>
      <c r="B231" s="89" t="s">
        <v>288</v>
      </c>
      <c r="C231" s="89" t="s">
        <v>45</v>
      </c>
      <c r="D231" s="89" t="s">
        <v>50</v>
      </c>
      <c r="E231" s="89" t="s">
        <v>50</v>
      </c>
    </row>
    <row r="232" spans="1:5" ht="16.5">
      <c r="A232" s="89" t="s">
        <v>549</v>
      </c>
      <c r="B232" s="89" t="s">
        <v>289</v>
      </c>
      <c r="C232" s="89" t="s">
        <v>44</v>
      </c>
      <c r="D232" s="89" t="s">
        <v>50</v>
      </c>
      <c r="E232" s="89" t="s">
        <v>50</v>
      </c>
    </row>
    <row r="233" spans="1:5" ht="16.5">
      <c r="A233" s="89" t="s">
        <v>549</v>
      </c>
      <c r="B233" s="89" t="s">
        <v>290</v>
      </c>
      <c r="C233" s="89" t="s">
        <v>49</v>
      </c>
      <c r="D233" s="89" t="s">
        <v>50</v>
      </c>
      <c r="E233" s="89" t="s">
        <v>50</v>
      </c>
    </row>
    <row r="234" spans="1:5" ht="16.5">
      <c r="A234" s="89" t="s">
        <v>549</v>
      </c>
      <c r="B234" s="89" t="s">
        <v>291</v>
      </c>
      <c r="C234" s="89" t="s">
        <v>309</v>
      </c>
      <c r="D234" s="89" t="s">
        <v>50</v>
      </c>
      <c r="E234" s="89" t="s">
        <v>50</v>
      </c>
    </row>
    <row r="235" spans="1:5" ht="16.5">
      <c r="A235" s="89" t="s">
        <v>549</v>
      </c>
      <c r="B235" s="89" t="s">
        <v>292</v>
      </c>
      <c r="C235" s="89" t="s">
        <v>45</v>
      </c>
      <c r="D235" s="89" t="s">
        <v>50</v>
      </c>
      <c r="E235" s="89" t="s">
        <v>50</v>
      </c>
    </row>
    <row r="236" spans="1:5" ht="16.5">
      <c r="A236" s="89" t="s">
        <v>552</v>
      </c>
      <c r="B236" s="89" t="s">
        <v>294</v>
      </c>
      <c r="C236" s="89" t="s">
        <v>45</v>
      </c>
      <c r="D236" s="89" t="s">
        <v>50</v>
      </c>
      <c r="E236" s="89" t="s">
        <v>50</v>
      </c>
    </row>
    <row r="237" spans="1:5" ht="16.5">
      <c r="A237" s="89" t="s">
        <v>552</v>
      </c>
      <c r="B237" s="89" t="s">
        <v>295</v>
      </c>
      <c r="C237" s="89" t="s">
        <v>43</v>
      </c>
      <c r="D237" s="89" t="s">
        <v>50</v>
      </c>
      <c r="E237" s="89" t="s">
        <v>50</v>
      </c>
    </row>
    <row r="238" spans="1:5" ht="16.5">
      <c r="A238" s="89" t="s">
        <v>552</v>
      </c>
      <c r="B238" s="89" t="s">
        <v>296</v>
      </c>
      <c r="C238" s="89" t="s">
        <v>46</v>
      </c>
      <c r="D238" s="89" t="s">
        <v>50</v>
      </c>
      <c r="E238" s="89" t="s">
        <v>50</v>
      </c>
    </row>
    <row r="239" spans="1:5" ht="16.5">
      <c r="A239" s="89" t="s">
        <v>552</v>
      </c>
      <c r="B239" s="89" t="s">
        <v>297</v>
      </c>
      <c r="C239" s="89" t="s">
        <v>45</v>
      </c>
      <c r="D239" s="89" t="s">
        <v>50</v>
      </c>
      <c r="E239" s="89" t="s">
        <v>50</v>
      </c>
    </row>
    <row r="240" spans="1:5" ht="16.5">
      <c r="A240" s="89" t="s">
        <v>552</v>
      </c>
      <c r="B240" s="89" t="s">
        <v>298</v>
      </c>
      <c r="C240" s="89" t="s">
        <v>48</v>
      </c>
      <c r="D240" s="89" t="s">
        <v>50</v>
      </c>
      <c r="E240" s="89" t="s">
        <v>50</v>
      </c>
    </row>
    <row r="241" spans="1:5" ht="16.5">
      <c r="A241" s="89" t="s">
        <v>552</v>
      </c>
      <c r="B241" s="89" t="s">
        <v>299</v>
      </c>
      <c r="C241" s="89" t="s">
        <v>47</v>
      </c>
      <c r="D241" s="89" t="s">
        <v>50</v>
      </c>
      <c r="E241" s="89" t="s">
        <v>50</v>
      </c>
    </row>
    <row r="242" spans="1:5" ht="16.5">
      <c r="A242" s="89" t="s">
        <v>552</v>
      </c>
      <c r="B242" s="89" t="s">
        <v>300</v>
      </c>
      <c r="C242" s="89" t="s">
        <v>47</v>
      </c>
      <c r="D242" s="89" t="s">
        <v>50</v>
      </c>
      <c r="E242" s="89" t="s">
        <v>50</v>
      </c>
    </row>
    <row r="243" spans="1:5" ht="16.5">
      <c r="A243" s="89" t="s">
        <v>552</v>
      </c>
      <c r="B243" s="89" t="s">
        <v>301</v>
      </c>
      <c r="C243" s="89" t="s">
        <v>44</v>
      </c>
      <c r="D243" s="89" t="s">
        <v>50</v>
      </c>
      <c r="E243" s="89" t="s">
        <v>50</v>
      </c>
    </row>
    <row r="244" spans="1:5" ht="16.5">
      <c r="A244" s="89" t="s">
        <v>552</v>
      </c>
      <c r="B244" s="89" t="s">
        <v>288</v>
      </c>
      <c r="C244" s="89" t="s">
        <v>45</v>
      </c>
      <c r="D244" s="89" t="s">
        <v>50</v>
      </c>
      <c r="E244" s="89" t="s">
        <v>50</v>
      </c>
    </row>
    <row r="245" spans="1:5" ht="16.5">
      <c r="A245" s="89" t="s">
        <v>552</v>
      </c>
      <c r="B245" s="89" t="s">
        <v>289</v>
      </c>
      <c r="C245" s="89" t="s">
        <v>44</v>
      </c>
      <c r="D245" s="89" t="s">
        <v>50</v>
      </c>
      <c r="E245" s="89" t="s">
        <v>50</v>
      </c>
    </row>
    <row r="246" spans="1:5" ht="16.5">
      <c r="A246" s="89" t="s">
        <v>552</v>
      </c>
      <c r="B246" s="89" t="s">
        <v>290</v>
      </c>
      <c r="C246" s="89" t="s">
        <v>49</v>
      </c>
      <c r="D246" s="89" t="s">
        <v>50</v>
      </c>
      <c r="E246" s="89" t="s">
        <v>50</v>
      </c>
    </row>
    <row r="247" spans="1:5" ht="16.5">
      <c r="A247" s="89" t="s">
        <v>552</v>
      </c>
      <c r="B247" s="89" t="s">
        <v>291</v>
      </c>
      <c r="C247" s="89" t="s">
        <v>309</v>
      </c>
      <c r="D247" s="89" t="s">
        <v>50</v>
      </c>
      <c r="E247" s="89" t="s">
        <v>50</v>
      </c>
    </row>
    <row r="248" spans="1:5" ht="16.5">
      <c r="A248" s="89" t="s">
        <v>552</v>
      </c>
      <c r="B248" s="89" t="s">
        <v>292</v>
      </c>
      <c r="C248" s="89" t="s">
        <v>45</v>
      </c>
      <c r="D248" s="89" t="s">
        <v>50</v>
      </c>
      <c r="E248" s="89" t="s">
        <v>50</v>
      </c>
    </row>
    <row r="249" spans="1:5" ht="16.5">
      <c r="A249" s="89" t="s">
        <v>553</v>
      </c>
      <c r="B249" s="89" t="s">
        <v>294</v>
      </c>
      <c r="C249" s="89" t="s">
        <v>45</v>
      </c>
      <c r="D249" s="89" t="s">
        <v>134</v>
      </c>
      <c r="E249" s="89" t="s">
        <v>554</v>
      </c>
    </row>
    <row r="250" spans="1:5" ht="16.5">
      <c r="A250" s="89" t="s">
        <v>553</v>
      </c>
      <c r="B250" s="89" t="s">
        <v>295</v>
      </c>
      <c r="C250" s="89" t="s">
        <v>43</v>
      </c>
      <c r="D250" s="89" t="s">
        <v>555</v>
      </c>
      <c r="E250" s="89" t="s">
        <v>556</v>
      </c>
    </row>
    <row r="251" spans="1:5" ht="16.5">
      <c r="A251" s="89" t="s">
        <v>553</v>
      </c>
      <c r="B251" s="89" t="s">
        <v>296</v>
      </c>
      <c r="C251" s="89" t="s">
        <v>46</v>
      </c>
      <c r="D251" s="89" t="s">
        <v>207</v>
      </c>
      <c r="E251" s="89" t="s">
        <v>104</v>
      </c>
    </row>
    <row r="252" spans="1:5" ht="16.5">
      <c r="A252" s="89" t="s">
        <v>553</v>
      </c>
      <c r="B252" s="89" t="s">
        <v>297</v>
      </c>
      <c r="C252" s="89" t="s">
        <v>45</v>
      </c>
      <c r="D252" s="89" t="s">
        <v>557</v>
      </c>
      <c r="E252" s="89" t="s">
        <v>247</v>
      </c>
    </row>
    <row r="253" spans="1:5" ht="16.5">
      <c r="A253" s="89" t="s">
        <v>553</v>
      </c>
      <c r="B253" s="89" t="s">
        <v>298</v>
      </c>
      <c r="C253" s="89" t="s">
        <v>48</v>
      </c>
      <c r="D253" s="89" t="s">
        <v>558</v>
      </c>
      <c r="E253" s="89" t="s">
        <v>559</v>
      </c>
    </row>
    <row r="254" spans="1:5" ht="16.5">
      <c r="A254" s="89" t="s">
        <v>553</v>
      </c>
      <c r="B254" s="89" t="s">
        <v>299</v>
      </c>
      <c r="C254" s="89" t="s">
        <v>47</v>
      </c>
      <c r="D254" s="89" t="s">
        <v>83</v>
      </c>
      <c r="E254" s="89" t="s">
        <v>560</v>
      </c>
    </row>
    <row r="255" spans="1:5" ht="16.5">
      <c r="A255" s="89" t="s">
        <v>553</v>
      </c>
      <c r="B255" s="89" t="s">
        <v>300</v>
      </c>
      <c r="C255" s="89" t="s">
        <v>47</v>
      </c>
      <c r="D255" s="89" t="s">
        <v>152</v>
      </c>
      <c r="E255" s="89" t="s">
        <v>140</v>
      </c>
    </row>
    <row r="256" spans="1:5" ht="16.5">
      <c r="A256" s="89" t="s">
        <v>553</v>
      </c>
      <c r="B256" s="89" t="s">
        <v>301</v>
      </c>
      <c r="C256" s="89" t="s">
        <v>44</v>
      </c>
      <c r="D256" s="89" t="s">
        <v>561</v>
      </c>
      <c r="E256" s="89" t="s">
        <v>562</v>
      </c>
    </row>
    <row r="257" spans="1:5" ht="16.5">
      <c r="A257" s="89" t="s">
        <v>553</v>
      </c>
      <c r="B257" s="89" t="s">
        <v>288</v>
      </c>
      <c r="C257" s="89" t="s">
        <v>45</v>
      </c>
      <c r="D257" s="89" t="s">
        <v>563</v>
      </c>
      <c r="E257" s="89" t="s">
        <v>564</v>
      </c>
    </row>
    <row r="258" spans="1:5" ht="16.5">
      <c r="A258" s="89" t="s">
        <v>553</v>
      </c>
      <c r="B258" s="89" t="s">
        <v>289</v>
      </c>
      <c r="C258" s="89" t="s">
        <v>44</v>
      </c>
      <c r="D258" s="89" t="s">
        <v>565</v>
      </c>
      <c r="E258" s="89" t="s">
        <v>566</v>
      </c>
    </row>
    <row r="259" spans="1:5" ht="16.5">
      <c r="A259" s="89" t="s">
        <v>553</v>
      </c>
      <c r="B259" s="89" t="s">
        <v>290</v>
      </c>
      <c r="C259" s="89" t="s">
        <v>49</v>
      </c>
      <c r="D259" s="89" t="s">
        <v>50</v>
      </c>
      <c r="E259" s="89" t="s">
        <v>50</v>
      </c>
    </row>
    <row r="260" spans="1:5" ht="16.5">
      <c r="A260" s="89" t="s">
        <v>553</v>
      </c>
      <c r="B260" s="89" t="s">
        <v>291</v>
      </c>
      <c r="C260" s="89" t="s">
        <v>309</v>
      </c>
      <c r="D260" s="89" t="s">
        <v>257</v>
      </c>
      <c r="E260" s="89" t="s">
        <v>567</v>
      </c>
    </row>
    <row r="261" spans="1:5" ht="16.5">
      <c r="A261" s="89" t="s">
        <v>553</v>
      </c>
      <c r="B261" s="89" t="s">
        <v>292</v>
      </c>
      <c r="C261" s="89" t="s">
        <v>45</v>
      </c>
      <c r="D261" s="89" t="s">
        <v>50</v>
      </c>
      <c r="E261" s="89" t="s">
        <v>50</v>
      </c>
    </row>
    <row r="262" spans="1:5" ht="16.5">
      <c r="A262" s="89" t="s">
        <v>568</v>
      </c>
      <c r="B262" s="89" t="s">
        <v>294</v>
      </c>
      <c r="C262" s="89" t="s">
        <v>45</v>
      </c>
      <c r="D262" s="89" t="s">
        <v>180</v>
      </c>
      <c r="E262" s="89" t="s">
        <v>105</v>
      </c>
    </row>
    <row r="263" spans="1:5" ht="16.5">
      <c r="A263" s="89" t="s">
        <v>568</v>
      </c>
      <c r="B263" s="89" t="s">
        <v>295</v>
      </c>
      <c r="C263" s="89" t="s">
        <v>43</v>
      </c>
      <c r="D263" s="89" t="s">
        <v>569</v>
      </c>
      <c r="E263" s="89" t="s">
        <v>570</v>
      </c>
    </row>
    <row r="264" spans="1:5" ht="16.5">
      <c r="A264" s="89" t="s">
        <v>568</v>
      </c>
      <c r="B264" s="89" t="s">
        <v>296</v>
      </c>
      <c r="C264" s="89" t="s">
        <v>46</v>
      </c>
      <c r="D264" s="89" t="s">
        <v>571</v>
      </c>
      <c r="E264" s="89" t="s">
        <v>572</v>
      </c>
    </row>
    <row r="265" spans="1:5" ht="16.5">
      <c r="A265" s="89" t="s">
        <v>568</v>
      </c>
      <c r="B265" s="89" t="s">
        <v>297</v>
      </c>
      <c r="C265" s="89" t="s">
        <v>45</v>
      </c>
      <c r="D265" s="89" t="s">
        <v>573</v>
      </c>
      <c r="E265" s="89" t="s">
        <v>50</v>
      </c>
    </row>
    <row r="266" spans="1:5" ht="16.5">
      <c r="A266" s="89" t="s">
        <v>568</v>
      </c>
      <c r="B266" s="89" t="s">
        <v>298</v>
      </c>
      <c r="C266" s="89" t="s">
        <v>48</v>
      </c>
      <c r="D266" s="89" t="s">
        <v>574</v>
      </c>
      <c r="E266" s="89" t="s">
        <v>575</v>
      </c>
    </row>
    <row r="267" spans="1:5" ht="16.5">
      <c r="A267" s="89" t="s">
        <v>568</v>
      </c>
      <c r="B267" s="89" t="s">
        <v>299</v>
      </c>
      <c r="C267" s="89" t="s">
        <v>47</v>
      </c>
      <c r="D267" s="89" t="s">
        <v>576</v>
      </c>
      <c r="E267" s="89" t="s">
        <v>577</v>
      </c>
    </row>
    <row r="268" spans="1:5" ht="16.5">
      <c r="A268" s="89" t="s">
        <v>568</v>
      </c>
      <c r="B268" s="89" t="s">
        <v>300</v>
      </c>
      <c r="C268" s="89" t="s">
        <v>47</v>
      </c>
      <c r="D268" s="89" t="s">
        <v>135</v>
      </c>
      <c r="E268" s="89" t="s">
        <v>578</v>
      </c>
    </row>
    <row r="269" spans="1:5" ht="16.5">
      <c r="A269" s="89" t="s">
        <v>568</v>
      </c>
      <c r="B269" s="89" t="s">
        <v>301</v>
      </c>
      <c r="C269" s="89" t="s">
        <v>44</v>
      </c>
      <c r="D269" s="89" t="s">
        <v>315</v>
      </c>
      <c r="E269" s="89" t="s">
        <v>579</v>
      </c>
    </row>
    <row r="270" spans="1:5" ht="16.5">
      <c r="A270" s="89" t="s">
        <v>568</v>
      </c>
      <c r="B270" s="89" t="s">
        <v>288</v>
      </c>
      <c r="C270" s="89" t="s">
        <v>45</v>
      </c>
      <c r="D270" s="89" t="s">
        <v>161</v>
      </c>
      <c r="E270" s="89" t="s">
        <v>580</v>
      </c>
    </row>
    <row r="271" spans="1:5" ht="16.5">
      <c r="A271" s="89" t="s">
        <v>568</v>
      </c>
      <c r="B271" s="89" t="s">
        <v>289</v>
      </c>
      <c r="C271" s="89" t="s">
        <v>44</v>
      </c>
      <c r="D271" s="89" t="s">
        <v>50</v>
      </c>
      <c r="E271" s="89" t="s">
        <v>581</v>
      </c>
    </row>
    <row r="272" spans="1:5" ht="16.5">
      <c r="A272" s="89" t="s">
        <v>568</v>
      </c>
      <c r="B272" s="89" t="s">
        <v>290</v>
      </c>
      <c r="C272" s="89" t="s">
        <v>49</v>
      </c>
      <c r="D272" s="89" t="s">
        <v>582</v>
      </c>
      <c r="E272" s="89" t="s">
        <v>583</v>
      </c>
    </row>
    <row r="273" spans="1:5" ht="16.5">
      <c r="A273" s="89" t="s">
        <v>568</v>
      </c>
      <c r="B273" s="89" t="s">
        <v>291</v>
      </c>
      <c r="C273" s="89" t="s">
        <v>309</v>
      </c>
      <c r="D273" s="89" t="s">
        <v>234</v>
      </c>
      <c r="E273" s="89" t="s">
        <v>584</v>
      </c>
    </row>
    <row r="274" spans="1:5" ht="16.5">
      <c r="A274" s="89" t="s">
        <v>568</v>
      </c>
      <c r="B274" s="89" t="s">
        <v>292</v>
      </c>
      <c r="C274" s="89" t="s">
        <v>45</v>
      </c>
      <c r="D274" s="89" t="s">
        <v>50</v>
      </c>
      <c r="E274" s="89" t="s">
        <v>50</v>
      </c>
    </row>
    <row r="275" spans="1:5" ht="16.5">
      <c r="A275" s="89" t="s">
        <v>585</v>
      </c>
      <c r="B275" s="89" t="s">
        <v>294</v>
      </c>
      <c r="C275" s="89" t="s">
        <v>45</v>
      </c>
      <c r="D275" s="89" t="s">
        <v>586</v>
      </c>
      <c r="E275" s="89" t="s">
        <v>587</v>
      </c>
    </row>
    <row r="276" spans="1:5" ht="16.5">
      <c r="A276" s="89" t="s">
        <v>585</v>
      </c>
      <c r="B276" s="89" t="s">
        <v>295</v>
      </c>
      <c r="C276" s="89" t="s">
        <v>43</v>
      </c>
      <c r="D276" s="89" t="s">
        <v>588</v>
      </c>
      <c r="E276" s="89" t="s">
        <v>50</v>
      </c>
    </row>
    <row r="277" spans="1:5" ht="16.5">
      <c r="A277" s="89" t="s">
        <v>585</v>
      </c>
      <c r="B277" s="89" t="s">
        <v>296</v>
      </c>
      <c r="C277" s="89" t="s">
        <v>46</v>
      </c>
      <c r="D277" s="89" t="s">
        <v>589</v>
      </c>
      <c r="E277" s="89" t="s">
        <v>590</v>
      </c>
    </row>
    <row r="278" spans="1:5" ht="16.5">
      <c r="A278" s="89" t="s">
        <v>585</v>
      </c>
      <c r="B278" s="89" t="s">
        <v>297</v>
      </c>
      <c r="C278" s="89" t="s">
        <v>45</v>
      </c>
      <c r="D278" s="89" t="s">
        <v>128</v>
      </c>
      <c r="E278" s="89" t="s">
        <v>591</v>
      </c>
    </row>
    <row r="279" spans="1:5" ht="16.5">
      <c r="A279" s="89" t="s">
        <v>585</v>
      </c>
      <c r="B279" s="89" t="s">
        <v>298</v>
      </c>
      <c r="C279" s="89" t="s">
        <v>48</v>
      </c>
      <c r="D279" s="89" t="s">
        <v>182</v>
      </c>
      <c r="E279" s="89" t="s">
        <v>592</v>
      </c>
    </row>
    <row r="280" spans="1:5" ht="16.5">
      <c r="A280" s="89" t="s">
        <v>585</v>
      </c>
      <c r="B280" s="89" t="s">
        <v>299</v>
      </c>
      <c r="C280" s="89" t="s">
        <v>47</v>
      </c>
      <c r="D280" s="89" t="s">
        <v>593</v>
      </c>
      <c r="E280" s="89" t="s">
        <v>594</v>
      </c>
    </row>
    <row r="281" spans="1:5" ht="16.5">
      <c r="A281" s="89" t="s">
        <v>585</v>
      </c>
      <c r="B281" s="89" t="s">
        <v>300</v>
      </c>
      <c r="C281" s="89" t="s">
        <v>47</v>
      </c>
      <c r="D281" s="89" t="s">
        <v>595</v>
      </c>
      <c r="E281" s="89" t="s">
        <v>596</v>
      </c>
    </row>
    <row r="282" spans="1:5" ht="16.5">
      <c r="A282" s="89" t="s">
        <v>585</v>
      </c>
      <c r="B282" s="89" t="s">
        <v>301</v>
      </c>
      <c r="C282" s="89" t="s">
        <v>44</v>
      </c>
      <c r="D282" s="89" t="s">
        <v>597</v>
      </c>
      <c r="E282" s="89" t="s">
        <v>598</v>
      </c>
    </row>
    <row r="283" spans="1:5" ht="16.5">
      <c r="A283" s="89" t="s">
        <v>585</v>
      </c>
      <c r="B283" s="89" t="s">
        <v>288</v>
      </c>
      <c r="C283" s="89" t="s">
        <v>45</v>
      </c>
      <c r="D283" s="89" t="s">
        <v>599</v>
      </c>
      <c r="E283" s="89" t="s">
        <v>600</v>
      </c>
    </row>
    <row r="284" spans="1:5" ht="16.5">
      <c r="A284" s="89" t="s">
        <v>585</v>
      </c>
      <c r="B284" s="89" t="s">
        <v>289</v>
      </c>
      <c r="C284" s="89" t="s">
        <v>44</v>
      </c>
      <c r="D284" s="89" t="s">
        <v>601</v>
      </c>
      <c r="E284" s="89" t="s">
        <v>602</v>
      </c>
    </row>
    <row r="285" spans="1:5" ht="16.5">
      <c r="A285" s="89" t="s">
        <v>585</v>
      </c>
      <c r="B285" s="89" t="s">
        <v>290</v>
      </c>
      <c r="C285" s="89" t="s">
        <v>49</v>
      </c>
      <c r="D285" s="89" t="s">
        <v>603</v>
      </c>
      <c r="E285" s="89" t="s">
        <v>604</v>
      </c>
    </row>
    <row r="286" spans="1:5" ht="16.5">
      <c r="A286" s="89" t="s">
        <v>585</v>
      </c>
      <c r="B286" s="89" t="s">
        <v>291</v>
      </c>
      <c r="C286" s="89" t="s">
        <v>309</v>
      </c>
      <c r="D286" s="89" t="s">
        <v>605</v>
      </c>
      <c r="E286" s="89" t="s">
        <v>606</v>
      </c>
    </row>
    <row r="287" spans="1:5" ht="16.5">
      <c r="A287" s="89" t="s">
        <v>585</v>
      </c>
      <c r="B287" s="89" t="s">
        <v>292</v>
      </c>
      <c r="C287" s="89" t="s">
        <v>45</v>
      </c>
      <c r="D287" s="89" t="s">
        <v>50</v>
      </c>
      <c r="E287" s="89" t="s">
        <v>50</v>
      </c>
    </row>
    <row r="288" spans="1:5" ht="16.5">
      <c r="A288" s="89" t="s">
        <v>607</v>
      </c>
      <c r="B288" s="89" t="s">
        <v>294</v>
      </c>
      <c r="C288" s="89" t="s">
        <v>45</v>
      </c>
      <c r="D288" s="89" t="s">
        <v>608</v>
      </c>
      <c r="E288" s="89" t="s">
        <v>609</v>
      </c>
    </row>
    <row r="289" spans="1:5" ht="16.5">
      <c r="A289" s="89" t="s">
        <v>607</v>
      </c>
      <c r="B289" s="89" t="s">
        <v>295</v>
      </c>
      <c r="C289" s="89" t="s">
        <v>43</v>
      </c>
      <c r="D289" s="89" t="s">
        <v>610</v>
      </c>
      <c r="E289" s="89" t="s">
        <v>611</v>
      </c>
    </row>
    <row r="290" spans="1:5" ht="16.5">
      <c r="A290" s="89" t="s">
        <v>607</v>
      </c>
      <c r="B290" s="89" t="s">
        <v>296</v>
      </c>
      <c r="C290" s="89" t="s">
        <v>46</v>
      </c>
      <c r="D290" s="89" t="s">
        <v>612</v>
      </c>
      <c r="E290" s="89" t="s">
        <v>50</v>
      </c>
    </row>
    <row r="291" spans="1:5" ht="16.5">
      <c r="A291" s="89" t="s">
        <v>607</v>
      </c>
      <c r="B291" s="89" t="s">
        <v>297</v>
      </c>
      <c r="C291" s="89" t="s">
        <v>45</v>
      </c>
      <c r="D291" s="89" t="s">
        <v>89</v>
      </c>
      <c r="E291" s="89" t="s">
        <v>613</v>
      </c>
    </row>
    <row r="292" spans="1:5" ht="16.5">
      <c r="A292" s="89" t="s">
        <v>607</v>
      </c>
      <c r="B292" s="89" t="s">
        <v>298</v>
      </c>
      <c r="C292" s="89" t="s">
        <v>48</v>
      </c>
      <c r="D292" s="89" t="s">
        <v>614</v>
      </c>
      <c r="E292" s="89" t="s">
        <v>50</v>
      </c>
    </row>
    <row r="293" spans="1:5" ht="16.5">
      <c r="A293" s="89" t="s">
        <v>607</v>
      </c>
      <c r="B293" s="89" t="s">
        <v>299</v>
      </c>
      <c r="C293" s="89" t="s">
        <v>47</v>
      </c>
      <c r="D293" s="89" t="s">
        <v>275</v>
      </c>
      <c r="E293" s="89" t="s">
        <v>615</v>
      </c>
    </row>
    <row r="294" spans="1:5" ht="16.5">
      <c r="A294" s="89" t="s">
        <v>607</v>
      </c>
      <c r="B294" s="89" t="s">
        <v>300</v>
      </c>
      <c r="C294" s="89" t="s">
        <v>47</v>
      </c>
      <c r="D294" s="89" t="s">
        <v>616</v>
      </c>
      <c r="E294" s="89" t="s">
        <v>50</v>
      </c>
    </row>
    <row r="295" spans="1:5" ht="16.5">
      <c r="A295" s="89" t="s">
        <v>607</v>
      </c>
      <c r="B295" s="89" t="s">
        <v>301</v>
      </c>
      <c r="C295" s="89" t="s">
        <v>44</v>
      </c>
      <c r="D295" s="89" t="s">
        <v>197</v>
      </c>
      <c r="E295" s="89" t="s">
        <v>50</v>
      </c>
    </row>
    <row r="296" spans="1:5" ht="16.5">
      <c r="A296" s="89" t="s">
        <v>607</v>
      </c>
      <c r="B296" s="89" t="s">
        <v>288</v>
      </c>
      <c r="C296" s="89" t="s">
        <v>45</v>
      </c>
      <c r="D296" s="89" t="s">
        <v>50</v>
      </c>
      <c r="E296" s="89" t="s">
        <v>50</v>
      </c>
    </row>
    <row r="297" spans="1:5" ht="16.5">
      <c r="A297" s="89" t="s">
        <v>607</v>
      </c>
      <c r="B297" s="89" t="s">
        <v>289</v>
      </c>
      <c r="C297" s="89" t="s">
        <v>44</v>
      </c>
      <c r="D297" s="89" t="s">
        <v>617</v>
      </c>
      <c r="E297" s="89" t="s">
        <v>50</v>
      </c>
    </row>
    <row r="298" spans="1:5" ht="16.5">
      <c r="A298" s="89" t="s">
        <v>607</v>
      </c>
      <c r="B298" s="89" t="s">
        <v>290</v>
      </c>
      <c r="C298" s="89" t="s">
        <v>49</v>
      </c>
      <c r="D298" s="89" t="s">
        <v>618</v>
      </c>
      <c r="E298" s="89" t="s">
        <v>50</v>
      </c>
    </row>
    <row r="299" spans="1:5" ht="16.5">
      <c r="A299" s="89" t="s">
        <v>607</v>
      </c>
      <c r="B299" s="89" t="s">
        <v>291</v>
      </c>
      <c r="C299" s="89" t="s">
        <v>309</v>
      </c>
      <c r="D299" s="89" t="s">
        <v>50</v>
      </c>
      <c r="E299" s="89" t="s">
        <v>50</v>
      </c>
    </row>
    <row r="300" spans="1:5" ht="16.5">
      <c r="A300" s="89" t="s">
        <v>607</v>
      </c>
      <c r="B300" s="89" t="s">
        <v>292</v>
      </c>
      <c r="C300" s="89" t="s">
        <v>45</v>
      </c>
      <c r="D300" s="89" t="s">
        <v>50</v>
      </c>
      <c r="E300" s="89" t="s">
        <v>50</v>
      </c>
    </row>
    <row r="301" spans="1:5" ht="16.5">
      <c r="A301" s="89" t="s">
        <v>619</v>
      </c>
      <c r="B301" s="89" t="s">
        <v>294</v>
      </c>
      <c r="C301" s="89" t="s">
        <v>45</v>
      </c>
      <c r="D301" s="89" t="s">
        <v>50</v>
      </c>
      <c r="E301" s="89" t="s">
        <v>50</v>
      </c>
    </row>
    <row r="302" spans="1:5" ht="16.5">
      <c r="A302" s="89" t="s">
        <v>619</v>
      </c>
      <c r="B302" s="89" t="s">
        <v>295</v>
      </c>
      <c r="C302" s="89" t="s">
        <v>43</v>
      </c>
      <c r="D302" s="89" t="s">
        <v>50</v>
      </c>
      <c r="E302" s="89" t="s">
        <v>50</v>
      </c>
    </row>
    <row r="303" spans="1:5" ht="16.5">
      <c r="A303" s="89" t="s">
        <v>619</v>
      </c>
      <c r="B303" s="89" t="s">
        <v>296</v>
      </c>
      <c r="C303" s="89" t="s">
        <v>46</v>
      </c>
      <c r="D303" s="89" t="s">
        <v>50</v>
      </c>
      <c r="E303" s="89" t="s">
        <v>50</v>
      </c>
    </row>
    <row r="304" spans="1:5" ht="16.5">
      <c r="A304" s="89" t="s">
        <v>619</v>
      </c>
      <c r="B304" s="89" t="s">
        <v>297</v>
      </c>
      <c r="C304" s="89" t="s">
        <v>45</v>
      </c>
      <c r="D304" s="89" t="s">
        <v>50</v>
      </c>
      <c r="E304" s="89" t="s">
        <v>50</v>
      </c>
    </row>
    <row r="305" spans="1:5" ht="16.5">
      <c r="A305" s="89" t="s">
        <v>619</v>
      </c>
      <c r="B305" s="89" t="s">
        <v>298</v>
      </c>
      <c r="C305" s="89" t="s">
        <v>48</v>
      </c>
      <c r="D305" s="89" t="s">
        <v>50</v>
      </c>
      <c r="E305" s="89" t="s">
        <v>50</v>
      </c>
    </row>
    <row r="306" spans="1:5" ht="16.5">
      <c r="A306" s="89" t="s">
        <v>619</v>
      </c>
      <c r="B306" s="89" t="s">
        <v>299</v>
      </c>
      <c r="C306" s="89" t="s">
        <v>47</v>
      </c>
      <c r="D306" s="89" t="s">
        <v>50</v>
      </c>
      <c r="E306" s="89" t="s">
        <v>50</v>
      </c>
    </row>
    <row r="307" spans="1:5" ht="16.5">
      <c r="A307" s="89" t="s">
        <v>619</v>
      </c>
      <c r="B307" s="89" t="s">
        <v>300</v>
      </c>
      <c r="C307" s="89" t="s">
        <v>47</v>
      </c>
      <c r="D307" s="89" t="s">
        <v>50</v>
      </c>
      <c r="E307" s="89" t="s">
        <v>50</v>
      </c>
    </row>
    <row r="308" spans="1:5" ht="16.5">
      <c r="A308" s="89" t="s">
        <v>619</v>
      </c>
      <c r="B308" s="89" t="s">
        <v>301</v>
      </c>
      <c r="C308" s="89" t="s">
        <v>44</v>
      </c>
      <c r="D308" s="89" t="s">
        <v>50</v>
      </c>
      <c r="E308" s="89" t="s">
        <v>50</v>
      </c>
    </row>
    <row r="309" spans="1:5" ht="16.5">
      <c r="A309" s="89" t="s">
        <v>619</v>
      </c>
      <c r="B309" s="89" t="s">
        <v>288</v>
      </c>
      <c r="C309" s="89" t="s">
        <v>45</v>
      </c>
      <c r="D309" s="89" t="s">
        <v>50</v>
      </c>
      <c r="E309" s="89" t="s">
        <v>50</v>
      </c>
    </row>
    <row r="310" spans="1:5" ht="16.5">
      <c r="A310" s="89" t="s">
        <v>619</v>
      </c>
      <c r="B310" s="89" t="s">
        <v>289</v>
      </c>
      <c r="C310" s="89" t="s">
        <v>44</v>
      </c>
      <c r="D310" s="89" t="s">
        <v>50</v>
      </c>
      <c r="E310" s="89" t="s">
        <v>50</v>
      </c>
    </row>
    <row r="311" spans="1:5" ht="16.5">
      <c r="A311" s="89" t="s">
        <v>619</v>
      </c>
      <c r="B311" s="89" t="s">
        <v>290</v>
      </c>
      <c r="C311" s="89" t="s">
        <v>49</v>
      </c>
      <c r="D311" s="89" t="s">
        <v>50</v>
      </c>
      <c r="E311" s="89" t="s">
        <v>50</v>
      </c>
    </row>
    <row r="312" spans="1:5" ht="16.5">
      <c r="A312" s="89" t="s">
        <v>619</v>
      </c>
      <c r="B312" s="89" t="s">
        <v>291</v>
      </c>
      <c r="C312" s="89" t="s">
        <v>309</v>
      </c>
      <c r="D312" s="89" t="s">
        <v>50</v>
      </c>
      <c r="E312" s="89" t="s">
        <v>50</v>
      </c>
    </row>
    <row r="313" spans="1:5" ht="16.5">
      <c r="A313" s="89" t="s">
        <v>619</v>
      </c>
      <c r="B313" s="89" t="s">
        <v>292</v>
      </c>
      <c r="C313" s="89" t="s">
        <v>45</v>
      </c>
      <c r="D313" s="89" t="s">
        <v>50</v>
      </c>
      <c r="E313" s="89" t="s">
        <v>50</v>
      </c>
    </row>
    <row r="314" spans="1:5" ht="16.5">
      <c r="A314" s="89" t="s">
        <v>620</v>
      </c>
      <c r="B314" s="89" t="s">
        <v>294</v>
      </c>
      <c r="C314" s="89" t="s">
        <v>45</v>
      </c>
      <c r="D314" s="89" t="s">
        <v>50</v>
      </c>
      <c r="E314" s="89" t="s">
        <v>50</v>
      </c>
    </row>
    <row r="315" spans="1:5" ht="16.5">
      <c r="A315" s="89" t="s">
        <v>620</v>
      </c>
      <c r="B315" s="89" t="s">
        <v>295</v>
      </c>
      <c r="C315" s="89" t="s">
        <v>43</v>
      </c>
      <c r="D315" s="89" t="s">
        <v>50</v>
      </c>
      <c r="E315" s="89" t="s">
        <v>50</v>
      </c>
    </row>
    <row r="316" spans="1:5" ht="16.5">
      <c r="A316" s="89" t="s">
        <v>620</v>
      </c>
      <c r="B316" s="89" t="s">
        <v>296</v>
      </c>
      <c r="C316" s="89" t="s">
        <v>46</v>
      </c>
      <c r="D316" s="89" t="s">
        <v>50</v>
      </c>
      <c r="E316" s="89" t="s">
        <v>50</v>
      </c>
    </row>
    <row r="317" spans="1:5" ht="16.5">
      <c r="A317" s="89" t="s">
        <v>620</v>
      </c>
      <c r="B317" s="89" t="s">
        <v>297</v>
      </c>
      <c r="C317" s="89" t="s">
        <v>45</v>
      </c>
      <c r="D317" s="89" t="s">
        <v>50</v>
      </c>
      <c r="E317" s="89" t="s">
        <v>50</v>
      </c>
    </row>
    <row r="318" spans="1:5" ht="16.5">
      <c r="A318" s="89" t="s">
        <v>620</v>
      </c>
      <c r="B318" s="89" t="s">
        <v>298</v>
      </c>
      <c r="C318" s="89" t="s">
        <v>48</v>
      </c>
      <c r="D318" s="89" t="s">
        <v>50</v>
      </c>
      <c r="E318" s="89" t="s">
        <v>50</v>
      </c>
    </row>
    <row r="319" spans="1:5" ht="16.5">
      <c r="A319" s="89" t="s">
        <v>620</v>
      </c>
      <c r="B319" s="89" t="s">
        <v>299</v>
      </c>
      <c r="C319" s="89" t="s">
        <v>47</v>
      </c>
      <c r="D319" s="89" t="s">
        <v>50</v>
      </c>
      <c r="E319" s="89" t="s">
        <v>50</v>
      </c>
    </row>
    <row r="320" spans="1:5" ht="16.5">
      <c r="A320" s="89" t="s">
        <v>620</v>
      </c>
      <c r="B320" s="89" t="s">
        <v>300</v>
      </c>
      <c r="C320" s="89" t="s">
        <v>47</v>
      </c>
      <c r="D320" s="89" t="s">
        <v>50</v>
      </c>
      <c r="E320" s="89" t="s">
        <v>50</v>
      </c>
    </row>
    <row r="321" spans="1:5" ht="16.5">
      <c r="A321" s="89" t="s">
        <v>620</v>
      </c>
      <c r="B321" s="89" t="s">
        <v>301</v>
      </c>
      <c r="C321" s="89" t="s">
        <v>44</v>
      </c>
      <c r="D321" s="89" t="s">
        <v>50</v>
      </c>
      <c r="E321" s="89" t="s">
        <v>50</v>
      </c>
    </row>
    <row r="322" spans="1:5" ht="16.5">
      <c r="A322" s="89" t="s">
        <v>620</v>
      </c>
      <c r="B322" s="89" t="s">
        <v>288</v>
      </c>
      <c r="C322" s="89" t="s">
        <v>45</v>
      </c>
      <c r="D322" s="89" t="s">
        <v>50</v>
      </c>
      <c r="E322" s="89" t="s">
        <v>50</v>
      </c>
    </row>
    <row r="323" spans="1:5" ht="16.5">
      <c r="A323" s="89" t="s">
        <v>620</v>
      </c>
      <c r="B323" s="89" t="s">
        <v>289</v>
      </c>
      <c r="C323" s="89" t="s">
        <v>44</v>
      </c>
      <c r="D323" s="89" t="s">
        <v>50</v>
      </c>
      <c r="E323" s="89" t="s">
        <v>50</v>
      </c>
    </row>
    <row r="324" spans="1:5" ht="16.5">
      <c r="A324" s="89" t="s">
        <v>620</v>
      </c>
      <c r="B324" s="89" t="s">
        <v>290</v>
      </c>
      <c r="C324" s="89" t="s">
        <v>49</v>
      </c>
      <c r="D324" s="89" t="s">
        <v>50</v>
      </c>
      <c r="E324" s="89" t="s">
        <v>50</v>
      </c>
    </row>
    <row r="325" spans="1:5" ht="16.5">
      <c r="A325" s="89" t="s">
        <v>620</v>
      </c>
      <c r="B325" s="89" t="s">
        <v>291</v>
      </c>
      <c r="C325" s="89" t="s">
        <v>309</v>
      </c>
      <c r="D325" s="89" t="s">
        <v>50</v>
      </c>
      <c r="E325" s="89" t="s">
        <v>50</v>
      </c>
    </row>
    <row r="326" spans="1:5" ht="16.5">
      <c r="A326" s="89" t="s">
        <v>620</v>
      </c>
      <c r="B326" s="89" t="s">
        <v>292</v>
      </c>
      <c r="C326" s="89" t="s">
        <v>45</v>
      </c>
      <c r="D326" s="89" t="s">
        <v>50</v>
      </c>
      <c r="E326" s="89" t="s">
        <v>50</v>
      </c>
    </row>
    <row r="327" spans="1:5" ht="16.5">
      <c r="A327" s="89" t="s">
        <v>621</v>
      </c>
      <c r="B327" s="89" t="s">
        <v>294</v>
      </c>
      <c r="C327" s="89" t="s">
        <v>45</v>
      </c>
      <c r="D327" s="89" t="s">
        <v>50</v>
      </c>
      <c r="E327" s="89" t="s">
        <v>50</v>
      </c>
    </row>
    <row r="328" spans="1:5" ht="16.5">
      <c r="A328" s="89" t="s">
        <v>621</v>
      </c>
      <c r="B328" s="89" t="s">
        <v>295</v>
      </c>
      <c r="C328" s="89" t="s">
        <v>43</v>
      </c>
      <c r="D328" s="89" t="s">
        <v>50</v>
      </c>
      <c r="E328" s="89" t="s">
        <v>50</v>
      </c>
    </row>
    <row r="329" spans="1:5" ht="16.5">
      <c r="A329" s="89" t="s">
        <v>621</v>
      </c>
      <c r="B329" s="89" t="s">
        <v>296</v>
      </c>
      <c r="C329" s="89" t="s">
        <v>46</v>
      </c>
      <c r="D329" s="89" t="s">
        <v>50</v>
      </c>
      <c r="E329" s="89" t="s">
        <v>50</v>
      </c>
    </row>
    <row r="330" spans="1:5" ht="16.5">
      <c r="A330" s="89" t="s">
        <v>621</v>
      </c>
      <c r="B330" s="89" t="s">
        <v>297</v>
      </c>
      <c r="C330" s="89" t="s">
        <v>45</v>
      </c>
      <c r="D330" s="89" t="s">
        <v>50</v>
      </c>
      <c r="E330" s="89" t="s">
        <v>50</v>
      </c>
    </row>
    <row r="331" spans="1:5" ht="16.5">
      <c r="A331" s="89" t="s">
        <v>621</v>
      </c>
      <c r="B331" s="89" t="s">
        <v>298</v>
      </c>
      <c r="C331" s="89" t="s">
        <v>48</v>
      </c>
      <c r="D331" s="89" t="s">
        <v>50</v>
      </c>
      <c r="E331" s="89" t="s">
        <v>50</v>
      </c>
    </row>
    <row r="332" spans="1:5" ht="16.5">
      <c r="A332" s="89" t="s">
        <v>621</v>
      </c>
      <c r="B332" s="89" t="s">
        <v>299</v>
      </c>
      <c r="C332" s="89" t="s">
        <v>47</v>
      </c>
      <c r="D332" s="89" t="s">
        <v>50</v>
      </c>
      <c r="E332" s="89" t="s">
        <v>50</v>
      </c>
    </row>
    <row r="333" spans="1:5" ht="16.5">
      <c r="A333" s="89" t="s">
        <v>621</v>
      </c>
      <c r="B333" s="89" t="s">
        <v>300</v>
      </c>
      <c r="C333" s="89" t="s">
        <v>47</v>
      </c>
      <c r="D333" s="89" t="s">
        <v>50</v>
      </c>
      <c r="E333" s="89" t="s">
        <v>50</v>
      </c>
    </row>
    <row r="334" spans="1:5" ht="16.5">
      <c r="A334" s="89" t="s">
        <v>621</v>
      </c>
      <c r="B334" s="89" t="s">
        <v>301</v>
      </c>
      <c r="C334" s="89" t="s">
        <v>44</v>
      </c>
      <c r="D334" s="89" t="s">
        <v>50</v>
      </c>
      <c r="E334" s="89" t="s">
        <v>50</v>
      </c>
    </row>
    <row r="335" spans="1:5" ht="16.5">
      <c r="A335" s="89" t="s">
        <v>621</v>
      </c>
      <c r="B335" s="89" t="s">
        <v>288</v>
      </c>
      <c r="C335" s="89" t="s">
        <v>45</v>
      </c>
      <c r="D335" s="89" t="s">
        <v>50</v>
      </c>
      <c r="E335" s="89" t="s">
        <v>50</v>
      </c>
    </row>
    <row r="336" spans="1:5" ht="16.5">
      <c r="A336" s="89" t="s">
        <v>621</v>
      </c>
      <c r="B336" s="89" t="s">
        <v>289</v>
      </c>
      <c r="C336" s="89" t="s">
        <v>44</v>
      </c>
      <c r="D336" s="89" t="s">
        <v>50</v>
      </c>
      <c r="E336" s="89" t="s">
        <v>50</v>
      </c>
    </row>
    <row r="337" spans="1:5" ht="16.5">
      <c r="A337" s="89" t="s">
        <v>621</v>
      </c>
      <c r="B337" s="89" t="s">
        <v>290</v>
      </c>
      <c r="C337" s="89" t="s">
        <v>49</v>
      </c>
      <c r="D337" s="89" t="s">
        <v>50</v>
      </c>
      <c r="E337" s="89" t="s">
        <v>50</v>
      </c>
    </row>
    <row r="338" spans="1:5" ht="16.5">
      <c r="A338" s="89" t="s">
        <v>621</v>
      </c>
      <c r="B338" s="89" t="s">
        <v>291</v>
      </c>
      <c r="C338" s="89" t="s">
        <v>309</v>
      </c>
      <c r="D338" s="89" t="s">
        <v>50</v>
      </c>
      <c r="E338" s="89" t="s">
        <v>50</v>
      </c>
    </row>
    <row r="339" spans="1:5" ht="16.5">
      <c r="A339" s="89" t="s">
        <v>621</v>
      </c>
      <c r="B339" s="89" t="s">
        <v>292</v>
      </c>
      <c r="C339" s="89" t="s">
        <v>45</v>
      </c>
      <c r="D339" s="89" t="s">
        <v>50</v>
      </c>
      <c r="E339" s="89" t="s">
        <v>50</v>
      </c>
    </row>
    <row r="340" spans="1:5" ht="16.5">
      <c r="A340" s="89" t="s">
        <v>622</v>
      </c>
      <c r="B340" s="89" t="s">
        <v>294</v>
      </c>
      <c r="C340" s="89" t="s">
        <v>45</v>
      </c>
      <c r="D340" s="89" t="s">
        <v>50</v>
      </c>
      <c r="E340" s="89" t="s">
        <v>50</v>
      </c>
    </row>
    <row r="341" spans="1:5" ht="16.5">
      <c r="A341" s="89" t="s">
        <v>622</v>
      </c>
      <c r="B341" s="89" t="s">
        <v>295</v>
      </c>
      <c r="C341" s="89" t="s">
        <v>43</v>
      </c>
      <c r="D341" s="89" t="s">
        <v>50</v>
      </c>
      <c r="E341" s="89" t="s">
        <v>50</v>
      </c>
    </row>
    <row r="342" spans="1:5" ht="16.5">
      <c r="A342" s="89" t="s">
        <v>622</v>
      </c>
      <c r="B342" s="89" t="s">
        <v>296</v>
      </c>
      <c r="C342" s="89" t="s">
        <v>46</v>
      </c>
      <c r="D342" s="89" t="s">
        <v>50</v>
      </c>
      <c r="E342" s="89" t="s">
        <v>50</v>
      </c>
    </row>
    <row r="343" spans="1:5" ht="16.5">
      <c r="A343" s="89" t="s">
        <v>622</v>
      </c>
      <c r="B343" s="89" t="s">
        <v>297</v>
      </c>
      <c r="C343" s="89" t="s">
        <v>45</v>
      </c>
      <c r="D343" s="89" t="s">
        <v>50</v>
      </c>
      <c r="E343" s="89" t="s">
        <v>50</v>
      </c>
    </row>
    <row r="344" spans="1:5" ht="16.5">
      <c r="A344" s="89" t="s">
        <v>622</v>
      </c>
      <c r="B344" s="89" t="s">
        <v>298</v>
      </c>
      <c r="C344" s="89" t="s">
        <v>48</v>
      </c>
      <c r="D344" s="89" t="s">
        <v>50</v>
      </c>
      <c r="E344" s="89" t="s">
        <v>50</v>
      </c>
    </row>
    <row r="345" spans="1:5" ht="16.5">
      <c r="A345" s="89" t="s">
        <v>622</v>
      </c>
      <c r="B345" s="89" t="s">
        <v>299</v>
      </c>
      <c r="C345" s="89" t="s">
        <v>47</v>
      </c>
      <c r="D345" s="89" t="s">
        <v>50</v>
      </c>
      <c r="E345" s="89" t="s">
        <v>50</v>
      </c>
    </row>
    <row r="346" spans="1:5" ht="16.5">
      <c r="A346" s="89" t="s">
        <v>622</v>
      </c>
      <c r="B346" s="89" t="s">
        <v>300</v>
      </c>
      <c r="C346" s="89" t="s">
        <v>47</v>
      </c>
      <c r="D346" s="89" t="s">
        <v>50</v>
      </c>
      <c r="E346" s="89" t="s">
        <v>50</v>
      </c>
    </row>
    <row r="347" spans="1:5" ht="16.5">
      <c r="A347" s="89" t="s">
        <v>622</v>
      </c>
      <c r="B347" s="89" t="s">
        <v>301</v>
      </c>
      <c r="C347" s="89" t="s">
        <v>44</v>
      </c>
      <c r="D347" s="89" t="s">
        <v>50</v>
      </c>
      <c r="E347" s="89" t="s">
        <v>50</v>
      </c>
    </row>
    <row r="348" spans="1:5" ht="16.5">
      <c r="A348" s="89" t="s">
        <v>622</v>
      </c>
      <c r="B348" s="89" t="s">
        <v>288</v>
      </c>
      <c r="C348" s="89" t="s">
        <v>45</v>
      </c>
      <c r="D348" s="89" t="s">
        <v>50</v>
      </c>
      <c r="E348" s="89" t="s">
        <v>50</v>
      </c>
    </row>
    <row r="349" spans="1:5" ht="16.5">
      <c r="A349" s="89" t="s">
        <v>622</v>
      </c>
      <c r="B349" s="89" t="s">
        <v>289</v>
      </c>
      <c r="C349" s="89" t="s">
        <v>44</v>
      </c>
      <c r="D349" s="89" t="s">
        <v>50</v>
      </c>
      <c r="E349" s="89" t="s">
        <v>50</v>
      </c>
    </row>
    <row r="350" spans="1:5" ht="16.5">
      <c r="A350" s="89" t="s">
        <v>622</v>
      </c>
      <c r="B350" s="89" t="s">
        <v>290</v>
      </c>
      <c r="C350" s="89" t="s">
        <v>49</v>
      </c>
      <c r="D350" s="89" t="s">
        <v>50</v>
      </c>
      <c r="E350" s="89" t="s">
        <v>50</v>
      </c>
    </row>
    <row r="351" spans="1:5" ht="16.5">
      <c r="A351" s="89" t="s">
        <v>622</v>
      </c>
      <c r="B351" s="89" t="s">
        <v>291</v>
      </c>
      <c r="C351" s="89" t="s">
        <v>309</v>
      </c>
      <c r="D351" s="89" t="s">
        <v>50</v>
      </c>
      <c r="E351" s="89" t="s">
        <v>50</v>
      </c>
    </row>
    <row r="352" spans="1:5" ht="16.5">
      <c r="A352" s="89" t="s">
        <v>622</v>
      </c>
      <c r="B352" s="89" t="s">
        <v>292</v>
      </c>
      <c r="C352" s="89" t="s">
        <v>45</v>
      </c>
      <c r="D352" s="89" t="s">
        <v>50</v>
      </c>
      <c r="E352" s="89" t="s">
        <v>50</v>
      </c>
    </row>
    <row r="353" spans="1:5" ht="16.5">
      <c r="A353" s="89" t="s">
        <v>623</v>
      </c>
      <c r="B353" s="89" t="s">
        <v>294</v>
      </c>
      <c r="C353" s="89" t="s">
        <v>45</v>
      </c>
      <c r="D353" s="89" t="s">
        <v>50</v>
      </c>
      <c r="E353" s="89" t="s">
        <v>50</v>
      </c>
    </row>
    <row r="354" spans="1:5" ht="16.5">
      <c r="A354" s="89" t="s">
        <v>623</v>
      </c>
      <c r="B354" s="89" t="s">
        <v>295</v>
      </c>
      <c r="C354" s="89" t="s">
        <v>43</v>
      </c>
      <c r="D354" s="89" t="s">
        <v>481</v>
      </c>
      <c r="E354" s="89" t="s">
        <v>211</v>
      </c>
    </row>
    <row r="355" spans="1:5" ht="16.5">
      <c r="A355" s="89" t="s">
        <v>623</v>
      </c>
      <c r="B355" s="89" t="s">
        <v>296</v>
      </c>
      <c r="C355" s="89" t="s">
        <v>46</v>
      </c>
      <c r="D355" s="89" t="s">
        <v>266</v>
      </c>
      <c r="E355" s="89" t="s">
        <v>71</v>
      </c>
    </row>
    <row r="356" spans="1:5" ht="16.5">
      <c r="A356" s="89" t="s">
        <v>623</v>
      </c>
      <c r="B356" s="89" t="s">
        <v>297</v>
      </c>
      <c r="C356" s="89" t="s">
        <v>45</v>
      </c>
      <c r="D356" s="89" t="s">
        <v>624</v>
      </c>
      <c r="E356" s="89" t="s">
        <v>50</v>
      </c>
    </row>
    <row r="357" spans="1:5" ht="16.5">
      <c r="A357" s="89" t="s">
        <v>623</v>
      </c>
      <c r="B357" s="89" t="s">
        <v>298</v>
      </c>
      <c r="C357" s="89" t="s">
        <v>48</v>
      </c>
      <c r="D357" s="89" t="s">
        <v>50</v>
      </c>
      <c r="E357" s="89" t="s">
        <v>50</v>
      </c>
    </row>
    <row r="358" spans="1:5" ht="16.5">
      <c r="A358" s="89" t="s">
        <v>623</v>
      </c>
      <c r="B358" s="89" t="s">
        <v>299</v>
      </c>
      <c r="C358" s="89" t="s">
        <v>47</v>
      </c>
      <c r="D358" s="89" t="s">
        <v>50</v>
      </c>
      <c r="E358" s="89" t="s">
        <v>50</v>
      </c>
    </row>
    <row r="359" spans="1:5" ht="16.5">
      <c r="A359" s="89" t="s">
        <v>623</v>
      </c>
      <c r="B359" s="89" t="s">
        <v>300</v>
      </c>
      <c r="C359" s="89" t="s">
        <v>47</v>
      </c>
      <c r="D359" s="89" t="s">
        <v>625</v>
      </c>
      <c r="E359" s="89" t="s">
        <v>626</v>
      </c>
    </row>
    <row r="360" spans="1:5" ht="16.5">
      <c r="A360" s="89" t="s">
        <v>623</v>
      </c>
      <c r="B360" s="89" t="s">
        <v>301</v>
      </c>
      <c r="C360" s="89" t="s">
        <v>44</v>
      </c>
      <c r="D360" s="89" t="s">
        <v>627</v>
      </c>
      <c r="E360" s="89" t="s">
        <v>628</v>
      </c>
    </row>
    <row r="361" spans="1:5" ht="16.5">
      <c r="A361" s="89" t="s">
        <v>623</v>
      </c>
      <c r="B361" s="89" t="s">
        <v>288</v>
      </c>
      <c r="C361" s="89" t="s">
        <v>45</v>
      </c>
      <c r="D361" s="89" t="s">
        <v>629</v>
      </c>
      <c r="E361" s="89" t="s">
        <v>630</v>
      </c>
    </row>
    <row r="362" spans="1:5" ht="16.5">
      <c r="A362" s="89" t="s">
        <v>623</v>
      </c>
      <c r="B362" s="89" t="s">
        <v>289</v>
      </c>
      <c r="C362" s="89" t="s">
        <v>44</v>
      </c>
      <c r="D362" s="89" t="s">
        <v>631</v>
      </c>
      <c r="E362" s="89" t="s">
        <v>632</v>
      </c>
    </row>
    <row r="363" spans="1:5" ht="16.5">
      <c r="A363" s="89" t="s">
        <v>623</v>
      </c>
      <c r="B363" s="89" t="s">
        <v>290</v>
      </c>
      <c r="C363" s="89" t="s">
        <v>49</v>
      </c>
      <c r="D363" s="89" t="s">
        <v>115</v>
      </c>
      <c r="E363" s="89" t="s">
        <v>633</v>
      </c>
    </row>
    <row r="364" spans="1:5" ht="16.5">
      <c r="A364" s="89" t="s">
        <v>623</v>
      </c>
      <c r="B364" s="89" t="s">
        <v>291</v>
      </c>
      <c r="C364" s="89" t="s">
        <v>309</v>
      </c>
      <c r="D364" s="89" t="s">
        <v>634</v>
      </c>
      <c r="E364" s="89" t="s">
        <v>635</v>
      </c>
    </row>
    <row r="365" spans="1:5" ht="16.5">
      <c r="A365" s="89" t="s">
        <v>623</v>
      </c>
      <c r="B365" s="89" t="s">
        <v>292</v>
      </c>
      <c r="C365" s="89" t="s">
        <v>45</v>
      </c>
      <c r="D365" s="89" t="s">
        <v>50</v>
      </c>
      <c r="E365" s="89" t="s">
        <v>50</v>
      </c>
    </row>
    <row r="366" spans="1:5" ht="16.5">
      <c r="A366" s="89" t="s">
        <v>636</v>
      </c>
      <c r="B366" s="89" t="s">
        <v>294</v>
      </c>
      <c r="C366" s="89" t="s">
        <v>45</v>
      </c>
      <c r="D366" s="89" t="s">
        <v>637</v>
      </c>
      <c r="E366" s="89" t="s">
        <v>638</v>
      </c>
    </row>
    <row r="367" spans="1:5" ht="16.5">
      <c r="A367" s="89" t="s">
        <v>636</v>
      </c>
      <c r="B367" s="89" t="s">
        <v>295</v>
      </c>
      <c r="C367" s="89" t="s">
        <v>43</v>
      </c>
      <c r="D367" s="89" t="s">
        <v>639</v>
      </c>
      <c r="E367" s="89" t="s">
        <v>640</v>
      </c>
    </row>
    <row r="368" spans="1:5" ht="16.5">
      <c r="A368" s="89" t="s">
        <v>636</v>
      </c>
      <c r="B368" s="89" t="s">
        <v>296</v>
      </c>
      <c r="C368" s="89" t="s">
        <v>46</v>
      </c>
      <c r="D368" s="89" t="s">
        <v>576</v>
      </c>
      <c r="E368" s="89" t="s">
        <v>127</v>
      </c>
    </row>
    <row r="369" spans="1:5" ht="16.5">
      <c r="A369" s="89" t="s">
        <v>636</v>
      </c>
      <c r="B369" s="89" t="s">
        <v>297</v>
      </c>
      <c r="C369" s="89" t="s">
        <v>45</v>
      </c>
      <c r="D369" s="89" t="s">
        <v>641</v>
      </c>
      <c r="E369" s="89" t="s">
        <v>642</v>
      </c>
    </row>
    <row r="370" spans="1:5" ht="16.5">
      <c r="A370" s="89" t="s">
        <v>636</v>
      </c>
      <c r="B370" s="89" t="s">
        <v>298</v>
      </c>
      <c r="C370" s="89" t="s">
        <v>48</v>
      </c>
      <c r="D370" s="89" t="s">
        <v>643</v>
      </c>
      <c r="E370" s="89" t="s">
        <v>268</v>
      </c>
    </row>
    <row r="371" spans="1:5" ht="16.5">
      <c r="A371" s="89" t="s">
        <v>636</v>
      </c>
      <c r="B371" s="89" t="s">
        <v>299</v>
      </c>
      <c r="C371" s="89" t="s">
        <v>47</v>
      </c>
      <c r="D371" s="89" t="s">
        <v>223</v>
      </c>
      <c r="E371" s="89" t="s">
        <v>594</v>
      </c>
    </row>
    <row r="372" spans="1:5" ht="16.5">
      <c r="A372" s="89" t="s">
        <v>636</v>
      </c>
      <c r="B372" s="89" t="s">
        <v>300</v>
      </c>
      <c r="C372" s="89" t="s">
        <v>47</v>
      </c>
      <c r="D372" s="89" t="s">
        <v>146</v>
      </c>
      <c r="E372" s="89" t="s">
        <v>644</v>
      </c>
    </row>
    <row r="373" spans="1:5" ht="16.5">
      <c r="A373" s="89" t="s">
        <v>636</v>
      </c>
      <c r="B373" s="89" t="s">
        <v>301</v>
      </c>
      <c r="C373" s="89" t="s">
        <v>44</v>
      </c>
      <c r="D373" s="89" t="s">
        <v>645</v>
      </c>
      <c r="E373" s="89" t="s">
        <v>646</v>
      </c>
    </row>
    <row r="374" spans="1:5" ht="16.5">
      <c r="A374" s="89" t="s">
        <v>636</v>
      </c>
      <c r="B374" s="89" t="s">
        <v>288</v>
      </c>
      <c r="C374" s="89" t="s">
        <v>45</v>
      </c>
      <c r="D374" s="89" t="s">
        <v>647</v>
      </c>
      <c r="E374" s="89" t="s">
        <v>648</v>
      </c>
    </row>
    <row r="375" spans="1:5" ht="16.5">
      <c r="A375" s="89" t="s">
        <v>636</v>
      </c>
      <c r="B375" s="89" t="s">
        <v>289</v>
      </c>
      <c r="C375" s="89" t="s">
        <v>44</v>
      </c>
      <c r="D375" s="89" t="s">
        <v>649</v>
      </c>
      <c r="E375" s="89" t="s">
        <v>650</v>
      </c>
    </row>
    <row r="376" spans="1:5" ht="16.5">
      <c r="A376" s="89" t="s">
        <v>636</v>
      </c>
      <c r="B376" s="89" t="s">
        <v>290</v>
      </c>
      <c r="C376" s="89" t="s">
        <v>49</v>
      </c>
      <c r="D376" s="89" t="s">
        <v>50</v>
      </c>
      <c r="E376" s="89" t="s">
        <v>50</v>
      </c>
    </row>
    <row r="377" spans="1:5" ht="16.5">
      <c r="A377" s="89" t="s">
        <v>636</v>
      </c>
      <c r="B377" s="89" t="s">
        <v>291</v>
      </c>
      <c r="C377" s="89" t="s">
        <v>309</v>
      </c>
      <c r="D377" s="89" t="s">
        <v>50</v>
      </c>
      <c r="E377" s="89" t="s">
        <v>50</v>
      </c>
    </row>
    <row r="378" spans="1:5" ht="16.5">
      <c r="A378" s="89" t="s">
        <v>636</v>
      </c>
      <c r="B378" s="89" t="s">
        <v>292</v>
      </c>
      <c r="C378" s="89" t="s">
        <v>45</v>
      </c>
      <c r="D378" s="89" t="s">
        <v>50</v>
      </c>
      <c r="E378" s="89" t="s">
        <v>50</v>
      </c>
    </row>
    <row r="379" spans="1:5" ht="16.5">
      <c r="A379" s="89" t="s">
        <v>651</v>
      </c>
      <c r="B379" s="89" t="s">
        <v>294</v>
      </c>
      <c r="C379" s="89" t="s">
        <v>45</v>
      </c>
      <c r="D379" s="89" t="s">
        <v>171</v>
      </c>
      <c r="E379" s="89" t="s">
        <v>652</v>
      </c>
    </row>
    <row r="380" spans="1:5" ht="16.5">
      <c r="A380" s="89" t="s">
        <v>651</v>
      </c>
      <c r="B380" s="89" t="s">
        <v>295</v>
      </c>
      <c r="C380" s="89" t="s">
        <v>43</v>
      </c>
      <c r="D380" s="89" t="s">
        <v>227</v>
      </c>
      <c r="E380" s="89" t="s">
        <v>653</v>
      </c>
    </row>
    <row r="381" spans="1:5" ht="16.5">
      <c r="A381" s="89" t="s">
        <v>651</v>
      </c>
      <c r="B381" s="89" t="s">
        <v>296</v>
      </c>
      <c r="C381" s="89" t="s">
        <v>46</v>
      </c>
      <c r="D381" s="89" t="s">
        <v>654</v>
      </c>
      <c r="E381" s="89" t="s">
        <v>50</v>
      </c>
    </row>
    <row r="382" spans="1:5" ht="16.5">
      <c r="A382" s="89" t="s">
        <v>651</v>
      </c>
      <c r="B382" s="89" t="s">
        <v>297</v>
      </c>
      <c r="C382" s="89" t="s">
        <v>45</v>
      </c>
      <c r="D382" s="89" t="s">
        <v>655</v>
      </c>
      <c r="E382" s="89" t="s">
        <v>656</v>
      </c>
    </row>
    <row r="383" spans="1:5" ht="16.5">
      <c r="A383" s="89" t="s">
        <v>651</v>
      </c>
      <c r="B383" s="89" t="s">
        <v>298</v>
      </c>
      <c r="C383" s="89" t="s">
        <v>48</v>
      </c>
      <c r="D383" s="89" t="s">
        <v>50</v>
      </c>
      <c r="E383" s="89" t="s">
        <v>50</v>
      </c>
    </row>
    <row r="384" spans="1:5" ht="16.5">
      <c r="A384" s="89" t="s">
        <v>651</v>
      </c>
      <c r="B384" s="89" t="s">
        <v>299</v>
      </c>
      <c r="C384" s="89" t="s">
        <v>47</v>
      </c>
      <c r="D384" s="89" t="s">
        <v>657</v>
      </c>
      <c r="E384" s="89" t="s">
        <v>50</v>
      </c>
    </row>
    <row r="385" spans="1:5" ht="16.5">
      <c r="A385" s="89" t="s">
        <v>651</v>
      </c>
      <c r="B385" s="89" t="s">
        <v>300</v>
      </c>
      <c r="C385" s="89" t="s">
        <v>47</v>
      </c>
      <c r="D385" s="89" t="s">
        <v>658</v>
      </c>
      <c r="E385" s="89" t="s">
        <v>659</v>
      </c>
    </row>
    <row r="386" spans="1:5" ht="16.5">
      <c r="A386" s="89" t="s">
        <v>651</v>
      </c>
      <c r="B386" s="89" t="s">
        <v>301</v>
      </c>
      <c r="C386" s="89" t="s">
        <v>44</v>
      </c>
      <c r="D386" s="89" t="s">
        <v>660</v>
      </c>
      <c r="E386" s="89" t="s">
        <v>50</v>
      </c>
    </row>
    <row r="387" spans="1:5" ht="16.5">
      <c r="A387" s="89" t="s">
        <v>651</v>
      </c>
      <c r="B387" s="89" t="s">
        <v>288</v>
      </c>
      <c r="C387" s="89" t="s">
        <v>45</v>
      </c>
      <c r="D387" s="89" t="s">
        <v>661</v>
      </c>
      <c r="E387" s="89" t="s">
        <v>50</v>
      </c>
    </row>
    <row r="388" spans="1:5" ht="16.5">
      <c r="A388" s="89" t="s">
        <v>651</v>
      </c>
      <c r="B388" s="89" t="s">
        <v>289</v>
      </c>
      <c r="C388" s="89" t="s">
        <v>44</v>
      </c>
      <c r="D388" s="89" t="s">
        <v>662</v>
      </c>
      <c r="E388" s="89" t="s">
        <v>50</v>
      </c>
    </row>
    <row r="389" spans="1:5" ht="16.5">
      <c r="A389" s="89" t="s">
        <v>651</v>
      </c>
      <c r="B389" s="89" t="s">
        <v>290</v>
      </c>
      <c r="C389" s="89" t="s">
        <v>49</v>
      </c>
      <c r="D389" s="89" t="s">
        <v>50</v>
      </c>
      <c r="E389" s="89" t="s">
        <v>50</v>
      </c>
    </row>
    <row r="390" spans="1:5" ht="16.5">
      <c r="A390" s="89" t="s">
        <v>651</v>
      </c>
      <c r="B390" s="89" t="s">
        <v>291</v>
      </c>
      <c r="C390" s="89" t="s">
        <v>309</v>
      </c>
      <c r="D390" s="89" t="s">
        <v>50</v>
      </c>
      <c r="E390" s="89" t="s">
        <v>198</v>
      </c>
    </row>
    <row r="391" spans="1:5" ht="16.5">
      <c r="A391" s="89" t="s">
        <v>651</v>
      </c>
      <c r="B391" s="89" t="s">
        <v>292</v>
      </c>
      <c r="C391" s="89" t="s">
        <v>45</v>
      </c>
      <c r="D391" s="89" t="s">
        <v>50</v>
      </c>
      <c r="E391" s="89" t="s">
        <v>50</v>
      </c>
    </row>
    <row r="392" spans="1:5" ht="16.5">
      <c r="A392" s="89" t="s">
        <v>663</v>
      </c>
      <c r="B392" s="89" t="s">
        <v>294</v>
      </c>
      <c r="C392" s="89" t="s">
        <v>45</v>
      </c>
      <c r="D392" s="89" t="s">
        <v>664</v>
      </c>
      <c r="E392" s="89" t="s">
        <v>665</v>
      </c>
    </row>
    <row r="393" spans="1:5" ht="16.5">
      <c r="A393" s="89" t="s">
        <v>663</v>
      </c>
      <c r="B393" s="89" t="s">
        <v>295</v>
      </c>
      <c r="C393" s="89" t="s">
        <v>43</v>
      </c>
      <c r="D393" s="89" t="s">
        <v>666</v>
      </c>
      <c r="E393" s="89" t="s">
        <v>667</v>
      </c>
    </row>
    <row r="394" spans="1:5" ht="16.5">
      <c r="A394" s="89" t="s">
        <v>663</v>
      </c>
      <c r="B394" s="89" t="s">
        <v>296</v>
      </c>
      <c r="C394" s="89" t="s">
        <v>46</v>
      </c>
      <c r="D394" s="89" t="s">
        <v>668</v>
      </c>
      <c r="E394" s="89" t="s">
        <v>669</v>
      </c>
    </row>
    <row r="395" spans="1:5" ht="16.5">
      <c r="A395" s="89" t="s">
        <v>663</v>
      </c>
      <c r="B395" s="89" t="s">
        <v>297</v>
      </c>
      <c r="C395" s="89" t="s">
        <v>45</v>
      </c>
      <c r="D395" s="89" t="s">
        <v>50</v>
      </c>
      <c r="E395" s="89" t="s">
        <v>50</v>
      </c>
    </row>
    <row r="396" spans="1:5" ht="16.5">
      <c r="A396" s="89" t="s">
        <v>663</v>
      </c>
      <c r="B396" s="89" t="s">
        <v>298</v>
      </c>
      <c r="C396" s="89" t="s">
        <v>48</v>
      </c>
      <c r="D396" s="89" t="s">
        <v>670</v>
      </c>
      <c r="E396" s="89" t="s">
        <v>671</v>
      </c>
    </row>
    <row r="397" spans="1:5" ht="16.5">
      <c r="A397" s="89" t="s">
        <v>663</v>
      </c>
      <c r="B397" s="89" t="s">
        <v>299</v>
      </c>
      <c r="C397" s="89" t="s">
        <v>47</v>
      </c>
      <c r="D397" s="89" t="s">
        <v>672</v>
      </c>
      <c r="E397" s="89" t="s">
        <v>673</v>
      </c>
    </row>
    <row r="398" spans="1:5" ht="16.5">
      <c r="A398" s="89" t="s">
        <v>663</v>
      </c>
      <c r="B398" s="89" t="s">
        <v>300</v>
      </c>
      <c r="C398" s="89" t="s">
        <v>47</v>
      </c>
      <c r="D398" s="89" t="s">
        <v>674</v>
      </c>
      <c r="E398" s="89" t="s">
        <v>675</v>
      </c>
    </row>
    <row r="399" spans="1:5" ht="16.5">
      <c r="A399" s="89" t="s">
        <v>663</v>
      </c>
      <c r="B399" s="89" t="s">
        <v>301</v>
      </c>
      <c r="C399" s="89" t="s">
        <v>44</v>
      </c>
      <c r="D399" s="89" t="s">
        <v>153</v>
      </c>
      <c r="E399" s="89" t="s">
        <v>676</v>
      </c>
    </row>
    <row r="400" spans="1:5" ht="16.5">
      <c r="A400" s="89" t="s">
        <v>663</v>
      </c>
      <c r="B400" s="89" t="s">
        <v>288</v>
      </c>
      <c r="C400" s="89" t="s">
        <v>45</v>
      </c>
      <c r="D400" s="89" t="s">
        <v>346</v>
      </c>
      <c r="E400" s="89" t="s">
        <v>677</v>
      </c>
    </row>
    <row r="401" spans="1:5" ht="16.5">
      <c r="A401" s="89" t="s">
        <v>663</v>
      </c>
      <c r="B401" s="89" t="s">
        <v>289</v>
      </c>
      <c r="C401" s="89" t="s">
        <v>44</v>
      </c>
      <c r="D401" s="89" t="s">
        <v>678</v>
      </c>
      <c r="E401" s="89" t="s">
        <v>679</v>
      </c>
    </row>
    <row r="402" spans="1:5" ht="16.5">
      <c r="A402" s="89" t="s">
        <v>663</v>
      </c>
      <c r="B402" s="89" t="s">
        <v>290</v>
      </c>
      <c r="C402" s="89" t="s">
        <v>49</v>
      </c>
      <c r="D402" s="89" t="s">
        <v>50</v>
      </c>
      <c r="E402" s="89" t="s">
        <v>50</v>
      </c>
    </row>
    <row r="403" spans="1:5" ht="16.5">
      <c r="A403" s="89" t="s">
        <v>663</v>
      </c>
      <c r="B403" s="89" t="s">
        <v>291</v>
      </c>
      <c r="C403" s="89" t="s">
        <v>309</v>
      </c>
      <c r="D403" s="89" t="s">
        <v>680</v>
      </c>
      <c r="E403" s="89" t="s">
        <v>681</v>
      </c>
    </row>
    <row r="404" spans="1:5" ht="16.5">
      <c r="A404" s="89" t="s">
        <v>663</v>
      </c>
      <c r="B404" s="89" t="s">
        <v>292</v>
      </c>
      <c r="C404" s="89" t="s">
        <v>45</v>
      </c>
      <c r="D404" s="89" t="s">
        <v>50</v>
      </c>
      <c r="E404" s="89" t="s">
        <v>50</v>
      </c>
    </row>
    <row r="405" spans="1:5" ht="16.5">
      <c r="A405" s="89" t="s">
        <v>682</v>
      </c>
      <c r="B405" s="89" t="s">
        <v>294</v>
      </c>
      <c r="C405" s="89" t="s">
        <v>45</v>
      </c>
      <c r="D405" s="89" t="s">
        <v>50</v>
      </c>
      <c r="E405" s="89" t="s">
        <v>50</v>
      </c>
    </row>
    <row r="406" spans="1:5" ht="16.5">
      <c r="A406" s="89" t="s">
        <v>682</v>
      </c>
      <c r="B406" s="89" t="s">
        <v>295</v>
      </c>
      <c r="C406" s="89" t="s">
        <v>43</v>
      </c>
      <c r="D406" s="89" t="s">
        <v>50</v>
      </c>
      <c r="E406" s="89" t="s">
        <v>50</v>
      </c>
    </row>
    <row r="407" spans="1:5" ht="16.5">
      <c r="A407" s="89" t="s">
        <v>682</v>
      </c>
      <c r="B407" s="89" t="s">
        <v>296</v>
      </c>
      <c r="C407" s="89" t="s">
        <v>46</v>
      </c>
      <c r="D407" s="89" t="s">
        <v>50</v>
      </c>
      <c r="E407" s="89" t="s">
        <v>50</v>
      </c>
    </row>
    <row r="408" spans="1:5" ht="16.5">
      <c r="A408" s="89" t="s">
        <v>682</v>
      </c>
      <c r="B408" s="89" t="s">
        <v>297</v>
      </c>
      <c r="C408" s="89" t="s">
        <v>45</v>
      </c>
      <c r="D408" s="89" t="s">
        <v>50</v>
      </c>
      <c r="E408" s="89" t="s">
        <v>50</v>
      </c>
    </row>
    <row r="409" spans="1:5" ht="16.5">
      <c r="A409" s="89" t="s">
        <v>682</v>
      </c>
      <c r="B409" s="89" t="s">
        <v>298</v>
      </c>
      <c r="C409" s="89" t="s">
        <v>48</v>
      </c>
      <c r="D409" s="89" t="s">
        <v>50</v>
      </c>
      <c r="E409" s="89" t="s">
        <v>50</v>
      </c>
    </row>
    <row r="410" spans="1:5" ht="16.5">
      <c r="A410" s="89" t="s">
        <v>682</v>
      </c>
      <c r="B410" s="89" t="s">
        <v>299</v>
      </c>
      <c r="C410" s="89" t="s">
        <v>47</v>
      </c>
      <c r="D410" s="89" t="s">
        <v>50</v>
      </c>
      <c r="E410" s="89" t="s">
        <v>50</v>
      </c>
    </row>
    <row r="411" spans="1:5" ht="16.5">
      <c r="A411" s="89" t="s">
        <v>682</v>
      </c>
      <c r="B411" s="89" t="s">
        <v>300</v>
      </c>
      <c r="C411" s="89" t="s">
        <v>47</v>
      </c>
      <c r="D411" s="89" t="s">
        <v>50</v>
      </c>
      <c r="E411" s="89" t="s">
        <v>50</v>
      </c>
    </row>
    <row r="412" spans="1:5" ht="16.5">
      <c r="A412" s="89" t="s">
        <v>682</v>
      </c>
      <c r="B412" s="89" t="s">
        <v>301</v>
      </c>
      <c r="C412" s="89" t="s">
        <v>44</v>
      </c>
      <c r="D412" s="89" t="s">
        <v>50</v>
      </c>
      <c r="E412" s="89" t="s">
        <v>50</v>
      </c>
    </row>
    <row r="413" spans="1:5" ht="16.5">
      <c r="A413" s="89" t="s">
        <v>682</v>
      </c>
      <c r="B413" s="89" t="s">
        <v>288</v>
      </c>
      <c r="C413" s="89" t="s">
        <v>45</v>
      </c>
      <c r="D413" s="89" t="s">
        <v>50</v>
      </c>
      <c r="E413" s="89" t="s">
        <v>50</v>
      </c>
    </row>
    <row r="414" spans="1:5" ht="16.5">
      <c r="A414" s="89" t="s">
        <v>682</v>
      </c>
      <c r="B414" s="89" t="s">
        <v>289</v>
      </c>
      <c r="C414" s="89" t="s">
        <v>44</v>
      </c>
      <c r="D414" s="89" t="s">
        <v>50</v>
      </c>
      <c r="E414" s="89" t="s">
        <v>50</v>
      </c>
    </row>
    <row r="415" spans="1:5" ht="16.5">
      <c r="A415" s="89" t="s">
        <v>682</v>
      </c>
      <c r="B415" s="89" t="s">
        <v>290</v>
      </c>
      <c r="C415" s="89" t="s">
        <v>49</v>
      </c>
      <c r="D415" s="89" t="s">
        <v>50</v>
      </c>
      <c r="E415" s="89" t="s">
        <v>50</v>
      </c>
    </row>
    <row r="416" spans="1:5" ht="16.5">
      <c r="A416" s="89" t="s">
        <v>682</v>
      </c>
      <c r="B416" s="89" t="s">
        <v>291</v>
      </c>
      <c r="C416" s="89" t="s">
        <v>309</v>
      </c>
      <c r="D416" s="89" t="s">
        <v>50</v>
      </c>
      <c r="E416" s="89" t="s">
        <v>50</v>
      </c>
    </row>
    <row r="417" spans="1:5" ht="16.5">
      <c r="A417" s="89" t="s">
        <v>682</v>
      </c>
      <c r="B417" s="89" t="s">
        <v>292</v>
      </c>
      <c r="C417" s="89" t="s">
        <v>45</v>
      </c>
      <c r="D417" s="89" t="s">
        <v>50</v>
      </c>
      <c r="E417" s="89" t="s">
        <v>50</v>
      </c>
    </row>
    <row r="418" spans="1:5" ht="16.5">
      <c r="A418" s="89" t="s">
        <v>683</v>
      </c>
      <c r="B418" s="89" t="s">
        <v>294</v>
      </c>
      <c r="C418" s="89" t="s">
        <v>45</v>
      </c>
      <c r="D418" s="89" t="s">
        <v>50</v>
      </c>
      <c r="E418" s="89" t="s">
        <v>50</v>
      </c>
    </row>
    <row r="419" spans="1:5" ht="16.5">
      <c r="A419" s="89" t="s">
        <v>683</v>
      </c>
      <c r="B419" s="89" t="s">
        <v>295</v>
      </c>
      <c r="C419" s="89" t="s">
        <v>43</v>
      </c>
      <c r="D419" s="89" t="s">
        <v>50</v>
      </c>
      <c r="E419" s="89" t="s">
        <v>50</v>
      </c>
    </row>
    <row r="420" spans="1:5" ht="16.5">
      <c r="A420" s="89" t="s">
        <v>683</v>
      </c>
      <c r="B420" s="89" t="s">
        <v>296</v>
      </c>
      <c r="C420" s="89" t="s">
        <v>46</v>
      </c>
      <c r="D420" s="89" t="s">
        <v>50</v>
      </c>
      <c r="E420" s="89" t="s">
        <v>50</v>
      </c>
    </row>
    <row r="421" spans="1:5" ht="16.5">
      <c r="A421" s="89" t="s">
        <v>683</v>
      </c>
      <c r="B421" s="89" t="s">
        <v>297</v>
      </c>
      <c r="C421" s="89" t="s">
        <v>45</v>
      </c>
      <c r="D421" s="89" t="s">
        <v>50</v>
      </c>
      <c r="E421" s="89" t="s">
        <v>50</v>
      </c>
    </row>
    <row r="422" spans="1:5" ht="16.5">
      <c r="A422" s="89" t="s">
        <v>683</v>
      </c>
      <c r="B422" s="89" t="s">
        <v>298</v>
      </c>
      <c r="C422" s="89" t="s">
        <v>48</v>
      </c>
      <c r="D422" s="89" t="s">
        <v>50</v>
      </c>
      <c r="E422" s="89" t="s">
        <v>50</v>
      </c>
    </row>
    <row r="423" spans="1:5" ht="16.5">
      <c r="A423" s="89" t="s">
        <v>683</v>
      </c>
      <c r="B423" s="89" t="s">
        <v>299</v>
      </c>
      <c r="C423" s="89" t="s">
        <v>47</v>
      </c>
      <c r="D423" s="89" t="s">
        <v>50</v>
      </c>
      <c r="E423" s="89" t="s">
        <v>50</v>
      </c>
    </row>
    <row r="424" spans="1:5" ht="16.5">
      <c r="A424" s="89" t="s">
        <v>683</v>
      </c>
      <c r="B424" s="89" t="s">
        <v>300</v>
      </c>
      <c r="C424" s="89" t="s">
        <v>47</v>
      </c>
      <c r="D424" s="89" t="s">
        <v>50</v>
      </c>
      <c r="E424" s="89" t="s">
        <v>50</v>
      </c>
    </row>
    <row r="425" spans="1:5" ht="16.5">
      <c r="A425" s="89" t="s">
        <v>683</v>
      </c>
      <c r="B425" s="89" t="s">
        <v>301</v>
      </c>
      <c r="C425" s="89" t="s">
        <v>44</v>
      </c>
      <c r="D425" s="89" t="s">
        <v>50</v>
      </c>
      <c r="E425" s="89" t="s">
        <v>50</v>
      </c>
    </row>
    <row r="426" spans="1:5" ht="16.5">
      <c r="A426" s="89" t="s">
        <v>683</v>
      </c>
      <c r="B426" s="89" t="s">
        <v>288</v>
      </c>
      <c r="C426" s="89" t="s">
        <v>45</v>
      </c>
      <c r="D426" s="89" t="s">
        <v>50</v>
      </c>
      <c r="E426" s="89" t="s">
        <v>50</v>
      </c>
    </row>
    <row r="427" spans="1:5" ht="16.5">
      <c r="A427" s="89" t="s">
        <v>683</v>
      </c>
      <c r="B427" s="89" t="s">
        <v>289</v>
      </c>
      <c r="C427" s="89" t="s">
        <v>44</v>
      </c>
      <c r="D427" s="89" t="s">
        <v>50</v>
      </c>
      <c r="E427" s="89" t="s">
        <v>50</v>
      </c>
    </row>
    <row r="428" spans="1:5" ht="16.5">
      <c r="A428" s="89" t="s">
        <v>683</v>
      </c>
      <c r="B428" s="89" t="s">
        <v>290</v>
      </c>
      <c r="C428" s="89" t="s">
        <v>49</v>
      </c>
      <c r="D428" s="89" t="s">
        <v>50</v>
      </c>
      <c r="E428" s="89" t="s">
        <v>50</v>
      </c>
    </row>
    <row r="429" spans="1:5" ht="16.5">
      <c r="A429" s="89" t="s">
        <v>683</v>
      </c>
      <c r="B429" s="89" t="s">
        <v>291</v>
      </c>
      <c r="C429" s="89" t="s">
        <v>309</v>
      </c>
      <c r="D429" s="89" t="s">
        <v>50</v>
      </c>
      <c r="E429" s="89" t="s">
        <v>50</v>
      </c>
    </row>
    <row r="430" spans="1:5" ht="16.5">
      <c r="A430" s="89" t="s">
        <v>683</v>
      </c>
      <c r="B430" s="89" t="s">
        <v>292</v>
      </c>
      <c r="C430" s="89" t="s">
        <v>45</v>
      </c>
      <c r="D430" s="89" t="s">
        <v>50</v>
      </c>
      <c r="E430" s="89" t="s">
        <v>50</v>
      </c>
    </row>
    <row r="431" spans="1:5" ht="16.5">
      <c r="A431" s="89" t="s">
        <v>684</v>
      </c>
      <c r="B431" s="89" t="s">
        <v>294</v>
      </c>
      <c r="C431" s="89" t="s">
        <v>45</v>
      </c>
      <c r="D431" s="89" t="s">
        <v>685</v>
      </c>
      <c r="E431" s="89" t="s">
        <v>686</v>
      </c>
    </row>
    <row r="432" spans="1:5" ht="16.5">
      <c r="A432" s="89" t="s">
        <v>684</v>
      </c>
      <c r="B432" s="89" t="s">
        <v>295</v>
      </c>
      <c r="C432" s="89" t="s">
        <v>43</v>
      </c>
      <c r="D432" s="89" t="s">
        <v>54</v>
      </c>
      <c r="E432" s="89" t="s">
        <v>687</v>
      </c>
    </row>
    <row r="433" spans="1:5" ht="16.5">
      <c r="A433" s="89" t="s">
        <v>684</v>
      </c>
      <c r="B433" s="89" t="s">
        <v>296</v>
      </c>
      <c r="C433" s="89" t="s">
        <v>46</v>
      </c>
      <c r="D433" s="89" t="s">
        <v>688</v>
      </c>
      <c r="E433" s="89" t="s">
        <v>259</v>
      </c>
    </row>
    <row r="434" spans="1:5" ht="16.5">
      <c r="A434" s="89" t="s">
        <v>684</v>
      </c>
      <c r="B434" s="89" t="s">
        <v>297</v>
      </c>
      <c r="C434" s="89" t="s">
        <v>45</v>
      </c>
      <c r="D434" s="89" t="s">
        <v>689</v>
      </c>
      <c r="E434" s="89" t="s">
        <v>690</v>
      </c>
    </row>
    <row r="435" spans="1:5" ht="16.5">
      <c r="A435" s="89" t="s">
        <v>684</v>
      </c>
      <c r="B435" s="89" t="s">
        <v>298</v>
      </c>
      <c r="C435" s="89" t="s">
        <v>48</v>
      </c>
      <c r="D435" s="89" t="s">
        <v>691</v>
      </c>
      <c r="E435" s="89" t="s">
        <v>173</v>
      </c>
    </row>
    <row r="436" spans="1:5" ht="16.5">
      <c r="A436" s="89" t="s">
        <v>684</v>
      </c>
      <c r="B436" s="89" t="s">
        <v>299</v>
      </c>
      <c r="C436" s="89" t="s">
        <v>47</v>
      </c>
      <c r="D436" s="89" t="s">
        <v>692</v>
      </c>
      <c r="E436" s="89" t="s">
        <v>693</v>
      </c>
    </row>
    <row r="437" spans="1:5" ht="16.5">
      <c r="A437" s="89" t="s">
        <v>684</v>
      </c>
      <c r="B437" s="89" t="s">
        <v>300</v>
      </c>
      <c r="C437" s="89" t="s">
        <v>47</v>
      </c>
      <c r="D437" s="89" t="s">
        <v>694</v>
      </c>
      <c r="E437" s="89" t="s">
        <v>695</v>
      </c>
    </row>
    <row r="438" spans="1:5" ht="16.5">
      <c r="A438" s="89" t="s">
        <v>684</v>
      </c>
      <c r="B438" s="89" t="s">
        <v>301</v>
      </c>
      <c r="C438" s="89" t="s">
        <v>44</v>
      </c>
      <c r="D438" s="89" t="s">
        <v>273</v>
      </c>
      <c r="E438" s="89" t="s">
        <v>696</v>
      </c>
    </row>
    <row r="439" spans="1:5" ht="16.5">
      <c r="A439" s="89" t="s">
        <v>684</v>
      </c>
      <c r="B439" s="89" t="s">
        <v>288</v>
      </c>
      <c r="C439" s="89" t="s">
        <v>45</v>
      </c>
      <c r="D439" s="89" t="s">
        <v>697</v>
      </c>
      <c r="E439" s="89" t="s">
        <v>698</v>
      </c>
    </row>
    <row r="440" spans="1:5" ht="16.5">
      <c r="A440" s="89" t="s">
        <v>684</v>
      </c>
      <c r="B440" s="89" t="s">
        <v>289</v>
      </c>
      <c r="C440" s="89" t="s">
        <v>44</v>
      </c>
      <c r="D440" s="89" t="s">
        <v>699</v>
      </c>
      <c r="E440" s="89" t="s">
        <v>700</v>
      </c>
    </row>
    <row r="441" spans="1:5" ht="16.5">
      <c r="A441" s="89" t="s">
        <v>684</v>
      </c>
      <c r="B441" s="89" t="s">
        <v>290</v>
      </c>
      <c r="C441" s="89" t="s">
        <v>49</v>
      </c>
      <c r="D441" s="89" t="s">
        <v>50</v>
      </c>
      <c r="E441" s="89" t="s">
        <v>50</v>
      </c>
    </row>
    <row r="442" spans="1:5" ht="16.5">
      <c r="A442" s="89" t="s">
        <v>684</v>
      </c>
      <c r="B442" s="89" t="s">
        <v>291</v>
      </c>
      <c r="C442" s="89" t="s">
        <v>309</v>
      </c>
      <c r="D442" s="89" t="s">
        <v>53</v>
      </c>
      <c r="E442" s="89" t="s">
        <v>701</v>
      </c>
    </row>
    <row r="443" spans="1:5" ht="16.5">
      <c r="A443" s="89" t="s">
        <v>684</v>
      </c>
      <c r="B443" s="89" t="s">
        <v>292</v>
      </c>
      <c r="C443" s="89" t="s">
        <v>45</v>
      </c>
      <c r="D443" s="89" t="s">
        <v>50</v>
      </c>
      <c r="E443" s="89" t="s">
        <v>50</v>
      </c>
    </row>
    <row r="444" spans="1:5" ht="16.5">
      <c r="A444" s="89" t="s">
        <v>702</v>
      </c>
      <c r="B444" s="89" t="s">
        <v>294</v>
      </c>
      <c r="C444" s="89" t="s">
        <v>45</v>
      </c>
      <c r="D444" s="89" t="s">
        <v>703</v>
      </c>
      <c r="E444" s="89" t="s">
        <v>704</v>
      </c>
    </row>
    <row r="445" spans="1:5" ht="16.5">
      <c r="A445" s="89" t="s">
        <v>702</v>
      </c>
      <c r="B445" s="89" t="s">
        <v>295</v>
      </c>
      <c r="C445" s="89" t="s">
        <v>43</v>
      </c>
      <c r="D445" s="89" t="s">
        <v>705</v>
      </c>
      <c r="E445" s="89" t="s">
        <v>706</v>
      </c>
    </row>
    <row r="446" spans="1:5" ht="16.5">
      <c r="A446" s="89" t="s">
        <v>702</v>
      </c>
      <c r="B446" s="89" t="s">
        <v>296</v>
      </c>
      <c r="C446" s="89" t="s">
        <v>46</v>
      </c>
      <c r="D446" s="89" t="s">
        <v>149</v>
      </c>
      <c r="E446" s="89" t="s">
        <v>707</v>
      </c>
    </row>
    <row r="447" spans="1:5" ht="16.5">
      <c r="A447" s="89" t="s">
        <v>702</v>
      </c>
      <c r="B447" s="89" t="s">
        <v>297</v>
      </c>
      <c r="C447" s="89" t="s">
        <v>45</v>
      </c>
      <c r="D447" s="89" t="s">
        <v>50</v>
      </c>
      <c r="E447" s="89" t="s">
        <v>708</v>
      </c>
    </row>
    <row r="448" spans="1:5" ht="16.5">
      <c r="A448" s="89" t="s">
        <v>702</v>
      </c>
      <c r="B448" s="89" t="s">
        <v>298</v>
      </c>
      <c r="C448" s="89" t="s">
        <v>48</v>
      </c>
      <c r="D448" s="89" t="s">
        <v>97</v>
      </c>
      <c r="E448" s="89" t="s">
        <v>709</v>
      </c>
    </row>
    <row r="449" spans="1:5" ht="16.5">
      <c r="A449" s="89" t="s">
        <v>702</v>
      </c>
      <c r="B449" s="89" t="s">
        <v>299</v>
      </c>
      <c r="C449" s="89" t="s">
        <v>47</v>
      </c>
      <c r="D449" s="89" t="s">
        <v>180</v>
      </c>
      <c r="E449" s="89" t="s">
        <v>710</v>
      </c>
    </row>
    <row r="450" spans="1:5" ht="16.5">
      <c r="A450" s="89" t="s">
        <v>702</v>
      </c>
      <c r="B450" s="89" t="s">
        <v>300</v>
      </c>
      <c r="C450" s="89" t="s">
        <v>47</v>
      </c>
      <c r="D450" s="89" t="s">
        <v>711</v>
      </c>
      <c r="E450" s="89" t="s">
        <v>712</v>
      </c>
    </row>
    <row r="451" spans="1:5" ht="16.5">
      <c r="A451" s="89" t="s">
        <v>702</v>
      </c>
      <c r="B451" s="89" t="s">
        <v>301</v>
      </c>
      <c r="C451" s="89" t="s">
        <v>44</v>
      </c>
      <c r="D451" s="89" t="s">
        <v>561</v>
      </c>
      <c r="E451" s="89" t="s">
        <v>713</v>
      </c>
    </row>
    <row r="452" spans="1:5" ht="16.5">
      <c r="A452" s="89" t="s">
        <v>702</v>
      </c>
      <c r="B452" s="89" t="s">
        <v>288</v>
      </c>
      <c r="C452" s="89" t="s">
        <v>45</v>
      </c>
      <c r="D452" s="89" t="s">
        <v>101</v>
      </c>
      <c r="E452" s="89" t="s">
        <v>714</v>
      </c>
    </row>
    <row r="453" spans="1:5" ht="16.5">
      <c r="A453" s="89" t="s">
        <v>702</v>
      </c>
      <c r="B453" s="89" t="s">
        <v>289</v>
      </c>
      <c r="C453" s="89" t="s">
        <v>44</v>
      </c>
      <c r="D453" s="89" t="s">
        <v>715</v>
      </c>
      <c r="E453" s="89" t="s">
        <v>716</v>
      </c>
    </row>
    <row r="454" spans="1:5" ht="16.5">
      <c r="A454" s="89" t="s">
        <v>702</v>
      </c>
      <c r="B454" s="89" t="s">
        <v>290</v>
      </c>
      <c r="C454" s="89" t="s">
        <v>49</v>
      </c>
      <c r="D454" s="89" t="s">
        <v>50</v>
      </c>
      <c r="E454" s="89" t="s">
        <v>50</v>
      </c>
    </row>
    <row r="455" spans="1:5" ht="16.5">
      <c r="A455" s="89" t="s">
        <v>702</v>
      </c>
      <c r="B455" s="89" t="s">
        <v>291</v>
      </c>
      <c r="C455" s="89" t="s">
        <v>309</v>
      </c>
      <c r="D455" s="89" t="s">
        <v>717</v>
      </c>
      <c r="E455" s="89" t="s">
        <v>718</v>
      </c>
    </row>
    <row r="456" spans="1:5" ht="16.5">
      <c r="A456" s="89" t="s">
        <v>702</v>
      </c>
      <c r="B456" s="89" t="s">
        <v>292</v>
      </c>
      <c r="C456" s="89" t="s">
        <v>45</v>
      </c>
      <c r="D456" s="89" t="s">
        <v>50</v>
      </c>
      <c r="E456" s="89" t="s">
        <v>50</v>
      </c>
    </row>
    <row r="457" spans="1:5" ht="16.5">
      <c r="A457" s="89" t="s">
        <v>719</v>
      </c>
      <c r="B457" s="89" t="s">
        <v>294</v>
      </c>
      <c r="C457" s="89" t="s">
        <v>45</v>
      </c>
      <c r="D457" s="89" t="s">
        <v>160</v>
      </c>
      <c r="E457" s="89" t="s">
        <v>633</v>
      </c>
    </row>
    <row r="458" spans="1:5" ht="16.5">
      <c r="A458" s="89" t="s">
        <v>719</v>
      </c>
      <c r="B458" s="89" t="s">
        <v>295</v>
      </c>
      <c r="C458" s="89" t="s">
        <v>43</v>
      </c>
      <c r="D458" s="89" t="s">
        <v>720</v>
      </c>
      <c r="E458" s="89" t="s">
        <v>721</v>
      </c>
    </row>
    <row r="459" spans="1:5" ht="16.5">
      <c r="A459" s="89" t="s">
        <v>719</v>
      </c>
      <c r="B459" s="89" t="s">
        <v>296</v>
      </c>
      <c r="C459" s="89" t="s">
        <v>46</v>
      </c>
      <c r="D459" s="89" t="s">
        <v>80</v>
      </c>
      <c r="E459" s="89" t="s">
        <v>282</v>
      </c>
    </row>
    <row r="460" spans="1:5" ht="16.5">
      <c r="A460" s="89" t="s">
        <v>719</v>
      </c>
      <c r="B460" s="89" t="s">
        <v>297</v>
      </c>
      <c r="C460" s="89" t="s">
        <v>45</v>
      </c>
      <c r="D460" s="89" t="s">
        <v>722</v>
      </c>
      <c r="E460" s="89" t="s">
        <v>50</v>
      </c>
    </row>
    <row r="461" spans="1:5" ht="16.5">
      <c r="A461" s="89" t="s">
        <v>719</v>
      </c>
      <c r="B461" s="89" t="s">
        <v>298</v>
      </c>
      <c r="C461" s="89" t="s">
        <v>48</v>
      </c>
      <c r="D461" s="89" t="s">
        <v>723</v>
      </c>
      <c r="E461" s="89" t="s">
        <v>724</v>
      </c>
    </row>
    <row r="462" spans="1:5" ht="16.5">
      <c r="A462" s="89" t="s">
        <v>719</v>
      </c>
      <c r="B462" s="89" t="s">
        <v>299</v>
      </c>
      <c r="C462" s="89" t="s">
        <v>47</v>
      </c>
      <c r="D462" s="89" t="s">
        <v>185</v>
      </c>
      <c r="E462" s="89" t="s">
        <v>725</v>
      </c>
    </row>
    <row r="463" spans="1:5" ht="16.5">
      <c r="A463" s="89" t="s">
        <v>719</v>
      </c>
      <c r="B463" s="89" t="s">
        <v>300</v>
      </c>
      <c r="C463" s="89" t="s">
        <v>47</v>
      </c>
      <c r="D463" s="89" t="s">
        <v>96</v>
      </c>
      <c r="E463" s="89" t="s">
        <v>726</v>
      </c>
    </row>
    <row r="464" spans="1:5" ht="16.5">
      <c r="A464" s="89" t="s">
        <v>719</v>
      </c>
      <c r="B464" s="89" t="s">
        <v>301</v>
      </c>
      <c r="C464" s="89" t="s">
        <v>44</v>
      </c>
      <c r="D464" s="89" t="s">
        <v>403</v>
      </c>
      <c r="E464" s="89" t="s">
        <v>727</v>
      </c>
    </row>
    <row r="465" spans="1:5" ht="16.5">
      <c r="A465" s="89" t="s">
        <v>719</v>
      </c>
      <c r="B465" s="89" t="s">
        <v>288</v>
      </c>
      <c r="C465" s="89" t="s">
        <v>45</v>
      </c>
      <c r="D465" s="89" t="s">
        <v>183</v>
      </c>
      <c r="E465" s="89" t="s">
        <v>728</v>
      </c>
    </row>
    <row r="466" spans="1:5" ht="16.5">
      <c r="A466" s="89" t="s">
        <v>719</v>
      </c>
      <c r="B466" s="89" t="s">
        <v>289</v>
      </c>
      <c r="C466" s="89" t="s">
        <v>44</v>
      </c>
      <c r="D466" s="89" t="s">
        <v>729</v>
      </c>
      <c r="E466" s="89" t="s">
        <v>730</v>
      </c>
    </row>
    <row r="467" spans="1:5" ht="16.5">
      <c r="A467" s="89" t="s">
        <v>719</v>
      </c>
      <c r="B467" s="89" t="s">
        <v>290</v>
      </c>
      <c r="C467" s="89" t="s">
        <v>49</v>
      </c>
      <c r="D467" s="89" t="s">
        <v>50</v>
      </c>
      <c r="E467" s="89" t="s">
        <v>731</v>
      </c>
    </row>
    <row r="468" spans="1:5" ht="16.5">
      <c r="A468" s="89" t="s">
        <v>719</v>
      </c>
      <c r="B468" s="89" t="s">
        <v>291</v>
      </c>
      <c r="C468" s="89" t="s">
        <v>309</v>
      </c>
      <c r="D468" s="89" t="s">
        <v>732</v>
      </c>
      <c r="E468" s="89" t="s">
        <v>50</v>
      </c>
    </row>
    <row r="469" spans="1:5" ht="16.5">
      <c r="A469" s="89" t="s">
        <v>719</v>
      </c>
      <c r="B469" s="89" t="s">
        <v>292</v>
      </c>
      <c r="C469" s="89" t="s">
        <v>45</v>
      </c>
      <c r="D469" s="89" t="s">
        <v>50</v>
      </c>
      <c r="E469" s="89" t="s">
        <v>50</v>
      </c>
    </row>
    <row r="470" spans="1:5" ht="16.5">
      <c r="A470" s="89" t="s">
        <v>733</v>
      </c>
      <c r="B470" s="89" t="s">
        <v>294</v>
      </c>
      <c r="C470" s="89" t="s">
        <v>45</v>
      </c>
      <c r="D470" s="89" t="s">
        <v>734</v>
      </c>
      <c r="E470" s="89" t="s">
        <v>735</v>
      </c>
    </row>
    <row r="471" spans="1:5" ht="16.5">
      <c r="A471" s="89" t="s">
        <v>733</v>
      </c>
      <c r="B471" s="89" t="s">
        <v>295</v>
      </c>
      <c r="C471" s="89" t="s">
        <v>43</v>
      </c>
      <c r="D471" s="89" t="s">
        <v>736</v>
      </c>
      <c r="E471" s="89" t="s">
        <v>194</v>
      </c>
    </row>
    <row r="472" spans="1:5" ht="16.5">
      <c r="A472" s="89" t="s">
        <v>733</v>
      </c>
      <c r="B472" s="89" t="s">
        <v>296</v>
      </c>
      <c r="C472" s="89" t="s">
        <v>46</v>
      </c>
      <c r="D472" s="89" t="s">
        <v>737</v>
      </c>
      <c r="E472" s="89" t="s">
        <v>738</v>
      </c>
    </row>
    <row r="473" spans="1:5" ht="16.5">
      <c r="A473" s="89" t="s">
        <v>733</v>
      </c>
      <c r="B473" s="89" t="s">
        <v>297</v>
      </c>
      <c r="C473" s="89" t="s">
        <v>45</v>
      </c>
      <c r="D473" s="89" t="s">
        <v>176</v>
      </c>
      <c r="E473" s="89" t="s">
        <v>739</v>
      </c>
    </row>
    <row r="474" spans="1:5" ht="16.5">
      <c r="A474" s="89" t="s">
        <v>733</v>
      </c>
      <c r="B474" s="89" t="s">
        <v>298</v>
      </c>
      <c r="C474" s="89" t="s">
        <v>48</v>
      </c>
      <c r="D474" s="89" t="s">
        <v>740</v>
      </c>
      <c r="E474" s="89" t="s">
        <v>741</v>
      </c>
    </row>
    <row r="475" spans="1:5" ht="16.5">
      <c r="A475" s="89" t="s">
        <v>733</v>
      </c>
      <c r="B475" s="89" t="s">
        <v>299</v>
      </c>
      <c r="C475" s="89" t="s">
        <v>47</v>
      </c>
      <c r="D475" s="89" t="s">
        <v>92</v>
      </c>
      <c r="E475" s="89" t="s">
        <v>742</v>
      </c>
    </row>
    <row r="476" spans="1:5" ht="16.5">
      <c r="A476" s="89" t="s">
        <v>733</v>
      </c>
      <c r="B476" s="89" t="s">
        <v>300</v>
      </c>
      <c r="C476" s="89" t="s">
        <v>47</v>
      </c>
      <c r="D476" s="89" t="s">
        <v>84</v>
      </c>
      <c r="E476" s="89" t="s">
        <v>743</v>
      </c>
    </row>
    <row r="477" spans="1:5" ht="16.5">
      <c r="A477" s="89" t="s">
        <v>733</v>
      </c>
      <c r="B477" s="89" t="s">
        <v>301</v>
      </c>
      <c r="C477" s="89" t="s">
        <v>44</v>
      </c>
      <c r="D477" s="89" t="s">
        <v>744</v>
      </c>
      <c r="E477" s="89" t="s">
        <v>745</v>
      </c>
    </row>
    <row r="478" spans="1:5" ht="16.5">
      <c r="A478" s="89" t="s">
        <v>733</v>
      </c>
      <c r="B478" s="89" t="s">
        <v>288</v>
      </c>
      <c r="C478" s="89" t="s">
        <v>45</v>
      </c>
      <c r="D478" s="89" t="s">
        <v>50</v>
      </c>
      <c r="E478" s="89" t="s">
        <v>746</v>
      </c>
    </row>
    <row r="479" spans="1:5" ht="16.5">
      <c r="A479" s="89" t="s">
        <v>733</v>
      </c>
      <c r="B479" s="89" t="s">
        <v>289</v>
      </c>
      <c r="C479" s="89" t="s">
        <v>44</v>
      </c>
      <c r="D479" s="89" t="s">
        <v>747</v>
      </c>
      <c r="E479" s="89" t="s">
        <v>50</v>
      </c>
    </row>
    <row r="480" spans="1:5" ht="16.5">
      <c r="A480" s="89" t="s">
        <v>733</v>
      </c>
      <c r="B480" s="89" t="s">
        <v>290</v>
      </c>
      <c r="C480" s="89" t="s">
        <v>49</v>
      </c>
      <c r="D480" s="89" t="s">
        <v>130</v>
      </c>
      <c r="E480" s="89" t="s">
        <v>748</v>
      </c>
    </row>
    <row r="481" spans="1:5" ht="16.5">
      <c r="A481" s="89" t="s">
        <v>733</v>
      </c>
      <c r="B481" s="89" t="s">
        <v>291</v>
      </c>
      <c r="C481" s="89" t="s">
        <v>309</v>
      </c>
      <c r="D481" s="89" t="s">
        <v>749</v>
      </c>
      <c r="E481" s="89" t="s">
        <v>750</v>
      </c>
    </row>
    <row r="482" spans="1:5" ht="16.5">
      <c r="A482" s="89" t="s">
        <v>733</v>
      </c>
      <c r="B482" s="89" t="s">
        <v>292</v>
      </c>
      <c r="C482" s="89" t="s">
        <v>45</v>
      </c>
      <c r="D482" s="89" t="s">
        <v>50</v>
      </c>
      <c r="E482" s="89" t="s">
        <v>50</v>
      </c>
    </row>
    <row r="483" spans="1:5" ht="16.5">
      <c r="A483" s="89" t="s">
        <v>751</v>
      </c>
      <c r="B483" s="89" t="s">
        <v>294</v>
      </c>
      <c r="C483" s="89" t="s">
        <v>45</v>
      </c>
      <c r="D483" s="89" t="s">
        <v>664</v>
      </c>
      <c r="E483" s="89" t="s">
        <v>752</v>
      </c>
    </row>
    <row r="484" spans="1:5" ht="16.5">
      <c r="A484" s="89" t="s">
        <v>751</v>
      </c>
      <c r="B484" s="89" t="s">
        <v>295</v>
      </c>
      <c r="C484" s="89" t="s">
        <v>43</v>
      </c>
      <c r="D484" s="89" t="s">
        <v>753</v>
      </c>
      <c r="E484" s="89" t="s">
        <v>754</v>
      </c>
    </row>
    <row r="485" spans="1:5" ht="16.5">
      <c r="A485" s="89" t="s">
        <v>751</v>
      </c>
      <c r="B485" s="89" t="s">
        <v>296</v>
      </c>
      <c r="C485" s="89" t="s">
        <v>46</v>
      </c>
      <c r="D485" s="89" t="s">
        <v>755</v>
      </c>
      <c r="E485" s="89" t="s">
        <v>756</v>
      </c>
    </row>
    <row r="486" spans="1:5" ht="16.5">
      <c r="A486" s="89" t="s">
        <v>751</v>
      </c>
      <c r="B486" s="89" t="s">
        <v>297</v>
      </c>
      <c r="C486" s="89" t="s">
        <v>45</v>
      </c>
      <c r="D486" s="89" t="s">
        <v>231</v>
      </c>
      <c r="E486" s="89" t="s">
        <v>82</v>
      </c>
    </row>
    <row r="487" spans="1:5" ht="16.5">
      <c r="A487" s="89" t="s">
        <v>751</v>
      </c>
      <c r="B487" s="89" t="s">
        <v>298</v>
      </c>
      <c r="C487" s="89" t="s">
        <v>48</v>
      </c>
      <c r="D487" s="89" t="s">
        <v>229</v>
      </c>
      <c r="E487" s="89" t="s">
        <v>757</v>
      </c>
    </row>
    <row r="488" spans="1:5" ht="16.5">
      <c r="A488" s="89" t="s">
        <v>751</v>
      </c>
      <c r="B488" s="89" t="s">
        <v>299</v>
      </c>
      <c r="C488" s="89" t="s">
        <v>47</v>
      </c>
      <c r="D488" s="89" t="s">
        <v>399</v>
      </c>
      <c r="E488" s="89" t="s">
        <v>758</v>
      </c>
    </row>
    <row r="489" spans="1:5" ht="16.5">
      <c r="A489" s="89" t="s">
        <v>751</v>
      </c>
      <c r="B489" s="89" t="s">
        <v>300</v>
      </c>
      <c r="C489" s="89" t="s">
        <v>47</v>
      </c>
      <c r="D489" s="89" t="s">
        <v>237</v>
      </c>
      <c r="E489" s="89" t="s">
        <v>759</v>
      </c>
    </row>
    <row r="490" spans="1:5" ht="16.5">
      <c r="A490" s="89" t="s">
        <v>751</v>
      </c>
      <c r="B490" s="89" t="s">
        <v>301</v>
      </c>
      <c r="C490" s="89" t="s">
        <v>44</v>
      </c>
      <c r="D490" s="89" t="s">
        <v>177</v>
      </c>
      <c r="E490" s="89" t="s">
        <v>760</v>
      </c>
    </row>
    <row r="491" spans="1:5" ht="16.5">
      <c r="A491" s="89" t="s">
        <v>751</v>
      </c>
      <c r="B491" s="89" t="s">
        <v>288</v>
      </c>
      <c r="C491" s="89" t="s">
        <v>45</v>
      </c>
      <c r="D491" s="89" t="s">
        <v>241</v>
      </c>
      <c r="E491" s="89" t="s">
        <v>761</v>
      </c>
    </row>
    <row r="492" spans="1:5" ht="16.5">
      <c r="A492" s="89" t="s">
        <v>751</v>
      </c>
      <c r="B492" s="89" t="s">
        <v>289</v>
      </c>
      <c r="C492" s="89" t="s">
        <v>44</v>
      </c>
      <c r="D492" s="89" t="s">
        <v>762</v>
      </c>
      <c r="E492" s="89" t="s">
        <v>763</v>
      </c>
    </row>
    <row r="493" spans="1:5" ht="16.5">
      <c r="A493" s="89" t="s">
        <v>751</v>
      </c>
      <c r="B493" s="89" t="s">
        <v>290</v>
      </c>
      <c r="C493" s="89" t="s">
        <v>49</v>
      </c>
      <c r="D493" s="89" t="s">
        <v>764</v>
      </c>
      <c r="E493" s="89" t="s">
        <v>187</v>
      </c>
    </row>
    <row r="494" spans="1:5" ht="16.5">
      <c r="A494" s="89" t="s">
        <v>751</v>
      </c>
      <c r="B494" s="89" t="s">
        <v>291</v>
      </c>
      <c r="C494" s="89" t="s">
        <v>309</v>
      </c>
      <c r="D494" s="89" t="s">
        <v>50</v>
      </c>
      <c r="E494" s="89" t="s">
        <v>50</v>
      </c>
    </row>
    <row r="495" spans="1:5" ht="16.5">
      <c r="A495" s="89" t="s">
        <v>751</v>
      </c>
      <c r="B495" s="89" t="s">
        <v>292</v>
      </c>
      <c r="C495" s="89" t="s">
        <v>45</v>
      </c>
      <c r="D495" s="89" t="s">
        <v>50</v>
      </c>
      <c r="E495" s="89" t="s">
        <v>50</v>
      </c>
    </row>
    <row r="496" spans="1:5" ht="16.5">
      <c r="A496" s="89" t="s">
        <v>765</v>
      </c>
      <c r="B496" s="89" t="s">
        <v>294</v>
      </c>
      <c r="C496" s="89" t="s">
        <v>45</v>
      </c>
      <c r="D496" s="89" t="s">
        <v>50</v>
      </c>
      <c r="E496" s="89" t="s">
        <v>50</v>
      </c>
    </row>
    <row r="497" spans="1:5" ht="16.5">
      <c r="A497" s="89" t="s">
        <v>765</v>
      </c>
      <c r="B497" s="89" t="s">
        <v>295</v>
      </c>
      <c r="C497" s="89" t="s">
        <v>43</v>
      </c>
      <c r="D497" s="89" t="s">
        <v>50</v>
      </c>
      <c r="E497" s="89" t="s">
        <v>50</v>
      </c>
    </row>
    <row r="498" spans="1:5" ht="16.5">
      <c r="A498" s="89" t="s">
        <v>765</v>
      </c>
      <c r="B498" s="89" t="s">
        <v>296</v>
      </c>
      <c r="C498" s="89" t="s">
        <v>46</v>
      </c>
      <c r="D498" s="89" t="s">
        <v>50</v>
      </c>
      <c r="E498" s="89" t="s">
        <v>50</v>
      </c>
    </row>
    <row r="499" spans="1:5" ht="16.5">
      <c r="A499" s="89" t="s">
        <v>765</v>
      </c>
      <c r="B499" s="89" t="s">
        <v>297</v>
      </c>
      <c r="C499" s="89" t="s">
        <v>45</v>
      </c>
      <c r="D499" s="89" t="s">
        <v>50</v>
      </c>
      <c r="E499" s="89" t="s">
        <v>50</v>
      </c>
    </row>
    <row r="500" spans="1:5" ht="16.5">
      <c r="A500" s="89" t="s">
        <v>765</v>
      </c>
      <c r="B500" s="89" t="s">
        <v>298</v>
      </c>
      <c r="C500" s="89" t="s">
        <v>48</v>
      </c>
      <c r="D500" s="89" t="s">
        <v>50</v>
      </c>
      <c r="E500" s="89" t="s">
        <v>50</v>
      </c>
    </row>
    <row r="501" spans="1:5" ht="16.5">
      <c r="A501" s="89" t="s">
        <v>765</v>
      </c>
      <c r="B501" s="89" t="s">
        <v>299</v>
      </c>
      <c r="C501" s="89" t="s">
        <v>47</v>
      </c>
      <c r="D501" s="89" t="s">
        <v>50</v>
      </c>
      <c r="E501" s="89" t="s">
        <v>50</v>
      </c>
    </row>
    <row r="502" spans="1:5" ht="16.5">
      <c r="A502" s="89" t="s">
        <v>765</v>
      </c>
      <c r="B502" s="89" t="s">
        <v>300</v>
      </c>
      <c r="C502" s="89" t="s">
        <v>47</v>
      </c>
      <c r="D502" s="89" t="s">
        <v>50</v>
      </c>
      <c r="E502" s="89" t="s">
        <v>50</v>
      </c>
    </row>
    <row r="503" spans="1:5" ht="16.5">
      <c r="A503" s="89" t="s">
        <v>765</v>
      </c>
      <c r="B503" s="89" t="s">
        <v>301</v>
      </c>
      <c r="C503" s="89" t="s">
        <v>44</v>
      </c>
      <c r="D503" s="89" t="s">
        <v>50</v>
      </c>
      <c r="E503" s="89" t="s">
        <v>50</v>
      </c>
    </row>
    <row r="504" spans="1:5" ht="16.5">
      <c r="A504" s="89" t="s">
        <v>765</v>
      </c>
      <c r="B504" s="89" t="s">
        <v>288</v>
      </c>
      <c r="C504" s="89" t="s">
        <v>45</v>
      </c>
      <c r="D504" s="89" t="s">
        <v>50</v>
      </c>
      <c r="E504" s="89" t="s">
        <v>50</v>
      </c>
    </row>
    <row r="505" spans="1:5" ht="16.5">
      <c r="A505" s="89" t="s">
        <v>765</v>
      </c>
      <c r="B505" s="89" t="s">
        <v>289</v>
      </c>
      <c r="C505" s="89" t="s">
        <v>44</v>
      </c>
      <c r="D505" s="89" t="s">
        <v>50</v>
      </c>
      <c r="E505" s="89" t="s">
        <v>50</v>
      </c>
    </row>
    <row r="506" spans="1:5" ht="16.5">
      <c r="A506" s="89" t="s">
        <v>765</v>
      </c>
      <c r="B506" s="89" t="s">
        <v>290</v>
      </c>
      <c r="C506" s="89" t="s">
        <v>49</v>
      </c>
      <c r="D506" s="89" t="s">
        <v>50</v>
      </c>
      <c r="E506" s="89" t="s">
        <v>50</v>
      </c>
    </row>
    <row r="507" spans="1:5" ht="16.5">
      <c r="A507" s="89" t="s">
        <v>765</v>
      </c>
      <c r="B507" s="89" t="s">
        <v>291</v>
      </c>
      <c r="C507" s="89" t="s">
        <v>309</v>
      </c>
      <c r="D507" s="89" t="s">
        <v>50</v>
      </c>
      <c r="E507" s="89" t="s">
        <v>50</v>
      </c>
    </row>
    <row r="508" spans="1:5" ht="16.5">
      <c r="A508" s="89" t="s">
        <v>765</v>
      </c>
      <c r="B508" s="89" t="s">
        <v>292</v>
      </c>
      <c r="C508" s="89" t="s">
        <v>45</v>
      </c>
      <c r="D508" s="89" t="s">
        <v>50</v>
      </c>
      <c r="E508" s="89" t="s">
        <v>50</v>
      </c>
    </row>
    <row r="509" spans="1:5" ht="16.5">
      <c r="A509" s="89" t="s">
        <v>766</v>
      </c>
      <c r="B509" s="89" t="s">
        <v>294</v>
      </c>
      <c r="C509" s="89" t="s">
        <v>45</v>
      </c>
      <c r="D509" s="89" t="s">
        <v>50</v>
      </c>
      <c r="E509" s="89" t="s">
        <v>50</v>
      </c>
    </row>
    <row r="510" spans="1:5" ht="16.5">
      <c r="A510" s="89" t="s">
        <v>766</v>
      </c>
      <c r="B510" s="89" t="s">
        <v>295</v>
      </c>
      <c r="C510" s="89" t="s">
        <v>43</v>
      </c>
      <c r="D510" s="89" t="s">
        <v>50</v>
      </c>
      <c r="E510" s="89" t="s">
        <v>50</v>
      </c>
    </row>
    <row r="511" spans="1:5" ht="16.5">
      <c r="A511" s="89" t="s">
        <v>766</v>
      </c>
      <c r="B511" s="89" t="s">
        <v>296</v>
      </c>
      <c r="C511" s="89" t="s">
        <v>46</v>
      </c>
      <c r="D511" s="89" t="s">
        <v>50</v>
      </c>
      <c r="E511" s="89" t="s">
        <v>50</v>
      </c>
    </row>
    <row r="512" spans="1:5" ht="16.5">
      <c r="A512" s="89" t="s">
        <v>766</v>
      </c>
      <c r="B512" s="89" t="s">
        <v>297</v>
      </c>
      <c r="C512" s="89" t="s">
        <v>45</v>
      </c>
      <c r="D512" s="89" t="s">
        <v>50</v>
      </c>
      <c r="E512" s="89" t="s">
        <v>50</v>
      </c>
    </row>
    <row r="513" spans="1:5" ht="16.5">
      <c r="A513" s="89" t="s">
        <v>766</v>
      </c>
      <c r="B513" s="89" t="s">
        <v>298</v>
      </c>
      <c r="C513" s="89" t="s">
        <v>48</v>
      </c>
      <c r="D513" s="89" t="s">
        <v>50</v>
      </c>
      <c r="E513" s="89" t="s">
        <v>50</v>
      </c>
    </row>
    <row r="514" spans="1:5" ht="16.5">
      <c r="A514" s="89" t="s">
        <v>766</v>
      </c>
      <c r="B514" s="89" t="s">
        <v>299</v>
      </c>
      <c r="C514" s="89" t="s">
        <v>47</v>
      </c>
      <c r="D514" s="89" t="s">
        <v>50</v>
      </c>
      <c r="E514" s="89" t="s">
        <v>50</v>
      </c>
    </row>
    <row r="515" spans="1:5" ht="16.5">
      <c r="A515" s="89" t="s">
        <v>766</v>
      </c>
      <c r="B515" s="89" t="s">
        <v>300</v>
      </c>
      <c r="C515" s="89" t="s">
        <v>47</v>
      </c>
      <c r="D515" s="89" t="s">
        <v>50</v>
      </c>
      <c r="E515" s="89" t="s">
        <v>50</v>
      </c>
    </row>
    <row r="516" spans="1:5" ht="16.5">
      <c r="A516" s="89" t="s">
        <v>766</v>
      </c>
      <c r="B516" s="89" t="s">
        <v>301</v>
      </c>
      <c r="C516" s="89" t="s">
        <v>44</v>
      </c>
      <c r="D516" s="89" t="s">
        <v>50</v>
      </c>
      <c r="E516" s="89" t="s">
        <v>50</v>
      </c>
    </row>
    <row r="517" spans="1:5" ht="16.5">
      <c r="A517" s="89" t="s">
        <v>766</v>
      </c>
      <c r="B517" s="89" t="s">
        <v>288</v>
      </c>
      <c r="C517" s="89" t="s">
        <v>45</v>
      </c>
      <c r="D517" s="89" t="s">
        <v>50</v>
      </c>
      <c r="E517" s="89" t="s">
        <v>50</v>
      </c>
    </row>
    <row r="518" spans="1:5" ht="16.5">
      <c r="A518" s="89" t="s">
        <v>766</v>
      </c>
      <c r="B518" s="89" t="s">
        <v>289</v>
      </c>
      <c r="C518" s="89" t="s">
        <v>44</v>
      </c>
      <c r="D518" s="89" t="s">
        <v>50</v>
      </c>
      <c r="E518" s="89" t="s">
        <v>50</v>
      </c>
    </row>
    <row r="519" spans="1:5" ht="16.5">
      <c r="A519" s="89" t="s">
        <v>766</v>
      </c>
      <c r="B519" s="89" t="s">
        <v>290</v>
      </c>
      <c r="C519" s="89" t="s">
        <v>49</v>
      </c>
      <c r="D519" s="89" t="s">
        <v>50</v>
      </c>
      <c r="E519" s="89" t="s">
        <v>50</v>
      </c>
    </row>
    <row r="520" spans="1:5" ht="16.5">
      <c r="A520" s="89" t="s">
        <v>766</v>
      </c>
      <c r="B520" s="89" t="s">
        <v>291</v>
      </c>
      <c r="C520" s="89" t="s">
        <v>309</v>
      </c>
      <c r="D520" s="89" t="s">
        <v>50</v>
      </c>
      <c r="E520" s="89" t="s">
        <v>50</v>
      </c>
    </row>
    <row r="521" spans="1:5" ht="16.5">
      <c r="A521" s="89" t="s">
        <v>766</v>
      </c>
      <c r="B521" s="89" t="s">
        <v>292</v>
      </c>
      <c r="C521" s="89" t="s">
        <v>45</v>
      </c>
      <c r="D521" s="89" t="s">
        <v>50</v>
      </c>
      <c r="E521" s="89" t="s">
        <v>50</v>
      </c>
    </row>
    <row r="522" spans="1:5" ht="16.5">
      <c r="A522" s="89" t="s">
        <v>767</v>
      </c>
      <c r="B522" s="89" t="s">
        <v>294</v>
      </c>
      <c r="C522" s="89" t="s">
        <v>45</v>
      </c>
      <c r="D522" s="89" t="s">
        <v>125</v>
      </c>
      <c r="E522" s="89" t="s">
        <v>768</v>
      </c>
    </row>
    <row r="523" spans="1:5" ht="16.5">
      <c r="A523" s="89" t="s">
        <v>767</v>
      </c>
      <c r="B523" s="89" t="s">
        <v>295</v>
      </c>
      <c r="C523" s="89" t="s">
        <v>43</v>
      </c>
      <c r="D523" s="89" t="s">
        <v>769</v>
      </c>
      <c r="E523" s="89" t="s">
        <v>50</v>
      </c>
    </row>
    <row r="524" spans="1:5" ht="16.5">
      <c r="A524" s="89" t="s">
        <v>767</v>
      </c>
      <c r="B524" s="89" t="s">
        <v>296</v>
      </c>
      <c r="C524" s="89" t="s">
        <v>46</v>
      </c>
      <c r="D524" s="89" t="s">
        <v>214</v>
      </c>
      <c r="E524" s="89" t="s">
        <v>50</v>
      </c>
    </row>
    <row r="525" spans="1:5" ht="16.5">
      <c r="A525" s="89" t="s">
        <v>767</v>
      </c>
      <c r="B525" s="89" t="s">
        <v>297</v>
      </c>
      <c r="C525" s="89" t="s">
        <v>45</v>
      </c>
      <c r="D525" s="89" t="s">
        <v>770</v>
      </c>
      <c r="E525" s="89" t="s">
        <v>50</v>
      </c>
    </row>
    <row r="526" spans="1:5" ht="16.5">
      <c r="A526" s="89" t="s">
        <v>767</v>
      </c>
      <c r="B526" s="89" t="s">
        <v>298</v>
      </c>
      <c r="C526" s="89" t="s">
        <v>48</v>
      </c>
      <c r="D526" s="89" t="s">
        <v>771</v>
      </c>
      <c r="E526" s="89" t="s">
        <v>772</v>
      </c>
    </row>
    <row r="527" spans="1:5" ht="16.5">
      <c r="A527" s="89" t="s">
        <v>767</v>
      </c>
      <c r="B527" s="89" t="s">
        <v>299</v>
      </c>
      <c r="C527" s="89" t="s">
        <v>47</v>
      </c>
      <c r="D527" s="89" t="s">
        <v>179</v>
      </c>
      <c r="E527" s="89" t="s">
        <v>50</v>
      </c>
    </row>
    <row r="528" spans="1:5" ht="16.5">
      <c r="A528" s="89" t="s">
        <v>767</v>
      </c>
      <c r="B528" s="89" t="s">
        <v>300</v>
      </c>
      <c r="C528" s="89" t="s">
        <v>47</v>
      </c>
      <c r="D528" s="89" t="s">
        <v>50</v>
      </c>
      <c r="E528" s="89" t="s">
        <v>773</v>
      </c>
    </row>
    <row r="529" spans="1:5" ht="16.5">
      <c r="A529" s="89" t="s">
        <v>767</v>
      </c>
      <c r="B529" s="89" t="s">
        <v>301</v>
      </c>
      <c r="C529" s="89" t="s">
        <v>44</v>
      </c>
      <c r="D529" s="89" t="s">
        <v>202</v>
      </c>
      <c r="E529" s="89" t="s">
        <v>774</v>
      </c>
    </row>
    <row r="530" spans="1:5" ht="16.5">
      <c r="A530" s="89" t="s">
        <v>767</v>
      </c>
      <c r="B530" s="89" t="s">
        <v>288</v>
      </c>
      <c r="C530" s="89" t="s">
        <v>45</v>
      </c>
      <c r="D530" s="89" t="s">
        <v>775</v>
      </c>
      <c r="E530" s="89" t="s">
        <v>776</v>
      </c>
    </row>
    <row r="531" spans="1:5" ht="16.5">
      <c r="A531" s="89" t="s">
        <v>767</v>
      </c>
      <c r="B531" s="89" t="s">
        <v>289</v>
      </c>
      <c r="C531" s="89" t="s">
        <v>44</v>
      </c>
      <c r="D531" s="89" t="s">
        <v>777</v>
      </c>
      <c r="E531" s="89" t="s">
        <v>778</v>
      </c>
    </row>
    <row r="532" spans="1:5" ht="16.5">
      <c r="A532" s="89" t="s">
        <v>767</v>
      </c>
      <c r="B532" s="89" t="s">
        <v>290</v>
      </c>
      <c r="C532" s="89" t="s">
        <v>49</v>
      </c>
      <c r="D532" s="89" t="s">
        <v>779</v>
      </c>
      <c r="E532" s="89" t="s">
        <v>780</v>
      </c>
    </row>
    <row r="533" spans="1:5" ht="16.5">
      <c r="A533" s="89" t="s">
        <v>767</v>
      </c>
      <c r="B533" s="89" t="s">
        <v>291</v>
      </c>
      <c r="C533" s="89" t="s">
        <v>309</v>
      </c>
      <c r="D533" s="89" t="s">
        <v>50</v>
      </c>
      <c r="E533" s="89" t="s">
        <v>50</v>
      </c>
    </row>
    <row r="534" spans="1:5" ht="16.5">
      <c r="A534" s="89" t="s">
        <v>767</v>
      </c>
      <c r="B534" s="89" t="s">
        <v>292</v>
      </c>
      <c r="C534" s="89" t="s">
        <v>45</v>
      </c>
      <c r="D534" s="89" t="s">
        <v>50</v>
      </c>
      <c r="E534" s="89" t="s">
        <v>50</v>
      </c>
    </row>
    <row r="535" spans="1:5" ht="16.5">
      <c r="A535" s="89" t="s">
        <v>781</v>
      </c>
      <c r="B535" s="89" t="s">
        <v>294</v>
      </c>
      <c r="C535" s="89" t="s">
        <v>45</v>
      </c>
      <c r="D535" s="89" t="s">
        <v>208</v>
      </c>
      <c r="E535" s="89" t="s">
        <v>782</v>
      </c>
    </row>
    <row r="536" spans="1:5" ht="16.5">
      <c r="A536" s="89" t="s">
        <v>781</v>
      </c>
      <c r="B536" s="89" t="s">
        <v>295</v>
      </c>
      <c r="C536" s="89" t="s">
        <v>43</v>
      </c>
      <c r="D536" s="89" t="s">
        <v>783</v>
      </c>
      <c r="E536" s="89" t="s">
        <v>784</v>
      </c>
    </row>
    <row r="537" spans="1:5" ht="16.5">
      <c r="A537" s="89" t="s">
        <v>781</v>
      </c>
      <c r="B537" s="89" t="s">
        <v>296</v>
      </c>
      <c r="C537" s="89" t="s">
        <v>46</v>
      </c>
      <c r="D537" s="89" t="s">
        <v>253</v>
      </c>
      <c r="E537" s="89" t="s">
        <v>785</v>
      </c>
    </row>
    <row r="538" spans="1:5" ht="16.5">
      <c r="A538" s="89" t="s">
        <v>781</v>
      </c>
      <c r="B538" s="89" t="s">
        <v>297</v>
      </c>
      <c r="C538" s="89" t="s">
        <v>45</v>
      </c>
      <c r="D538" s="89" t="s">
        <v>444</v>
      </c>
      <c r="E538" s="89" t="s">
        <v>786</v>
      </c>
    </row>
    <row r="539" spans="1:5" ht="16.5">
      <c r="A539" s="89" t="s">
        <v>781</v>
      </c>
      <c r="B539" s="89" t="s">
        <v>298</v>
      </c>
      <c r="C539" s="89" t="s">
        <v>48</v>
      </c>
      <c r="D539" s="89" t="s">
        <v>787</v>
      </c>
      <c r="E539" s="89" t="s">
        <v>788</v>
      </c>
    </row>
    <row r="540" spans="1:5" ht="16.5">
      <c r="A540" s="89" t="s">
        <v>781</v>
      </c>
      <c r="B540" s="89" t="s">
        <v>299</v>
      </c>
      <c r="C540" s="89" t="s">
        <v>47</v>
      </c>
      <c r="D540" s="89" t="s">
        <v>789</v>
      </c>
      <c r="E540" s="89" t="s">
        <v>790</v>
      </c>
    </row>
    <row r="541" spans="1:5" ht="16.5">
      <c r="A541" s="89" t="s">
        <v>781</v>
      </c>
      <c r="B541" s="89" t="s">
        <v>300</v>
      </c>
      <c r="C541" s="89" t="s">
        <v>47</v>
      </c>
      <c r="D541" s="89" t="s">
        <v>791</v>
      </c>
      <c r="E541" s="89" t="s">
        <v>792</v>
      </c>
    </row>
    <row r="542" spans="1:5" ht="16.5">
      <c r="A542" s="89" t="s">
        <v>781</v>
      </c>
      <c r="B542" s="89" t="s">
        <v>301</v>
      </c>
      <c r="C542" s="89" t="s">
        <v>44</v>
      </c>
      <c r="D542" s="89" t="s">
        <v>166</v>
      </c>
      <c r="E542" s="89" t="s">
        <v>50</v>
      </c>
    </row>
    <row r="543" spans="1:5" ht="16.5">
      <c r="A543" s="89" t="s">
        <v>781</v>
      </c>
      <c r="B543" s="89" t="s">
        <v>288</v>
      </c>
      <c r="C543" s="89" t="s">
        <v>45</v>
      </c>
      <c r="D543" s="89" t="s">
        <v>793</v>
      </c>
      <c r="E543" s="89" t="s">
        <v>794</v>
      </c>
    </row>
    <row r="544" spans="1:5" ht="16.5">
      <c r="A544" s="89" t="s">
        <v>781</v>
      </c>
      <c r="B544" s="89" t="s">
        <v>289</v>
      </c>
      <c r="C544" s="89" t="s">
        <v>44</v>
      </c>
      <c r="D544" s="89" t="s">
        <v>50</v>
      </c>
      <c r="E544" s="89" t="s">
        <v>50</v>
      </c>
    </row>
    <row r="545" spans="1:5" ht="16.5">
      <c r="A545" s="89" t="s">
        <v>781</v>
      </c>
      <c r="B545" s="89" t="s">
        <v>290</v>
      </c>
      <c r="C545" s="89" t="s">
        <v>49</v>
      </c>
      <c r="D545" s="89" t="s">
        <v>50</v>
      </c>
      <c r="E545" s="89" t="s">
        <v>795</v>
      </c>
    </row>
    <row r="546" spans="1:5" ht="16.5">
      <c r="A546" s="89" t="s">
        <v>781</v>
      </c>
      <c r="B546" s="89" t="s">
        <v>291</v>
      </c>
      <c r="C546" s="89" t="s">
        <v>309</v>
      </c>
      <c r="D546" s="89" t="s">
        <v>50</v>
      </c>
      <c r="E546" s="89" t="s">
        <v>50</v>
      </c>
    </row>
    <row r="547" spans="1:5" ht="16.5">
      <c r="A547" s="89" t="s">
        <v>781</v>
      </c>
      <c r="B547" s="89" t="s">
        <v>292</v>
      </c>
      <c r="C547" s="89" t="s">
        <v>45</v>
      </c>
      <c r="D547" s="89" t="s">
        <v>796</v>
      </c>
      <c r="E547" s="89" t="s">
        <v>797</v>
      </c>
    </row>
    <row r="548" spans="1:5" ht="16.5">
      <c r="A548" s="89" t="s">
        <v>798</v>
      </c>
      <c r="B548" s="89" t="s">
        <v>294</v>
      </c>
      <c r="C548" s="89" t="s">
        <v>45</v>
      </c>
      <c r="D548" s="89" t="s">
        <v>50</v>
      </c>
      <c r="E548" s="89" t="s">
        <v>799</v>
      </c>
    </row>
    <row r="549" spans="1:5" ht="16.5">
      <c r="A549" s="89" t="s">
        <v>798</v>
      </c>
      <c r="B549" s="89" t="s">
        <v>295</v>
      </c>
      <c r="C549" s="89" t="s">
        <v>43</v>
      </c>
      <c r="D549" s="89" t="s">
        <v>800</v>
      </c>
      <c r="E549" s="89" t="s">
        <v>50</v>
      </c>
    </row>
    <row r="550" spans="1:5" ht="16.5">
      <c r="A550" s="89" t="s">
        <v>798</v>
      </c>
      <c r="B550" s="89" t="s">
        <v>296</v>
      </c>
      <c r="C550" s="89" t="s">
        <v>46</v>
      </c>
      <c r="D550" s="89" t="s">
        <v>137</v>
      </c>
      <c r="E550" s="89" t="s">
        <v>801</v>
      </c>
    </row>
    <row r="551" spans="1:5" ht="16.5">
      <c r="A551" s="89" t="s">
        <v>798</v>
      </c>
      <c r="B551" s="89" t="s">
        <v>297</v>
      </c>
      <c r="C551" s="89" t="s">
        <v>45</v>
      </c>
      <c r="D551" s="89" t="s">
        <v>802</v>
      </c>
      <c r="E551" s="89" t="s">
        <v>803</v>
      </c>
    </row>
    <row r="552" spans="1:5" ht="16.5">
      <c r="A552" s="89" t="s">
        <v>798</v>
      </c>
      <c r="B552" s="89" t="s">
        <v>298</v>
      </c>
      <c r="C552" s="89" t="s">
        <v>48</v>
      </c>
      <c r="D552" s="89" t="s">
        <v>804</v>
      </c>
      <c r="E552" s="89" t="s">
        <v>805</v>
      </c>
    </row>
    <row r="553" spans="1:5" ht="16.5">
      <c r="A553" s="89" t="s">
        <v>798</v>
      </c>
      <c r="B553" s="89" t="s">
        <v>299</v>
      </c>
      <c r="C553" s="89" t="s">
        <v>47</v>
      </c>
      <c r="D553" s="89" t="s">
        <v>806</v>
      </c>
      <c r="E553" s="89" t="s">
        <v>807</v>
      </c>
    </row>
    <row r="554" spans="1:5" ht="16.5">
      <c r="A554" s="89" t="s">
        <v>798</v>
      </c>
      <c r="B554" s="89" t="s">
        <v>300</v>
      </c>
      <c r="C554" s="89" t="s">
        <v>47</v>
      </c>
      <c r="D554" s="89" t="s">
        <v>808</v>
      </c>
      <c r="E554" s="89" t="s">
        <v>809</v>
      </c>
    </row>
    <row r="555" spans="1:5" ht="16.5">
      <c r="A555" s="89" t="s">
        <v>798</v>
      </c>
      <c r="B555" s="89" t="s">
        <v>301</v>
      </c>
      <c r="C555" s="89" t="s">
        <v>44</v>
      </c>
      <c r="D555" s="89" t="s">
        <v>50</v>
      </c>
      <c r="E555" s="89" t="s">
        <v>50</v>
      </c>
    </row>
    <row r="556" spans="1:5" ht="16.5">
      <c r="A556" s="89" t="s">
        <v>798</v>
      </c>
      <c r="B556" s="89" t="s">
        <v>288</v>
      </c>
      <c r="C556" s="89" t="s">
        <v>45</v>
      </c>
      <c r="D556" s="89" t="s">
        <v>810</v>
      </c>
      <c r="E556" s="89" t="s">
        <v>811</v>
      </c>
    </row>
    <row r="557" spans="1:5" ht="16.5">
      <c r="A557" s="89" t="s">
        <v>798</v>
      </c>
      <c r="B557" s="89" t="s">
        <v>289</v>
      </c>
      <c r="C557" s="89" t="s">
        <v>44</v>
      </c>
      <c r="D557" s="89" t="s">
        <v>50</v>
      </c>
      <c r="E557" s="89" t="s">
        <v>50</v>
      </c>
    </row>
    <row r="558" spans="1:5" ht="16.5">
      <c r="A558" s="89" t="s">
        <v>798</v>
      </c>
      <c r="B558" s="89" t="s">
        <v>290</v>
      </c>
      <c r="C558" s="89" t="s">
        <v>49</v>
      </c>
      <c r="D558" s="89" t="s">
        <v>812</v>
      </c>
      <c r="E558" s="89" t="s">
        <v>813</v>
      </c>
    </row>
    <row r="559" spans="1:5" ht="16.5">
      <c r="A559" s="89" t="s">
        <v>798</v>
      </c>
      <c r="B559" s="89" t="s">
        <v>291</v>
      </c>
      <c r="C559" s="89" t="s">
        <v>309</v>
      </c>
      <c r="D559" s="89" t="s">
        <v>50</v>
      </c>
      <c r="E559" s="89" t="s">
        <v>50</v>
      </c>
    </row>
    <row r="560" spans="1:5" ht="16.5">
      <c r="A560" s="89" t="s">
        <v>798</v>
      </c>
      <c r="B560" s="89" t="s">
        <v>292</v>
      </c>
      <c r="C560" s="89" t="s">
        <v>45</v>
      </c>
      <c r="D560" s="89" t="s">
        <v>814</v>
      </c>
      <c r="E560" s="89" t="s">
        <v>815</v>
      </c>
    </row>
    <row r="561" spans="1:5" ht="16.5">
      <c r="A561" s="89" t="s">
        <v>816</v>
      </c>
      <c r="B561" s="89" t="s">
        <v>294</v>
      </c>
      <c r="C561" s="89" t="s">
        <v>45</v>
      </c>
      <c r="D561" s="89" t="s">
        <v>817</v>
      </c>
      <c r="E561" s="89" t="s">
        <v>818</v>
      </c>
    </row>
    <row r="562" spans="1:5" ht="16.5">
      <c r="A562" s="89" t="s">
        <v>816</v>
      </c>
      <c r="B562" s="89" t="s">
        <v>295</v>
      </c>
      <c r="C562" s="89" t="s">
        <v>43</v>
      </c>
      <c r="D562" s="89" t="s">
        <v>50</v>
      </c>
      <c r="E562" s="89" t="s">
        <v>50</v>
      </c>
    </row>
    <row r="563" spans="1:5" ht="16.5">
      <c r="A563" s="89" t="s">
        <v>816</v>
      </c>
      <c r="B563" s="89" t="s">
        <v>296</v>
      </c>
      <c r="C563" s="89" t="s">
        <v>46</v>
      </c>
      <c r="D563" s="89" t="s">
        <v>819</v>
      </c>
      <c r="E563" s="89" t="s">
        <v>820</v>
      </c>
    </row>
    <row r="564" spans="1:5" ht="16.5">
      <c r="A564" s="89" t="s">
        <v>816</v>
      </c>
      <c r="B564" s="89" t="s">
        <v>297</v>
      </c>
      <c r="C564" s="89" t="s">
        <v>45</v>
      </c>
      <c r="D564" s="89" t="s">
        <v>188</v>
      </c>
      <c r="E564" s="89" t="s">
        <v>50</v>
      </c>
    </row>
    <row r="565" spans="1:5" ht="16.5">
      <c r="A565" s="89" t="s">
        <v>816</v>
      </c>
      <c r="B565" s="89" t="s">
        <v>298</v>
      </c>
      <c r="C565" s="89" t="s">
        <v>48</v>
      </c>
      <c r="D565" s="89" t="s">
        <v>821</v>
      </c>
      <c r="E565" s="89" t="s">
        <v>822</v>
      </c>
    </row>
    <row r="566" spans="1:5" ht="16.5">
      <c r="A566" s="89" t="s">
        <v>816</v>
      </c>
      <c r="B566" s="89" t="s">
        <v>299</v>
      </c>
      <c r="C566" s="89" t="s">
        <v>47</v>
      </c>
      <c r="D566" s="89" t="s">
        <v>172</v>
      </c>
      <c r="E566" s="89" t="s">
        <v>823</v>
      </c>
    </row>
    <row r="567" spans="1:5" ht="16.5">
      <c r="A567" s="89" t="s">
        <v>816</v>
      </c>
      <c r="B567" s="89" t="s">
        <v>300</v>
      </c>
      <c r="C567" s="89" t="s">
        <v>47</v>
      </c>
      <c r="D567" s="89" t="s">
        <v>824</v>
      </c>
      <c r="E567" s="89" t="s">
        <v>825</v>
      </c>
    </row>
    <row r="568" spans="1:5" ht="16.5">
      <c r="A568" s="89" t="s">
        <v>816</v>
      </c>
      <c r="B568" s="89" t="s">
        <v>301</v>
      </c>
      <c r="C568" s="89" t="s">
        <v>44</v>
      </c>
      <c r="D568" s="89" t="s">
        <v>826</v>
      </c>
      <c r="E568" s="89" t="s">
        <v>827</v>
      </c>
    </row>
    <row r="569" spans="1:5" ht="16.5">
      <c r="A569" s="89" t="s">
        <v>816</v>
      </c>
      <c r="B569" s="89" t="s">
        <v>288</v>
      </c>
      <c r="C569" s="89" t="s">
        <v>45</v>
      </c>
      <c r="D569" s="89" t="s">
        <v>828</v>
      </c>
      <c r="E569" s="89" t="s">
        <v>829</v>
      </c>
    </row>
    <row r="570" spans="1:5" ht="16.5">
      <c r="A570" s="89" t="s">
        <v>816</v>
      </c>
      <c r="B570" s="89" t="s">
        <v>289</v>
      </c>
      <c r="C570" s="89" t="s">
        <v>44</v>
      </c>
      <c r="D570" s="89" t="s">
        <v>830</v>
      </c>
      <c r="E570" s="89" t="s">
        <v>50</v>
      </c>
    </row>
    <row r="571" spans="1:5" ht="16.5">
      <c r="A571" s="89" t="s">
        <v>816</v>
      </c>
      <c r="B571" s="89" t="s">
        <v>290</v>
      </c>
      <c r="C571" s="89" t="s">
        <v>49</v>
      </c>
      <c r="D571" s="89" t="s">
        <v>50</v>
      </c>
      <c r="E571" s="89" t="s">
        <v>831</v>
      </c>
    </row>
    <row r="572" spans="1:5" ht="16.5">
      <c r="A572" s="89" t="s">
        <v>816</v>
      </c>
      <c r="B572" s="89" t="s">
        <v>291</v>
      </c>
      <c r="C572" s="89" t="s">
        <v>309</v>
      </c>
      <c r="D572" s="89" t="s">
        <v>50</v>
      </c>
      <c r="E572" s="89" t="s">
        <v>50</v>
      </c>
    </row>
    <row r="573" spans="1:5" ht="16.5">
      <c r="A573" s="89" t="s">
        <v>816</v>
      </c>
      <c r="B573" s="89" t="s">
        <v>292</v>
      </c>
      <c r="C573" s="89" t="s">
        <v>45</v>
      </c>
      <c r="D573" s="89" t="s">
        <v>832</v>
      </c>
      <c r="E573" s="89" t="s">
        <v>50</v>
      </c>
    </row>
    <row r="574" spans="1:5" ht="16.5">
      <c r="A574" s="89" t="s">
        <v>833</v>
      </c>
      <c r="B574" s="89" t="s">
        <v>294</v>
      </c>
      <c r="C574" s="89" t="s">
        <v>45</v>
      </c>
      <c r="D574" s="89" t="s">
        <v>834</v>
      </c>
      <c r="E574" s="89" t="s">
        <v>835</v>
      </c>
    </row>
    <row r="575" spans="1:5" ht="16.5">
      <c r="A575" s="89" t="s">
        <v>833</v>
      </c>
      <c r="B575" s="89" t="s">
        <v>295</v>
      </c>
      <c r="C575" s="89" t="s">
        <v>43</v>
      </c>
      <c r="D575" s="89" t="s">
        <v>574</v>
      </c>
      <c r="E575" s="89" t="s">
        <v>836</v>
      </c>
    </row>
    <row r="576" spans="1:5" ht="16.5">
      <c r="A576" s="89" t="s">
        <v>833</v>
      </c>
      <c r="B576" s="89" t="s">
        <v>296</v>
      </c>
      <c r="C576" s="89" t="s">
        <v>46</v>
      </c>
      <c r="D576" s="89" t="s">
        <v>837</v>
      </c>
      <c r="E576" s="89" t="s">
        <v>78</v>
      </c>
    </row>
    <row r="577" spans="1:5" ht="16.5">
      <c r="A577" s="89" t="s">
        <v>833</v>
      </c>
      <c r="B577" s="89" t="s">
        <v>297</v>
      </c>
      <c r="C577" s="89" t="s">
        <v>45</v>
      </c>
      <c r="D577" s="89" t="s">
        <v>72</v>
      </c>
      <c r="E577" s="89" t="s">
        <v>838</v>
      </c>
    </row>
    <row r="578" spans="1:5" ht="16.5">
      <c r="A578" s="89" t="s">
        <v>833</v>
      </c>
      <c r="B578" s="89" t="s">
        <v>298</v>
      </c>
      <c r="C578" s="89" t="s">
        <v>48</v>
      </c>
      <c r="D578" s="89" t="s">
        <v>50</v>
      </c>
      <c r="E578" s="89" t="s">
        <v>50</v>
      </c>
    </row>
    <row r="579" spans="1:5" ht="16.5">
      <c r="A579" s="89" t="s">
        <v>833</v>
      </c>
      <c r="B579" s="89" t="s">
        <v>299</v>
      </c>
      <c r="C579" s="89" t="s">
        <v>47</v>
      </c>
      <c r="D579" s="89" t="s">
        <v>839</v>
      </c>
      <c r="E579" s="89" t="s">
        <v>840</v>
      </c>
    </row>
    <row r="580" spans="1:5" ht="16.5">
      <c r="A580" s="89" t="s">
        <v>833</v>
      </c>
      <c r="B580" s="89" t="s">
        <v>300</v>
      </c>
      <c r="C580" s="89" t="s">
        <v>47</v>
      </c>
      <c r="D580" s="89" t="s">
        <v>841</v>
      </c>
      <c r="E580" s="89" t="s">
        <v>842</v>
      </c>
    </row>
    <row r="581" spans="1:5" ht="16.5">
      <c r="A581" s="89" t="s">
        <v>833</v>
      </c>
      <c r="B581" s="89" t="s">
        <v>301</v>
      </c>
      <c r="C581" s="89" t="s">
        <v>44</v>
      </c>
      <c r="D581" s="89" t="s">
        <v>843</v>
      </c>
      <c r="E581" s="89" t="s">
        <v>844</v>
      </c>
    </row>
    <row r="582" spans="1:5" ht="16.5">
      <c r="A582" s="89" t="s">
        <v>833</v>
      </c>
      <c r="B582" s="89" t="s">
        <v>288</v>
      </c>
      <c r="C582" s="89" t="s">
        <v>45</v>
      </c>
      <c r="D582" s="89" t="s">
        <v>845</v>
      </c>
      <c r="E582" s="89" t="s">
        <v>846</v>
      </c>
    </row>
    <row r="583" spans="1:5" ht="16.5">
      <c r="A583" s="89" t="s">
        <v>833</v>
      </c>
      <c r="B583" s="89" t="s">
        <v>289</v>
      </c>
      <c r="C583" s="89" t="s">
        <v>44</v>
      </c>
      <c r="D583" s="89" t="s">
        <v>847</v>
      </c>
      <c r="E583" s="89" t="s">
        <v>848</v>
      </c>
    </row>
    <row r="584" spans="1:5" ht="16.5">
      <c r="A584" s="89" t="s">
        <v>833</v>
      </c>
      <c r="B584" s="89" t="s">
        <v>290</v>
      </c>
      <c r="C584" s="89" t="s">
        <v>49</v>
      </c>
      <c r="D584" s="89" t="s">
        <v>318</v>
      </c>
      <c r="E584" s="89" t="s">
        <v>50</v>
      </c>
    </row>
    <row r="585" spans="1:5" ht="16.5">
      <c r="A585" s="89" t="s">
        <v>833</v>
      </c>
      <c r="B585" s="89" t="s">
        <v>291</v>
      </c>
      <c r="C585" s="89" t="s">
        <v>309</v>
      </c>
      <c r="D585" s="89" t="s">
        <v>50</v>
      </c>
      <c r="E585" s="89" t="s">
        <v>50</v>
      </c>
    </row>
    <row r="586" spans="1:5" ht="16.5">
      <c r="A586" s="89" t="s">
        <v>833</v>
      </c>
      <c r="B586" s="89" t="s">
        <v>292</v>
      </c>
      <c r="C586" s="89" t="s">
        <v>45</v>
      </c>
      <c r="D586" s="89" t="s">
        <v>849</v>
      </c>
      <c r="E586" s="89" t="s">
        <v>50</v>
      </c>
    </row>
    <row r="587" spans="1:5" ht="16.5">
      <c r="A587" s="89" t="s">
        <v>850</v>
      </c>
      <c r="B587" s="89" t="s">
        <v>294</v>
      </c>
      <c r="C587" s="89" t="s">
        <v>45</v>
      </c>
      <c r="D587" s="89" t="s">
        <v>50</v>
      </c>
      <c r="E587" s="89" t="s">
        <v>50</v>
      </c>
    </row>
    <row r="588" spans="1:5" ht="16.5">
      <c r="A588" s="89" t="s">
        <v>850</v>
      </c>
      <c r="B588" s="89" t="s">
        <v>295</v>
      </c>
      <c r="C588" s="89" t="s">
        <v>43</v>
      </c>
      <c r="D588" s="89" t="s">
        <v>50</v>
      </c>
      <c r="E588" s="89" t="s">
        <v>50</v>
      </c>
    </row>
    <row r="589" spans="1:5" ht="16.5">
      <c r="A589" s="89" t="s">
        <v>850</v>
      </c>
      <c r="B589" s="89" t="s">
        <v>296</v>
      </c>
      <c r="C589" s="89" t="s">
        <v>46</v>
      </c>
      <c r="D589" s="89" t="s">
        <v>50</v>
      </c>
      <c r="E589" s="89" t="s">
        <v>50</v>
      </c>
    </row>
    <row r="590" spans="1:5" ht="16.5">
      <c r="A590" s="89" t="s">
        <v>850</v>
      </c>
      <c r="B590" s="89" t="s">
        <v>297</v>
      </c>
      <c r="C590" s="89" t="s">
        <v>45</v>
      </c>
      <c r="D590" s="89" t="s">
        <v>50</v>
      </c>
      <c r="E590" s="89" t="s">
        <v>50</v>
      </c>
    </row>
    <row r="591" spans="1:5" ht="16.5">
      <c r="A591" s="89" t="s">
        <v>850</v>
      </c>
      <c r="B591" s="89" t="s">
        <v>298</v>
      </c>
      <c r="C591" s="89" t="s">
        <v>48</v>
      </c>
      <c r="D591" s="89" t="s">
        <v>50</v>
      </c>
      <c r="E591" s="89" t="s">
        <v>50</v>
      </c>
    </row>
    <row r="592" spans="1:5" ht="16.5">
      <c r="A592" s="89" t="s">
        <v>850</v>
      </c>
      <c r="B592" s="89" t="s">
        <v>299</v>
      </c>
      <c r="C592" s="89" t="s">
        <v>47</v>
      </c>
      <c r="D592" s="89" t="s">
        <v>50</v>
      </c>
      <c r="E592" s="89" t="s">
        <v>50</v>
      </c>
    </row>
    <row r="593" spans="1:5" ht="16.5">
      <c r="A593" s="89" t="s">
        <v>850</v>
      </c>
      <c r="B593" s="89" t="s">
        <v>300</v>
      </c>
      <c r="C593" s="89" t="s">
        <v>47</v>
      </c>
      <c r="D593" s="89" t="s">
        <v>50</v>
      </c>
      <c r="E593" s="89" t="s">
        <v>50</v>
      </c>
    </row>
    <row r="594" spans="1:5" ht="16.5">
      <c r="A594" s="89" t="s">
        <v>850</v>
      </c>
      <c r="B594" s="89" t="s">
        <v>301</v>
      </c>
      <c r="C594" s="89" t="s">
        <v>44</v>
      </c>
      <c r="D594" s="89" t="s">
        <v>50</v>
      </c>
      <c r="E594" s="89" t="s">
        <v>50</v>
      </c>
    </row>
    <row r="595" spans="1:5" ht="16.5">
      <c r="A595" s="89" t="s">
        <v>850</v>
      </c>
      <c r="B595" s="89" t="s">
        <v>288</v>
      </c>
      <c r="C595" s="89" t="s">
        <v>45</v>
      </c>
      <c r="D595" s="89" t="s">
        <v>50</v>
      </c>
      <c r="E595" s="89" t="s">
        <v>50</v>
      </c>
    </row>
    <row r="596" spans="1:5" ht="16.5">
      <c r="A596" s="89" t="s">
        <v>850</v>
      </c>
      <c r="B596" s="89" t="s">
        <v>289</v>
      </c>
      <c r="C596" s="89" t="s">
        <v>44</v>
      </c>
      <c r="D596" s="89" t="s">
        <v>50</v>
      </c>
      <c r="E596" s="89" t="s">
        <v>50</v>
      </c>
    </row>
    <row r="597" spans="1:5" ht="16.5">
      <c r="A597" s="89" t="s">
        <v>850</v>
      </c>
      <c r="B597" s="89" t="s">
        <v>290</v>
      </c>
      <c r="C597" s="89" t="s">
        <v>49</v>
      </c>
      <c r="D597" s="89" t="s">
        <v>50</v>
      </c>
      <c r="E597" s="89" t="s">
        <v>50</v>
      </c>
    </row>
    <row r="598" spans="1:5" ht="16.5">
      <c r="A598" s="89" t="s">
        <v>850</v>
      </c>
      <c r="B598" s="89" t="s">
        <v>291</v>
      </c>
      <c r="C598" s="89" t="s">
        <v>309</v>
      </c>
      <c r="D598" s="89" t="s">
        <v>50</v>
      </c>
      <c r="E598" s="89" t="s">
        <v>50</v>
      </c>
    </row>
    <row r="599" spans="1:5" ht="16.5">
      <c r="A599" s="89" t="s">
        <v>850</v>
      </c>
      <c r="B599" s="89" t="s">
        <v>292</v>
      </c>
      <c r="C599" s="89" t="s">
        <v>45</v>
      </c>
      <c r="D599" s="89" t="s">
        <v>50</v>
      </c>
      <c r="E599" s="89" t="s">
        <v>50</v>
      </c>
    </row>
    <row r="600" spans="1:5" ht="16.5">
      <c r="A600" s="89" t="s">
        <v>851</v>
      </c>
      <c r="B600" s="89" t="s">
        <v>294</v>
      </c>
      <c r="C600" s="89" t="s">
        <v>45</v>
      </c>
      <c r="D600" s="89" t="s">
        <v>50</v>
      </c>
      <c r="E600" s="89" t="s">
        <v>50</v>
      </c>
    </row>
    <row r="601" spans="1:5" ht="16.5">
      <c r="A601" s="89" t="s">
        <v>851</v>
      </c>
      <c r="B601" s="89" t="s">
        <v>295</v>
      </c>
      <c r="C601" s="89" t="s">
        <v>43</v>
      </c>
      <c r="D601" s="89" t="s">
        <v>50</v>
      </c>
      <c r="E601" s="89" t="s">
        <v>50</v>
      </c>
    </row>
    <row r="602" spans="1:5" ht="16.5">
      <c r="A602" s="89" t="s">
        <v>851</v>
      </c>
      <c r="B602" s="89" t="s">
        <v>296</v>
      </c>
      <c r="C602" s="89" t="s">
        <v>46</v>
      </c>
      <c r="D602" s="89" t="s">
        <v>50</v>
      </c>
      <c r="E602" s="89" t="s">
        <v>50</v>
      </c>
    </row>
    <row r="603" spans="1:5" ht="16.5">
      <c r="A603" s="89" t="s">
        <v>851</v>
      </c>
      <c r="B603" s="89" t="s">
        <v>297</v>
      </c>
      <c r="C603" s="89" t="s">
        <v>45</v>
      </c>
      <c r="D603" s="89" t="s">
        <v>50</v>
      </c>
      <c r="E603" s="89" t="s">
        <v>50</v>
      </c>
    </row>
    <row r="604" spans="1:5" ht="16.5">
      <c r="A604" s="89" t="s">
        <v>851</v>
      </c>
      <c r="B604" s="89" t="s">
        <v>298</v>
      </c>
      <c r="C604" s="89" t="s">
        <v>48</v>
      </c>
      <c r="D604" s="89" t="s">
        <v>50</v>
      </c>
      <c r="E604" s="89" t="s">
        <v>50</v>
      </c>
    </row>
    <row r="605" spans="1:5" ht="16.5">
      <c r="A605" s="89" t="s">
        <v>851</v>
      </c>
      <c r="B605" s="89" t="s">
        <v>299</v>
      </c>
      <c r="C605" s="89" t="s">
        <v>47</v>
      </c>
      <c r="D605" s="89" t="s">
        <v>50</v>
      </c>
      <c r="E605" s="89" t="s">
        <v>50</v>
      </c>
    </row>
    <row r="606" spans="1:5" ht="16.5">
      <c r="A606" s="89" t="s">
        <v>851</v>
      </c>
      <c r="B606" s="89" t="s">
        <v>300</v>
      </c>
      <c r="C606" s="89" t="s">
        <v>47</v>
      </c>
      <c r="D606" s="89" t="s">
        <v>50</v>
      </c>
      <c r="E606" s="89" t="s">
        <v>50</v>
      </c>
    </row>
    <row r="607" spans="1:5" ht="16.5">
      <c r="A607" s="89" t="s">
        <v>851</v>
      </c>
      <c r="B607" s="89" t="s">
        <v>301</v>
      </c>
      <c r="C607" s="89" t="s">
        <v>44</v>
      </c>
      <c r="D607" s="89" t="s">
        <v>50</v>
      </c>
      <c r="E607" s="89" t="s">
        <v>50</v>
      </c>
    </row>
    <row r="608" spans="1:5" ht="16.5">
      <c r="A608" s="89" t="s">
        <v>851</v>
      </c>
      <c r="B608" s="89" t="s">
        <v>288</v>
      </c>
      <c r="C608" s="89" t="s">
        <v>45</v>
      </c>
      <c r="D608" s="89" t="s">
        <v>50</v>
      </c>
      <c r="E608" s="89" t="s">
        <v>50</v>
      </c>
    </row>
    <row r="609" spans="1:5" ht="16.5">
      <c r="A609" s="89" t="s">
        <v>851</v>
      </c>
      <c r="B609" s="89" t="s">
        <v>289</v>
      </c>
      <c r="C609" s="89" t="s">
        <v>44</v>
      </c>
      <c r="D609" s="89" t="s">
        <v>50</v>
      </c>
      <c r="E609" s="89" t="s">
        <v>50</v>
      </c>
    </row>
    <row r="610" spans="1:5" ht="16.5">
      <c r="A610" s="89" t="s">
        <v>851</v>
      </c>
      <c r="B610" s="89" t="s">
        <v>290</v>
      </c>
      <c r="C610" s="89" t="s">
        <v>49</v>
      </c>
      <c r="D610" s="89" t="s">
        <v>50</v>
      </c>
      <c r="E610" s="89" t="s">
        <v>50</v>
      </c>
    </row>
    <row r="611" spans="1:5" ht="16.5">
      <c r="A611" s="89" t="s">
        <v>851</v>
      </c>
      <c r="B611" s="89" t="s">
        <v>291</v>
      </c>
      <c r="C611" s="89" t="s">
        <v>309</v>
      </c>
      <c r="D611" s="89" t="s">
        <v>50</v>
      </c>
      <c r="E611" s="89" t="s">
        <v>50</v>
      </c>
    </row>
    <row r="612" spans="1:5" ht="16.5">
      <c r="A612" s="89" t="s">
        <v>851</v>
      </c>
      <c r="B612" s="89" t="s">
        <v>292</v>
      </c>
      <c r="C612" s="89" t="s">
        <v>45</v>
      </c>
      <c r="D612" s="89" t="s">
        <v>50</v>
      </c>
      <c r="E612" s="89" t="s">
        <v>50</v>
      </c>
    </row>
    <row r="613" spans="1:5" ht="16.5">
      <c r="A613" s="89" t="s">
        <v>852</v>
      </c>
      <c r="B613" s="89" t="s">
        <v>294</v>
      </c>
      <c r="C613" s="89" t="s">
        <v>45</v>
      </c>
      <c r="D613" s="89" t="s">
        <v>102</v>
      </c>
      <c r="E613" s="89" t="s">
        <v>853</v>
      </c>
    </row>
    <row r="614" spans="1:5" ht="16.5">
      <c r="A614" s="89" t="s">
        <v>852</v>
      </c>
      <c r="B614" s="89" t="s">
        <v>295</v>
      </c>
      <c r="C614" s="89" t="s">
        <v>43</v>
      </c>
      <c r="D614" s="89" t="s">
        <v>854</v>
      </c>
      <c r="E614" s="89" t="s">
        <v>855</v>
      </c>
    </row>
    <row r="615" spans="1:5" ht="16.5">
      <c r="A615" s="89" t="s">
        <v>852</v>
      </c>
      <c r="B615" s="89" t="s">
        <v>296</v>
      </c>
      <c r="C615" s="89" t="s">
        <v>46</v>
      </c>
      <c r="D615" s="89" t="s">
        <v>856</v>
      </c>
      <c r="E615" s="89" t="s">
        <v>857</v>
      </c>
    </row>
    <row r="616" spans="1:5" ht="16.5">
      <c r="A616" s="89" t="s">
        <v>852</v>
      </c>
      <c r="B616" s="89" t="s">
        <v>297</v>
      </c>
      <c r="C616" s="89" t="s">
        <v>45</v>
      </c>
      <c r="D616" s="89" t="s">
        <v>858</v>
      </c>
      <c r="E616" s="89" t="s">
        <v>859</v>
      </c>
    </row>
    <row r="617" spans="1:5" ht="16.5">
      <c r="A617" s="89" t="s">
        <v>852</v>
      </c>
      <c r="B617" s="89" t="s">
        <v>298</v>
      </c>
      <c r="C617" s="89" t="s">
        <v>48</v>
      </c>
      <c r="D617" s="89" t="s">
        <v>103</v>
      </c>
      <c r="E617" s="89" t="s">
        <v>860</v>
      </c>
    </row>
    <row r="618" spans="1:5" ht="16.5">
      <c r="A618" s="89" t="s">
        <v>852</v>
      </c>
      <c r="B618" s="89" t="s">
        <v>299</v>
      </c>
      <c r="C618" s="89" t="s">
        <v>47</v>
      </c>
      <c r="D618" s="89" t="s">
        <v>597</v>
      </c>
      <c r="E618" s="89" t="s">
        <v>861</v>
      </c>
    </row>
    <row r="619" spans="1:5" ht="16.5">
      <c r="A619" s="89" t="s">
        <v>852</v>
      </c>
      <c r="B619" s="89" t="s">
        <v>300</v>
      </c>
      <c r="C619" s="89" t="s">
        <v>47</v>
      </c>
      <c r="D619" s="89" t="s">
        <v>269</v>
      </c>
      <c r="E619" s="89" t="s">
        <v>142</v>
      </c>
    </row>
    <row r="620" spans="1:5" ht="16.5">
      <c r="A620" s="89" t="s">
        <v>852</v>
      </c>
      <c r="B620" s="89" t="s">
        <v>301</v>
      </c>
      <c r="C620" s="89" t="s">
        <v>44</v>
      </c>
      <c r="D620" s="89" t="s">
        <v>862</v>
      </c>
      <c r="E620" s="89" t="s">
        <v>236</v>
      </c>
    </row>
    <row r="621" spans="1:5" ht="16.5">
      <c r="A621" s="89" t="s">
        <v>852</v>
      </c>
      <c r="B621" s="89" t="s">
        <v>288</v>
      </c>
      <c r="C621" s="89" t="s">
        <v>45</v>
      </c>
      <c r="D621" s="89" t="s">
        <v>821</v>
      </c>
      <c r="E621" s="89" t="s">
        <v>863</v>
      </c>
    </row>
    <row r="622" spans="1:5" ht="16.5">
      <c r="A622" s="89" t="s">
        <v>852</v>
      </c>
      <c r="B622" s="89" t="s">
        <v>289</v>
      </c>
      <c r="C622" s="89" t="s">
        <v>44</v>
      </c>
      <c r="D622" s="89" t="s">
        <v>864</v>
      </c>
      <c r="E622" s="89" t="s">
        <v>865</v>
      </c>
    </row>
    <row r="623" spans="1:5" ht="16.5">
      <c r="A623" s="89" t="s">
        <v>852</v>
      </c>
      <c r="B623" s="89" t="s">
        <v>290</v>
      </c>
      <c r="C623" s="89" t="s">
        <v>49</v>
      </c>
      <c r="D623" s="89" t="s">
        <v>50</v>
      </c>
      <c r="E623" s="89" t="s">
        <v>866</v>
      </c>
    </row>
    <row r="624" spans="1:5" ht="16.5">
      <c r="A624" s="89" t="s">
        <v>852</v>
      </c>
      <c r="B624" s="89" t="s">
        <v>291</v>
      </c>
      <c r="C624" s="89" t="s">
        <v>309</v>
      </c>
      <c r="D624" s="89" t="s">
        <v>50</v>
      </c>
      <c r="E624" s="89" t="s">
        <v>50</v>
      </c>
    </row>
    <row r="625" spans="1:5" ht="16.5">
      <c r="A625" s="89" t="s">
        <v>852</v>
      </c>
      <c r="B625" s="89" t="s">
        <v>292</v>
      </c>
      <c r="C625" s="89" t="s">
        <v>45</v>
      </c>
      <c r="D625" s="89" t="s">
        <v>867</v>
      </c>
      <c r="E625" s="89" t="s">
        <v>868</v>
      </c>
    </row>
    <row r="626" spans="1:5" ht="16.5">
      <c r="A626" s="89" t="s">
        <v>869</v>
      </c>
      <c r="B626" s="89" t="s">
        <v>294</v>
      </c>
      <c r="C626" s="89" t="s">
        <v>45</v>
      </c>
      <c r="D626" s="89" t="s">
        <v>50</v>
      </c>
      <c r="E626" s="89" t="s">
        <v>870</v>
      </c>
    </row>
    <row r="627" spans="1:5" ht="16.5">
      <c r="A627" s="89" t="s">
        <v>869</v>
      </c>
      <c r="B627" s="89" t="s">
        <v>295</v>
      </c>
      <c r="C627" s="89" t="s">
        <v>43</v>
      </c>
      <c r="D627" s="89" t="s">
        <v>50</v>
      </c>
      <c r="E627" s="89" t="s">
        <v>50</v>
      </c>
    </row>
    <row r="628" spans="1:5" ht="16.5">
      <c r="A628" s="89" t="s">
        <v>869</v>
      </c>
      <c r="B628" s="89" t="s">
        <v>296</v>
      </c>
      <c r="C628" s="89" t="s">
        <v>46</v>
      </c>
      <c r="D628" s="89" t="s">
        <v>871</v>
      </c>
      <c r="E628" s="89" t="s">
        <v>872</v>
      </c>
    </row>
    <row r="629" spans="1:5" ht="16.5">
      <c r="A629" s="89" t="s">
        <v>869</v>
      </c>
      <c r="B629" s="89" t="s">
        <v>297</v>
      </c>
      <c r="C629" s="89" t="s">
        <v>45</v>
      </c>
      <c r="D629" s="89" t="s">
        <v>141</v>
      </c>
      <c r="E629" s="89" t="s">
        <v>873</v>
      </c>
    </row>
    <row r="630" spans="1:5" ht="16.5">
      <c r="A630" s="89" t="s">
        <v>869</v>
      </c>
      <c r="B630" s="89" t="s">
        <v>298</v>
      </c>
      <c r="C630" s="89" t="s">
        <v>48</v>
      </c>
      <c r="D630" s="89" t="s">
        <v>804</v>
      </c>
      <c r="E630" s="89" t="s">
        <v>874</v>
      </c>
    </row>
    <row r="631" spans="1:5" ht="16.5">
      <c r="A631" s="89" t="s">
        <v>869</v>
      </c>
      <c r="B631" s="89" t="s">
        <v>299</v>
      </c>
      <c r="C631" s="89" t="s">
        <v>47</v>
      </c>
      <c r="D631" s="89" t="s">
        <v>341</v>
      </c>
      <c r="E631" s="89" t="s">
        <v>875</v>
      </c>
    </row>
    <row r="632" spans="1:5" ht="16.5">
      <c r="A632" s="89" t="s">
        <v>869</v>
      </c>
      <c r="B632" s="89" t="s">
        <v>300</v>
      </c>
      <c r="C632" s="89" t="s">
        <v>47</v>
      </c>
      <c r="D632" s="89" t="s">
        <v>876</v>
      </c>
      <c r="E632" s="89" t="s">
        <v>877</v>
      </c>
    </row>
    <row r="633" spans="1:5" ht="16.5">
      <c r="A633" s="89" t="s">
        <v>869</v>
      </c>
      <c r="B633" s="89" t="s">
        <v>301</v>
      </c>
      <c r="C633" s="89" t="s">
        <v>44</v>
      </c>
      <c r="D633" s="89" t="s">
        <v>824</v>
      </c>
      <c r="E633" s="89" t="s">
        <v>878</v>
      </c>
    </row>
    <row r="634" spans="1:5" ht="16.5">
      <c r="A634" s="89" t="s">
        <v>869</v>
      </c>
      <c r="B634" s="89" t="s">
        <v>288</v>
      </c>
      <c r="C634" s="89" t="s">
        <v>45</v>
      </c>
      <c r="D634" s="89" t="s">
        <v>192</v>
      </c>
      <c r="E634" s="89" t="s">
        <v>879</v>
      </c>
    </row>
    <row r="635" spans="1:5" ht="16.5">
      <c r="A635" s="89" t="s">
        <v>869</v>
      </c>
      <c r="B635" s="89" t="s">
        <v>289</v>
      </c>
      <c r="C635" s="89" t="s">
        <v>44</v>
      </c>
      <c r="D635" s="89" t="s">
        <v>880</v>
      </c>
      <c r="E635" s="89" t="s">
        <v>881</v>
      </c>
    </row>
    <row r="636" spans="1:5" ht="16.5">
      <c r="A636" s="89" t="s">
        <v>869</v>
      </c>
      <c r="B636" s="89" t="s">
        <v>290</v>
      </c>
      <c r="C636" s="89" t="s">
        <v>49</v>
      </c>
      <c r="D636" s="89" t="s">
        <v>882</v>
      </c>
      <c r="E636" s="89" t="s">
        <v>883</v>
      </c>
    </row>
    <row r="637" spans="1:5" ht="16.5">
      <c r="A637" s="89" t="s">
        <v>869</v>
      </c>
      <c r="B637" s="89" t="s">
        <v>291</v>
      </c>
      <c r="C637" s="89" t="s">
        <v>309</v>
      </c>
      <c r="D637" s="89" t="s">
        <v>458</v>
      </c>
      <c r="E637" s="89" t="s">
        <v>884</v>
      </c>
    </row>
    <row r="638" spans="1:5" ht="16.5">
      <c r="A638" s="89" t="s">
        <v>869</v>
      </c>
      <c r="B638" s="89" t="s">
        <v>292</v>
      </c>
      <c r="C638" s="89" t="s">
        <v>45</v>
      </c>
      <c r="D638" s="89" t="s">
        <v>885</v>
      </c>
      <c r="E638" s="89" t="s">
        <v>886</v>
      </c>
    </row>
    <row r="639" spans="1:5" ht="16.5">
      <c r="A639" s="89" t="s">
        <v>887</v>
      </c>
      <c r="B639" s="89" t="s">
        <v>294</v>
      </c>
      <c r="C639" s="89" t="s">
        <v>45</v>
      </c>
      <c r="D639" s="89" t="s">
        <v>65</v>
      </c>
      <c r="E639" s="89" t="s">
        <v>888</v>
      </c>
    </row>
    <row r="640" spans="1:5" ht="16.5">
      <c r="A640" s="89" t="s">
        <v>887</v>
      </c>
      <c r="B640" s="89" t="s">
        <v>295</v>
      </c>
      <c r="C640" s="89" t="s">
        <v>43</v>
      </c>
      <c r="D640" s="89" t="s">
        <v>889</v>
      </c>
      <c r="E640" s="89" t="s">
        <v>50</v>
      </c>
    </row>
    <row r="641" spans="1:5" ht="16.5">
      <c r="A641" s="89" t="s">
        <v>887</v>
      </c>
      <c r="B641" s="89" t="s">
        <v>296</v>
      </c>
      <c r="C641" s="89" t="s">
        <v>46</v>
      </c>
      <c r="D641" s="89" t="s">
        <v>890</v>
      </c>
      <c r="E641" s="89" t="s">
        <v>891</v>
      </c>
    </row>
    <row r="642" spans="1:5" ht="16.5">
      <c r="A642" s="89" t="s">
        <v>887</v>
      </c>
      <c r="B642" s="89" t="s">
        <v>297</v>
      </c>
      <c r="C642" s="89" t="s">
        <v>45</v>
      </c>
      <c r="D642" s="89" t="s">
        <v>892</v>
      </c>
      <c r="E642" s="89" t="s">
        <v>893</v>
      </c>
    </row>
    <row r="643" spans="1:5" ht="16.5">
      <c r="A643" s="89" t="s">
        <v>887</v>
      </c>
      <c r="B643" s="89" t="s">
        <v>298</v>
      </c>
      <c r="C643" s="89" t="s">
        <v>48</v>
      </c>
      <c r="D643" s="89" t="s">
        <v>894</v>
      </c>
      <c r="E643" s="89" t="s">
        <v>895</v>
      </c>
    </row>
    <row r="644" spans="1:5" ht="16.5">
      <c r="A644" s="89" t="s">
        <v>887</v>
      </c>
      <c r="B644" s="89" t="s">
        <v>299</v>
      </c>
      <c r="C644" s="89" t="s">
        <v>47</v>
      </c>
      <c r="D644" s="89" t="s">
        <v>896</v>
      </c>
      <c r="E644" s="89" t="s">
        <v>897</v>
      </c>
    </row>
    <row r="645" spans="1:5" ht="16.5">
      <c r="A645" s="89" t="s">
        <v>887</v>
      </c>
      <c r="B645" s="89" t="s">
        <v>300</v>
      </c>
      <c r="C645" s="89" t="s">
        <v>47</v>
      </c>
      <c r="D645" s="89" t="s">
        <v>197</v>
      </c>
      <c r="E645" s="89" t="s">
        <v>898</v>
      </c>
    </row>
    <row r="646" spans="1:5" ht="16.5">
      <c r="A646" s="89" t="s">
        <v>887</v>
      </c>
      <c r="B646" s="89" t="s">
        <v>301</v>
      </c>
      <c r="C646" s="89" t="s">
        <v>44</v>
      </c>
      <c r="D646" s="89" t="s">
        <v>737</v>
      </c>
      <c r="E646" s="89" t="s">
        <v>899</v>
      </c>
    </row>
    <row r="647" spans="1:5" ht="16.5">
      <c r="A647" s="89" t="s">
        <v>887</v>
      </c>
      <c r="B647" s="89" t="s">
        <v>288</v>
      </c>
      <c r="C647" s="89" t="s">
        <v>45</v>
      </c>
      <c r="D647" s="89" t="s">
        <v>900</v>
      </c>
      <c r="E647" s="89" t="s">
        <v>901</v>
      </c>
    </row>
    <row r="648" spans="1:5" ht="16.5">
      <c r="A648" s="89" t="s">
        <v>887</v>
      </c>
      <c r="B648" s="89" t="s">
        <v>289</v>
      </c>
      <c r="C648" s="89" t="s">
        <v>44</v>
      </c>
      <c r="D648" s="89" t="s">
        <v>902</v>
      </c>
      <c r="E648" s="89" t="s">
        <v>903</v>
      </c>
    </row>
    <row r="649" spans="1:5" ht="16.5">
      <c r="A649" s="89" t="s">
        <v>887</v>
      </c>
      <c r="B649" s="89" t="s">
        <v>290</v>
      </c>
      <c r="C649" s="89" t="s">
        <v>49</v>
      </c>
      <c r="D649" s="89" t="s">
        <v>904</v>
      </c>
      <c r="E649" s="89" t="s">
        <v>57</v>
      </c>
    </row>
    <row r="650" spans="1:5" ht="16.5">
      <c r="A650" s="89" t="s">
        <v>887</v>
      </c>
      <c r="B650" s="89" t="s">
        <v>291</v>
      </c>
      <c r="C650" s="89" t="s">
        <v>309</v>
      </c>
      <c r="D650" s="89" t="s">
        <v>151</v>
      </c>
      <c r="E650" s="89" t="s">
        <v>232</v>
      </c>
    </row>
    <row r="651" spans="1:5" ht="16.5">
      <c r="A651" s="89" t="s">
        <v>887</v>
      </c>
      <c r="B651" s="89" t="s">
        <v>292</v>
      </c>
      <c r="C651" s="89" t="s">
        <v>45</v>
      </c>
      <c r="D651" s="89" t="s">
        <v>905</v>
      </c>
      <c r="E651" s="89" t="s">
        <v>906</v>
      </c>
    </row>
    <row r="652" spans="1:5" ht="16.5">
      <c r="A652" s="89" t="s">
        <v>907</v>
      </c>
      <c r="B652" s="89" t="s">
        <v>294</v>
      </c>
      <c r="C652" s="89" t="s">
        <v>45</v>
      </c>
      <c r="D652" s="89" t="s">
        <v>120</v>
      </c>
      <c r="E652" s="89" t="s">
        <v>908</v>
      </c>
    </row>
    <row r="653" spans="1:5" ht="16.5">
      <c r="A653" s="89" t="s">
        <v>907</v>
      </c>
      <c r="B653" s="89" t="s">
        <v>295</v>
      </c>
      <c r="C653" s="89" t="s">
        <v>43</v>
      </c>
      <c r="D653" s="89" t="s">
        <v>909</v>
      </c>
      <c r="E653" s="89" t="s">
        <v>910</v>
      </c>
    </row>
    <row r="654" spans="1:5" ht="16.5">
      <c r="A654" s="89" t="s">
        <v>907</v>
      </c>
      <c r="B654" s="89" t="s">
        <v>296</v>
      </c>
      <c r="C654" s="89" t="s">
        <v>46</v>
      </c>
      <c r="D654" s="89" t="s">
        <v>396</v>
      </c>
      <c r="E654" s="89" t="s">
        <v>50</v>
      </c>
    </row>
    <row r="655" spans="1:5" ht="16.5">
      <c r="A655" s="89" t="s">
        <v>907</v>
      </c>
      <c r="B655" s="89" t="s">
        <v>297</v>
      </c>
      <c r="C655" s="89" t="s">
        <v>45</v>
      </c>
      <c r="D655" s="89" t="s">
        <v>911</v>
      </c>
      <c r="E655" s="89" t="s">
        <v>124</v>
      </c>
    </row>
    <row r="656" spans="1:5" ht="16.5">
      <c r="A656" s="89" t="s">
        <v>907</v>
      </c>
      <c r="B656" s="89" t="s">
        <v>298</v>
      </c>
      <c r="C656" s="89" t="s">
        <v>48</v>
      </c>
      <c r="D656" s="89" t="s">
        <v>912</v>
      </c>
      <c r="E656" s="89" t="s">
        <v>126</v>
      </c>
    </row>
    <row r="657" spans="1:5" ht="16.5">
      <c r="A657" s="89" t="s">
        <v>907</v>
      </c>
      <c r="B657" s="89" t="s">
        <v>299</v>
      </c>
      <c r="C657" s="89" t="s">
        <v>47</v>
      </c>
      <c r="D657" s="89" t="s">
        <v>501</v>
      </c>
      <c r="E657" s="89" t="s">
        <v>913</v>
      </c>
    </row>
    <row r="658" spans="1:5" ht="16.5">
      <c r="A658" s="89" t="s">
        <v>907</v>
      </c>
      <c r="B658" s="89" t="s">
        <v>300</v>
      </c>
      <c r="C658" s="89" t="s">
        <v>47</v>
      </c>
      <c r="D658" s="89" t="s">
        <v>914</v>
      </c>
      <c r="E658" s="89" t="s">
        <v>915</v>
      </c>
    </row>
    <row r="659" spans="1:5" ht="16.5">
      <c r="A659" s="89" t="s">
        <v>907</v>
      </c>
      <c r="B659" s="89" t="s">
        <v>301</v>
      </c>
      <c r="C659" s="89" t="s">
        <v>44</v>
      </c>
      <c r="D659" s="89" t="s">
        <v>916</v>
      </c>
      <c r="E659" s="89" t="s">
        <v>232</v>
      </c>
    </row>
    <row r="660" spans="1:5" ht="16.5">
      <c r="A660" s="89" t="s">
        <v>907</v>
      </c>
      <c r="B660" s="89" t="s">
        <v>288</v>
      </c>
      <c r="C660" s="89" t="s">
        <v>45</v>
      </c>
      <c r="D660" s="89" t="s">
        <v>917</v>
      </c>
      <c r="E660" s="89" t="s">
        <v>918</v>
      </c>
    </row>
    <row r="661" spans="1:5" ht="16.5">
      <c r="A661" s="89" t="s">
        <v>907</v>
      </c>
      <c r="B661" s="89" t="s">
        <v>289</v>
      </c>
      <c r="C661" s="89" t="s">
        <v>44</v>
      </c>
      <c r="D661" s="89" t="s">
        <v>919</v>
      </c>
      <c r="E661" s="89" t="s">
        <v>920</v>
      </c>
    </row>
    <row r="662" spans="1:5" ht="16.5">
      <c r="A662" s="89" t="s">
        <v>907</v>
      </c>
      <c r="B662" s="89" t="s">
        <v>290</v>
      </c>
      <c r="C662" s="89" t="s">
        <v>49</v>
      </c>
      <c r="D662" s="89" t="s">
        <v>74</v>
      </c>
      <c r="E662" s="89" t="s">
        <v>50</v>
      </c>
    </row>
    <row r="663" spans="1:5" ht="16.5">
      <c r="A663" s="89" t="s">
        <v>907</v>
      </c>
      <c r="B663" s="89" t="s">
        <v>291</v>
      </c>
      <c r="C663" s="89" t="s">
        <v>309</v>
      </c>
      <c r="D663" s="89" t="s">
        <v>148</v>
      </c>
      <c r="E663" s="89" t="s">
        <v>50</v>
      </c>
    </row>
    <row r="664" spans="1:5" ht="16.5">
      <c r="A664" s="89" t="s">
        <v>907</v>
      </c>
      <c r="B664" s="89" t="s">
        <v>292</v>
      </c>
      <c r="C664" s="89" t="s">
        <v>45</v>
      </c>
      <c r="D664" s="89" t="s">
        <v>251</v>
      </c>
      <c r="E664" s="89" t="s">
        <v>50</v>
      </c>
    </row>
    <row r="665" spans="1:5" ht="16.5">
      <c r="A665" s="89" t="s">
        <v>921</v>
      </c>
      <c r="B665" s="89" t="s">
        <v>294</v>
      </c>
      <c r="C665" s="89" t="s">
        <v>45</v>
      </c>
      <c r="D665" s="89" t="s">
        <v>162</v>
      </c>
      <c r="E665" s="89" t="s">
        <v>922</v>
      </c>
    </row>
    <row r="666" spans="1:5" ht="16.5">
      <c r="A666" s="89" t="s">
        <v>921</v>
      </c>
      <c r="B666" s="89" t="s">
        <v>295</v>
      </c>
      <c r="C666" s="89" t="s">
        <v>43</v>
      </c>
      <c r="D666" s="89" t="s">
        <v>923</v>
      </c>
      <c r="E666" s="89" t="s">
        <v>110</v>
      </c>
    </row>
    <row r="667" spans="1:5" ht="16.5">
      <c r="A667" s="89" t="s">
        <v>921</v>
      </c>
      <c r="B667" s="89" t="s">
        <v>296</v>
      </c>
      <c r="C667" s="89" t="s">
        <v>46</v>
      </c>
      <c r="D667" s="89" t="s">
        <v>924</v>
      </c>
      <c r="E667" s="89" t="s">
        <v>925</v>
      </c>
    </row>
    <row r="668" spans="1:5" ht="16.5">
      <c r="A668" s="89" t="s">
        <v>921</v>
      </c>
      <c r="B668" s="89" t="s">
        <v>297</v>
      </c>
      <c r="C668" s="89" t="s">
        <v>45</v>
      </c>
      <c r="D668" s="89" t="s">
        <v>157</v>
      </c>
      <c r="E668" s="89" t="s">
        <v>926</v>
      </c>
    </row>
    <row r="669" spans="1:5" ht="16.5">
      <c r="A669" s="89" t="s">
        <v>921</v>
      </c>
      <c r="B669" s="89" t="s">
        <v>298</v>
      </c>
      <c r="C669" s="89" t="s">
        <v>48</v>
      </c>
      <c r="D669" s="89" t="s">
        <v>802</v>
      </c>
      <c r="E669" s="89" t="s">
        <v>838</v>
      </c>
    </row>
    <row r="670" spans="1:5" ht="16.5">
      <c r="A670" s="89" t="s">
        <v>921</v>
      </c>
      <c r="B670" s="89" t="s">
        <v>299</v>
      </c>
      <c r="C670" s="89" t="s">
        <v>47</v>
      </c>
      <c r="D670" s="89" t="s">
        <v>819</v>
      </c>
      <c r="E670" s="89" t="s">
        <v>927</v>
      </c>
    </row>
    <row r="671" spans="1:5" ht="16.5">
      <c r="A671" s="89" t="s">
        <v>921</v>
      </c>
      <c r="B671" s="89" t="s">
        <v>300</v>
      </c>
      <c r="C671" s="89" t="s">
        <v>47</v>
      </c>
      <c r="D671" s="89" t="s">
        <v>928</v>
      </c>
      <c r="E671" s="89" t="s">
        <v>929</v>
      </c>
    </row>
    <row r="672" spans="1:5" ht="16.5">
      <c r="A672" s="89" t="s">
        <v>921</v>
      </c>
      <c r="B672" s="89" t="s">
        <v>301</v>
      </c>
      <c r="C672" s="89" t="s">
        <v>44</v>
      </c>
      <c r="D672" s="89" t="s">
        <v>65</v>
      </c>
      <c r="E672" s="89" t="s">
        <v>930</v>
      </c>
    </row>
    <row r="673" spans="1:5" ht="16.5">
      <c r="A673" s="89" t="s">
        <v>921</v>
      </c>
      <c r="B673" s="89" t="s">
        <v>288</v>
      </c>
      <c r="C673" s="89" t="s">
        <v>45</v>
      </c>
      <c r="D673" s="89" t="s">
        <v>931</v>
      </c>
      <c r="E673" s="89" t="s">
        <v>932</v>
      </c>
    </row>
    <row r="674" spans="1:5" ht="16.5">
      <c r="A674" s="89" t="s">
        <v>921</v>
      </c>
      <c r="B674" s="89" t="s">
        <v>289</v>
      </c>
      <c r="C674" s="89" t="s">
        <v>44</v>
      </c>
      <c r="D674" s="89" t="s">
        <v>933</v>
      </c>
      <c r="E674" s="89" t="s">
        <v>50</v>
      </c>
    </row>
    <row r="675" spans="1:5" ht="16.5">
      <c r="A675" s="89" t="s">
        <v>921</v>
      </c>
      <c r="B675" s="89" t="s">
        <v>290</v>
      </c>
      <c r="C675" s="89" t="s">
        <v>49</v>
      </c>
      <c r="D675" s="89" t="s">
        <v>934</v>
      </c>
      <c r="E675" s="89" t="s">
        <v>50</v>
      </c>
    </row>
    <row r="676" spans="1:5" ht="16.5">
      <c r="A676" s="89" t="s">
        <v>921</v>
      </c>
      <c r="B676" s="89" t="s">
        <v>291</v>
      </c>
      <c r="C676" s="89" t="s">
        <v>309</v>
      </c>
      <c r="D676" s="89" t="s">
        <v>935</v>
      </c>
      <c r="E676" s="89" t="s">
        <v>936</v>
      </c>
    </row>
    <row r="677" spans="1:5" ht="16.5">
      <c r="A677" s="89" t="s">
        <v>921</v>
      </c>
      <c r="B677" s="89" t="s">
        <v>292</v>
      </c>
      <c r="C677" s="89" t="s">
        <v>45</v>
      </c>
      <c r="D677" s="89" t="s">
        <v>937</v>
      </c>
      <c r="E677" s="89" t="s">
        <v>938</v>
      </c>
    </row>
    <row r="678" spans="1:5" ht="16.5">
      <c r="A678" s="89" t="s">
        <v>939</v>
      </c>
      <c r="B678" s="89" t="s">
        <v>294</v>
      </c>
      <c r="C678" s="89" t="s">
        <v>45</v>
      </c>
      <c r="D678" s="89" t="s">
        <v>50</v>
      </c>
      <c r="E678" s="89" t="s">
        <v>50</v>
      </c>
    </row>
    <row r="679" spans="1:5" ht="16.5">
      <c r="A679" s="89" t="s">
        <v>939</v>
      </c>
      <c r="B679" s="89" t="s">
        <v>295</v>
      </c>
      <c r="C679" s="89" t="s">
        <v>43</v>
      </c>
      <c r="D679" s="89" t="s">
        <v>50</v>
      </c>
      <c r="E679" s="89" t="s">
        <v>50</v>
      </c>
    </row>
    <row r="680" spans="1:5" ht="16.5">
      <c r="A680" s="89" t="s">
        <v>939</v>
      </c>
      <c r="B680" s="89" t="s">
        <v>296</v>
      </c>
      <c r="C680" s="89" t="s">
        <v>46</v>
      </c>
      <c r="D680" s="89" t="s">
        <v>50</v>
      </c>
      <c r="E680" s="89" t="s">
        <v>50</v>
      </c>
    </row>
    <row r="681" spans="1:5" ht="16.5">
      <c r="A681" s="89" t="s">
        <v>939</v>
      </c>
      <c r="B681" s="89" t="s">
        <v>297</v>
      </c>
      <c r="C681" s="89" t="s">
        <v>45</v>
      </c>
      <c r="D681" s="89" t="s">
        <v>50</v>
      </c>
      <c r="E681" s="89" t="s">
        <v>50</v>
      </c>
    </row>
    <row r="682" spans="1:5" ht="16.5">
      <c r="A682" s="89" t="s">
        <v>939</v>
      </c>
      <c r="B682" s="89" t="s">
        <v>298</v>
      </c>
      <c r="C682" s="89" t="s">
        <v>48</v>
      </c>
      <c r="D682" s="89" t="s">
        <v>50</v>
      </c>
      <c r="E682" s="89" t="s">
        <v>50</v>
      </c>
    </row>
    <row r="683" spans="1:5" ht="16.5">
      <c r="A683" s="89" t="s">
        <v>939</v>
      </c>
      <c r="B683" s="89" t="s">
        <v>299</v>
      </c>
      <c r="C683" s="89" t="s">
        <v>47</v>
      </c>
      <c r="D683" s="89" t="s">
        <v>50</v>
      </c>
      <c r="E683" s="89" t="s">
        <v>50</v>
      </c>
    </row>
    <row r="684" spans="1:5" ht="16.5">
      <c r="A684" s="89" t="s">
        <v>939</v>
      </c>
      <c r="B684" s="89" t="s">
        <v>300</v>
      </c>
      <c r="C684" s="89" t="s">
        <v>47</v>
      </c>
      <c r="D684" s="89" t="s">
        <v>50</v>
      </c>
      <c r="E684" s="89" t="s">
        <v>50</v>
      </c>
    </row>
    <row r="685" spans="1:5" ht="16.5">
      <c r="A685" s="89" t="s">
        <v>939</v>
      </c>
      <c r="B685" s="89" t="s">
        <v>301</v>
      </c>
      <c r="C685" s="89" t="s">
        <v>44</v>
      </c>
      <c r="D685" s="89" t="s">
        <v>50</v>
      </c>
      <c r="E685" s="89" t="s">
        <v>50</v>
      </c>
    </row>
    <row r="686" spans="1:5" ht="16.5">
      <c r="A686" s="89" t="s">
        <v>939</v>
      </c>
      <c r="B686" s="89" t="s">
        <v>288</v>
      </c>
      <c r="C686" s="89" t="s">
        <v>45</v>
      </c>
      <c r="D686" s="89" t="s">
        <v>50</v>
      </c>
      <c r="E686" s="89" t="s">
        <v>50</v>
      </c>
    </row>
    <row r="687" spans="1:5" ht="16.5">
      <c r="A687" s="89" t="s">
        <v>939</v>
      </c>
      <c r="B687" s="89" t="s">
        <v>289</v>
      </c>
      <c r="C687" s="89" t="s">
        <v>44</v>
      </c>
      <c r="D687" s="89" t="s">
        <v>50</v>
      </c>
      <c r="E687" s="89" t="s">
        <v>50</v>
      </c>
    </row>
    <row r="688" spans="1:5" ht="16.5">
      <c r="A688" s="89" t="s">
        <v>939</v>
      </c>
      <c r="B688" s="89" t="s">
        <v>290</v>
      </c>
      <c r="C688" s="89" t="s">
        <v>49</v>
      </c>
      <c r="D688" s="89" t="s">
        <v>50</v>
      </c>
      <c r="E688" s="89" t="s">
        <v>50</v>
      </c>
    </row>
    <row r="689" spans="1:5" ht="16.5">
      <c r="A689" s="89" t="s">
        <v>939</v>
      </c>
      <c r="B689" s="89" t="s">
        <v>291</v>
      </c>
      <c r="C689" s="89" t="s">
        <v>309</v>
      </c>
      <c r="D689" s="89" t="s">
        <v>50</v>
      </c>
      <c r="E689" s="89" t="s">
        <v>50</v>
      </c>
    </row>
    <row r="690" spans="1:5" ht="16.5">
      <c r="A690" s="89" t="s">
        <v>939</v>
      </c>
      <c r="B690" s="89" t="s">
        <v>292</v>
      </c>
      <c r="C690" s="89" t="s">
        <v>45</v>
      </c>
      <c r="D690" s="89" t="s">
        <v>50</v>
      </c>
      <c r="E690" s="89" t="s">
        <v>50</v>
      </c>
    </row>
    <row r="691" spans="1:5" ht="16.5">
      <c r="A691" s="89" t="s">
        <v>940</v>
      </c>
      <c r="B691" s="89" t="s">
        <v>294</v>
      </c>
      <c r="C691" s="89" t="s">
        <v>45</v>
      </c>
      <c r="D691" s="89" t="s">
        <v>50</v>
      </c>
      <c r="E691" s="89" t="s">
        <v>50</v>
      </c>
    </row>
    <row r="692" spans="1:5" ht="16.5">
      <c r="A692" s="89" t="s">
        <v>940</v>
      </c>
      <c r="B692" s="89" t="s">
        <v>295</v>
      </c>
      <c r="C692" s="89" t="s">
        <v>43</v>
      </c>
      <c r="D692" s="89" t="s">
        <v>50</v>
      </c>
      <c r="E692" s="89" t="s">
        <v>50</v>
      </c>
    </row>
    <row r="693" spans="1:5" ht="16.5">
      <c r="A693" s="89" t="s">
        <v>940</v>
      </c>
      <c r="B693" s="89" t="s">
        <v>296</v>
      </c>
      <c r="C693" s="89" t="s">
        <v>46</v>
      </c>
      <c r="D693" s="89" t="s">
        <v>50</v>
      </c>
      <c r="E693" s="89" t="s">
        <v>50</v>
      </c>
    </row>
    <row r="694" spans="1:5" ht="16.5">
      <c r="A694" s="89" t="s">
        <v>940</v>
      </c>
      <c r="B694" s="89" t="s">
        <v>297</v>
      </c>
      <c r="C694" s="89" t="s">
        <v>45</v>
      </c>
      <c r="D694" s="89" t="s">
        <v>50</v>
      </c>
      <c r="E694" s="89" t="s">
        <v>50</v>
      </c>
    </row>
    <row r="695" spans="1:5" ht="16.5">
      <c r="A695" s="89" t="s">
        <v>940</v>
      </c>
      <c r="B695" s="89" t="s">
        <v>298</v>
      </c>
      <c r="C695" s="89" t="s">
        <v>48</v>
      </c>
      <c r="D695" s="89" t="s">
        <v>50</v>
      </c>
      <c r="E695" s="89" t="s">
        <v>50</v>
      </c>
    </row>
    <row r="696" spans="1:5" ht="16.5">
      <c r="A696" s="89" t="s">
        <v>940</v>
      </c>
      <c r="B696" s="89" t="s">
        <v>299</v>
      </c>
      <c r="C696" s="89" t="s">
        <v>47</v>
      </c>
      <c r="D696" s="89" t="s">
        <v>50</v>
      </c>
      <c r="E696" s="89" t="s">
        <v>50</v>
      </c>
    </row>
    <row r="697" spans="1:5" ht="16.5">
      <c r="A697" s="89" t="s">
        <v>940</v>
      </c>
      <c r="B697" s="89" t="s">
        <v>300</v>
      </c>
      <c r="C697" s="89" t="s">
        <v>47</v>
      </c>
      <c r="D697" s="89" t="s">
        <v>50</v>
      </c>
      <c r="E697" s="89" t="s">
        <v>50</v>
      </c>
    </row>
    <row r="698" spans="1:5" ht="16.5">
      <c r="A698" s="89" t="s">
        <v>940</v>
      </c>
      <c r="B698" s="89" t="s">
        <v>301</v>
      </c>
      <c r="C698" s="89" t="s">
        <v>44</v>
      </c>
      <c r="D698" s="89" t="s">
        <v>50</v>
      </c>
      <c r="E698" s="89" t="s">
        <v>50</v>
      </c>
    </row>
    <row r="699" spans="1:5" ht="16.5">
      <c r="A699" s="89" t="s">
        <v>940</v>
      </c>
      <c r="B699" s="89" t="s">
        <v>288</v>
      </c>
      <c r="C699" s="89" t="s">
        <v>45</v>
      </c>
      <c r="D699" s="89" t="s">
        <v>50</v>
      </c>
      <c r="E699" s="89" t="s">
        <v>50</v>
      </c>
    </row>
    <row r="700" spans="1:5" ht="16.5">
      <c r="A700" s="89" t="s">
        <v>940</v>
      </c>
      <c r="B700" s="89" t="s">
        <v>289</v>
      </c>
      <c r="C700" s="89" t="s">
        <v>44</v>
      </c>
      <c r="D700" s="89" t="s">
        <v>50</v>
      </c>
      <c r="E700" s="89" t="s">
        <v>50</v>
      </c>
    </row>
    <row r="701" spans="1:5" ht="16.5">
      <c r="A701" s="89" t="s">
        <v>940</v>
      </c>
      <c r="B701" s="89" t="s">
        <v>290</v>
      </c>
      <c r="C701" s="89" t="s">
        <v>49</v>
      </c>
      <c r="D701" s="89" t="s">
        <v>50</v>
      </c>
      <c r="E701" s="89" t="s">
        <v>50</v>
      </c>
    </row>
    <row r="702" spans="1:5" ht="16.5">
      <c r="A702" s="89" t="s">
        <v>940</v>
      </c>
      <c r="B702" s="89" t="s">
        <v>291</v>
      </c>
      <c r="C702" s="89" t="s">
        <v>309</v>
      </c>
      <c r="D702" s="89" t="s">
        <v>50</v>
      </c>
      <c r="E702" s="89" t="s">
        <v>50</v>
      </c>
    </row>
    <row r="703" spans="1:5" ht="16.5">
      <c r="A703" s="89" t="s">
        <v>940</v>
      </c>
      <c r="B703" s="89" t="s">
        <v>292</v>
      </c>
      <c r="C703" s="89" t="s">
        <v>45</v>
      </c>
      <c r="D703" s="89" t="s">
        <v>50</v>
      </c>
      <c r="E703" s="89" t="s">
        <v>50</v>
      </c>
    </row>
    <row r="704" spans="1:5" ht="16.5">
      <c r="A704" s="89" t="s">
        <v>941</v>
      </c>
      <c r="B704" s="89" t="s">
        <v>294</v>
      </c>
      <c r="C704" s="89" t="s">
        <v>45</v>
      </c>
      <c r="D704" s="89" t="s">
        <v>156</v>
      </c>
      <c r="E704" s="89" t="s">
        <v>942</v>
      </c>
    </row>
    <row r="705" spans="1:5" ht="16.5">
      <c r="A705" s="89" t="s">
        <v>941</v>
      </c>
      <c r="B705" s="89" t="s">
        <v>295</v>
      </c>
      <c r="C705" s="89" t="s">
        <v>43</v>
      </c>
      <c r="D705" s="89" t="s">
        <v>50</v>
      </c>
      <c r="E705" s="89" t="s">
        <v>943</v>
      </c>
    </row>
    <row r="706" spans="1:5" ht="16.5">
      <c r="A706" s="89" t="s">
        <v>941</v>
      </c>
      <c r="B706" s="89" t="s">
        <v>296</v>
      </c>
      <c r="C706" s="89" t="s">
        <v>46</v>
      </c>
      <c r="D706" s="89" t="s">
        <v>56</v>
      </c>
      <c r="E706" s="89" t="s">
        <v>944</v>
      </c>
    </row>
    <row r="707" spans="1:5" ht="16.5">
      <c r="A707" s="89" t="s">
        <v>941</v>
      </c>
      <c r="B707" s="89" t="s">
        <v>297</v>
      </c>
      <c r="C707" s="89" t="s">
        <v>45</v>
      </c>
      <c r="D707" s="89" t="s">
        <v>945</v>
      </c>
      <c r="E707" s="89" t="s">
        <v>50</v>
      </c>
    </row>
    <row r="708" spans="1:5" ht="16.5">
      <c r="A708" s="89" t="s">
        <v>941</v>
      </c>
      <c r="B708" s="89" t="s">
        <v>298</v>
      </c>
      <c r="C708" s="89" t="s">
        <v>48</v>
      </c>
      <c r="D708" s="89" t="s">
        <v>946</v>
      </c>
      <c r="E708" s="89" t="s">
        <v>50</v>
      </c>
    </row>
    <row r="709" spans="1:5" ht="16.5">
      <c r="A709" s="89" t="s">
        <v>941</v>
      </c>
      <c r="B709" s="89" t="s">
        <v>299</v>
      </c>
      <c r="C709" s="89" t="s">
        <v>47</v>
      </c>
      <c r="D709" s="89" t="s">
        <v>947</v>
      </c>
      <c r="E709" s="89" t="s">
        <v>191</v>
      </c>
    </row>
    <row r="710" spans="1:5" ht="16.5">
      <c r="A710" s="89" t="s">
        <v>941</v>
      </c>
      <c r="B710" s="89" t="s">
        <v>300</v>
      </c>
      <c r="C710" s="89" t="s">
        <v>47</v>
      </c>
      <c r="D710" s="89" t="s">
        <v>674</v>
      </c>
      <c r="E710" s="89" t="s">
        <v>948</v>
      </c>
    </row>
    <row r="711" spans="1:5" ht="16.5">
      <c r="A711" s="89" t="s">
        <v>941</v>
      </c>
      <c r="B711" s="89" t="s">
        <v>301</v>
      </c>
      <c r="C711" s="89" t="s">
        <v>44</v>
      </c>
      <c r="D711" s="89" t="s">
        <v>949</v>
      </c>
      <c r="E711" s="89" t="s">
        <v>950</v>
      </c>
    </row>
    <row r="712" spans="1:5" ht="16.5">
      <c r="A712" s="89" t="s">
        <v>941</v>
      </c>
      <c r="B712" s="89" t="s">
        <v>288</v>
      </c>
      <c r="C712" s="89" t="s">
        <v>45</v>
      </c>
      <c r="D712" s="89" t="s">
        <v>951</v>
      </c>
      <c r="E712" s="89" t="s">
        <v>952</v>
      </c>
    </row>
    <row r="713" spans="1:5" ht="16.5">
      <c r="A713" s="89" t="s">
        <v>941</v>
      </c>
      <c r="B713" s="89" t="s">
        <v>289</v>
      </c>
      <c r="C713" s="89" t="s">
        <v>44</v>
      </c>
      <c r="D713" s="89" t="s">
        <v>953</v>
      </c>
      <c r="E713" s="89" t="s">
        <v>954</v>
      </c>
    </row>
    <row r="714" spans="1:5" ht="16.5">
      <c r="A714" s="89" t="s">
        <v>941</v>
      </c>
      <c r="B714" s="89" t="s">
        <v>290</v>
      </c>
      <c r="C714" s="89" t="s">
        <v>49</v>
      </c>
      <c r="D714" s="89" t="s">
        <v>955</v>
      </c>
      <c r="E714" s="89" t="s">
        <v>50</v>
      </c>
    </row>
    <row r="715" spans="1:5" ht="16.5">
      <c r="A715" s="89" t="s">
        <v>941</v>
      </c>
      <c r="B715" s="89" t="s">
        <v>291</v>
      </c>
      <c r="C715" s="89" t="s">
        <v>309</v>
      </c>
      <c r="D715" s="89" t="s">
        <v>956</v>
      </c>
      <c r="E715" s="89" t="s">
        <v>276</v>
      </c>
    </row>
    <row r="716" spans="1:5" ht="16.5">
      <c r="A716" s="89" t="s">
        <v>941</v>
      </c>
      <c r="B716" s="89" t="s">
        <v>292</v>
      </c>
      <c r="C716" s="89" t="s">
        <v>45</v>
      </c>
      <c r="D716" s="89" t="s">
        <v>957</v>
      </c>
      <c r="E716" s="89" t="s">
        <v>50</v>
      </c>
    </row>
    <row r="717" spans="1:5" ht="16.5">
      <c r="A717" s="89" t="s">
        <v>958</v>
      </c>
      <c r="B717" s="89" t="s">
        <v>294</v>
      </c>
      <c r="C717" s="89" t="s">
        <v>45</v>
      </c>
      <c r="D717" s="89" t="s">
        <v>959</v>
      </c>
      <c r="E717" s="89" t="s">
        <v>960</v>
      </c>
    </row>
    <row r="718" spans="1:5" ht="16.5">
      <c r="A718" s="89" t="s">
        <v>958</v>
      </c>
      <c r="B718" s="89" t="s">
        <v>295</v>
      </c>
      <c r="C718" s="89" t="s">
        <v>43</v>
      </c>
      <c r="D718" s="89" t="s">
        <v>250</v>
      </c>
      <c r="E718" s="89" t="s">
        <v>961</v>
      </c>
    </row>
    <row r="719" spans="1:5" ht="16.5">
      <c r="A719" s="89" t="s">
        <v>958</v>
      </c>
      <c r="B719" s="89" t="s">
        <v>296</v>
      </c>
      <c r="C719" s="89" t="s">
        <v>46</v>
      </c>
      <c r="D719" s="89" t="s">
        <v>962</v>
      </c>
      <c r="E719" s="89" t="s">
        <v>963</v>
      </c>
    </row>
    <row r="720" spans="1:5" ht="16.5">
      <c r="A720" s="89" t="s">
        <v>958</v>
      </c>
      <c r="B720" s="89" t="s">
        <v>297</v>
      </c>
      <c r="C720" s="89" t="s">
        <v>45</v>
      </c>
      <c r="D720" s="89" t="s">
        <v>278</v>
      </c>
      <c r="E720" s="89" t="s">
        <v>964</v>
      </c>
    </row>
    <row r="721" spans="1:5" ht="16.5">
      <c r="A721" s="89" t="s">
        <v>958</v>
      </c>
      <c r="B721" s="89" t="s">
        <v>298</v>
      </c>
      <c r="C721" s="89" t="s">
        <v>48</v>
      </c>
      <c r="D721" s="89" t="s">
        <v>240</v>
      </c>
      <c r="E721" s="89" t="s">
        <v>965</v>
      </c>
    </row>
    <row r="722" spans="1:5" ht="16.5">
      <c r="A722" s="89" t="s">
        <v>958</v>
      </c>
      <c r="B722" s="89" t="s">
        <v>299</v>
      </c>
      <c r="C722" s="89" t="s">
        <v>47</v>
      </c>
      <c r="D722" s="89" t="s">
        <v>249</v>
      </c>
      <c r="E722" s="89" t="s">
        <v>966</v>
      </c>
    </row>
    <row r="723" spans="1:5" ht="16.5">
      <c r="A723" s="89" t="s">
        <v>958</v>
      </c>
      <c r="B723" s="89" t="s">
        <v>300</v>
      </c>
      <c r="C723" s="89" t="s">
        <v>47</v>
      </c>
      <c r="D723" s="89" t="s">
        <v>248</v>
      </c>
      <c r="E723" s="89" t="s">
        <v>50</v>
      </c>
    </row>
    <row r="724" spans="1:5" ht="16.5">
      <c r="A724" s="89" t="s">
        <v>958</v>
      </c>
      <c r="B724" s="89" t="s">
        <v>301</v>
      </c>
      <c r="C724" s="89" t="s">
        <v>44</v>
      </c>
      <c r="D724" s="89" t="s">
        <v>123</v>
      </c>
      <c r="E724" s="89" t="s">
        <v>967</v>
      </c>
    </row>
    <row r="725" spans="1:5" ht="16.5">
      <c r="A725" s="89" t="s">
        <v>958</v>
      </c>
      <c r="B725" s="89" t="s">
        <v>288</v>
      </c>
      <c r="C725" s="89" t="s">
        <v>45</v>
      </c>
      <c r="D725" s="89" t="s">
        <v>968</v>
      </c>
      <c r="E725" s="89" t="s">
        <v>969</v>
      </c>
    </row>
    <row r="726" spans="1:5" ht="16.5">
      <c r="A726" s="89" t="s">
        <v>958</v>
      </c>
      <c r="B726" s="89" t="s">
        <v>289</v>
      </c>
      <c r="C726" s="89" t="s">
        <v>44</v>
      </c>
      <c r="D726" s="89" t="s">
        <v>970</v>
      </c>
      <c r="E726" s="89" t="s">
        <v>971</v>
      </c>
    </row>
    <row r="727" spans="1:5" ht="16.5">
      <c r="A727" s="89" t="s">
        <v>958</v>
      </c>
      <c r="B727" s="89" t="s">
        <v>290</v>
      </c>
      <c r="C727" s="89" t="s">
        <v>49</v>
      </c>
      <c r="D727" s="89" t="s">
        <v>972</v>
      </c>
      <c r="E727" s="89" t="s">
        <v>973</v>
      </c>
    </row>
    <row r="728" spans="1:5" ht="16.5">
      <c r="A728" s="89" t="s">
        <v>958</v>
      </c>
      <c r="B728" s="89" t="s">
        <v>291</v>
      </c>
      <c r="C728" s="89" t="s">
        <v>309</v>
      </c>
      <c r="D728" s="89" t="s">
        <v>974</v>
      </c>
      <c r="E728" s="89" t="s">
        <v>975</v>
      </c>
    </row>
    <row r="729" spans="1:5" ht="16.5">
      <c r="A729" s="89" t="s">
        <v>958</v>
      </c>
      <c r="B729" s="89" t="s">
        <v>292</v>
      </c>
      <c r="C729" s="89" t="s">
        <v>45</v>
      </c>
      <c r="D729" s="89" t="s">
        <v>976</v>
      </c>
      <c r="E729" s="89" t="s">
        <v>977</v>
      </c>
    </row>
    <row r="730" spans="1:5" ht="16.5">
      <c r="A730" s="89" t="s">
        <v>978</v>
      </c>
      <c r="B730" s="89" t="s">
        <v>294</v>
      </c>
      <c r="C730" s="89" t="s">
        <v>45</v>
      </c>
      <c r="D730" s="89" t="s">
        <v>59</v>
      </c>
      <c r="E730" s="89" t="s">
        <v>979</v>
      </c>
    </row>
    <row r="731" spans="1:5" ht="16.5">
      <c r="A731" s="89" t="s">
        <v>978</v>
      </c>
      <c r="B731" s="89" t="s">
        <v>295</v>
      </c>
      <c r="C731" s="89" t="s">
        <v>43</v>
      </c>
      <c r="D731" s="89" t="s">
        <v>980</v>
      </c>
      <c r="E731" s="89" t="s">
        <v>981</v>
      </c>
    </row>
    <row r="732" spans="1:5" ht="16.5">
      <c r="A732" s="89" t="s">
        <v>978</v>
      </c>
      <c r="B732" s="89" t="s">
        <v>296</v>
      </c>
      <c r="C732" s="89" t="s">
        <v>46</v>
      </c>
      <c r="D732" s="89" t="s">
        <v>982</v>
      </c>
      <c r="E732" s="89" t="s">
        <v>983</v>
      </c>
    </row>
    <row r="733" spans="1:5" ht="16.5">
      <c r="A733" s="89" t="s">
        <v>978</v>
      </c>
      <c r="B733" s="89" t="s">
        <v>297</v>
      </c>
      <c r="C733" s="89" t="s">
        <v>45</v>
      </c>
      <c r="D733" s="89" t="s">
        <v>984</v>
      </c>
      <c r="E733" s="89" t="s">
        <v>985</v>
      </c>
    </row>
    <row r="734" spans="1:5" ht="16.5">
      <c r="A734" s="89" t="s">
        <v>978</v>
      </c>
      <c r="B734" s="89" t="s">
        <v>298</v>
      </c>
      <c r="C734" s="89" t="s">
        <v>48</v>
      </c>
      <c r="D734" s="89" t="s">
        <v>986</v>
      </c>
      <c r="E734" s="89" t="s">
        <v>98</v>
      </c>
    </row>
    <row r="735" spans="1:5" ht="16.5">
      <c r="A735" s="89" t="s">
        <v>978</v>
      </c>
      <c r="B735" s="89" t="s">
        <v>299</v>
      </c>
      <c r="C735" s="89" t="s">
        <v>47</v>
      </c>
      <c r="D735" s="89" t="s">
        <v>143</v>
      </c>
      <c r="E735" s="89" t="s">
        <v>81</v>
      </c>
    </row>
    <row r="736" spans="1:5" ht="16.5">
      <c r="A736" s="89" t="s">
        <v>978</v>
      </c>
      <c r="B736" s="89" t="s">
        <v>300</v>
      </c>
      <c r="C736" s="89" t="s">
        <v>47</v>
      </c>
      <c r="D736" s="89" t="s">
        <v>243</v>
      </c>
      <c r="E736" s="89" t="s">
        <v>987</v>
      </c>
    </row>
    <row r="737" spans="1:5" ht="16.5">
      <c r="A737" s="89" t="s">
        <v>978</v>
      </c>
      <c r="B737" s="89" t="s">
        <v>301</v>
      </c>
      <c r="C737" s="89" t="s">
        <v>44</v>
      </c>
      <c r="D737" s="89" t="s">
        <v>209</v>
      </c>
      <c r="E737" s="89" t="s">
        <v>988</v>
      </c>
    </row>
    <row r="738" spans="1:5" ht="16.5">
      <c r="A738" s="89" t="s">
        <v>978</v>
      </c>
      <c r="B738" s="89" t="s">
        <v>288</v>
      </c>
      <c r="C738" s="89" t="s">
        <v>45</v>
      </c>
      <c r="D738" s="89" t="s">
        <v>989</v>
      </c>
      <c r="E738" s="89" t="s">
        <v>210</v>
      </c>
    </row>
    <row r="739" spans="1:5" ht="16.5">
      <c r="A739" s="89" t="s">
        <v>978</v>
      </c>
      <c r="B739" s="89" t="s">
        <v>289</v>
      </c>
      <c r="C739" s="89" t="s">
        <v>44</v>
      </c>
      <c r="D739" s="89" t="s">
        <v>990</v>
      </c>
      <c r="E739" s="89" t="s">
        <v>991</v>
      </c>
    </row>
    <row r="740" spans="1:5" ht="16.5">
      <c r="A740" s="89" t="s">
        <v>978</v>
      </c>
      <c r="B740" s="89" t="s">
        <v>290</v>
      </c>
      <c r="C740" s="89" t="s">
        <v>49</v>
      </c>
      <c r="D740" s="89" t="s">
        <v>155</v>
      </c>
      <c r="E740" s="89" t="s">
        <v>992</v>
      </c>
    </row>
    <row r="741" spans="1:5" ht="16.5">
      <c r="A741" s="89" t="s">
        <v>978</v>
      </c>
      <c r="B741" s="89" t="s">
        <v>291</v>
      </c>
      <c r="C741" s="89" t="s">
        <v>309</v>
      </c>
      <c r="D741" s="89" t="s">
        <v>175</v>
      </c>
      <c r="E741" s="89" t="s">
        <v>993</v>
      </c>
    </row>
    <row r="742" spans="1:5" ht="16.5">
      <c r="A742" s="89" t="s">
        <v>978</v>
      </c>
      <c r="B742" s="89" t="s">
        <v>292</v>
      </c>
      <c r="C742" s="89" t="s">
        <v>45</v>
      </c>
      <c r="D742" s="89" t="s">
        <v>994</v>
      </c>
      <c r="E742" s="89" t="s">
        <v>995</v>
      </c>
    </row>
    <row r="743" spans="1:5" ht="16.5">
      <c r="A743" s="89" t="s">
        <v>996</v>
      </c>
      <c r="B743" s="89" t="s">
        <v>294</v>
      </c>
      <c r="C743" s="89" t="s">
        <v>45</v>
      </c>
      <c r="D743" s="89" t="s">
        <v>997</v>
      </c>
      <c r="E743" s="89" t="s">
        <v>998</v>
      </c>
    </row>
    <row r="744" spans="1:5" ht="16.5">
      <c r="A744" s="89" t="s">
        <v>996</v>
      </c>
      <c r="B744" s="89" t="s">
        <v>295</v>
      </c>
      <c r="C744" s="89" t="s">
        <v>43</v>
      </c>
      <c r="D744" s="89" t="s">
        <v>189</v>
      </c>
      <c r="E744" s="89" t="s">
        <v>999</v>
      </c>
    </row>
    <row r="745" spans="1:5" ht="16.5">
      <c r="A745" s="89" t="s">
        <v>996</v>
      </c>
      <c r="B745" s="89" t="s">
        <v>296</v>
      </c>
      <c r="C745" s="89" t="s">
        <v>46</v>
      </c>
      <c r="D745" s="89" t="s">
        <v>1000</v>
      </c>
      <c r="E745" s="89" t="s">
        <v>1001</v>
      </c>
    </row>
    <row r="746" spans="1:5" ht="16.5">
      <c r="A746" s="89" t="s">
        <v>996</v>
      </c>
      <c r="B746" s="89" t="s">
        <v>297</v>
      </c>
      <c r="C746" s="89" t="s">
        <v>45</v>
      </c>
      <c r="D746" s="89" t="s">
        <v>1002</v>
      </c>
      <c r="E746" s="89" t="s">
        <v>50</v>
      </c>
    </row>
    <row r="747" spans="1:5" ht="16.5">
      <c r="A747" s="89" t="s">
        <v>996</v>
      </c>
      <c r="B747" s="89" t="s">
        <v>298</v>
      </c>
      <c r="C747" s="89" t="s">
        <v>48</v>
      </c>
      <c r="D747" s="89" t="s">
        <v>1003</v>
      </c>
      <c r="E747" s="89" t="s">
        <v>1004</v>
      </c>
    </row>
    <row r="748" spans="1:5" ht="16.5">
      <c r="A748" s="89" t="s">
        <v>996</v>
      </c>
      <c r="B748" s="89" t="s">
        <v>299</v>
      </c>
      <c r="C748" s="89" t="s">
        <v>47</v>
      </c>
      <c r="D748" s="89" t="s">
        <v>1005</v>
      </c>
      <c r="E748" s="89" t="s">
        <v>1006</v>
      </c>
    </row>
    <row r="749" spans="1:5" ht="16.5">
      <c r="A749" s="89" t="s">
        <v>996</v>
      </c>
      <c r="B749" s="89" t="s">
        <v>300</v>
      </c>
      <c r="C749" s="89" t="s">
        <v>47</v>
      </c>
      <c r="D749" s="89" t="s">
        <v>660</v>
      </c>
      <c r="E749" s="89" t="s">
        <v>1007</v>
      </c>
    </row>
    <row r="750" spans="1:5" ht="16.5">
      <c r="A750" s="89" t="s">
        <v>996</v>
      </c>
      <c r="B750" s="89" t="s">
        <v>301</v>
      </c>
      <c r="C750" s="89" t="s">
        <v>44</v>
      </c>
      <c r="D750" s="89" t="s">
        <v>1008</v>
      </c>
      <c r="E750" s="89" t="s">
        <v>1009</v>
      </c>
    </row>
    <row r="751" spans="1:5" ht="16.5">
      <c r="A751" s="89" t="s">
        <v>996</v>
      </c>
      <c r="B751" s="89" t="s">
        <v>288</v>
      </c>
      <c r="C751" s="89" t="s">
        <v>45</v>
      </c>
      <c r="D751" s="89" t="s">
        <v>1010</v>
      </c>
      <c r="E751" s="89" t="s">
        <v>1011</v>
      </c>
    </row>
    <row r="752" spans="1:5" ht="16.5">
      <c r="A752" s="89" t="s">
        <v>996</v>
      </c>
      <c r="B752" s="89" t="s">
        <v>289</v>
      </c>
      <c r="C752" s="89" t="s">
        <v>44</v>
      </c>
      <c r="D752" s="89" t="s">
        <v>1012</v>
      </c>
      <c r="E752" s="89" t="s">
        <v>1013</v>
      </c>
    </row>
    <row r="753" spans="1:5" ht="16.5">
      <c r="A753" s="89" t="s">
        <v>996</v>
      </c>
      <c r="B753" s="89" t="s">
        <v>290</v>
      </c>
      <c r="C753" s="89" t="s">
        <v>49</v>
      </c>
      <c r="D753" s="89" t="s">
        <v>50</v>
      </c>
      <c r="E753" s="89" t="s">
        <v>1014</v>
      </c>
    </row>
    <row r="754" spans="1:5" ht="16.5">
      <c r="A754" s="89" t="s">
        <v>996</v>
      </c>
      <c r="B754" s="89" t="s">
        <v>291</v>
      </c>
      <c r="C754" s="89" t="s">
        <v>309</v>
      </c>
      <c r="D754" s="89" t="s">
        <v>87</v>
      </c>
      <c r="E754" s="89" t="s">
        <v>1015</v>
      </c>
    </row>
    <row r="755" spans="1:5" ht="16.5">
      <c r="A755" s="89" t="s">
        <v>996</v>
      </c>
      <c r="B755" s="89" t="s">
        <v>292</v>
      </c>
      <c r="C755" s="89" t="s">
        <v>45</v>
      </c>
      <c r="D755" s="89" t="s">
        <v>1016</v>
      </c>
      <c r="E755" s="89" t="s">
        <v>1017</v>
      </c>
    </row>
    <row r="756" spans="1:5" ht="16.5">
      <c r="A756" s="89" t="s">
        <v>1018</v>
      </c>
      <c r="B756" s="89" t="s">
        <v>294</v>
      </c>
      <c r="C756" s="89" t="s">
        <v>45</v>
      </c>
      <c r="D756" s="89" t="s">
        <v>1019</v>
      </c>
      <c r="E756" s="89" t="s">
        <v>1020</v>
      </c>
    </row>
    <row r="757" spans="1:5" ht="16.5">
      <c r="A757" s="89" t="s">
        <v>1018</v>
      </c>
      <c r="B757" s="89" t="s">
        <v>295</v>
      </c>
      <c r="C757" s="89" t="s">
        <v>43</v>
      </c>
      <c r="D757" s="89" t="s">
        <v>1021</v>
      </c>
      <c r="E757" s="89" t="s">
        <v>1022</v>
      </c>
    </row>
    <row r="758" spans="1:5" ht="16.5">
      <c r="A758" s="89" t="s">
        <v>1018</v>
      </c>
      <c r="B758" s="89" t="s">
        <v>296</v>
      </c>
      <c r="C758" s="89" t="s">
        <v>46</v>
      </c>
      <c r="D758" s="89" t="s">
        <v>1023</v>
      </c>
      <c r="E758" s="89" t="s">
        <v>1024</v>
      </c>
    </row>
    <row r="759" spans="1:5" ht="16.5">
      <c r="A759" s="89" t="s">
        <v>1018</v>
      </c>
      <c r="B759" s="89" t="s">
        <v>297</v>
      </c>
      <c r="C759" s="89" t="s">
        <v>45</v>
      </c>
      <c r="D759" s="89" t="s">
        <v>1025</v>
      </c>
      <c r="E759" s="89" t="s">
        <v>1026</v>
      </c>
    </row>
    <row r="760" spans="1:5" ht="16.5">
      <c r="A760" s="89" t="s">
        <v>1018</v>
      </c>
      <c r="B760" s="89" t="s">
        <v>298</v>
      </c>
      <c r="C760" s="89" t="s">
        <v>48</v>
      </c>
      <c r="D760" s="89" t="s">
        <v>1027</v>
      </c>
      <c r="E760" s="89" t="s">
        <v>1028</v>
      </c>
    </row>
    <row r="761" spans="1:5" ht="16.5">
      <c r="A761" s="89" t="s">
        <v>1018</v>
      </c>
      <c r="B761" s="89" t="s">
        <v>299</v>
      </c>
      <c r="C761" s="89" t="s">
        <v>47</v>
      </c>
      <c r="D761" s="89" t="s">
        <v>279</v>
      </c>
      <c r="E761" s="89" t="s">
        <v>1029</v>
      </c>
    </row>
    <row r="762" spans="1:5" ht="16.5">
      <c r="A762" s="89" t="s">
        <v>1018</v>
      </c>
      <c r="B762" s="89" t="s">
        <v>300</v>
      </c>
      <c r="C762" s="89" t="s">
        <v>47</v>
      </c>
      <c r="D762" s="89" t="s">
        <v>1030</v>
      </c>
      <c r="E762" s="89" t="s">
        <v>1031</v>
      </c>
    </row>
    <row r="763" spans="1:5" ht="16.5">
      <c r="A763" s="89" t="s">
        <v>1018</v>
      </c>
      <c r="B763" s="89" t="s">
        <v>301</v>
      </c>
      <c r="C763" s="89" t="s">
        <v>44</v>
      </c>
      <c r="D763" s="89" t="s">
        <v>1032</v>
      </c>
      <c r="E763" s="89" t="s">
        <v>1033</v>
      </c>
    </row>
    <row r="764" spans="1:5" ht="16.5">
      <c r="A764" s="89" t="s">
        <v>1018</v>
      </c>
      <c r="B764" s="89" t="s">
        <v>288</v>
      </c>
      <c r="C764" s="89" t="s">
        <v>45</v>
      </c>
      <c r="D764" s="89" t="s">
        <v>50</v>
      </c>
      <c r="E764" s="89" t="s">
        <v>50</v>
      </c>
    </row>
    <row r="765" spans="1:5" ht="16.5">
      <c r="A765" s="89" t="s">
        <v>1018</v>
      </c>
      <c r="B765" s="89" t="s">
        <v>289</v>
      </c>
      <c r="C765" s="89" t="s">
        <v>44</v>
      </c>
      <c r="D765" s="89" t="s">
        <v>1034</v>
      </c>
      <c r="E765" s="89" t="s">
        <v>1035</v>
      </c>
    </row>
    <row r="766" spans="1:5" ht="16.5">
      <c r="A766" s="89" t="s">
        <v>1018</v>
      </c>
      <c r="B766" s="89" t="s">
        <v>290</v>
      </c>
      <c r="C766" s="89" t="s">
        <v>49</v>
      </c>
      <c r="D766" s="89" t="s">
        <v>168</v>
      </c>
      <c r="E766" s="89" t="s">
        <v>203</v>
      </c>
    </row>
    <row r="767" spans="1:5" ht="16.5">
      <c r="A767" s="89" t="s">
        <v>1018</v>
      </c>
      <c r="B767" s="89" t="s">
        <v>291</v>
      </c>
      <c r="C767" s="89" t="s">
        <v>309</v>
      </c>
      <c r="D767" s="89" t="s">
        <v>1036</v>
      </c>
      <c r="E767" s="89" t="s">
        <v>1037</v>
      </c>
    </row>
    <row r="768" spans="1:5" ht="16.5">
      <c r="A768" s="89" t="s">
        <v>1018</v>
      </c>
      <c r="B768" s="89" t="s">
        <v>292</v>
      </c>
      <c r="C768" s="89" t="s">
        <v>45</v>
      </c>
      <c r="D768" s="89" t="s">
        <v>1000</v>
      </c>
      <c r="E768" s="89" t="s">
        <v>1038</v>
      </c>
    </row>
    <row r="769" spans="1:5" ht="16.5">
      <c r="A769" s="89" t="s">
        <v>1039</v>
      </c>
      <c r="B769" s="89" t="s">
        <v>294</v>
      </c>
      <c r="C769" s="89" t="s">
        <v>45</v>
      </c>
      <c r="D769" s="89" t="s">
        <v>1040</v>
      </c>
      <c r="E769" s="89" t="s">
        <v>1041</v>
      </c>
    </row>
    <row r="770" spans="1:5" ht="16.5">
      <c r="A770" s="89" t="s">
        <v>1039</v>
      </c>
      <c r="B770" s="89" t="s">
        <v>295</v>
      </c>
      <c r="C770" s="89" t="s">
        <v>43</v>
      </c>
      <c r="D770" s="89" t="s">
        <v>50</v>
      </c>
      <c r="E770" s="89" t="s">
        <v>50</v>
      </c>
    </row>
    <row r="771" spans="1:5" ht="16.5">
      <c r="A771" s="89" t="s">
        <v>1039</v>
      </c>
      <c r="B771" s="89" t="s">
        <v>296</v>
      </c>
      <c r="C771" s="89" t="s">
        <v>46</v>
      </c>
      <c r="D771" s="89" t="s">
        <v>50</v>
      </c>
      <c r="E771" s="89" t="s">
        <v>50</v>
      </c>
    </row>
    <row r="772" spans="1:5" ht="16.5">
      <c r="A772" s="89" t="s">
        <v>1039</v>
      </c>
      <c r="B772" s="89" t="s">
        <v>297</v>
      </c>
      <c r="C772" s="89" t="s">
        <v>45</v>
      </c>
      <c r="D772" s="89" t="s">
        <v>50</v>
      </c>
      <c r="E772" s="89" t="s">
        <v>50</v>
      </c>
    </row>
    <row r="773" spans="1:5" ht="16.5">
      <c r="A773" s="89" t="s">
        <v>1039</v>
      </c>
      <c r="B773" s="89" t="s">
        <v>298</v>
      </c>
      <c r="C773" s="89" t="s">
        <v>48</v>
      </c>
      <c r="D773" s="89" t="s">
        <v>50</v>
      </c>
      <c r="E773" s="89" t="s">
        <v>50</v>
      </c>
    </row>
    <row r="774" spans="1:5" ht="16.5">
      <c r="A774" s="89" t="s">
        <v>1039</v>
      </c>
      <c r="B774" s="89" t="s">
        <v>299</v>
      </c>
      <c r="C774" s="89" t="s">
        <v>47</v>
      </c>
      <c r="D774" s="89" t="s">
        <v>1042</v>
      </c>
      <c r="E774" s="89" t="s">
        <v>1043</v>
      </c>
    </row>
    <row r="775" spans="1:5" ht="16.5">
      <c r="A775" s="89" t="s">
        <v>1039</v>
      </c>
      <c r="B775" s="89" t="s">
        <v>300</v>
      </c>
      <c r="C775" s="89" t="s">
        <v>47</v>
      </c>
      <c r="D775" s="89" t="s">
        <v>1044</v>
      </c>
      <c r="E775" s="89" t="s">
        <v>1045</v>
      </c>
    </row>
    <row r="776" spans="1:5" ht="16.5">
      <c r="A776" s="89" t="s">
        <v>1039</v>
      </c>
      <c r="B776" s="89" t="s">
        <v>301</v>
      </c>
      <c r="C776" s="89" t="s">
        <v>44</v>
      </c>
      <c r="D776" s="89" t="s">
        <v>50</v>
      </c>
      <c r="E776" s="89" t="s">
        <v>50</v>
      </c>
    </row>
    <row r="777" spans="1:5" ht="16.5">
      <c r="A777" s="89" t="s">
        <v>1039</v>
      </c>
      <c r="B777" s="89" t="s">
        <v>288</v>
      </c>
      <c r="C777" s="89" t="s">
        <v>45</v>
      </c>
      <c r="D777" s="89" t="s">
        <v>50</v>
      </c>
      <c r="E777" s="89" t="s">
        <v>50</v>
      </c>
    </row>
    <row r="778" spans="1:5" ht="16.5">
      <c r="A778" s="89" t="s">
        <v>1039</v>
      </c>
      <c r="B778" s="89" t="s">
        <v>289</v>
      </c>
      <c r="C778" s="89" t="s">
        <v>44</v>
      </c>
      <c r="D778" s="89" t="s">
        <v>1046</v>
      </c>
      <c r="E778" s="89" t="s">
        <v>1047</v>
      </c>
    </row>
    <row r="779" spans="1:5" ht="16.5">
      <c r="A779" s="89" t="s">
        <v>1039</v>
      </c>
      <c r="B779" s="89" t="s">
        <v>290</v>
      </c>
      <c r="C779" s="89" t="s">
        <v>49</v>
      </c>
      <c r="D779" s="89" t="s">
        <v>50</v>
      </c>
      <c r="E779" s="89" t="s">
        <v>50</v>
      </c>
    </row>
    <row r="780" spans="1:5" ht="16.5">
      <c r="A780" s="89" t="s">
        <v>1039</v>
      </c>
      <c r="B780" s="89" t="s">
        <v>291</v>
      </c>
      <c r="C780" s="89" t="s">
        <v>309</v>
      </c>
      <c r="D780" s="89" t="s">
        <v>50</v>
      </c>
      <c r="E780" s="89" t="s">
        <v>50</v>
      </c>
    </row>
    <row r="781" spans="1:5" ht="16.5">
      <c r="A781" s="89" t="s">
        <v>1039</v>
      </c>
      <c r="B781" s="89" t="s">
        <v>292</v>
      </c>
      <c r="C781" s="89" t="s">
        <v>45</v>
      </c>
      <c r="D781" s="89" t="s">
        <v>50</v>
      </c>
      <c r="E781" s="89" t="s">
        <v>50</v>
      </c>
    </row>
    <row r="782" spans="1:5" ht="16.5">
      <c r="A782" s="89" t="s">
        <v>1048</v>
      </c>
      <c r="B782" s="89" t="s">
        <v>294</v>
      </c>
      <c r="C782" s="89" t="s">
        <v>45</v>
      </c>
      <c r="D782" s="89" t="s">
        <v>50</v>
      </c>
      <c r="E782" s="89" t="s">
        <v>50</v>
      </c>
    </row>
    <row r="783" spans="1:5" ht="16.5">
      <c r="A783" s="89" t="s">
        <v>1048</v>
      </c>
      <c r="B783" s="89" t="s">
        <v>295</v>
      </c>
      <c r="C783" s="89" t="s">
        <v>43</v>
      </c>
      <c r="D783" s="89" t="s">
        <v>50</v>
      </c>
      <c r="E783" s="89" t="s">
        <v>50</v>
      </c>
    </row>
    <row r="784" spans="1:5" ht="16.5">
      <c r="A784" s="89" t="s">
        <v>1048</v>
      </c>
      <c r="B784" s="89" t="s">
        <v>296</v>
      </c>
      <c r="C784" s="89" t="s">
        <v>46</v>
      </c>
      <c r="D784" s="89" t="s">
        <v>50</v>
      </c>
      <c r="E784" s="89" t="s">
        <v>50</v>
      </c>
    </row>
    <row r="785" spans="1:5" ht="16.5">
      <c r="A785" s="89" t="s">
        <v>1048</v>
      </c>
      <c r="B785" s="89" t="s">
        <v>297</v>
      </c>
      <c r="C785" s="89" t="s">
        <v>45</v>
      </c>
      <c r="D785" s="89" t="s">
        <v>50</v>
      </c>
      <c r="E785" s="89" t="s">
        <v>50</v>
      </c>
    </row>
    <row r="786" spans="1:5" ht="16.5">
      <c r="A786" s="89" t="s">
        <v>1048</v>
      </c>
      <c r="B786" s="89" t="s">
        <v>298</v>
      </c>
      <c r="C786" s="89" t="s">
        <v>48</v>
      </c>
      <c r="D786" s="89" t="s">
        <v>50</v>
      </c>
      <c r="E786" s="89" t="s">
        <v>50</v>
      </c>
    </row>
    <row r="787" spans="1:5" ht="16.5">
      <c r="A787" s="89" t="s">
        <v>1048</v>
      </c>
      <c r="B787" s="89" t="s">
        <v>299</v>
      </c>
      <c r="C787" s="89" t="s">
        <v>47</v>
      </c>
      <c r="D787" s="89" t="s">
        <v>50</v>
      </c>
      <c r="E787" s="89" t="s">
        <v>50</v>
      </c>
    </row>
    <row r="788" spans="1:5" ht="16.5">
      <c r="A788" s="89" t="s">
        <v>1048</v>
      </c>
      <c r="B788" s="89" t="s">
        <v>300</v>
      </c>
      <c r="C788" s="89" t="s">
        <v>47</v>
      </c>
      <c r="D788" s="89" t="s">
        <v>50</v>
      </c>
      <c r="E788" s="89" t="s">
        <v>50</v>
      </c>
    </row>
    <row r="789" spans="1:5" ht="16.5">
      <c r="A789" s="89" t="s">
        <v>1048</v>
      </c>
      <c r="B789" s="89" t="s">
        <v>301</v>
      </c>
      <c r="C789" s="89" t="s">
        <v>44</v>
      </c>
      <c r="D789" s="89" t="s">
        <v>50</v>
      </c>
      <c r="E789" s="89" t="s">
        <v>50</v>
      </c>
    </row>
    <row r="790" spans="1:5" ht="16.5">
      <c r="A790" s="89" t="s">
        <v>1048</v>
      </c>
      <c r="B790" s="89" t="s">
        <v>288</v>
      </c>
      <c r="C790" s="89" t="s">
        <v>45</v>
      </c>
      <c r="D790" s="89" t="s">
        <v>50</v>
      </c>
      <c r="E790" s="89" t="s">
        <v>50</v>
      </c>
    </row>
    <row r="791" spans="1:5" ht="16.5">
      <c r="A791" s="89" t="s">
        <v>1048</v>
      </c>
      <c r="B791" s="89" t="s">
        <v>289</v>
      </c>
      <c r="C791" s="89" t="s">
        <v>44</v>
      </c>
      <c r="D791" s="89" t="s">
        <v>50</v>
      </c>
      <c r="E791" s="89" t="s">
        <v>50</v>
      </c>
    </row>
    <row r="792" spans="1:5" ht="16.5">
      <c r="A792" s="89" t="s">
        <v>1048</v>
      </c>
      <c r="B792" s="89" t="s">
        <v>290</v>
      </c>
      <c r="C792" s="89" t="s">
        <v>49</v>
      </c>
      <c r="D792" s="89" t="s">
        <v>50</v>
      </c>
      <c r="E792" s="89" t="s">
        <v>50</v>
      </c>
    </row>
    <row r="793" spans="1:5" ht="16.5">
      <c r="A793" s="89" t="s">
        <v>1048</v>
      </c>
      <c r="B793" s="89" t="s">
        <v>291</v>
      </c>
      <c r="C793" s="89" t="s">
        <v>309</v>
      </c>
      <c r="D793" s="89" t="s">
        <v>50</v>
      </c>
      <c r="E793" s="89" t="s">
        <v>50</v>
      </c>
    </row>
    <row r="794" spans="1:5" ht="16.5">
      <c r="A794" s="89" t="s">
        <v>1048</v>
      </c>
      <c r="B794" s="89" t="s">
        <v>292</v>
      </c>
      <c r="C794" s="89" t="s">
        <v>45</v>
      </c>
      <c r="D794" s="89" t="s">
        <v>50</v>
      </c>
      <c r="E794" s="89" t="s">
        <v>50</v>
      </c>
    </row>
    <row r="795" spans="1:5" ht="16.5">
      <c r="A795" s="89" t="s">
        <v>1049</v>
      </c>
      <c r="B795" s="89" t="s">
        <v>294</v>
      </c>
      <c r="C795" s="89" t="s">
        <v>45</v>
      </c>
      <c r="D795" s="89" t="s">
        <v>280</v>
      </c>
      <c r="E795" s="89" t="s">
        <v>1050</v>
      </c>
    </row>
    <row r="796" spans="1:5" ht="16.5">
      <c r="A796" s="89" t="s">
        <v>1049</v>
      </c>
      <c r="B796" s="89" t="s">
        <v>295</v>
      </c>
      <c r="C796" s="89" t="s">
        <v>43</v>
      </c>
      <c r="D796" s="89" t="s">
        <v>1051</v>
      </c>
      <c r="E796" s="89" t="s">
        <v>252</v>
      </c>
    </row>
    <row r="797" spans="1:5" ht="16.5">
      <c r="A797" s="89" t="s">
        <v>1049</v>
      </c>
      <c r="B797" s="89" t="s">
        <v>296</v>
      </c>
      <c r="C797" s="89" t="s">
        <v>46</v>
      </c>
      <c r="D797" s="89" t="s">
        <v>109</v>
      </c>
      <c r="E797" s="89" t="s">
        <v>1052</v>
      </c>
    </row>
    <row r="798" spans="1:5" ht="16.5">
      <c r="A798" s="89" t="s">
        <v>1049</v>
      </c>
      <c r="B798" s="89" t="s">
        <v>297</v>
      </c>
      <c r="C798" s="89" t="s">
        <v>45</v>
      </c>
      <c r="D798" s="89" t="s">
        <v>277</v>
      </c>
      <c r="E798" s="89" t="s">
        <v>1053</v>
      </c>
    </row>
    <row r="799" spans="1:5" ht="16.5">
      <c r="A799" s="89" t="s">
        <v>1049</v>
      </c>
      <c r="B799" s="89" t="s">
        <v>298</v>
      </c>
      <c r="C799" s="89" t="s">
        <v>48</v>
      </c>
      <c r="D799" s="89" t="s">
        <v>1054</v>
      </c>
      <c r="E799" s="89" t="s">
        <v>1055</v>
      </c>
    </row>
    <row r="800" spans="1:5" ht="16.5">
      <c r="A800" s="89" t="s">
        <v>1049</v>
      </c>
      <c r="B800" s="89" t="s">
        <v>299</v>
      </c>
      <c r="C800" s="89" t="s">
        <v>47</v>
      </c>
      <c r="D800" s="89" t="s">
        <v>79</v>
      </c>
      <c r="E800" s="89" t="s">
        <v>1056</v>
      </c>
    </row>
    <row r="801" spans="1:5" ht="16.5">
      <c r="A801" s="89" t="s">
        <v>1049</v>
      </c>
      <c r="B801" s="89" t="s">
        <v>300</v>
      </c>
      <c r="C801" s="89" t="s">
        <v>47</v>
      </c>
      <c r="D801" s="89" t="s">
        <v>1057</v>
      </c>
      <c r="E801" s="89" t="s">
        <v>1058</v>
      </c>
    </row>
    <row r="802" spans="1:5" ht="16.5">
      <c r="A802" s="89" t="s">
        <v>1049</v>
      </c>
      <c r="B802" s="89" t="s">
        <v>301</v>
      </c>
      <c r="C802" s="89" t="s">
        <v>44</v>
      </c>
      <c r="D802" s="89" t="s">
        <v>1059</v>
      </c>
      <c r="E802" s="89" t="s">
        <v>1060</v>
      </c>
    </row>
    <row r="803" spans="1:5" ht="16.5">
      <c r="A803" s="89" t="s">
        <v>1049</v>
      </c>
      <c r="B803" s="89" t="s">
        <v>288</v>
      </c>
      <c r="C803" s="89" t="s">
        <v>45</v>
      </c>
      <c r="D803" s="89" t="s">
        <v>946</v>
      </c>
      <c r="E803" s="89" t="s">
        <v>1061</v>
      </c>
    </row>
    <row r="804" spans="1:5" ht="16.5">
      <c r="A804" s="89" t="s">
        <v>1049</v>
      </c>
      <c r="B804" s="89" t="s">
        <v>289</v>
      </c>
      <c r="C804" s="89" t="s">
        <v>44</v>
      </c>
      <c r="D804" s="89" t="s">
        <v>1062</v>
      </c>
      <c r="E804" s="89" t="s">
        <v>1063</v>
      </c>
    </row>
    <row r="805" spans="1:5" ht="16.5">
      <c r="A805" s="89" t="s">
        <v>1049</v>
      </c>
      <c r="B805" s="89" t="s">
        <v>290</v>
      </c>
      <c r="C805" s="89" t="s">
        <v>49</v>
      </c>
      <c r="D805" s="89" t="s">
        <v>1064</v>
      </c>
      <c r="E805" s="89" t="s">
        <v>1065</v>
      </c>
    </row>
    <row r="806" spans="1:5" ht="16.5">
      <c r="A806" s="89" t="s">
        <v>1049</v>
      </c>
      <c r="B806" s="89" t="s">
        <v>291</v>
      </c>
      <c r="C806" s="89" t="s">
        <v>309</v>
      </c>
      <c r="D806" s="89" t="s">
        <v>1066</v>
      </c>
      <c r="E806" s="89" t="s">
        <v>1067</v>
      </c>
    </row>
    <row r="807" spans="1:5" ht="16.5">
      <c r="A807" s="89" t="s">
        <v>1049</v>
      </c>
      <c r="B807" s="89" t="s">
        <v>292</v>
      </c>
      <c r="C807" s="89" t="s">
        <v>45</v>
      </c>
      <c r="D807" s="89" t="s">
        <v>1068</v>
      </c>
      <c r="E807" s="89" t="s">
        <v>1069</v>
      </c>
    </row>
    <row r="808" spans="1:5" ht="16.5">
      <c r="A808" s="89" t="s">
        <v>1070</v>
      </c>
      <c r="B808" s="89" t="s">
        <v>294</v>
      </c>
      <c r="C808" s="89" t="s">
        <v>45</v>
      </c>
      <c r="D808" s="89" t="s">
        <v>1071</v>
      </c>
      <c r="E808" s="89" t="s">
        <v>1072</v>
      </c>
    </row>
    <row r="809" spans="1:5" ht="16.5">
      <c r="A809" s="89" t="s">
        <v>1070</v>
      </c>
      <c r="B809" s="89" t="s">
        <v>295</v>
      </c>
      <c r="C809" s="89" t="s">
        <v>43</v>
      </c>
      <c r="D809" s="89" t="s">
        <v>193</v>
      </c>
      <c r="E809" s="89" t="s">
        <v>1073</v>
      </c>
    </row>
    <row r="810" spans="1:5" ht="16.5">
      <c r="A810" s="89" t="s">
        <v>1070</v>
      </c>
      <c r="B810" s="89" t="s">
        <v>296</v>
      </c>
      <c r="C810" s="89" t="s">
        <v>46</v>
      </c>
      <c r="D810" s="89" t="s">
        <v>1074</v>
      </c>
      <c r="E810" s="89" t="s">
        <v>1075</v>
      </c>
    </row>
    <row r="811" spans="1:5" ht="16.5">
      <c r="A811" s="89" t="s">
        <v>1070</v>
      </c>
      <c r="B811" s="89" t="s">
        <v>297</v>
      </c>
      <c r="C811" s="89" t="s">
        <v>45</v>
      </c>
      <c r="D811" s="89" t="s">
        <v>69</v>
      </c>
      <c r="E811" s="89" t="s">
        <v>1076</v>
      </c>
    </row>
    <row r="812" spans="1:5" ht="16.5">
      <c r="A812" s="89" t="s">
        <v>1070</v>
      </c>
      <c r="B812" s="89" t="s">
        <v>298</v>
      </c>
      <c r="C812" s="89" t="s">
        <v>48</v>
      </c>
      <c r="D812" s="89" t="s">
        <v>1077</v>
      </c>
      <c r="E812" s="89" t="s">
        <v>1078</v>
      </c>
    </row>
    <row r="813" spans="1:5" ht="16.5">
      <c r="A813" s="89" t="s">
        <v>1070</v>
      </c>
      <c r="B813" s="89" t="s">
        <v>299</v>
      </c>
      <c r="C813" s="89" t="s">
        <v>47</v>
      </c>
      <c r="D813" s="89" t="s">
        <v>113</v>
      </c>
      <c r="E813" s="89" t="s">
        <v>256</v>
      </c>
    </row>
    <row r="814" spans="1:5" ht="16.5">
      <c r="A814" s="89" t="s">
        <v>1070</v>
      </c>
      <c r="B814" s="89" t="s">
        <v>300</v>
      </c>
      <c r="C814" s="89" t="s">
        <v>47</v>
      </c>
      <c r="D814" s="89" t="s">
        <v>802</v>
      </c>
      <c r="E814" s="89" t="s">
        <v>50</v>
      </c>
    </row>
    <row r="815" spans="1:5" ht="16.5">
      <c r="A815" s="89" t="s">
        <v>1070</v>
      </c>
      <c r="B815" s="89" t="s">
        <v>301</v>
      </c>
      <c r="C815" s="89" t="s">
        <v>44</v>
      </c>
      <c r="D815" s="89" t="s">
        <v>997</v>
      </c>
      <c r="E815" s="89" t="s">
        <v>1079</v>
      </c>
    </row>
    <row r="816" spans="1:5" ht="16.5">
      <c r="A816" s="89" t="s">
        <v>1070</v>
      </c>
      <c r="B816" s="89" t="s">
        <v>288</v>
      </c>
      <c r="C816" s="89" t="s">
        <v>45</v>
      </c>
      <c r="D816" s="89" t="s">
        <v>1080</v>
      </c>
      <c r="E816" s="89" t="s">
        <v>1081</v>
      </c>
    </row>
    <row r="817" spans="1:5" ht="16.5">
      <c r="A817" s="89" t="s">
        <v>1070</v>
      </c>
      <c r="B817" s="89" t="s">
        <v>289</v>
      </c>
      <c r="C817" s="89" t="s">
        <v>44</v>
      </c>
      <c r="D817" s="89" t="s">
        <v>1082</v>
      </c>
      <c r="E817" s="89" t="s">
        <v>1083</v>
      </c>
    </row>
    <row r="818" spans="1:5" ht="16.5">
      <c r="A818" s="89" t="s">
        <v>1070</v>
      </c>
      <c r="B818" s="89" t="s">
        <v>290</v>
      </c>
      <c r="C818" s="89" t="s">
        <v>49</v>
      </c>
      <c r="D818" s="89" t="s">
        <v>274</v>
      </c>
      <c r="E818" s="89" t="s">
        <v>1084</v>
      </c>
    </row>
    <row r="819" spans="1:5" ht="16.5">
      <c r="A819" s="89" t="s">
        <v>1070</v>
      </c>
      <c r="B819" s="89" t="s">
        <v>291</v>
      </c>
      <c r="C819" s="89" t="s">
        <v>309</v>
      </c>
      <c r="D819" s="89" t="s">
        <v>248</v>
      </c>
      <c r="E819" s="89" t="s">
        <v>1085</v>
      </c>
    </row>
    <row r="820" spans="1:5" ht="16.5">
      <c r="A820" s="89" t="s">
        <v>1070</v>
      </c>
      <c r="B820" s="89" t="s">
        <v>292</v>
      </c>
      <c r="C820" s="89" t="s">
        <v>45</v>
      </c>
      <c r="D820" s="89" t="s">
        <v>1086</v>
      </c>
      <c r="E820" s="89" t="s">
        <v>1087</v>
      </c>
    </row>
    <row r="821" spans="1:5" ht="16.5">
      <c r="A821" s="89" t="s">
        <v>1088</v>
      </c>
      <c r="B821" s="89" t="s">
        <v>294</v>
      </c>
      <c r="C821" s="89" t="s">
        <v>45</v>
      </c>
      <c r="D821" s="89" t="s">
        <v>1089</v>
      </c>
      <c r="E821" s="89" t="s">
        <v>1090</v>
      </c>
    </row>
    <row r="822" spans="1:5" ht="16.5">
      <c r="A822" s="89" t="s">
        <v>1088</v>
      </c>
      <c r="B822" s="89" t="s">
        <v>295</v>
      </c>
      <c r="C822" s="89" t="s">
        <v>43</v>
      </c>
      <c r="D822" s="89" t="s">
        <v>139</v>
      </c>
      <c r="E822" s="89" t="s">
        <v>50</v>
      </c>
    </row>
    <row r="823" spans="1:5" ht="16.5">
      <c r="A823" s="89" t="s">
        <v>1088</v>
      </c>
      <c r="B823" s="89" t="s">
        <v>296</v>
      </c>
      <c r="C823" s="89" t="s">
        <v>46</v>
      </c>
      <c r="D823" s="89" t="s">
        <v>1091</v>
      </c>
      <c r="E823" s="89" t="s">
        <v>525</v>
      </c>
    </row>
    <row r="824" spans="1:5" ht="16.5">
      <c r="A824" s="89" t="s">
        <v>1088</v>
      </c>
      <c r="B824" s="89" t="s">
        <v>297</v>
      </c>
      <c r="C824" s="89" t="s">
        <v>45</v>
      </c>
      <c r="D824" s="89" t="s">
        <v>117</v>
      </c>
      <c r="E824" s="89" t="s">
        <v>1092</v>
      </c>
    </row>
    <row r="825" spans="1:5" ht="16.5">
      <c r="A825" s="89" t="s">
        <v>1088</v>
      </c>
      <c r="B825" s="89" t="s">
        <v>298</v>
      </c>
      <c r="C825" s="89" t="s">
        <v>48</v>
      </c>
      <c r="D825" s="89" t="s">
        <v>1093</v>
      </c>
      <c r="E825" s="89" t="s">
        <v>1094</v>
      </c>
    </row>
    <row r="826" spans="1:5" ht="16.5">
      <c r="A826" s="89" t="s">
        <v>1088</v>
      </c>
      <c r="B826" s="89" t="s">
        <v>299</v>
      </c>
      <c r="C826" s="89" t="s">
        <v>47</v>
      </c>
      <c r="D826" s="89" t="s">
        <v>1095</v>
      </c>
      <c r="E826" s="89" t="s">
        <v>1096</v>
      </c>
    </row>
    <row r="827" spans="1:5" ht="16.5">
      <c r="A827" s="89" t="s">
        <v>1088</v>
      </c>
      <c r="B827" s="89" t="s">
        <v>300</v>
      </c>
      <c r="C827" s="89" t="s">
        <v>47</v>
      </c>
      <c r="D827" s="89" t="s">
        <v>1097</v>
      </c>
      <c r="E827" s="89" t="s">
        <v>1098</v>
      </c>
    </row>
    <row r="828" spans="1:5" ht="16.5">
      <c r="A828" s="89" t="s">
        <v>1088</v>
      </c>
      <c r="B828" s="89" t="s">
        <v>301</v>
      </c>
      <c r="C828" s="89" t="s">
        <v>44</v>
      </c>
      <c r="D828" s="89" t="s">
        <v>1099</v>
      </c>
      <c r="E828" s="89" t="s">
        <v>186</v>
      </c>
    </row>
    <row r="829" spans="1:5" ht="16.5">
      <c r="A829" s="89" t="s">
        <v>1088</v>
      </c>
      <c r="B829" s="89" t="s">
        <v>288</v>
      </c>
      <c r="C829" s="89" t="s">
        <v>45</v>
      </c>
      <c r="D829" s="89" t="s">
        <v>170</v>
      </c>
      <c r="E829" s="89" t="s">
        <v>1100</v>
      </c>
    </row>
    <row r="830" spans="1:5" ht="16.5">
      <c r="A830" s="89" t="s">
        <v>1088</v>
      </c>
      <c r="B830" s="89" t="s">
        <v>289</v>
      </c>
      <c r="C830" s="89" t="s">
        <v>44</v>
      </c>
      <c r="D830" s="89" t="s">
        <v>50</v>
      </c>
      <c r="E830" s="89" t="s">
        <v>1101</v>
      </c>
    </row>
    <row r="831" spans="1:5" ht="16.5">
      <c r="A831" s="89" t="s">
        <v>1088</v>
      </c>
      <c r="B831" s="89" t="s">
        <v>290</v>
      </c>
      <c r="C831" s="89" t="s">
        <v>49</v>
      </c>
      <c r="D831" s="89" t="s">
        <v>1102</v>
      </c>
      <c r="E831" s="89" t="s">
        <v>163</v>
      </c>
    </row>
    <row r="832" spans="1:5" ht="16.5">
      <c r="A832" s="89" t="s">
        <v>1088</v>
      </c>
      <c r="B832" s="89" t="s">
        <v>291</v>
      </c>
      <c r="C832" s="89" t="s">
        <v>309</v>
      </c>
      <c r="D832" s="89" t="s">
        <v>1103</v>
      </c>
      <c r="E832" s="89" t="s">
        <v>50</v>
      </c>
    </row>
    <row r="833" spans="1:5" ht="16.5">
      <c r="A833" s="89" t="s">
        <v>1088</v>
      </c>
      <c r="B833" s="89" t="s">
        <v>292</v>
      </c>
      <c r="C833" s="89" t="s">
        <v>45</v>
      </c>
      <c r="D833" s="89" t="s">
        <v>1104</v>
      </c>
      <c r="E833" s="89" t="s">
        <v>1105</v>
      </c>
    </row>
    <row r="834" spans="1:5" ht="16.5">
      <c r="A834" s="89" t="s">
        <v>1106</v>
      </c>
      <c r="B834" s="89" t="s">
        <v>294</v>
      </c>
      <c r="C834" s="89" t="s">
        <v>45</v>
      </c>
      <c r="D834" s="89" t="s">
        <v>1107</v>
      </c>
      <c r="E834" s="89" t="s">
        <v>1108</v>
      </c>
    </row>
    <row r="835" spans="1:5" ht="16.5">
      <c r="A835" s="89" t="s">
        <v>1106</v>
      </c>
      <c r="B835" s="89" t="s">
        <v>295</v>
      </c>
      <c r="C835" s="89" t="s">
        <v>43</v>
      </c>
      <c r="D835" s="89" t="s">
        <v>783</v>
      </c>
      <c r="E835" s="89" t="s">
        <v>50</v>
      </c>
    </row>
    <row r="836" spans="1:5" ht="16.5">
      <c r="A836" s="89" t="s">
        <v>1106</v>
      </c>
      <c r="B836" s="89" t="s">
        <v>296</v>
      </c>
      <c r="C836" s="89" t="s">
        <v>46</v>
      </c>
      <c r="D836" s="89" t="s">
        <v>1109</v>
      </c>
      <c r="E836" s="89" t="s">
        <v>1110</v>
      </c>
    </row>
    <row r="837" spans="1:5" ht="16.5">
      <c r="A837" s="89" t="s">
        <v>1106</v>
      </c>
      <c r="B837" s="89" t="s">
        <v>297</v>
      </c>
      <c r="C837" s="89" t="s">
        <v>45</v>
      </c>
      <c r="D837" s="89" t="s">
        <v>1111</v>
      </c>
      <c r="E837" s="89" t="s">
        <v>1112</v>
      </c>
    </row>
    <row r="838" spans="1:5" ht="16.5">
      <c r="A838" s="89" t="s">
        <v>1106</v>
      </c>
      <c r="B838" s="89" t="s">
        <v>298</v>
      </c>
      <c r="C838" s="89" t="s">
        <v>48</v>
      </c>
      <c r="D838" s="89" t="s">
        <v>1113</v>
      </c>
      <c r="E838" s="89" t="s">
        <v>1114</v>
      </c>
    </row>
    <row r="839" spans="1:5" ht="16.5">
      <c r="A839" s="89" t="s">
        <v>1106</v>
      </c>
      <c r="B839" s="89" t="s">
        <v>299</v>
      </c>
      <c r="C839" s="89" t="s">
        <v>47</v>
      </c>
      <c r="D839" s="89" t="s">
        <v>1115</v>
      </c>
      <c r="E839" s="89" t="s">
        <v>1116</v>
      </c>
    </row>
    <row r="840" spans="1:5" ht="16.5">
      <c r="A840" s="89" t="s">
        <v>1106</v>
      </c>
      <c r="B840" s="89" t="s">
        <v>300</v>
      </c>
      <c r="C840" s="89" t="s">
        <v>47</v>
      </c>
      <c r="D840" s="89" t="s">
        <v>1117</v>
      </c>
      <c r="E840" s="89" t="s">
        <v>1118</v>
      </c>
    </row>
    <row r="841" spans="1:5" ht="16.5">
      <c r="A841" s="89" t="s">
        <v>1106</v>
      </c>
      <c r="B841" s="89" t="s">
        <v>301</v>
      </c>
      <c r="C841" s="89" t="s">
        <v>44</v>
      </c>
      <c r="D841" s="89" t="s">
        <v>168</v>
      </c>
      <c r="E841" s="89" t="s">
        <v>1119</v>
      </c>
    </row>
    <row r="842" spans="1:5" ht="16.5">
      <c r="A842" s="89" t="s">
        <v>1106</v>
      </c>
      <c r="B842" s="89" t="s">
        <v>288</v>
      </c>
      <c r="C842" s="89" t="s">
        <v>45</v>
      </c>
      <c r="D842" s="89" t="s">
        <v>50</v>
      </c>
      <c r="E842" s="89" t="s">
        <v>1120</v>
      </c>
    </row>
    <row r="843" spans="1:5" ht="16.5">
      <c r="A843" s="89" t="s">
        <v>1106</v>
      </c>
      <c r="B843" s="89" t="s">
        <v>289</v>
      </c>
      <c r="C843" s="89" t="s">
        <v>44</v>
      </c>
      <c r="D843" s="89" t="s">
        <v>1121</v>
      </c>
      <c r="E843" s="89" t="s">
        <v>1122</v>
      </c>
    </row>
    <row r="844" spans="1:5" ht="16.5">
      <c r="A844" s="89" t="s">
        <v>1106</v>
      </c>
      <c r="B844" s="89" t="s">
        <v>290</v>
      </c>
      <c r="C844" s="89" t="s">
        <v>49</v>
      </c>
      <c r="D844" s="89" t="s">
        <v>1123</v>
      </c>
      <c r="E844" s="89" t="s">
        <v>1124</v>
      </c>
    </row>
    <row r="845" spans="1:5" ht="16.5">
      <c r="A845" s="89" t="s">
        <v>1106</v>
      </c>
      <c r="B845" s="89" t="s">
        <v>291</v>
      </c>
      <c r="C845" s="89" t="s">
        <v>309</v>
      </c>
      <c r="D845" s="89" t="s">
        <v>1125</v>
      </c>
      <c r="E845" s="89" t="s">
        <v>1126</v>
      </c>
    </row>
    <row r="846" spans="1:5" ht="16.5">
      <c r="A846" s="89" t="s">
        <v>1106</v>
      </c>
      <c r="B846" s="89" t="s">
        <v>292</v>
      </c>
      <c r="C846" s="89" t="s">
        <v>45</v>
      </c>
      <c r="D846" s="89" t="s">
        <v>1127</v>
      </c>
      <c r="E846" s="89" t="s">
        <v>1128</v>
      </c>
    </row>
    <row r="847" spans="1:5" ht="16.5">
      <c r="A847" s="89" t="s">
        <v>1129</v>
      </c>
      <c r="B847" s="89" t="s">
        <v>294</v>
      </c>
      <c r="C847" s="89" t="s">
        <v>45</v>
      </c>
      <c r="D847" s="89" t="s">
        <v>1130</v>
      </c>
      <c r="E847" s="89" t="s">
        <v>1131</v>
      </c>
    </row>
    <row r="848" spans="1:5" ht="16.5">
      <c r="A848" s="89" t="s">
        <v>1129</v>
      </c>
      <c r="B848" s="89" t="s">
        <v>295</v>
      </c>
      <c r="C848" s="89" t="s">
        <v>43</v>
      </c>
      <c r="D848" s="89" t="s">
        <v>90</v>
      </c>
      <c r="E848" s="89" t="s">
        <v>640</v>
      </c>
    </row>
    <row r="849" spans="1:5" ht="16.5">
      <c r="A849" s="89" t="s">
        <v>1129</v>
      </c>
      <c r="B849" s="89" t="s">
        <v>296</v>
      </c>
      <c r="C849" s="89" t="s">
        <v>46</v>
      </c>
      <c r="D849" s="89" t="s">
        <v>1132</v>
      </c>
      <c r="E849" s="89" t="s">
        <v>1133</v>
      </c>
    </row>
    <row r="850" spans="1:5" ht="16.5">
      <c r="A850" s="89" t="s">
        <v>1129</v>
      </c>
      <c r="B850" s="89" t="s">
        <v>297</v>
      </c>
      <c r="C850" s="89" t="s">
        <v>45</v>
      </c>
      <c r="D850" s="89" t="s">
        <v>1134</v>
      </c>
      <c r="E850" s="89" t="s">
        <v>1135</v>
      </c>
    </row>
    <row r="851" spans="1:5" ht="16.5">
      <c r="A851" s="89" t="s">
        <v>1129</v>
      </c>
      <c r="B851" s="89" t="s">
        <v>298</v>
      </c>
      <c r="C851" s="89" t="s">
        <v>48</v>
      </c>
      <c r="D851" s="89" t="s">
        <v>1136</v>
      </c>
      <c r="E851" s="89" t="s">
        <v>1137</v>
      </c>
    </row>
    <row r="852" spans="1:5" ht="16.5">
      <c r="A852" s="89" t="s">
        <v>1129</v>
      </c>
      <c r="B852" s="89" t="s">
        <v>299</v>
      </c>
      <c r="C852" s="89" t="s">
        <v>47</v>
      </c>
      <c r="D852" s="89" t="s">
        <v>1138</v>
      </c>
      <c r="E852" s="89" t="s">
        <v>1139</v>
      </c>
    </row>
    <row r="853" spans="1:5" ht="16.5">
      <c r="A853" s="89" t="s">
        <v>1129</v>
      </c>
      <c r="B853" s="89" t="s">
        <v>300</v>
      </c>
      <c r="C853" s="89" t="s">
        <v>47</v>
      </c>
      <c r="D853" s="89" t="s">
        <v>269</v>
      </c>
      <c r="E853" s="89" t="s">
        <v>1140</v>
      </c>
    </row>
    <row r="854" spans="1:5" ht="16.5">
      <c r="A854" s="89" t="s">
        <v>1129</v>
      </c>
      <c r="B854" s="89" t="s">
        <v>301</v>
      </c>
      <c r="C854" s="89" t="s">
        <v>44</v>
      </c>
      <c r="D854" s="89" t="s">
        <v>1141</v>
      </c>
      <c r="E854" s="89" t="s">
        <v>1142</v>
      </c>
    </row>
    <row r="855" spans="1:5" ht="16.5">
      <c r="A855" s="89" t="s">
        <v>1129</v>
      </c>
      <c r="B855" s="89" t="s">
        <v>288</v>
      </c>
      <c r="C855" s="89" t="s">
        <v>45</v>
      </c>
      <c r="D855" s="89" t="s">
        <v>195</v>
      </c>
      <c r="E855" s="89" t="s">
        <v>1143</v>
      </c>
    </row>
    <row r="856" spans="1:5" ht="16.5">
      <c r="A856" s="89" t="s">
        <v>1129</v>
      </c>
      <c r="B856" s="89" t="s">
        <v>289</v>
      </c>
      <c r="C856" s="89" t="s">
        <v>44</v>
      </c>
      <c r="D856" s="89" t="s">
        <v>1144</v>
      </c>
      <c r="E856" s="89" t="s">
        <v>1145</v>
      </c>
    </row>
    <row r="857" spans="1:5" ht="16.5">
      <c r="A857" s="89" t="s">
        <v>1129</v>
      </c>
      <c r="B857" s="89" t="s">
        <v>290</v>
      </c>
      <c r="C857" s="89" t="s">
        <v>49</v>
      </c>
      <c r="D857" s="89" t="s">
        <v>133</v>
      </c>
      <c r="E857" s="89" t="s">
        <v>1146</v>
      </c>
    </row>
    <row r="858" spans="1:5" ht="16.5">
      <c r="A858" s="89" t="s">
        <v>1129</v>
      </c>
      <c r="B858" s="89" t="s">
        <v>291</v>
      </c>
      <c r="C858" s="89" t="s">
        <v>309</v>
      </c>
      <c r="D858" s="89" t="s">
        <v>484</v>
      </c>
      <c r="E858" s="89" t="s">
        <v>50</v>
      </c>
    </row>
    <row r="859" spans="1:5" ht="16.5">
      <c r="A859" s="89" t="s">
        <v>1129</v>
      </c>
      <c r="B859" s="89" t="s">
        <v>292</v>
      </c>
      <c r="C859" s="89" t="s">
        <v>45</v>
      </c>
      <c r="D859" s="89" t="s">
        <v>213</v>
      </c>
      <c r="E859" s="89" t="s">
        <v>1147</v>
      </c>
    </row>
    <row r="860" spans="1:5" ht="16.5">
      <c r="A860" s="89" t="s">
        <v>1148</v>
      </c>
      <c r="B860" s="89" t="s">
        <v>294</v>
      </c>
      <c r="C860" s="89" t="s">
        <v>45</v>
      </c>
      <c r="D860" s="89" t="s">
        <v>50</v>
      </c>
      <c r="E860" s="89" t="s">
        <v>50</v>
      </c>
    </row>
    <row r="861" spans="1:5" ht="16.5">
      <c r="A861" s="89" t="s">
        <v>1148</v>
      </c>
      <c r="B861" s="89" t="s">
        <v>295</v>
      </c>
      <c r="C861" s="89" t="s">
        <v>43</v>
      </c>
      <c r="D861" s="89" t="s">
        <v>50</v>
      </c>
      <c r="E861" s="89" t="s">
        <v>50</v>
      </c>
    </row>
    <row r="862" spans="1:5" ht="16.5">
      <c r="A862" s="89" t="s">
        <v>1148</v>
      </c>
      <c r="B862" s="89" t="s">
        <v>296</v>
      </c>
      <c r="C862" s="89" t="s">
        <v>46</v>
      </c>
      <c r="D862" s="89" t="s">
        <v>50</v>
      </c>
      <c r="E862" s="89" t="s">
        <v>50</v>
      </c>
    </row>
    <row r="863" spans="1:5" ht="16.5">
      <c r="A863" s="89" t="s">
        <v>1148</v>
      </c>
      <c r="B863" s="89" t="s">
        <v>297</v>
      </c>
      <c r="C863" s="89" t="s">
        <v>45</v>
      </c>
      <c r="D863" s="89" t="s">
        <v>50</v>
      </c>
      <c r="E863" s="89" t="s">
        <v>50</v>
      </c>
    </row>
    <row r="864" spans="1:5" ht="16.5">
      <c r="A864" s="89" t="s">
        <v>1148</v>
      </c>
      <c r="B864" s="89" t="s">
        <v>298</v>
      </c>
      <c r="C864" s="89" t="s">
        <v>48</v>
      </c>
      <c r="D864" s="89" t="s">
        <v>50</v>
      </c>
      <c r="E864" s="89" t="s">
        <v>50</v>
      </c>
    </row>
    <row r="865" spans="1:5" ht="16.5">
      <c r="A865" s="89" t="s">
        <v>1148</v>
      </c>
      <c r="B865" s="89" t="s">
        <v>299</v>
      </c>
      <c r="C865" s="89" t="s">
        <v>47</v>
      </c>
      <c r="D865" s="89" t="s">
        <v>50</v>
      </c>
      <c r="E865" s="89" t="s">
        <v>50</v>
      </c>
    </row>
    <row r="866" spans="1:5" ht="16.5">
      <c r="A866" s="89" t="s">
        <v>1148</v>
      </c>
      <c r="B866" s="89" t="s">
        <v>300</v>
      </c>
      <c r="C866" s="89" t="s">
        <v>47</v>
      </c>
      <c r="D866" s="89" t="s">
        <v>50</v>
      </c>
      <c r="E866" s="89" t="s">
        <v>50</v>
      </c>
    </row>
    <row r="867" spans="1:5" ht="16.5">
      <c r="A867" s="89" t="s">
        <v>1148</v>
      </c>
      <c r="B867" s="89" t="s">
        <v>301</v>
      </c>
      <c r="C867" s="89" t="s">
        <v>44</v>
      </c>
      <c r="D867" s="89" t="s">
        <v>50</v>
      </c>
      <c r="E867" s="89" t="s">
        <v>50</v>
      </c>
    </row>
    <row r="868" spans="1:5" ht="16.5">
      <c r="A868" s="89" t="s">
        <v>1148</v>
      </c>
      <c r="B868" s="89" t="s">
        <v>288</v>
      </c>
      <c r="C868" s="89" t="s">
        <v>45</v>
      </c>
      <c r="D868" s="89" t="s">
        <v>50</v>
      </c>
      <c r="E868" s="89" t="s">
        <v>50</v>
      </c>
    </row>
    <row r="869" spans="1:5" ht="16.5">
      <c r="A869" s="89" t="s">
        <v>1148</v>
      </c>
      <c r="B869" s="89" t="s">
        <v>289</v>
      </c>
      <c r="C869" s="89" t="s">
        <v>44</v>
      </c>
      <c r="D869" s="89" t="s">
        <v>50</v>
      </c>
      <c r="E869" s="89" t="s">
        <v>50</v>
      </c>
    </row>
    <row r="870" spans="1:5" ht="16.5">
      <c r="A870" s="89" t="s">
        <v>1148</v>
      </c>
      <c r="B870" s="89" t="s">
        <v>290</v>
      </c>
      <c r="C870" s="89" t="s">
        <v>49</v>
      </c>
      <c r="D870" s="89" t="s">
        <v>50</v>
      </c>
      <c r="E870" s="89" t="s">
        <v>50</v>
      </c>
    </row>
    <row r="871" spans="1:5" ht="16.5">
      <c r="A871" s="89" t="s">
        <v>1148</v>
      </c>
      <c r="B871" s="89" t="s">
        <v>291</v>
      </c>
      <c r="C871" s="89" t="s">
        <v>309</v>
      </c>
      <c r="D871" s="89" t="s">
        <v>50</v>
      </c>
      <c r="E871" s="89" t="s">
        <v>50</v>
      </c>
    </row>
    <row r="872" spans="1:5" ht="16.5">
      <c r="A872" s="89" t="s">
        <v>1148</v>
      </c>
      <c r="B872" s="89" t="s">
        <v>292</v>
      </c>
      <c r="C872" s="89" t="s">
        <v>45</v>
      </c>
      <c r="D872" s="89" t="s">
        <v>50</v>
      </c>
      <c r="E872" s="89" t="s">
        <v>50</v>
      </c>
    </row>
    <row r="873" spans="1:5" ht="16.5">
      <c r="A873" s="89" t="s">
        <v>1149</v>
      </c>
      <c r="B873" s="89" t="s">
        <v>294</v>
      </c>
      <c r="C873" s="89" t="s">
        <v>45</v>
      </c>
      <c r="D873" s="89" t="s">
        <v>50</v>
      </c>
      <c r="E873" s="89" t="s">
        <v>50</v>
      </c>
    </row>
    <row r="874" spans="1:5" ht="16.5">
      <c r="A874" s="89" t="s">
        <v>1149</v>
      </c>
      <c r="B874" s="89" t="s">
        <v>295</v>
      </c>
      <c r="C874" s="89" t="s">
        <v>43</v>
      </c>
      <c r="D874" s="89" t="s">
        <v>50</v>
      </c>
      <c r="E874" s="89" t="s">
        <v>50</v>
      </c>
    </row>
    <row r="875" spans="1:5" ht="16.5">
      <c r="A875" s="89" t="s">
        <v>1149</v>
      </c>
      <c r="B875" s="89" t="s">
        <v>296</v>
      </c>
      <c r="C875" s="89" t="s">
        <v>46</v>
      </c>
      <c r="D875" s="89" t="s">
        <v>50</v>
      </c>
      <c r="E875" s="89" t="s">
        <v>50</v>
      </c>
    </row>
    <row r="876" spans="1:5" ht="16.5">
      <c r="A876" s="89" t="s">
        <v>1149</v>
      </c>
      <c r="B876" s="89" t="s">
        <v>297</v>
      </c>
      <c r="C876" s="89" t="s">
        <v>45</v>
      </c>
      <c r="D876" s="89" t="s">
        <v>50</v>
      </c>
      <c r="E876" s="89" t="s">
        <v>50</v>
      </c>
    </row>
    <row r="877" spans="1:5" ht="16.5">
      <c r="A877" s="89" t="s">
        <v>1149</v>
      </c>
      <c r="B877" s="89" t="s">
        <v>298</v>
      </c>
      <c r="C877" s="89" t="s">
        <v>48</v>
      </c>
      <c r="D877" s="89" t="s">
        <v>50</v>
      </c>
      <c r="E877" s="89" t="s">
        <v>50</v>
      </c>
    </row>
    <row r="878" spans="1:5" ht="16.5">
      <c r="A878" s="89" t="s">
        <v>1149</v>
      </c>
      <c r="B878" s="89" t="s">
        <v>299</v>
      </c>
      <c r="C878" s="89" t="s">
        <v>47</v>
      </c>
      <c r="D878" s="89" t="s">
        <v>50</v>
      </c>
      <c r="E878" s="89" t="s">
        <v>50</v>
      </c>
    </row>
    <row r="879" spans="1:5" ht="16.5">
      <c r="A879" s="89" t="s">
        <v>1149</v>
      </c>
      <c r="B879" s="89" t="s">
        <v>300</v>
      </c>
      <c r="C879" s="89" t="s">
        <v>47</v>
      </c>
      <c r="D879" s="89" t="s">
        <v>50</v>
      </c>
      <c r="E879" s="89" t="s">
        <v>50</v>
      </c>
    </row>
    <row r="880" spans="1:5" ht="16.5">
      <c r="A880" s="89" t="s">
        <v>1149</v>
      </c>
      <c r="B880" s="89" t="s">
        <v>301</v>
      </c>
      <c r="C880" s="89" t="s">
        <v>44</v>
      </c>
      <c r="D880" s="89" t="s">
        <v>50</v>
      </c>
      <c r="E880" s="89" t="s">
        <v>50</v>
      </c>
    </row>
    <row r="881" spans="1:5" ht="16.5">
      <c r="A881" s="89" t="s">
        <v>1149</v>
      </c>
      <c r="B881" s="89" t="s">
        <v>288</v>
      </c>
      <c r="C881" s="89" t="s">
        <v>45</v>
      </c>
      <c r="D881" s="89" t="s">
        <v>50</v>
      </c>
      <c r="E881" s="89" t="s">
        <v>50</v>
      </c>
    </row>
    <row r="882" spans="1:5" ht="16.5">
      <c r="A882" s="89" t="s">
        <v>1149</v>
      </c>
      <c r="B882" s="89" t="s">
        <v>289</v>
      </c>
      <c r="C882" s="89" t="s">
        <v>44</v>
      </c>
      <c r="D882" s="89" t="s">
        <v>50</v>
      </c>
      <c r="E882" s="89" t="s">
        <v>50</v>
      </c>
    </row>
    <row r="883" spans="1:5" ht="16.5">
      <c r="A883" s="89" t="s">
        <v>1149</v>
      </c>
      <c r="B883" s="89" t="s">
        <v>290</v>
      </c>
      <c r="C883" s="89" t="s">
        <v>49</v>
      </c>
      <c r="D883" s="89" t="s">
        <v>50</v>
      </c>
      <c r="E883" s="89" t="s">
        <v>50</v>
      </c>
    </row>
    <row r="884" spans="1:5" ht="16.5">
      <c r="A884" s="89" t="s">
        <v>1149</v>
      </c>
      <c r="B884" s="89" t="s">
        <v>291</v>
      </c>
      <c r="C884" s="89" t="s">
        <v>309</v>
      </c>
      <c r="D884" s="89" t="s">
        <v>50</v>
      </c>
      <c r="E884" s="89" t="s">
        <v>50</v>
      </c>
    </row>
    <row r="885" spans="1:5" ht="16.5">
      <c r="A885" s="89" t="s">
        <v>1149</v>
      </c>
      <c r="B885" s="89" t="s">
        <v>292</v>
      </c>
      <c r="C885" s="89" t="s">
        <v>45</v>
      </c>
      <c r="D885" s="89" t="s">
        <v>50</v>
      </c>
      <c r="E885" s="89" t="s">
        <v>50</v>
      </c>
    </row>
    <row r="886" spans="1:5" ht="16.5">
      <c r="A886" s="89" t="s">
        <v>1150</v>
      </c>
      <c r="B886" s="89" t="s">
        <v>294</v>
      </c>
      <c r="C886" s="89" t="s">
        <v>45</v>
      </c>
      <c r="D886" s="89" t="s">
        <v>1151</v>
      </c>
      <c r="E886" s="89" t="s">
        <v>1152</v>
      </c>
    </row>
    <row r="887" spans="1:5" ht="16.5">
      <c r="A887" s="89" t="s">
        <v>1150</v>
      </c>
      <c r="B887" s="89" t="s">
        <v>295</v>
      </c>
      <c r="C887" s="89" t="s">
        <v>43</v>
      </c>
      <c r="D887" s="89" t="s">
        <v>1153</v>
      </c>
      <c r="E887" s="89" t="s">
        <v>1154</v>
      </c>
    </row>
    <row r="888" spans="1:5" ht="16.5">
      <c r="A888" s="89" t="s">
        <v>1150</v>
      </c>
      <c r="B888" s="89" t="s">
        <v>296</v>
      </c>
      <c r="C888" s="89" t="s">
        <v>46</v>
      </c>
      <c r="D888" s="89" t="s">
        <v>94</v>
      </c>
      <c r="E888" s="89" t="s">
        <v>1155</v>
      </c>
    </row>
    <row r="889" spans="1:5" ht="16.5">
      <c r="A889" s="89" t="s">
        <v>1150</v>
      </c>
      <c r="B889" s="89" t="s">
        <v>297</v>
      </c>
      <c r="C889" s="89" t="s">
        <v>45</v>
      </c>
      <c r="D889" s="89" t="s">
        <v>67</v>
      </c>
      <c r="E889" s="89" t="s">
        <v>50</v>
      </c>
    </row>
    <row r="890" spans="1:5" ht="16.5">
      <c r="A890" s="89" t="s">
        <v>1150</v>
      </c>
      <c r="B890" s="89" t="s">
        <v>298</v>
      </c>
      <c r="C890" s="89" t="s">
        <v>48</v>
      </c>
      <c r="D890" s="89" t="s">
        <v>50</v>
      </c>
      <c r="E890" s="89" t="s">
        <v>1156</v>
      </c>
    </row>
    <row r="891" spans="1:5" ht="16.5">
      <c r="A891" s="89" t="s">
        <v>1150</v>
      </c>
      <c r="B891" s="89" t="s">
        <v>299</v>
      </c>
      <c r="C891" s="89" t="s">
        <v>47</v>
      </c>
      <c r="D891" s="89" t="s">
        <v>1157</v>
      </c>
      <c r="E891" s="89" t="s">
        <v>50</v>
      </c>
    </row>
    <row r="892" spans="1:5" ht="16.5">
      <c r="A892" s="89" t="s">
        <v>1150</v>
      </c>
      <c r="B892" s="89" t="s">
        <v>300</v>
      </c>
      <c r="C892" s="89" t="s">
        <v>47</v>
      </c>
      <c r="D892" s="89" t="s">
        <v>802</v>
      </c>
      <c r="E892" s="89" t="s">
        <v>1158</v>
      </c>
    </row>
    <row r="893" spans="1:5" ht="16.5">
      <c r="A893" s="89" t="s">
        <v>1150</v>
      </c>
      <c r="B893" s="89" t="s">
        <v>301</v>
      </c>
      <c r="C893" s="89" t="s">
        <v>44</v>
      </c>
      <c r="D893" s="89" t="s">
        <v>121</v>
      </c>
      <c r="E893" s="89" t="s">
        <v>1159</v>
      </c>
    </row>
    <row r="894" spans="1:5" ht="16.5">
      <c r="A894" s="89" t="s">
        <v>1150</v>
      </c>
      <c r="B894" s="89" t="s">
        <v>288</v>
      </c>
      <c r="C894" s="89" t="s">
        <v>45</v>
      </c>
      <c r="D894" s="89" t="s">
        <v>1160</v>
      </c>
      <c r="E894" s="89" t="s">
        <v>1161</v>
      </c>
    </row>
    <row r="895" spans="1:5" ht="16.5">
      <c r="A895" s="89" t="s">
        <v>1150</v>
      </c>
      <c r="B895" s="89" t="s">
        <v>289</v>
      </c>
      <c r="C895" s="89" t="s">
        <v>44</v>
      </c>
      <c r="D895" s="89" t="s">
        <v>1162</v>
      </c>
      <c r="E895" s="89" t="s">
        <v>50</v>
      </c>
    </row>
    <row r="896" spans="1:5" ht="16.5">
      <c r="A896" s="89" t="s">
        <v>1150</v>
      </c>
      <c r="B896" s="89" t="s">
        <v>290</v>
      </c>
      <c r="C896" s="89" t="s">
        <v>49</v>
      </c>
      <c r="D896" s="89" t="s">
        <v>50</v>
      </c>
      <c r="E896" s="89" t="s">
        <v>50</v>
      </c>
    </row>
    <row r="897" spans="1:5" ht="16.5">
      <c r="A897" s="89" t="s">
        <v>1150</v>
      </c>
      <c r="B897" s="89" t="s">
        <v>291</v>
      </c>
      <c r="C897" s="89" t="s">
        <v>309</v>
      </c>
      <c r="D897" s="89" t="s">
        <v>1163</v>
      </c>
      <c r="E897" s="89" t="s">
        <v>1164</v>
      </c>
    </row>
    <row r="898" spans="1:5" ht="16.5">
      <c r="A898" s="89" t="s">
        <v>1150</v>
      </c>
      <c r="B898" s="89" t="s">
        <v>292</v>
      </c>
      <c r="C898" s="89" t="s">
        <v>45</v>
      </c>
      <c r="D898" s="89" t="s">
        <v>1165</v>
      </c>
      <c r="E898" s="89" t="s">
        <v>1166</v>
      </c>
    </row>
    <row r="899" spans="1:5" ht="16.5">
      <c r="A899" s="89" t="s">
        <v>1167</v>
      </c>
      <c r="B899" s="89" t="s">
        <v>294</v>
      </c>
      <c r="C899" s="89" t="s">
        <v>45</v>
      </c>
      <c r="D899" s="89" t="s">
        <v>167</v>
      </c>
      <c r="E899" s="89" t="s">
        <v>1168</v>
      </c>
    </row>
    <row r="900" spans="1:5" ht="16.5">
      <c r="A900" s="89" t="s">
        <v>1167</v>
      </c>
      <c r="B900" s="89" t="s">
        <v>295</v>
      </c>
      <c r="C900" s="89" t="s">
        <v>43</v>
      </c>
      <c r="D900" s="89" t="s">
        <v>91</v>
      </c>
      <c r="E900" s="89" t="s">
        <v>1169</v>
      </c>
    </row>
    <row r="901" spans="1:5" ht="16.5">
      <c r="A901" s="89" t="s">
        <v>1167</v>
      </c>
      <c r="B901" s="89" t="s">
        <v>296</v>
      </c>
      <c r="C901" s="89" t="s">
        <v>46</v>
      </c>
      <c r="D901" s="89" t="s">
        <v>129</v>
      </c>
      <c r="E901" s="89" t="s">
        <v>199</v>
      </c>
    </row>
    <row r="902" spans="1:5" ht="16.5">
      <c r="A902" s="89" t="s">
        <v>1167</v>
      </c>
      <c r="B902" s="89" t="s">
        <v>297</v>
      </c>
      <c r="C902" s="89" t="s">
        <v>45</v>
      </c>
      <c r="D902" s="89" t="s">
        <v>228</v>
      </c>
      <c r="E902" s="89" t="s">
        <v>1170</v>
      </c>
    </row>
    <row r="903" spans="1:5" ht="16.5">
      <c r="A903" s="89" t="s">
        <v>1167</v>
      </c>
      <c r="B903" s="89" t="s">
        <v>298</v>
      </c>
      <c r="C903" s="89" t="s">
        <v>48</v>
      </c>
      <c r="D903" s="89" t="s">
        <v>148</v>
      </c>
      <c r="E903" s="89" t="s">
        <v>50</v>
      </c>
    </row>
    <row r="904" spans="1:5" ht="16.5">
      <c r="A904" s="89" t="s">
        <v>1167</v>
      </c>
      <c r="B904" s="89" t="s">
        <v>299</v>
      </c>
      <c r="C904" s="89" t="s">
        <v>47</v>
      </c>
      <c r="D904" s="89" t="s">
        <v>212</v>
      </c>
      <c r="E904" s="89" t="s">
        <v>1171</v>
      </c>
    </row>
    <row r="905" spans="1:5" ht="16.5">
      <c r="A905" s="89" t="s">
        <v>1167</v>
      </c>
      <c r="B905" s="89" t="s">
        <v>300</v>
      </c>
      <c r="C905" s="89" t="s">
        <v>47</v>
      </c>
      <c r="D905" s="89" t="s">
        <v>311</v>
      </c>
      <c r="E905" s="89" t="s">
        <v>1172</v>
      </c>
    </row>
    <row r="906" spans="1:5" ht="16.5">
      <c r="A906" s="89" t="s">
        <v>1167</v>
      </c>
      <c r="B906" s="89" t="s">
        <v>301</v>
      </c>
      <c r="C906" s="89" t="s">
        <v>44</v>
      </c>
      <c r="D906" s="89" t="s">
        <v>1173</v>
      </c>
      <c r="E906" s="89" t="s">
        <v>1174</v>
      </c>
    </row>
    <row r="907" spans="1:5" ht="16.5">
      <c r="A907" s="89" t="s">
        <v>1167</v>
      </c>
      <c r="B907" s="89" t="s">
        <v>288</v>
      </c>
      <c r="C907" s="89" t="s">
        <v>45</v>
      </c>
      <c r="D907" s="89" t="s">
        <v>239</v>
      </c>
      <c r="E907" s="89" t="s">
        <v>1175</v>
      </c>
    </row>
    <row r="908" spans="1:5" ht="16.5">
      <c r="A908" s="89" t="s">
        <v>1167</v>
      </c>
      <c r="B908" s="89" t="s">
        <v>289</v>
      </c>
      <c r="C908" s="89" t="s">
        <v>44</v>
      </c>
      <c r="D908" s="89" t="s">
        <v>1176</v>
      </c>
      <c r="E908" s="89" t="s">
        <v>1177</v>
      </c>
    </row>
    <row r="909" spans="1:5" ht="16.5">
      <c r="A909" s="89" t="s">
        <v>1167</v>
      </c>
      <c r="B909" s="89" t="s">
        <v>290</v>
      </c>
      <c r="C909" s="89" t="s">
        <v>49</v>
      </c>
      <c r="D909" s="89" t="s">
        <v>70</v>
      </c>
      <c r="E909" s="89" t="s">
        <v>1178</v>
      </c>
    </row>
    <row r="910" spans="1:5" ht="16.5">
      <c r="A910" s="89" t="s">
        <v>1167</v>
      </c>
      <c r="B910" s="89" t="s">
        <v>291</v>
      </c>
      <c r="C910" s="89" t="s">
        <v>309</v>
      </c>
      <c r="D910" s="89" t="s">
        <v>1179</v>
      </c>
      <c r="E910" s="89" t="s">
        <v>1180</v>
      </c>
    </row>
    <row r="911" spans="1:5" ht="16.5">
      <c r="A911" s="89" t="s">
        <v>1167</v>
      </c>
      <c r="B911" s="89" t="s">
        <v>292</v>
      </c>
      <c r="C911" s="89" t="s">
        <v>45</v>
      </c>
      <c r="D911" s="89" t="s">
        <v>1181</v>
      </c>
      <c r="E911" s="89" t="s">
        <v>1182</v>
      </c>
    </row>
    <row r="912" spans="1:5" ht="16.5">
      <c r="A912" s="89" t="s">
        <v>1183</v>
      </c>
      <c r="B912" s="89" t="s">
        <v>294</v>
      </c>
      <c r="C912" s="89" t="s">
        <v>45</v>
      </c>
      <c r="D912" s="89" t="s">
        <v>1184</v>
      </c>
      <c r="E912" s="89" t="s">
        <v>1185</v>
      </c>
    </row>
    <row r="913" spans="1:5" ht="16.5">
      <c r="A913" s="89" t="s">
        <v>1183</v>
      </c>
      <c r="B913" s="89" t="s">
        <v>295</v>
      </c>
      <c r="C913" s="89" t="s">
        <v>43</v>
      </c>
      <c r="D913" s="89" t="s">
        <v>1186</v>
      </c>
      <c r="E913" s="89" t="s">
        <v>1187</v>
      </c>
    </row>
    <row r="914" spans="1:5" ht="16.5">
      <c r="A914" s="89" t="s">
        <v>1183</v>
      </c>
      <c r="B914" s="89" t="s">
        <v>296</v>
      </c>
      <c r="C914" s="89" t="s">
        <v>46</v>
      </c>
      <c r="D914" s="89" t="s">
        <v>159</v>
      </c>
      <c r="E914" s="89" t="s">
        <v>1188</v>
      </c>
    </row>
    <row r="915" spans="1:5" ht="16.5">
      <c r="A915" s="89" t="s">
        <v>1183</v>
      </c>
      <c r="B915" s="89" t="s">
        <v>297</v>
      </c>
      <c r="C915" s="89" t="s">
        <v>45</v>
      </c>
      <c r="D915" s="89" t="s">
        <v>1189</v>
      </c>
      <c r="E915" s="89" t="s">
        <v>1190</v>
      </c>
    </row>
    <row r="916" spans="1:5" ht="16.5">
      <c r="A916" s="89" t="s">
        <v>1183</v>
      </c>
      <c r="B916" s="89" t="s">
        <v>298</v>
      </c>
      <c r="C916" s="89" t="s">
        <v>48</v>
      </c>
      <c r="D916" s="89" t="s">
        <v>1191</v>
      </c>
      <c r="E916" s="89" t="s">
        <v>1192</v>
      </c>
    </row>
    <row r="917" spans="1:5" ht="16.5">
      <c r="A917" s="89" t="s">
        <v>1183</v>
      </c>
      <c r="B917" s="89" t="s">
        <v>299</v>
      </c>
      <c r="C917" s="89" t="s">
        <v>47</v>
      </c>
      <c r="D917" s="89" t="s">
        <v>1193</v>
      </c>
      <c r="E917" s="89" t="s">
        <v>1194</v>
      </c>
    </row>
    <row r="918" spans="1:5" ht="16.5">
      <c r="A918" s="89" t="s">
        <v>1183</v>
      </c>
      <c r="B918" s="89" t="s">
        <v>300</v>
      </c>
      <c r="C918" s="89" t="s">
        <v>47</v>
      </c>
      <c r="D918" s="89" t="s">
        <v>269</v>
      </c>
      <c r="E918" s="89" t="s">
        <v>1195</v>
      </c>
    </row>
    <row r="919" spans="1:5" ht="16.5">
      <c r="A919" s="89" t="s">
        <v>1183</v>
      </c>
      <c r="B919" s="89" t="s">
        <v>301</v>
      </c>
      <c r="C919" s="89" t="s">
        <v>44</v>
      </c>
      <c r="D919" s="89" t="s">
        <v>1196</v>
      </c>
      <c r="E919" s="89" t="s">
        <v>1197</v>
      </c>
    </row>
    <row r="920" spans="1:5" ht="16.5">
      <c r="A920" s="89" t="s">
        <v>1183</v>
      </c>
      <c r="B920" s="89" t="s">
        <v>288</v>
      </c>
      <c r="C920" s="89" t="s">
        <v>45</v>
      </c>
      <c r="D920" s="89" t="s">
        <v>1198</v>
      </c>
      <c r="E920" s="89" t="s">
        <v>1199</v>
      </c>
    </row>
    <row r="921" spans="1:5" ht="16.5">
      <c r="A921" s="89" t="s">
        <v>1183</v>
      </c>
      <c r="B921" s="89" t="s">
        <v>289</v>
      </c>
      <c r="C921" s="89" t="s">
        <v>44</v>
      </c>
      <c r="D921" s="89" t="s">
        <v>50</v>
      </c>
      <c r="E921" s="89" t="s">
        <v>1200</v>
      </c>
    </row>
    <row r="922" spans="1:5" ht="16.5">
      <c r="A922" s="89" t="s">
        <v>1183</v>
      </c>
      <c r="B922" s="89" t="s">
        <v>290</v>
      </c>
      <c r="C922" s="89" t="s">
        <v>49</v>
      </c>
      <c r="D922" s="89" t="s">
        <v>164</v>
      </c>
      <c r="E922" s="89" t="s">
        <v>1201</v>
      </c>
    </row>
    <row r="923" spans="1:5" ht="16.5">
      <c r="A923" s="89" t="s">
        <v>1183</v>
      </c>
      <c r="B923" s="89" t="s">
        <v>291</v>
      </c>
      <c r="C923" s="89" t="s">
        <v>309</v>
      </c>
      <c r="D923" s="89" t="s">
        <v>1202</v>
      </c>
      <c r="E923" s="89" t="s">
        <v>1203</v>
      </c>
    </row>
    <row r="924" spans="1:5" ht="16.5">
      <c r="A924" s="89" t="s">
        <v>1183</v>
      </c>
      <c r="B924" s="89" t="s">
        <v>292</v>
      </c>
      <c r="C924" s="89" t="s">
        <v>45</v>
      </c>
      <c r="D924" s="89" t="s">
        <v>125</v>
      </c>
      <c r="E924" s="89" t="s">
        <v>1204</v>
      </c>
    </row>
    <row r="925" spans="1:5" ht="16.5">
      <c r="A925" s="89" t="s">
        <v>1205</v>
      </c>
      <c r="B925" s="89" t="s">
        <v>294</v>
      </c>
      <c r="C925" s="89" t="s">
        <v>45</v>
      </c>
      <c r="D925" s="89" t="s">
        <v>1206</v>
      </c>
      <c r="E925" s="89" t="s">
        <v>1207</v>
      </c>
    </row>
    <row r="926" spans="1:5" ht="16.5">
      <c r="A926" s="89" t="s">
        <v>1205</v>
      </c>
      <c r="B926" s="89" t="s">
        <v>295</v>
      </c>
      <c r="C926" s="89" t="s">
        <v>43</v>
      </c>
      <c r="D926" s="89" t="s">
        <v>1208</v>
      </c>
      <c r="E926" s="89" t="s">
        <v>1209</v>
      </c>
    </row>
    <row r="927" spans="1:5" ht="16.5">
      <c r="A927" s="89" t="s">
        <v>1205</v>
      </c>
      <c r="B927" s="89" t="s">
        <v>296</v>
      </c>
      <c r="C927" s="89" t="s">
        <v>46</v>
      </c>
      <c r="D927" s="89" t="s">
        <v>1210</v>
      </c>
      <c r="E927" s="89" t="s">
        <v>1211</v>
      </c>
    </row>
    <row r="928" spans="1:5" ht="16.5">
      <c r="A928" s="89" t="s">
        <v>1205</v>
      </c>
      <c r="B928" s="89" t="s">
        <v>297</v>
      </c>
      <c r="C928" s="89" t="s">
        <v>45</v>
      </c>
      <c r="D928" s="89" t="s">
        <v>115</v>
      </c>
      <c r="E928" s="89" t="s">
        <v>50</v>
      </c>
    </row>
    <row r="929" spans="1:5" ht="16.5">
      <c r="A929" s="89" t="s">
        <v>1205</v>
      </c>
      <c r="B929" s="89" t="s">
        <v>298</v>
      </c>
      <c r="C929" s="89" t="s">
        <v>48</v>
      </c>
      <c r="D929" s="89" t="s">
        <v>889</v>
      </c>
      <c r="E929" s="89" t="s">
        <v>1212</v>
      </c>
    </row>
    <row r="930" spans="1:5" ht="16.5">
      <c r="A930" s="89" t="s">
        <v>1205</v>
      </c>
      <c r="B930" s="89" t="s">
        <v>299</v>
      </c>
      <c r="C930" s="89" t="s">
        <v>47</v>
      </c>
      <c r="D930" s="89" t="s">
        <v>50</v>
      </c>
      <c r="E930" s="89" t="s">
        <v>50</v>
      </c>
    </row>
    <row r="931" spans="1:5" ht="16.5">
      <c r="A931" s="89" t="s">
        <v>1205</v>
      </c>
      <c r="B931" s="89" t="s">
        <v>300</v>
      </c>
      <c r="C931" s="89" t="s">
        <v>47</v>
      </c>
      <c r="D931" s="89" t="s">
        <v>159</v>
      </c>
      <c r="E931" s="89" t="s">
        <v>1213</v>
      </c>
    </row>
    <row r="932" spans="1:5" ht="16.5">
      <c r="A932" s="89" t="s">
        <v>1205</v>
      </c>
      <c r="B932" s="89" t="s">
        <v>301</v>
      </c>
      <c r="C932" s="89" t="s">
        <v>44</v>
      </c>
      <c r="D932" s="89" t="s">
        <v>819</v>
      </c>
      <c r="E932" s="89" t="s">
        <v>1214</v>
      </c>
    </row>
    <row r="933" spans="1:5" ht="16.5">
      <c r="A933" s="89" t="s">
        <v>1205</v>
      </c>
      <c r="B933" s="89" t="s">
        <v>288</v>
      </c>
      <c r="C933" s="89" t="s">
        <v>45</v>
      </c>
      <c r="D933" s="89" t="s">
        <v>1215</v>
      </c>
      <c r="E933" s="89" t="s">
        <v>1216</v>
      </c>
    </row>
    <row r="934" spans="1:5" ht="16.5">
      <c r="A934" s="89" t="s">
        <v>1205</v>
      </c>
      <c r="B934" s="89" t="s">
        <v>289</v>
      </c>
      <c r="C934" s="89" t="s">
        <v>44</v>
      </c>
      <c r="D934" s="89" t="s">
        <v>1217</v>
      </c>
      <c r="E934" s="89" t="s">
        <v>50</v>
      </c>
    </row>
    <row r="935" spans="1:5" ht="16.5">
      <c r="A935" s="89" t="s">
        <v>1205</v>
      </c>
      <c r="B935" s="89" t="s">
        <v>290</v>
      </c>
      <c r="C935" s="89" t="s">
        <v>49</v>
      </c>
      <c r="D935" s="89" t="s">
        <v>196</v>
      </c>
      <c r="E935" s="89" t="s">
        <v>1218</v>
      </c>
    </row>
    <row r="936" spans="1:5" ht="16.5">
      <c r="A936" s="89" t="s">
        <v>1205</v>
      </c>
      <c r="B936" s="89" t="s">
        <v>291</v>
      </c>
      <c r="C936" s="89" t="s">
        <v>309</v>
      </c>
      <c r="D936" s="89" t="s">
        <v>1219</v>
      </c>
      <c r="E936" s="89" t="s">
        <v>1220</v>
      </c>
    </row>
    <row r="937" spans="1:5" ht="16.5">
      <c r="A937" s="89" t="s">
        <v>1205</v>
      </c>
      <c r="B937" s="89" t="s">
        <v>292</v>
      </c>
      <c r="C937" s="89" t="s">
        <v>45</v>
      </c>
      <c r="D937" s="89" t="s">
        <v>244</v>
      </c>
      <c r="E937" s="89" t="s">
        <v>1221</v>
      </c>
    </row>
    <row r="938" spans="1:5" ht="16.5">
      <c r="A938" s="89" t="s">
        <v>1222</v>
      </c>
      <c r="B938" s="89" t="s">
        <v>294</v>
      </c>
      <c r="C938" s="89" t="s">
        <v>45</v>
      </c>
      <c r="D938" s="89" t="s">
        <v>1223</v>
      </c>
      <c r="E938" s="89" t="s">
        <v>1224</v>
      </c>
    </row>
    <row r="939" spans="1:5" ht="16.5">
      <c r="A939" s="89" t="s">
        <v>1222</v>
      </c>
      <c r="B939" s="89" t="s">
        <v>295</v>
      </c>
      <c r="C939" s="89" t="s">
        <v>43</v>
      </c>
      <c r="D939" s="89" t="s">
        <v>1225</v>
      </c>
      <c r="E939" s="89" t="s">
        <v>1226</v>
      </c>
    </row>
    <row r="940" spans="1:5" ht="16.5">
      <c r="A940" s="89" t="s">
        <v>1222</v>
      </c>
      <c r="B940" s="89" t="s">
        <v>296</v>
      </c>
      <c r="C940" s="89" t="s">
        <v>46</v>
      </c>
      <c r="D940" s="89" t="s">
        <v>51</v>
      </c>
      <c r="E940" s="89" t="s">
        <v>1227</v>
      </c>
    </row>
    <row r="941" spans="1:5" ht="16.5">
      <c r="A941" s="89" t="s">
        <v>1222</v>
      </c>
      <c r="B941" s="89" t="s">
        <v>297</v>
      </c>
      <c r="C941" s="89" t="s">
        <v>45</v>
      </c>
      <c r="D941" s="89" t="s">
        <v>66</v>
      </c>
      <c r="E941" s="89" t="s">
        <v>50</v>
      </c>
    </row>
    <row r="942" spans="1:5" ht="16.5">
      <c r="A942" s="89" t="s">
        <v>1222</v>
      </c>
      <c r="B942" s="89" t="s">
        <v>298</v>
      </c>
      <c r="C942" s="89" t="s">
        <v>48</v>
      </c>
      <c r="D942" s="89" t="s">
        <v>239</v>
      </c>
      <c r="E942" s="89" t="s">
        <v>50</v>
      </c>
    </row>
    <row r="943" spans="1:5" ht="16.5">
      <c r="A943" s="89" t="s">
        <v>1222</v>
      </c>
      <c r="B943" s="89" t="s">
        <v>299</v>
      </c>
      <c r="C943" s="89" t="s">
        <v>47</v>
      </c>
      <c r="D943" s="89" t="s">
        <v>1228</v>
      </c>
      <c r="E943" s="89" t="s">
        <v>1229</v>
      </c>
    </row>
    <row r="944" spans="1:5" ht="16.5">
      <c r="A944" s="89" t="s">
        <v>1222</v>
      </c>
      <c r="B944" s="89" t="s">
        <v>300</v>
      </c>
      <c r="C944" s="89" t="s">
        <v>47</v>
      </c>
      <c r="D944" s="89" t="s">
        <v>1230</v>
      </c>
      <c r="E944" s="89" t="s">
        <v>1231</v>
      </c>
    </row>
    <row r="945" spans="1:5" ht="16.5">
      <c r="A945" s="89" t="s">
        <v>1222</v>
      </c>
      <c r="B945" s="89" t="s">
        <v>301</v>
      </c>
      <c r="C945" s="89" t="s">
        <v>44</v>
      </c>
      <c r="D945" s="89" t="s">
        <v>1232</v>
      </c>
      <c r="E945" s="89" t="s">
        <v>1233</v>
      </c>
    </row>
    <row r="946" spans="1:5" ht="16.5">
      <c r="A946" s="89" t="s">
        <v>1222</v>
      </c>
      <c r="B946" s="89" t="s">
        <v>288</v>
      </c>
      <c r="C946" s="89" t="s">
        <v>45</v>
      </c>
      <c r="D946" s="89" t="s">
        <v>1234</v>
      </c>
      <c r="E946" s="89" t="s">
        <v>1235</v>
      </c>
    </row>
    <row r="947" spans="1:5" ht="16.5">
      <c r="A947" s="89" t="s">
        <v>1222</v>
      </c>
      <c r="B947" s="89" t="s">
        <v>289</v>
      </c>
      <c r="C947" s="89" t="s">
        <v>44</v>
      </c>
      <c r="D947" s="89" t="s">
        <v>1236</v>
      </c>
      <c r="E947" s="89" t="s">
        <v>50</v>
      </c>
    </row>
    <row r="948" spans="1:5" ht="16.5">
      <c r="A948" s="89" t="s">
        <v>1222</v>
      </c>
      <c r="B948" s="89" t="s">
        <v>290</v>
      </c>
      <c r="C948" s="89" t="s">
        <v>49</v>
      </c>
      <c r="D948" s="89" t="s">
        <v>1237</v>
      </c>
      <c r="E948" s="89" t="s">
        <v>1139</v>
      </c>
    </row>
    <row r="949" spans="1:5" ht="16.5">
      <c r="A949" s="89" t="s">
        <v>1222</v>
      </c>
      <c r="B949" s="89" t="s">
        <v>291</v>
      </c>
      <c r="C949" s="89" t="s">
        <v>309</v>
      </c>
      <c r="D949" s="89" t="s">
        <v>1238</v>
      </c>
      <c r="E949" s="89" t="s">
        <v>1239</v>
      </c>
    </row>
    <row r="950" spans="1:5" ht="16.5">
      <c r="A950" s="89" t="s">
        <v>1222</v>
      </c>
      <c r="B950" s="89" t="s">
        <v>292</v>
      </c>
      <c r="C950" s="89" t="s">
        <v>45</v>
      </c>
      <c r="D950" s="89" t="s">
        <v>1240</v>
      </c>
      <c r="E950" s="89" t="s">
        <v>1241</v>
      </c>
    </row>
    <row r="951" spans="1:5" ht="16.5">
      <c r="A951" s="89" t="s">
        <v>1242</v>
      </c>
      <c r="B951" s="89" t="s">
        <v>294</v>
      </c>
      <c r="C951" s="89" t="s">
        <v>45</v>
      </c>
      <c r="D951" s="89" t="s">
        <v>50</v>
      </c>
      <c r="E951" s="89" t="s">
        <v>50</v>
      </c>
    </row>
    <row r="952" spans="1:5" ht="16.5">
      <c r="A952" s="89" t="s">
        <v>1242</v>
      </c>
      <c r="B952" s="89" t="s">
        <v>295</v>
      </c>
      <c r="C952" s="89" t="s">
        <v>43</v>
      </c>
      <c r="D952" s="89" t="s">
        <v>50</v>
      </c>
      <c r="E952" s="89" t="s">
        <v>50</v>
      </c>
    </row>
    <row r="953" spans="1:5" ht="16.5">
      <c r="A953" s="89" t="s">
        <v>1242</v>
      </c>
      <c r="B953" s="89" t="s">
        <v>296</v>
      </c>
      <c r="C953" s="89" t="s">
        <v>46</v>
      </c>
      <c r="D953" s="89" t="s">
        <v>50</v>
      </c>
      <c r="E953" s="89" t="s">
        <v>50</v>
      </c>
    </row>
    <row r="954" spans="1:5" ht="16.5">
      <c r="A954" s="89" t="s">
        <v>1242</v>
      </c>
      <c r="B954" s="89" t="s">
        <v>297</v>
      </c>
      <c r="C954" s="89" t="s">
        <v>45</v>
      </c>
      <c r="D954" s="89" t="s">
        <v>50</v>
      </c>
      <c r="E954" s="89" t="s">
        <v>50</v>
      </c>
    </row>
    <row r="955" spans="1:5" ht="16.5">
      <c r="A955" s="89" t="s">
        <v>1242</v>
      </c>
      <c r="B955" s="89" t="s">
        <v>298</v>
      </c>
      <c r="C955" s="89" t="s">
        <v>48</v>
      </c>
      <c r="D955" s="89" t="s">
        <v>50</v>
      </c>
      <c r="E955" s="89" t="s">
        <v>50</v>
      </c>
    </row>
    <row r="956" spans="1:5" ht="16.5">
      <c r="A956" s="89" t="s">
        <v>1242</v>
      </c>
      <c r="B956" s="89" t="s">
        <v>299</v>
      </c>
      <c r="C956" s="89" t="s">
        <v>47</v>
      </c>
      <c r="D956" s="89" t="s">
        <v>50</v>
      </c>
      <c r="E956" s="89" t="s">
        <v>50</v>
      </c>
    </row>
    <row r="957" spans="1:5" ht="16.5">
      <c r="A957" s="89" t="s">
        <v>1242</v>
      </c>
      <c r="B957" s="89" t="s">
        <v>300</v>
      </c>
      <c r="C957" s="89" t="s">
        <v>47</v>
      </c>
      <c r="D957" s="89" t="s">
        <v>50</v>
      </c>
      <c r="E957" s="89" t="s">
        <v>50</v>
      </c>
    </row>
    <row r="958" spans="1:5" ht="16.5">
      <c r="A958" s="89" t="s">
        <v>1242</v>
      </c>
      <c r="B958" s="89" t="s">
        <v>301</v>
      </c>
      <c r="C958" s="89" t="s">
        <v>44</v>
      </c>
      <c r="D958" s="89" t="s">
        <v>1243</v>
      </c>
      <c r="E958" s="89" t="s">
        <v>1244</v>
      </c>
    </row>
    <row r="959" spans="1:5" ht="16.5">
      <c r="A959" s="89" t="s">
        <v>1242</v>
      </c>
      <c r="B959" s="89" t="s">
        <v>288</v>
      </c>
      <c r="C959" s="89" t="s">
        <v>45</v>
      </c>
      <c r="D959" s="89" t="s">
        <v>50</v>
      </c>
      <c r="E959" s="89" t="s">
        <v>50</v>
      </c>
    </row>
    <row r="960" spans="1:5" ht="16.5">
      <c r="A960" s="89" t="s">
        <v>1242</v>
      </c>
      <c r="B960" s="89" t="s">
        <v>289</v>
      </c>
      <c r="C960" s="89" t="s">
        <v>44</v>
      </c>
      <c r="D960" s="89" t="s">
        <v>1245</v>
      </c>
      <c r="E960" s="89" t="s">
        <v>1246</v>
      </c>
    </row>
    <row r="961" spans="1:5" ht="16.5">
      <c r="A961" s="89" t="s">
        <v>1242</v>
      </c>
      <c r="B961" s="89" t="s">
        <v>290</v>
      </c>
      <c r="C961" s="89" t="s">
        <v>49</v>
      </c>
      <c r="D961" s="89" t="s">
        <v>50</v>
      </c>
      <c r="E961" s="89" t="s">
        <v>50</v>
      </c>
    </row>
    <row r="962" spans="1:5" ht="16.5">
      <c r="A962" s="89" t="s">
        <v>1242</v>
      </c>
      <c r="B962" s="89" t="s">
        <v>291</v>
      </c>
      <c r="C962" s="89" t="s">
        <v>309</v>
      </c>
      <c r="D962" s="89" t="s">
        <v>50</v>
      </c>
      <c r="E962" s="89" t="s">
        <v>50</v>
      </c>
    </row>
    <row r="963" spans="1:5" ht="16.5">
      <c r="A963" s="89" t="s">
        <v>1242</v>
      </c>
      <c r="B963" s="89" t="s">
        <v>292</v>
      </c>
      <c r="C963" s="89" t="s">
        <v>45</v>
      </c>
      <c r="D963" s="89" t="s">
        <v>1247</v>
      </c>
      <c r="E963" s="89" t="s">
        <v>1248</v>
      </c>
    </row>
    <row r="964" spans="1:5" ht="16.5">
      <c r="A964" s="89" t="s">
        <v>1249</v>
      </c>
      <c r="B964" s="89" t="s">
        <v>294</v>
      </c>
      <c r="C964" s="89" t="s">
        <v>45</v>
      </c>
      <c r="D964" s="89" t="s">
        <v>50</v>
      </c>
      <c r="E964" s="89" t="s">
        <v>50</v>
      </c>
    </row>
    <row r="965" spans="1:5" ht="16.5">
      <c r="A965" s="89" t="s">
        <v>1249</v>
      </c>
      <c r="B965" s="89" t="s">
        <v>295</v>
      </c>
      <c r="C965" s="89" t="s">
        <v>43</v>
      </c>
      <c r="D965" s="89" t="s">
        <v>50</v>
      </c>
      <c r="E965" s="89" t="s">
        <v>50</v>
      </c>
    </row>
    <row r="966" spans="1:5" ht="16.5">
      <c r="A966" s="89" t="s">
        <v>1249</v>
      </c>
      <c r="B966" s="89" t="s">
        <v>296</v>
      </c>
      <c r="C966" s="89" t="s">
        <v>46</v>
      </c>
      <c r="D966" s="89" t="s">
        <v>50</v>
      </c>
      <c r="E966" s="89" t="s">
        <v>50</v>
      </c>
    </row>
    <row r="967" spans="1:5" ht="16.5">
      <c r="A967" s="89" t="s">
        <v>1249</v>
      </c>
      <c r="B967" s="89" t="s">
        <v>297</v>
      </c>
      <c r="C967" s="89" t="s">
        <v>45</v>
      </c>
      <c r="D967" s="89" t="s">
        <v>50</v>
      </c>
      <c r="E967" s="89" t="s">
        <v>50</v>
      </c>
    </row>
    <row r="968" spans="1:5" ht="16.5">
      <c r="A968" s="89" t="s">
        <v>1249</v>
      </c>
      <c r="B968" s="89" t="s">
        <v>298</v>
      </c>
      <c r="C968" s="89" t="s">
        <v>48</v>
      </c>
      <c r="D968" s="89" t="s">
        <v>50</v>
      </c>
      <c r="E968" s="89" t="s">
        <v>50</v>
      </c>
    </row>
    <row r="969" spans="1:5" ht="16.5">
      <c r="A969" s="89" t="s">
        <v>1249</v>
      </c>
      <c r="B969" s="89" t="s">
        <v>299</v>
      </c>
      <c r="C969" s="89" t="s">
        <v>47</v>
      </c>
      <c r="D969" s="89" t="s">
        <v>50</v>
      </c>
      <c r="E969" s="89" t="s">
        <v>1250</v>
      </c>
    </row>
    <row r="970" spans="1:5" ht="16.5">
      <c r="A970" s="89" t="s">
        <v>1249</v>
      </c>
      <c r="B970" s="89" t="s">
        <v>300</v>
      </c>
      <c r="C970" s="89" t="s">
        <v>47</v>
      </c>
      <c r="D970" s="89" t="s">
        <v>1251</v>
      </c>
      <c r="E970" s="89" t="s">
        <v>1252</v>
      </c>
    </row>
    <row r="971" spans="1:5" ht="16.5">
      <c r="A971" s="89" t="s">
        <v>1249</v>
      </c>
      <c r="B971" s="89" t="s">
        <v>301</v>
      </c>
      <c r="C971" s="89" t="s">
        <v>44</v>
      </c>
      <c r="D971" s="89" t="s">
        <v>50</v>
      </c>
      <c r="E971" s="89" t="s">
        <v>50</v>
      </c>
    </row>
    <row r="972" spans="1:5" ht="16.5">
      <c r="A972" s="89" t="s">
        <v>1249</v>
      </c>
      <c r="B972" s="89" t="s">
        <v>288</v>
      </c>
      <c r="C972" s="89" t="s">
        <v>45</v>
      </c>
      <c r="D972" s="89" t="s">
        <v>50</v>
      </c>
      <c r="E972" s="89" t="s">
        <v>50</v>
      </c>
    </row>
    <row r="973" spans="1:5" ht="16.5">
      <c r="A973" s="89" t="s">
        <v>1249</v>
      </c>
      <c r="B973" s="89" t="s">
        <v>289</v>
      </c>
      <c r="C973" s="89" t="s">
        <v>44</v>
      </c>
      <c r="D973" s="89" t="s">
        <v>50</v>
      </c>
      <c r="E973" s="89" t="s">
        <v>50</v>
      </c>
    </row>
    <row r="974" spans="1:5" ht="16.5">
      <c r="A974" s="89" t="s">
        <v>1249</v>
      </c>
      <c r="B974" s="89" t="s">
        <v>290</v>
      </c>
      <c r="C974" s="89" t="s">
        <v>49</v>
      </c>
      <c r="D974" s="89" t="s">
        <v>50</v>
      </c>
      <c r="E974" s="89" t="s">
        <v>50</v>
      </c>
    </row>
    <row r="975" spans="1:5" ht="16.5">
      <c r="A975" s="89" t="s">
        <v>1249</v>
      </c>
      <c r="B975" s="89" t="s">
        <v>291</v>
      </c>
      <c r="C975" s="89" t="s">
        <v>309</v>
      </c>
      <c r="D975" s="89" t="s">
        <v>50</v>
      </c>
      <c r="E975" s="89" t="s">
        <v>50</v>
      </c>
    </row>
    <row r="976" spans="1:5" ht="16.5">
      <c r="A976" s="89" t="s">
        <v>1249</v>
      </c>
      <c r="B976" s="89" t="s">
        <v>292</v>
      </c>
      <c r="C976" s="89" t="s">
        <v>45</v>
      </c>
      <c r="D976" s="89" t="s">
        <v>50</v>
      </c>
      <c r="E976" s="89" t="s">
        <v>50</v>
      </c>
    </row>
    <row r="977" spans="1:5" ht="16.5">
      <c r="A977" s="89" t="s">
        <v>1253</v>
      </c>
      <c r="B977" s="89" t="s">
        <v>294</v>
      </c>
      <c r="C977" s="89" t="s">
        <v>45</v>
      </c>
      <c r="D977" s="89" t="s">
        <v>1254</v>
      </c>
      <c r="E977" s="89" t="s">
        <v>1255</v>
      </c>
    </row>
    <row r="978" spans="1:5" ht="16.5">
      <c r="A978" s="89" t="s">
        <v>1253</v>
      </c>
      <c r="B978" s="89" t="s">
        <v>295</v>
      </c>
      <c r="C978" s="89" t="s">
        <v>43</v>
      </c>
      <c r="D978" s="89" t="s">
        <v>50</v>
      </c>
      <c r="E978" s="89" t="s">
        <v>50</v>
      </c>
    </row>
    <row r="979" spans="1:5" ht="16.5">
      <c r="A979" s="89" t="s">
        <v>1253</v>
      </c>
      <c r="B979" s="89" t="s">
        <v>296</v>
      </c>
      <c r="C979" s="89" t="s">
        <v>46</v>
      </c>
      <c r="D979" s="89" t="s">
        <v>283</v>
      </c>
      <c r="E979" s="89" t="s">
        <v>147</v>
      </c>
    </row>
    <row r="980" spans="1:5" ht="16.5">
      <c r="A980" s="89" t="s">
        <v>1253</v>
      </c>
      <c r="B980" s="89" t="s">
        <v>297</v>
      </c>
      <c r="C980" s="89" t="s">
        <v>45</v>
      </c>
      <c r="D980" s="89" t="s">
        <v>255</v>
      </c>
      <c r="E980" s="89" t="s">
        <v>1256</v>
      </c>
    </row>
    <row r="981" spans="1:5" ht="16.5">
      <c r="A981" s="89" t="s">
        <v>1253</v>
      </c>
      <c r="B981" s="89" t="s">
        <v>298</v>
      </c>
      <c r="C981" s="89" t="s">
        <v>48</v>
      </c>
      <c r="D981" s="89" t="s">
        <v>226</v>
      </c>
      <c r="E981" s="89" t="s">
        <v>1257</v>
      </c>
    </row>
    <row r="982" spans="1:5" ht="16.5">
      <c r="A982" s="89" t="s">
        <v>1253</v>
      </c>
      <c r="B982" s="89" t="s">
        <v>299</v>
      </c>
      <c r="C982" s="89" t="s">
        <v>47</v>
      </c>
      <c r="D982" s="89" t="s">
        <v>50</v>
      </c>
      <c r="E982" s="89" t="s">
        <v>50</v>
      </c>
    </row>
    <row r="983" spans="1:5" ht="16.5">
      <c r="A983" s="89" t="s">
        <v>1253</v>
      </c>
      <c r="B983" s="89" t="s">
        <v>300</v>
      </c>
      <c r="C983" s="89" t="s">
        <v>47</v>
      </c>
      <c r="D983" s="89" t="s">
        <v>1258</v>
      </c>
      <c r="E983" s="89" t="s">
        <v>246</v>
      </c>
    </row>
    <row r="984" spans="1:5" ht="16.5">
      <c r="A984" s="89" t="s">
        <v>1253</v>
      </c>
      <c r="B984" s="89" t="s">
        <v>301</v>
      </c>
      <c r="C984" s="89" t="s">
        <v>44</v>
      </c>
      <c r="D984" s="89" t="s">
        <v>165</v>
      </c>
      <c r="E984" s="89" t="s">
        <v>562</v>
      </c>
    </row>
    <row r="985" spans="1:5" ht="16.5">
      <c r="A985" s="89" t="s">
        <v>1253</v>
      </c>
      <c r="B985" s="89" t="s">
        <v>288</v>
      </c>
      <c r="C985" s="89" t="s">
        <v>45</v>
      </c>
      <c r="D985" s="89" t="s">
        <v>1259</v>
      </c>
      <c r="E985" s="89" t="s">
        <v>1260</v>
      </c>
    </row>
    <row r="986" spans="1:5" ht="16.5">
      <c r="A986" s="89" t="s">
        <v>1253</v>
      </c>
      <c r="B986" s="89" t="s">
        <v>289</v>
      </c>
      <c r="C986" s="89" t="s">
        <v>44</v>
      </c>
      <c r="D986" s="89" t="s">
        <v>1261</v>
      </c>
      <c r="E986" s="89" t="s">
        <v>1262</v>
      </c>
    </row>
    <row r="987" spans="1:5" ht="16.5">
      <c r="A987" s="89" t="s">
        <v>1253</v>
      </c>
      <c r="B987" s="89" t="s">
        <v>290</v>
      </c>
      <c r="C987" s="89" t="s">
        <v>49</v>
      </c>
      <c r="D987" s="89" t="s">
        <v>1263</v>
      </c>
      <c r="E987" s="89" t="s">
        <v>1264</v>
      </c>
    </row>
    <row r="988" spans="1:5" ht="16.5">
      <c r="A988" s="89" t="s">
        <v>1253</v>
      </c>
      <c r="B988" s="89" t="s">
        <v>291</v>
      </c>
      <c r="C988" s="89" t="s">
        <v>309</v>
      </c>
      <c r="D988" s="89" t="s">
        <v>1265</v>
      </c>
      <c r="E988" s="89" t="s">
        <v>50</v>
      </c>
    </row>
    <row r="989" spans="1:5" ht="16.5">
      <c r="A989" s="89" t="s">
        <v>1253</v>
      </c>
      <c r="B989" s="89" t="s">
        <v>292</v>
      </c>
      <c r="C989" s="89" t="s">
        <v>45</v>
      </c>
      <c r="D989" s="89" t="s">
        <v>50</v>
      </c>
      <c r="E989" s="89" t="s">
        <v>50</v>
      </c>
    </row>
    <row r="990" spans="1:5" ht="16.5">
      <c r="A990" s="89" t="s">
        <v>1266</v>
      </c>
      <c r="B990" s="89" t="s">
        <v>294</v>
      </c>
      <c r="C990" s="89" t="s">
        <v>45</v>
      </c>
      <c r="D990" s="89" t="s">
        <v>1267</v>
      </c>
      <c r="E990" s="89" t="s">
        <v>1268</v>
      </c>
    </row>
    <row r="991" spans="1:5" ht="16.5">
      <c r="A991" s="89" t="s">
        <v>1266</v>
      </c>
      <c r="B991" s="89" t="s">
        <v>295</v>
      </c>
      <c r="C991" s="89" t="s">
        <v>43</v>
      </c>
      <c r="D991" s="89" t="s">
        <v>50</v>
      </c>
      <c r="E991" s="89" t="s">
        <v>50</v>
      </c>
    </row>
    <row r="992" spans="1:5" ht="16.5">
      <c r="A992" s="89" t="s">
        <v>1266</v>
      </c>
      <c r="B992" s="89" t="s">
        <v>296</v>
      </c>
      <c r="C992" s="89" t="s">
        <v>46</v>
      </c>
      <c r="D992" s="89" t="s">
        <v>67</v>
      </c>
      <c r="E992" s="89" t="s">
        <v>1269</v>
      </c>
    </row>
    <row r="993" spans="1:5" ht="16.5">
      <c r="A993" s="89" t="s">
        <v>1266</v>
      </c>
      <c r="B993" s="89" t="s">
        <v>297</v>
      </c>
      <c r="C993" s="89" t="s">
        <v>45</v>
      </c>
      <c r="D993" s="89" t="s">
        <v>154</v>
      </c>
      <c r="E993" s="89" t="s">
        <v>1270</v>
      </c>
    </row>
    <row r="994" spans="1:5" ht="16.5">
      <c r="A994" s="89" t="s">
        <v>1266</v>
      </c>
      <c r="B994" s="89" t="s">
        <v>298</v>
      </c>
      <c r="C994" s="89" t="s">
        <v>48</v>
      </c>
      <c r="D994" s="89" t="s">
        <v>222</v>
      </c>
      <c r="E994" s="89" t="s">
        <v>1271</v>
      </c>
    </row>
    <row r="995" spans="1:5" ht="16.5">
      <c r="A995" s="89" t="s">
        <v>1266</v>
      </c>
      <c r="B995" s="89" t="s">
        <v>299</v>
      </c>
      <c r="C995" s="89" t="s">
        <v>47</v>
      </c>
      <c r="D995" s="89" t="s">
        <v>50</v>
      </c>
      <c r="E995" s="89" t="s">
        <v>50</v>
      </c>
    </row>
    <row r="996" spans="1:5" ht="16.5">
      <c r="A996" s="89" t="s">
        <v>1266</v>
      </c>
      <c r="B996" s="89" t="s">
        <v>300</v>
      </c>
      <c r="C996" s="89" t="s">
        <v>47</v>
      </c>
      <c r="D996" s="89" t="s">
        <v>50</v>
      </c>
      <c r="E996" s="89" t="s">
        <v>50</v>
      </c>
    </row>
    <row r="997" spans="1:5" ht="16.5">
      <c r="A997" s="89" t="s">
        <v>1266</v>
      </c>
      <c r="B997" s="89" t="s">
        <v>301</v>
      </c>
      <c r="C997" s="89" t="s">
        <v>44</v>
      </c>
      <c r="D997" s="89" t="s">
        <v>118</v>
      </c>
      <c r="E997" s="89" t="s">
        <v>1272</v>
      </c>
    </row>
    <row r="998" spans="1:5" ht="16.5">
      <c r="A998" s="89" t="s">
        <v>1266</v>
      </c>
      <c r="B998" s="89" t="s">
        <v>288</v>
      </c>
      <c r="C998" s="89" t="s">
        <v>45</v>
      </c>
      <c r="D998" s="89" t="s">
        <v>1273</v>
      </c>
      <c r="E998" s="89" t="s">
        <v>1274</v>
      </c>
    </row>
    <row r="999" spans="1:5" ht="16.5">
      <c r="A999" s="89" t="s">
        <v>1266</v>
      </c>
      <c r="B999" s="89" t="s">
        <v>289</v>
      </c>
      <c r="C999" s="89" t="s">
        <v>44</v>
      </c>
      <c r="D999" s="89" t="s">
        <v>1275</v>
      </c>
      <c r="E999" s="89" t="s">
        <v>50</v>
      </c>
    </row>
    <row r="1000" spans="1:5" ht="16.5">
      <c r="A1000" s="89" t="s">
        <v>1266</v>
      </c>
      <c r="B1000" s="89" t="s">
        <v>290</v>
      </c>
      <c r="C1000" s="89" t="s">
        <v>49</v>
      </c>
      <c r="D1000" s="89" t="s">
        <v>1276</v>
      </c>
      <c r="E1000" s="89" t="s">
        <v>1277</v>
      </c>
    </row>
    <row r="1001" spans="1:5" ht="16.5">
      <c r="A1001" s="89" t="s">
        <v>1266</v>
      </c>
      <c r="B1001" s="89" t="s">
        <v>291</v>
      </c>
      <c r="C1001" s="89" t="s">
        <v>309</v>
      </c>
      <c r="D1001" s="89" t="s">
        <v>1123</v>
      </c>
      <c r="E1001" s="89" t="s">
        <v>1278</v>
      </c>
    </row>
    <row r="1002" spans="1:5" ht="16.5">
      <c r="A1002" s="89" t="s">
        <v>1266</v>
      </c>
      <c r="B1002" s="89" t="s">
        <v>292</v>
      </c>
      <c r="C1002" s="89" t="s">
        <v>45</v>
      </c>
      <c r="D1002" s="89" t="s">
        <v>50</v>
      </c>
      <c r="E1002" s="89" t="s">
        <v>50</v>
      </c>
    </row>
    <row r="1003" spans="1:5" ht="16.5">
      <c r="A1003" s="89" t="s">
        <v>1279</v>
      </c>
      <c r="B1003" s="89" t="s">
        <v>294</v>
      </c>
      <c r="C1003" s="89" t="s">
        <v>45</v>
      </c>
      <c r="D1003" s="89" t="s">
        <v>1280</v>
      </c>
      <c r="E1003" s="89" t="s">
        <v>1281</v>
      </c>
    </row>
    <row r="1004" spans="1:5" ht="16.5">
      <c r="A1004" s="89" t="s">
        <v>1279</v>
      </c>
      <c r="B1004" s="89" t="s">
        <v>295</v>
      </c>
      <c r="C1004" s="89" t="s">
        <v>43</v>
      </c>
      <c r="D1004" s="89" t="s">
        <v>365</v>
      </c>
      <c r="E1004" s="89" t="s">
        <v>1282</v>
      </c>
    </row>
    <row r="1005" spans="1:5" ht="16.5">
      <c r="A1005" s="89" t="s">
        <v>1279</v>
      </c>
      <c r="B1005" s="89" t="s">
        <v>296</v>
      </c>
      <c r="C1005" s="89" t="s">
        <v>46</v>
      </c>
      <c r="D1005" s="89" t="s">
        <v>1283</v>
      </c>
      <c r="E1005" s="89" t="s">
        <v>1284</v>
      </c>
    </row>
    <row r="1006" spans="1:5" ht="16.5">
      <c r="A1006" s="89" t="s">
        <v>1279</v>
      </c>
      <c r="B1006" s="89" t="s">
        <v>297</v>
      </c>
      <c r="C1006" s="89" t="s">
        <v>45</v>
      </c>
      <c r="D1006" s="89" t="s">
        <v>50</v>
      </c>
      <c r="E1006" s="89" t="s">
        <v>1285</v>
      </c>
    </row>
    <row r="1007" spans="1:5" ht="16.5">
      <c r="A1007" s="89" t="s">
        <v>1279</v>
      </c>
      <c r="B1007" s="89" t="s">
        <v>298</v>
      </c>
      <c r="C1007" s="89" t="s">
        <v>48</v>
      </c>
      <c r="D1007" s="89" t="s">
        <v>1286</v>
      </c>
      <c r="E1007" s="89" t="s">
        <v>1287</v>
      </c>
    </row>
    <row r="1008" spans="1:5" ht="16.5">
      <c r="A1008" s="89" t="s">
        <v>1279</v>
      </c>
      <c r="B1008" s="89" t="s">
        <v>299</v>
      </c>
      <c r="C1008" s="89" t="s">
        <v>47</v>
      </c>
      <c r="D1008" s="89" t="s">
        <v>50</v>
      </c>
      <c r="E1008" s="89" t="s">
        <v>50</v>
      </c>
    </row>
    <row r="1009" spans="1:5" ht="16.5">
      <c r="A1009" s="89" t="s">
        <v>1279</v>
      </c>
      <c r="B1009" s="89" t="s">
        <v>300</v>
      </c>
      <c r="C1009" s="89" t="s">
        <v>47</v>
      </c>
      <c r="D1009" s="89" t="s">
        <v>1288</v>
      </c>
      <c r="E1009" s="89" t="s">
        <v>1289</v>
      </c>
    </row>
    <row r="1010" spans="1:5" ht="16.5">
      <c r="A1010" s="89" t="s">
        <v>1279</v>
      </c>
      <c r="B1010" s="89" t="s">
        <v>301</v>
      </c>
      <c r="C1010" s="89" t="s">
        <v>44</v>
      </c>
      <c r="D1010" s="89" t="s">
        <v>1290</v>
      </c>
      <c r="E1010" s="89" t="s">
        <v>1291</v>
      </c>
    </row>
    <row r="1011" spans="1:5" ht="16.5">
      <c r="A1011" s="89" t="s">
        <v>1279</v>
      </c>
      <c r="B1011" s="89" t="s">
        <v>288</v>
      </c>
      <c r="C1011" s="89" t="s">
        <v>45</v>
      </c>
      <c r="D1011" s="89" t="s">
        <v>1292</v>
      </c>
      <c r="E1011" s="89" t="s">
        <v>50</v>
      </c>
    </row>
    <row r="1012" spans="1:5" ht="16.5">
      <c r="A1012" s="89" t="s">
        <v>1279</v>
      </c>
      <c r="B1012" s="89" t="s">
        <v>289</v>
      </c>
      <c r="C1012" s="89" t="s">
        <v>44</v>
      </c>
      <c r="D1012" s="89" t="s">
        <v>1293</v>
      </c>
      <c r="E1012" s="89" t="s">
        <v>50</v>
      </c>
    </row>
    <row r="1013" spans="1:5" ht="16.5">
      <c r="A1013" s="89" t="s">
        <v>1279</v>
      </c>
      <c r="B1013" s="89" t="s">
        <v>290</v>
      </c>
      <c r="C1013" s="89" t="s">
        <v>49</v>
      </c>
      <c r="D1013" s="89" t="s">
        <v>50</v>
      </c>
      <c r="E1013" s="89" t="s">
        <v>50</v>
      </c>
    </row>
    <row r="1014" spans="1:5" ht="16.5">
      <c r="A1014" s="89" t="s">
        <v>1279</v>
      </c>
      <c r="B1014" s="89" t="s">
        <v>291</v>
      </c>
      <c r="C1014" s="89" t="s">
        <v>309</v>
      </c>
      <c r="D1014" s="89" t="s">
        <v>1294</v>
      </c>
      <c r="E1014" s="89" t="s">
        <v>1295</v>
      </c>
    </row>
    <row r="1015" spans="1:5" ht="16.5">
      <c r="A1015" s="89" t="s">
        <v>1279</v>
      </c>
      <c r="B1015" s="89" t="s">
        <v>292</v>
      </c>
      <c r="C1015" s="89" t="s">
        <v>45</v>
      </c>
      <c r="D1015" s="89" t="s">
        <v>1296</v>
      </c>
      <c r="E1015" s="89" t="s">
        <v>1297</v>
      </c>
    </row>
    <row r="1016" spans="1:5" ht="16.5">
      <c r="A1016" s="89" t="s">
        <v>1298</v>
      </c>
      <c r="B1016" s="89" t="s">
        <v>294</v>
      </c>
      <c r="C1016" s="89" t="s">
        <v>45</v>
      </c>
      <c r="D1016" s="89" t="s">
        <v>77</v>
      </c>
      <c r="E1016" s="89" t="s">
        <v>1299</v>
      </c>
    </row>
    <row r="1017" spans="1:5" ht="16.5">
      <c r="A1017" s="89" t="s">
        <v>1298</v>
      </c>
      <c r="B1017" s="89" t="s">
        <v>295</v>
      </c>
      <c r="C1017" s="89" t="s">
        <v>43</v>
      </c>
      <c r="D1017" s="89" t="s">
        <v>1300</v>
      </c>
      <c r="E1017" s="89" t="s">
        <v>1301</v>
      </c>
    </row>
    <row r="1018" spans="1:5" ht="16.5">
      <c r="A1018" s="89" t="s">
        <v>1298</v>
      </c>
      <c r="B1018" s="89" t="s">
        <v>296</v>
      </c>
      <c r="C1018" s="89" t="s">
        <v>46</v>
      </c>
      <c r="D1018" s="89" t="s">
        <v>228</v>
      </c>
      <c r="E1018" s="89" t="s">
        <v>1302</v>
      </c>
    </row>
    <row r="1019" spans="1:5" ht="16.5">
      <c r="A1019" s="89" t="s">
        <v>1298</v>
      </c>
      <c r="B1019" s="89" t="s">
        <v>297</v>
      </c>
      <c r="C1019" s="89" t="s">
        <v>45</v>
      </c>
      <c r="D1019" s="89" t="s">
        <v>233</v>
      </c>
      <c r="E1019" s="89" t="s">
        <v>1303</v>
      </c>
    </row>
    <row r="1020" spans="1:5" ht="16.5">
      <c r="A1020" s="89" t="s">
        <v>1298</v>
      </c>
      <c r="B1020" s="89" t="s">
        <v>298</v>
      </c>
      <c r="C1020" s="89" t="s">
        <v>48</v>
      </c>
      <c r="D1020" s="89" t="s">
        <v>1304</v>
      </c>
      <c r="E1020" s="89" t="s">
        <v>1305</v>
      </c>
    </row>
    <row r="1021" spans="1:5" ht="16.5">
      <c r="A1021" s="89" t="s">
        <v>1298</v>
      </c>
      <c r="B1021" s="89" t="s">
        <v>299</v>
      </c>
      <c r="C1021" s="89" t="s">
        <v>47</v>
      </c>
      <c r="D1021" s="89" t="s">
        <v>1306</v>
      </c>
      <c r="E1021" s="89" t="s">
        <v>1307</v>
      </c>
    </row>
    <row r="1022" spans="1:5" ht="16.5">
      <c r="A1022" s="89" t="s">
        <v>1298</v>
      </c>
      <c r="B1022" s="89" t="s">
        <v>300</v>
      </c>
      <c r="C1022" s="89" t="s">
        <v>47</v>
      </c>
      <c r="D1022" s="89" t="s">
        <v>1308</v>
      </c>
      <c r="E1022" s="89" t="s">
        <v>1309</v>
      </c>
    </row>
    <row r="1023" spans="1:5" ht="16.5">
      <c r="A1023" s="89" t="s">
        <v>1298</v>
      </c>
      <c r="B1023" s="89" t="s">
        <v>301</v>
      </c>
      <c r="C1023" s="89" t="s">
        <v>44</v>
      </c>
      <c r="D1023" s="89" t="s">
        <v>1310</v>
      </c>
      <c r="E1023" s="89" t="s">
        <v>1311</v>
      </c>
    </row>
    <row r="1024" spans="1:5" ht="16.5">
      <c r="A1024" s="89" t="s">
        <v>1298</v>
      </c>
      <c r="B1024" s="89" t="s">
        <v>288</v>
      </c>
      <c r="C1024" s="89" t="s">
        <v>45</v>
      </c>
      <c r="D1024" s="89" t="s">
        <v>272</v>
      </c>
      <c r="E1024" s="89" t="s">
        <v>1312</v>
      </c>
    </row>
    <row r="1025" spans="1:5" ht="16.5">
      <c r="A1025" s="89" t="s">
        <v>1298</v>
      </c>
      <c r="B1025" s="89" t="s">
        <v>289</v>
      </c>
      <c r="C1025" s="89" t="s">
        <v>44</v>
      </c>
      <c r="D1025" s="89" t="s">
        <v>1313</v>
      </c>
      <c r="E1025" s="89" t="s">
        <v>50</v>
      </c>
    </row>
    <row r="1026" spans="1:5" ht="16.5">
      <c r="A1026" s="89" t="s">
        <v>1298</v>
      </c>
      <c r="B1026" s="89" t="s">
        <v>290</v>
      </c>
      <c r="C1026" s="89" t="s">
        <v>49</v>
      </c>
      <c r="D1026" s="89" t="s">
        <v>856</v>
      </c>
      <c r="E1026" s="89" t="s">
        <v>50</v>
      </c>
    </row>
    <row r="1027" spans="1:5" ht="16.5">
      <c r="A1027" s="89" t="s">
        <v>1298</v>
      </c>
      <c r="B1027" s="89" t="s">
        <v>291</v>
      </c>
      <c r="C1027" s="89" t="s">
        <v>309</v>
      </c>
      <c r="D1027" s="89" t="s">
        <v>1102</v>
      </c>
      <c r="E1027" s="89" t="s">
        <v>1314</v>
      </c>
    </row>
    <row r="1028" spans="1:5" ht="16.5">
      <c r="A1028" s="89" t="s">
        <v>1298</v>
      </c>
      <c r="B1028" s="89" t="s">
        <v>292</v>
      </c>
      <c r="C1028" s="89" t="s">
        <v>45</v>
      </c>
      <c r="D1028" s="89" t="s">
        <v>200</v>
      </c>
      <c r="E1028" s="89" t="s">
        <v>1315</v>
      </c>
    </row>
    <row r="1029" spans="1:5" ht="16.5">
      <c r="A1029" s="89" t="s">
        <v>1316</v>
      </c>
      <c r="B1029" s="89" t="s">
        <v>294</v>
      </c>
      <c r="C1029" s="89" t="s">
        <v>45</v>
      </c>
      <c r="D1029" s="89" t="s">
        <v>1317</v>
      </c>
      <c r="E1029" s="89" t="s">
        <v>1318</v>
      </c>
    </row>
    <row r="1030" spans="1:5" ht="16.5">
      <c r="A1030" s="89" t="s">
        <v>1316</v>
      </c>
      <c r="B1030" s="89" t="s">
        <v>295</v>
      </c>
      <c r="C1030" s="89" t="s">
        <v>43</v>
      </c>
      <c r="D1030" s="89" t="s">
        <v>1319</v>
      </c>
      <c r="E1030" s="89" t="s">
        <v>1320</v>
      </c>
    </row>
    <row r="1031" spans="1:5" ht="16.5">
      <c r="A1031" s="89" t="s">
        <v>1316</v>
      </c>
      <c r="B1031" s="89" t="s">
        <v>296</v>
      </c>
      <c r="C1031" s="89" t="s">
        <v>46</v>
      </c>
      <c r="D1031" s="89" t="s">
        <v>1321</v>
      </c>
      <c r="E1031" s="89" t="s">
        <v>1322</v>
      </c>
    </row>
    <row r="1032" spans="1:5" ht="16.5">
      <c r="A1032" s="89" t="s">
        <v>1316</v>
      </c>
      <c r="B1032" s="89" t="s">
        <v>297</v>
      </c>
      <c r="C1032" s="89" t="s">
        <v>45</v>
      </c>
      <c r="D1032" s="89" t="s">
        <v>111</v>
      </c>
      <c r="E1032" s="89" t="s">
        <v>1323</v>
      </c>
    </row>
    <row r="1033" spans="1:5" ht="16.5">
      <c r="A1033" s="89" t="s">
        <v>1316</v>
      </c>
      <c r="B1033" s="89" t="s">
        <v>298</v>
      </c>
      <c r="C1033" s="89" t="s">
        <v>48</v>
      </c>
      <c r="D1033" s="89" t="s">
        <v>1324</v>
      </c>
      <c r="E1033" s="89" t="s">
        <v>1325</v>
      </c>
    </row>
    <row r="1034" spans="1:5" ht="16.5">
      <c r="A1034" s="89" t="s">
        <v>1316</v>
      </c>
      <c r="B1034" s="89" t="s">
        <v>299</v>
      </c>
      <c r="C1034" s="89" t="s">
        <v>47</v>
      </c>
      <c r="D1034" s="89" t="s">
        <v>50</v>
      </c>
      <c r="E1034" s="89" t="s">
        <v>50</v>
      </c>
    </row>
    <row r="1035" spans="1:5" ht="16.5">
      <c r="A1035" s="89" t="s">
        <v>1316</v>
      </c>
      <c r="B1035" s="89" t="s">
        <v>300</v>
      </c>
      <c r="C1035" s="89" t="s">
        <v>47</v>
      </c>
      <c r="D1035" s="89" t="s">
        <v>152</v>
      </c>
      <c r="E1035" s="89" t="s">
        <v>1216</v>
      </c>
    </row>
    <row r="1036" spans="1:5" ht="16.5">
      <c r="A1036" s="89" t="s">
        <v>1316</v>
      </c>
      <c r="B1036" s="89" t="s">
        <v>301</v>
      </c>
      <c r="C1036" s="89" t="s">
        <v>44</v>
      </c>
      <c r="D1036" s="89" t="s">
        <v>1326</v>
      </c>
      <c r="E1036" s="89" t="s">
        <v>1327</v>
      </c>
    </row>
    <row r="1037" spans="1:5" ht="16.5">
      <c r="A1037" s="89" t="s">
        <v>1316</v>
      </c>
      <c r="B1037" s="89" t="s">
        <v>288</v>
      </c>
      <c r="C1037" s="89" t="s">
        <v>45</v>
      </c>
      <c r="D1037" s="89" t="s">
        <v>1328</v>
      </c>
      <c r="E1037" s="89" t="s">
        <v>1329</v>
      </c>
    </row>
    <row r="1038" spans="1:5" ht="16.5">
      <c r="A1038" s="89" t="s">
        <v>1316</v>
      </c>
      <c r="B1038" s="89" t="s">
        <v>289</v>
      </c>
      <c r="C1038" s="89" t="s">
        <v>44</v>
      </c>
      <c r="D1038" s="89" t="s">
        <v>1330</v>
      </c>
      <c r="E1038" s="89" t="s">
        <v>1331</v>
      </c>
    </row>
    <row r="1039" spans="1:5" ht="16.5">
      <c r="A1039" s="89" t="s">
        <v>1316</v>
      </c>
      <c r="B1039" s="89" t="s">
        <v>290</v>
      </c>
      <c r="C1039" s="89" t="s">
        <v>49</v>
      </c>
      <c r="D1039" s="89" t="s">
        <v>88</v>
      </c>
      <c r="E1039" s="89" t="s">
        <v>1332</v>
      </c>
    </row>
    <row r="1040" spans="1:5" ht="16.5">
      <c r="A1040" s="89" t="s">
        <v>1316</v>
      </c>
      <c r="B1040" s="89" t="s">
        <v>291</v>
      </c>
      <c r="C1040" s="89" t="s">
        <v>309</v>
      </c>
      <c r="D1040" s="89" t="s">
        <v>1333</v>
      </c>
      <c r="E1040" s="89" t="s">
        <v>1334</v>
      </c>
    </row>
    <row r="1041" spans="1:5" ht="16.5">
      <c r="A1041" s="89" t="s">
        <v>1316</v>
      </c>
      <c r="B1041" s="89" t="s">
        <v>292</v>
      </c>
      <c r="C1041" s="89" t="s">
        <v>45</v>
      </c>
      <c r="D1041" s="89" t="s">
        <v>637</v>
      </c>
      <c r="E1041" s="89" t="s">
        <v>1335</v>
      </c>
    </row>
    <row r="1042" spans="1:5" ht="16.5">
      <c r="A1042" s="89" t="s">
        <v>1336</v>
      </c>
      <c r="B1042" s="89" t="s">
        <v>294</v>
      </c>
      <c r="C1042" s="89" t="s">
        <v>45</v>
      </c>
      <c r="D1042" s="89" t="s">
        <v>1337</v>
      </c>
      <c r="E1042" s="89" t="s">
        <v>57</v>
      </c>
    </row>
    <row r="1043" spans="1:5" ht="16.5">
      <c r="A1043" s="89" t="s">
        <v>1336</v>
      </c>
      <c r="B1043" s="89" t="s">
        <v>295</v>
      </c>
      <c r="C1043" s="89" t="s">
        <v>43</v>
      </c>
      <c r="D1043" s="89" t="s">
        <v>50</v>
      </c>
      <c r="E1043" s="89" t="s">
        <v>50</v>
      </c>
    </row>
    <row r="1044" spans="1:5" ht="16.5">
      <c r="A1044" s="89" t="s">
        <v>1336</v>
      </c>
      <c r="B1044" s="89" t="s">
        <v>296</v>
      </c>
      <c r="C1044" s="89" t="s">
        <v>46</v>
      </c>
      <c r="D1044" s="89" t="s">
        <v>50</v>
      </c>
      <c r="E1044" s="89" t="s">
        <v>50</v>
      </c>
    </row>
    <row r="1045" spans="1:5" ht="16.5">
      <c r="A1045" s="89" t="s">
        <v>1336</v>
      </c>
      <c r="B1045" s="89" t="s">
        <v>297</v>
      </c>
      <c r="C1045" s="89" t="s">
        <v>45</v>
      </c>
      <c r="D1045" s="89" t="s">
        <v>50</v>
      </c>
      <c r="E1045" s="89" t="s">
        <v>50</v>
      </c>
    </row>
    <row r="1046" spans="1:5" ht="16.5">
      <c r="A1046" s="89" t="s">
        <v>1336</v>
      </c>
      <c r="B1046" s="89" t="s">
        <v>298</v>
      </c>
      <c r="C1046" s="89" t="s">
        <v>48</v>
      </c>
      <c r="D1046" s="89" t="s">
        <v>50</v>
      </c>
      <c r="E1046" s="89" t="s">
        <v>50</v>
      </c>
    </row>
    <row r="1047" spans="1:5" ht="16.5">
      <c r="A1047" s="89" t="s">
        <v>1336</v>
      </c>
      <c r="B1047" s="89" t="s">
        <v>299</v>
      </c>
      <c r="C1047" s="89" t="s">
        <v>47</v>
      </c>
      <c r="D1047" s="89" t="s">
        <v>50</v>
      </c>
      <c r="E1047" s="89" t="s">
        <v>50</v>
      </c>
    </row>
    <row r="1048" spans="1:5" ht="16.5">
      <c r="A1048" s="89" t="s">
        <v>1336</v>
      </c>
      <c r="B1048" s="89" t="s">
        <v>300</v>
      </c>
      <c r="C1048" s="89" t="s">
        <v>47</v>
      </c>
      <c r="D1048" s="89" t="s">
        <v>50</v>
      </c>
      <c r="E1048" s="89" t="s">
        <v>50</v>
      </c>
    </row>
    <row r="1049" spans="1:5" ht="16.5">
      <c r="A1049" s="89" t="s">
        <v>1336</v>
      </c>
      <c r="B1049" s="89" t="s">
        <v>301</v>
      </c>
      <c r="C1049" s="89" t="s">
        <v>44</v>
      </c>
      <c r="D1049" s="89" t="s">
        <v>50</v>
      </c>
      <c r="E1049" s="89" t="s">
        <v>50</v>
      </c>
    </row>
    <row r="1050" spans="1:5" ht="16.5">
      <c r="A1050" s="89" t="s">
        <v>1336</v>
      </c>
      <c r="B1050" s="89" t="s">
        <v>288</v>
      </c>
      <c r="C1050" s="89" t="s">
        <v>45</v>
      </c>
      <c r="D1050" s="89" t="s">
        <v>50</v>
      </c>
      <c r="E1050" s="89" t="s">
        <v>50</v>
      </c>
    </row>
    <row r="1051" spans="1:5" ht="16.5">
      <c r="A1051" s="89" t="s">
        <v>1336</v>
      </c>
      <c r="B1051" s="89" t="s">
        <v>289</v>
      </c>
      <c r="C1051" s="89" t="s">
        <v>44</v>
      </c>
      <c r="D1051" s="89" t="s">
        <v>1338</v>
      </c>
      <c r="E1051" s="89" t="s">
        <v>1339</v>
      </c>
    </row>
    <row r="1052" spans="1:5" ht="16.5">
      <c r="A1052" s="89" t="s">
        <v>1336</v>
      </c>
      <c r="B1052" s="89" t="s">
        <v>290</v>
      </c>
      <c r="C1052" s="89" t="s">
        <v>49</v>
      </c>
      <c r="D1052" s="89" t="s">
        <v>50</v>
      </c>
      <c r="E1052" s="89" t="s">
        <v>50</v>
      </c>
    </row>
    <row r="1053" spans="1:5" ht="16.5">
      <c r="A1053" s="89" t="s">
        <v>1336</v>
      </c>
      <c r="B1053" s="89" t="s">
        <v>291</v>
      </c>
      <c r="C1053" s="89" t="s">
        <v>309</v>
      </c>
      <c r="D1053" s="89" t="s">
        <v>50</v>
      </c>
      <c r="E1053" s="89" t="s">
        <v>50</v>
      </c>
    </row>
    <row r="1054" spans="1:5" ht="16.5">
      <c r="A1054" s="89" t="s">
        <v>1336</v>
      </c>
      <c r="B1054" s="89" t="s">
        <v>292</v>
      </c>
      <c r="C1054" s="89" t="s">
        <v>45</v>
      </c>
      <c r="D1054" s="89" t="s">
        <v>50</v>
      </c>
      <c r="E1054" s="89" t="s">
        <v>50</v>
      </c>
    </row>
    <row r="1055" spans="1:5" ht="16.5">
      <c r="A1055" s="89" t="s">
        <v>1340</v>
      </c>
      <c r="B1055" s="89" t="s">
        <v>294</v>
      </c>
      <c r="C1055" s="89" t="s">
        <v>45</v>
      </c>
      <c r="D1055" s="89" t="s">
        <v>50</v>
      </c>
      <c r="E1055" s="89" t="s">
        <v>50</v>
      </c>
    </row>
    <row r="1056" spans="1:5" ht="16.5">
      <c r="A1056" s="89" t="s">
        <v>1340</v>
      </c>
      <c r="B1056" s="89" t="s">
        <v>295</v>
      </c>
      <c r="C1056" s="89" t="s">
        <v>43</v>
      </c>
      <c r="D1056" s="89" t="s">
        <v>50</v>
      </c>
      <c r="E1056" s="89" t="s">
        <v>50</v>
      </c>
    </row>
    <row r="1057" spans="1:5" ht="16.5">
      <c r="A1057" s="89" t="s">
        <v>1340</v>
      </c>
      <c r="B1057" s="89" t="s">
        <v>296</v>
      </c>
      <c r="C1057" s="89" t="s">
        <v>46</v>
      </c>
      <c r="D1057" s="89" t="s">
        <v>50</v>
      </c>
      <c r="E1057" s="89" t="s">
        <v>50</v>
      </c>
    </row>
    <row r="1058" spans="1:5" ht="16.5">
      <c r="A1058" s="89" t="s">
        <v>1340</v>
      </c>
      <c r="B1058" s="89" t="s">
        <v>297</v>
      </c>
      <c r="C1058" s="89" t="s">
        <v>45</v>
      </c>
      <c r="D1058" s="89" t="s">
        <v>50</v>
      </c>
      <c r="E1058" s="89" t="s">
        <v>50</v>
      </c>
    </row>
    <row r="1059" spans="1:5" ht="16.5">
      <c r="A1059" s="89" t="s">
        <v>1340</v>
      </c>
      <c r="B1059" s="89" t="s">
        <v>298</v>
      </c>
      <c r="C1059" s="89" t="s">
        <v>48</v>
      </c>
      <c r="D1059" s="89" t="s">
        <v>50</v>
      </c>
      <c r="E1059" s="89" t="s">
        <v>50</v>
      </c>
    </row>
    <row r="1060" spans="1:5" ht="16.5">
      <c r="A1060" s="89" t="s">
        <v>1340</v>
      </c>
      <c r="B1060" s="89" t="s">
        <v>299</v>
      </c>
      <c r="C1060" s="89" t="s">
        <v>47</v>
      </c>
      <c r="D1060" s="89" t="s">
        <v>50</v>
      </c>
      <c r="E1060" s="89" t="s">
        <v>50</v>
      </c>
    </row>
    <row r="1061" spans="1:5" ht="16.5">
      <c r="A1061" s="89" t="s">
        <v>1340</v>
      </c>
      <c r="B1061" s="89" t="s">
        <v>300</v>
      </c>
      <c r="C1061" s="89" t="s">
        <v>47</v>
      </c>
      <c r="D1061" s="89" t="s">
        <v>50</v>
      </c>
      <c r="E1061" s="89" t="s">
        <v>50</v>
      </c>
    </row>
    <row r="1062" spans="1:5" ht="16.5">
      <c r="A1062" s="89" t="s">
        <v>1340</v>
      </c>
      <c r="B1062" s="89" t="s">
        <v>301</v>
      </c>
      <c r="C1062" s="89" t="s">
        <v>44</v>
      </c>
      <c r="D1062" s="89" t="s">
        <v>50</v>
      </c>
      <c r="E1062" s="89" t="s">
        <v>50</v>
      </c>
    </row>
    <row r="1063" spans="1:5" ht="16.5">
      <c r="A1063" s="89" t="s">
        <v>1340</v>
      </c>
      <c r="B1063" s="89" t="s">
        <v>288</v>
      </c>
      <c r="C1063" s="89" t="s">
        <v>45</v>
      </c>
      <c r="D1063" s="89" t="s">
        <v>50</v>
      </c>
      <c r="E1063" s="89" t="s">
        <v>50</v>
      </c>
    </row>
    <row r="1064" spans="1:5" ht="16.5">
      <c r="A1064" s="89" t="s">
        <v>1340</v>
      </c>
      <c r="B1064" s="89" t="s">
        <v>289</v>
      </c>
      <c r="C1064" s="89" t="s">
        <v>44</v>
      </c>
      <c r="D1064" s="89" t="s">
        <v>50</v>
      </c>
      <c r="E1064" s="89" t="s">
        <v>50</v>
      </c>
    </row>
    <row r="1065" spans="1:5" ht="16.5">
      <c r="A1065" s="89" t="s">
        <v>1340</v>
      </c>
      <c r="B1065" s="89" t="s">
        <v>290</v>
      </c>
      <c r="C1065" s="89" t="s">
        <v>49</v>
      </c>
      <c r="D1065" s="89" t="s">
        <v>50</v>
      </c>
      <c r="E1065" s="89" t="s">
        <v>50</v>
      </c>
    </row>
    <row r="1066" spans="1:5" ht="16.5">
      <c r="A1066" s="89" t="s">
        <v>1340</v>
      </c>
      <c r="B1066" s="89" t="s">
        <v>291</v>
      </c>
      <c r="C1066" s="89" t="s">
        <v>309</v>
      </c>
      <c r="D1066" s="89" t="s">
        <v>50</v>
      </c>
      <c r="E1066" s="89" t="s">
        <v>50</v>
      </c>
    </row>
    <row r="1067" spans="1:5" ht="16.5">
      <c r="A1067" s="89" t="s">
        <v>1340</v>
      </c>
      <c r="B1067" s="89" t="s">
        <v>292</v>
      </c>
      <c r="C1067" s="89" t="s">
        <v>45</v>
      </c>
      <c r="D1067" s="89" t="s">
        <v>50</v>
      </c>
      <c r="E1067" s="89" t="s">
        <v>50</v>
      </c>
    </row>
    <row r="1068" spans="1:5" ht="16.5">
      <c r="A1068" s="89" t="s">
        <v>1341</v>
      </c>
      <c r="B1068" s="89" t="s">
        <v>294</v>
      </c>
      <c r="C1068" s="89" t="s">
        <v>45</v>
      </c>
      <c r="D1068" s="89" t="s">
        <v>76</v>
      </c>
      <c r="E1068" s="89" t="s">
        <v>1342</v>
      </c>
    </row>
    <row r="1069" spans="1:5" ht="16.5">
      <c r="A1069" s="89" t="s">
        <v>1341</v>
      </c>
      <c r="B1069" s="89" t="s">
        <v>295</v>
      </c>
      <c r="C1069" s="89" t="s">
        <v>43</v>
      </c>
      <c r="D1069" s="89" t="s">
        <v>1343</v>
      </c>
      <c r="E1069" s="89" t="s">
        <v>1344</v>
      </c>
    </row>
    <row r="1070" spans="1:5" ht="16.5">
      <c r="A1070" s="89" t="s">
        <v>1341</v>
      </c>
      <c r="B1070" s="89" t="s">
        <v>296</v>
      </c>
      <c r="C1070" s="89" t="s">
        <v>46</v>
      </c>
      <c r="D1070" s="89" t="s">
        <v>150</v>
      </c>
      <c r="E1070" s="89" t="s">
        <v>1345</v>
      </c>
    </row>
    <row r="1071" spans="1:5" ht="16.5">
      <c r="A1071" s="89" t="s">
        <v>1341</v>
      </c>
      <c r="B1071" s="89" t="s">
        <v>297</v>
      </c>
      <c r="C1071" s="89" t="s">
        <v>45</v>
      </c>
      <c r="D1071" s="89" t="s">
        <v>1346</v>
      </c>
      <c r="E1071" s="89" t="s">
        <v>1347</v>
      </c>
    </row>
    <row r="1072" spans="1:5" ht="16.5">
      <c r="A1072" s="89" t="s">
        <v>1341</v>
      </c>
      <c r="B1072" s="89" t="s">
        <v>298</v>
      </c>
      <c r="C1072" s="89" t="s">
        <v>48</v>
      </c>
      <c r="D1072" s="89" t="s">
        <v>1348</v>
      </c>
      <c r="E1072" s="89" t="s">
        <v>1349</v>
      </c>
    </row>
    <row r="1073" spans="1:5" ht="16.5">
      <c r="A1073" s="89" t="s">
        <v>1341</v>
      </c>
      <c r="B1073" s="89" t="s">
        <v>299</v>
      </c>
      <c r="C1073" s="89" t="s">
        <v>47</v>
      </c>
      <c r="D1073" s="89" t="s">
        <v>50</v>
      </c>
      <c r="E1073" s="89" t="s">
        <v>50</v>
      </c>
    </row>
    <row r="1074" spans="1:5" ht="16.5">
      <c r="A1074" s="89" t="s">
        <v>1341</v>
      </c>
      <c r="B1074" s="89" t="s">
        <v>300</v>
      </c>
      <c r="C1074" s="89" t="s">
        <v>47</v>
      </c>
      <c r="D1074" s="89" t="s">
        <v>50</v>
      </c>
      <c r="E1074" s="89" t="s">
        <v>50</v>
      </c>
    </row>
    <row r="1075" spans="1:5" ht="16.5">
      <c r="A1075" s="89" t="s">
        <v>1341</v>
      </c>
      <c r="B1075" s="89" t="s">
        <v>301</v>
      </c>
      <c r="C1075" s="89" t="s">
        <v>44</v>
      </c>
      <c r="D1075" s="89" t="s">
        <v>68</v>
      </c>
      <c r="E1075" s="89" t="s">
        <v>1350</v>
      </c>
    </row>
    <row r="1076" spans="1:5" ht="16.5">
      <c r="A1076" s="89" t="s">
        <v>1341</v>
      </c>
      <c r="B1076" s="89" t="s">
        <v>288</v>
      </c>
      <c r="C1076" s="89" t="s">
        <v>45</v>
      </c>
      <c r="D1076" s="89" t="s">
        <v>50</v>
      </c>
      <c r="E1076" s="89" t="s">
        <v>1351</v>
      </c>
    </row>
    <row r="1077" spans="1:5" ht="16.5">
      <c r="A1077" s="89" t="s">
        <v>1341</v>
      </c>
      <c r="B1077" s="89" t="s">
        <v>289</v>
      </c>
      <c r="C1077" s="89" t="s">
        <v>44</v>
      </c>
      <c r="D1077" s="89" t="s">
        <v>1352</v>
      </c>
      <c r="E1077" s="89" t="s">
        <v>1353</v>
      </c>
    </row>
    <row r="1078" spans="1:5" ht="16.5">
      <c r="A1078" s="89" t="s">
        <v>1341</v>
      </c>
      <c r="B1078" s="89" t="s">
        <v>290</v>
      </c>
      <c r="C1078" s="89" t="s">
        <v>49</v>
      </c>
      <c r="D1078" s="89" t="s">
        <v>119</v>
      </c>
      <c r="E1078" s="89" t="s">
        <v>1354</v>
      </c>
    </row>
    <row r="1079" spans="1:5" ht="16.5">
      <c r="A1079" s="89" t="s">
        <v>1341</v>
      </c>
      <c r="B1079" s="89" t="s">
        <v>291</v>
      </c>
      <c r="C1079" s="89" t="s">
        <v>309</v>
      </c>
      <c r="D1079" s="89" t="s">
        <v>1355</v>
      </c>
      <c r="E1079" s="89" t="s">
        <v>1356</v>
      </c>
    </row>
    <row r="1080" spans="1:5" ht="16.5">
      <c r="A1080" s="89" t="s">
        <v>1341</v>
      </c>
      <c r="B1080" s="89" t="s">
        <v>292</v>
      </c>
      <c r="C1080" s="89" t="s">
        <v>45</v>
      </c>
      <c r="D1080" s="89" t="s">
        <v>1357</v>
      </c>
      <c r="E1080" s="89" t="s">
        <v>1358</v>
      </c>
    </row>
    <row r="1081" spans="1:5" ht="16.5">
      <c r="A1081" s="89" t="s">
        <v>1359</v>
      </c>
      <c r="B1081" s="89" t="s">
        <v>294</v>
      </c>
      <c r="C1081" s="89" t="s">
        <v>45</v>
      </c>
      <c r="D1081" s="89" t="s">
        <v>60</v>
      </c>
      <c r="E1081" s="89" t="s">
        <v>1360</v>
      </c>
    </row>
    <row r="1082" spans="1:5" ht="16.5">
      <c r="A1082" s="89" t="s">
        <v>1359</v>
      </c>
      <c r="B1082" s="89" t="s">
        <v>295</v>
      </c>
      <c r="C1082" s="89" t="s">
        <v>43</v>
      </c>
      <c r="D1082" s="89" t="s">
        <v>1361</v>
      </c>
      <c r="E1082" s="89" t="s">
        <v>1362</v>
      </c>
    </row>
    <row r="1083" spans="1:5" ht="16.5">
      <c r="A1083" s="89" t="s">
        <v>1359</v>
      </c>
      <c r="B1083" s="89" t="s">
        <v>296</v>
      </c>
      <c r="C1083" s="89" t="s">
        <v>46</v>
      </c>
      <c r="D1083" s="89" t="s">
        <v>206</v>
      </c>
      <c r="E1083" s="89" t="s">
        <v>50</v>
      </c>
    </row>
    <row r="1084" spans="1:5" ht="16.5">
      <c r="A1084" s="89" t="s">
        <v>1359</v>
      </c>
      <c r="B1084" s="89" t="s">
        <v>297</v>
      </c>
      <c r="C1084" s="89" t="s">
        <v>45</v>
      </c>
      <c r="D1084" s="89" t="s">
        <v>1363</v>
      </c>
      <c r="E1084" s="89" t="s">
        <v>1364</v>
      </c>
    </row>
    <row r="1085" spans="1:5" ht="16.5">
      <c r="A1085" s="89" t="s">
        <v>1359</v>
      </c>
      <c r="B1085" s="89" t="s">
        <v>298</v>
      </c>
      <c r="C1085" s="89" t="s">
        <v>48</v>
      </c>
      <c r="D1085" s="89" t="s">
        <v>1365</v>
      </c>
      <c r="E1085" s="89" t="s">
        <v>1366</v>
      </c>
    </row>
    <row r="1086" spans="1:5" ht="16.5">
      <c r="A1086" s="89" t="s">
        <v>1359</v>
      </c>
      <c r="B1086" s="89" t="s">
        <v>299</v>
      </c>
      <c r="C1086" s="89" t="s">
        <v>47</v>
      </c>
      <c r="D1086" s="89" t="s">
        <v>1367</v>
      </c>
      <c r="E1086" s="89" t="s">
        <v>106</v>
      </c>
    </row>
    <row r="1087" spans="1:5" ht="16.5">
      <c r="A1087" s="89" t="s">
        <v>1359</v>
      </c>
      <c r="B1087" s="89" t="s">
        <v>300</v>
      </c>
      <c r="C1087" s="89" t="s">
        <v>47</v>
      </c>
      <c r="D1087" s="89" t="s">
        <v>112</v>
      </c>
      <c r="E1087" s="89" t="s">
        <v>1368</v>
      </c>
    </row>
    <row r="1088" spans="1:5" ht="16.5">
      <c r="A1088" s="89" t="s">
        <v>1359</v>
      </c>
      <c r="B1088" s="89" t="s">
        <v>301</v>
      </c>
      <c r="C1088" s="89" t="s">
        <v>44</v>
      </c>
      <c r="D1088" s="89" t="s">
        <v>1369</v>
      </c>
      <c r="E1088" s="89" t="s">
        <v>1370</v>
      </c>
    </row>
    <row r="1089" spans="1:5" ht="16.5">
      <c r="A1089" s="89" t="s">
        <v>1359</v>
      </c>
      <c r="B1089" s="89" t="s">
        <v>288</v>
      </c>
      <c r="C1089" s="89" t="s">
        <v>45</v>
      </c>
      <c r="D1089" s="89" t="s">
        <v>50</v>
      </c>
      <c r="E1089" s="89" t="s">
        <v>1371</v>
      </c>
    </row>
    <row r="1090" spans="1:5" ht="16.5">
      <c r="A1090" s="89" t="s">
        <v>1359</v>
      </c>
      <c r="B1090" s="89" t="s">
        <v>289</v>
      </c>
      <c r="C1090" s="89" t="s">
        <v>44</v>
      </c>
      <c r="D1090" s="89" t="s">
        <v>1372</v>
      </c>
      <c r="E1090" s="89" t="s">
        <v>50</v>
      </c>
    </row>
    <row r="1091" spans="1:5" ht="16.5">
      <c r="A1091" s="89" t="s">
        <v>1359</v>
      </c>
      <c r="B1091" s="89" t="s">
        <v>290</v>
      </c>
      <c r="C1091" s="89" t="s">
        <v>49</v>
      </c>
      <c r="D1091" s="89" t="s">
        <v>133</v>
      </c>
      <c r="E1091" s="89" t="s">
        <v>1373</v>
      </c>
    </row>
    <row r="1092" spans="1:5" ht="16.5">
      <c r="A1092" s="89" t="s">
        <v>1359</v>
      </c>
      <c r="B1092" s="89" t="s">
        <v>291</v>
      </c>
      <c r="C1092" s="89" t="s">
        <v>309</v>
      </c>
      <c r="D1092" s="89" t="s">
        <v>1374</v>
      </c>
      <c r="E1092" s="89" t="s">
        <v>1375</v>
      </c>
    </row>
    <row r="1093" spans="1:5" ht="16.5">
      <c r="A1093" s="89" t="s">
        <v>1359</v>
      </c>
      <c r="B1093" s="89" t="s">
        <v>292</v>
      </c>
      <c r="C1093" s="89" t="s">
        <v>45</v>
      </c>
      <c r="D1093" s="89" t="s">
        <v>1376</v>
      </c>
      <c r="E1093" s="89" t="s">
        <v>1377</v>
      </c>
    </row>
    <row r="1094" spans="1:5" ht="16.5">
      <c r="A1094" s="89" t="s">
        <v>1378</v>
      </c>
      <c r="B1094" s="89" t="s">
        <v>294</v>
      </c>
      <c r="C1094" s="89" t="s">
        <v>45</v>
      </c>
      <c r="D1094" s="89" t="s">
        <v>1379</v>
      </c>
      <c r="E1094" s="89" t="s">
        <v>1380</v>
      </c>
    </row>
    <row r="1095" spans="1:5" ht="16.5">
      <c r="A1095" s="89" t="s">
        <v>1378</v>
      </c>
      <c r="B1095" s="89" t="s">
        <v>295</v>
      </c>
      <c r="C1095" s="89" t="s">
        <v>43</v>
      </c>
      <c r="D1095" s="89" t="s">
        <v>95</v>
      </c>
      <c r="E1095" s="89" t="s">
        <v>1381</v>
      </c>
    </row>
    <row r="1096" spans="1:5" ht="16.5">
      <c r="A1096" s="89" t="s">
        <v>1378</v>
      </c>
      <c r="B1096" s="89" t="s">
        <v>296</v>
      </c>
      <c r="C1096" s="89" t="s">
        <v>46</v>
      </c>
      <c r="D1096" s="89" t="s">
        <v>1132</v>
      </c>
      <c r="E1096" s="89" t="s">
        <v>1382</v>
      </c>
    </row>
    <row r="1097" spans="1:5" ht="16.5">
      <c r="A1097" s="89" t="s">
        <v>1378</v>
      </c>
      <c r="B1097" s="89" t="s">
        <v>297</v>
      </c>
      <c r="C1097" s="89" t="s">
        <v>45</v>
      </c>
      <c r="D1097" s="89" t="s">
        <v>1383</v>
      </c>
      <c r="E1097" s="89" t="s">
        <v>1384</v>
      </c>
    </row>
    <row r="1098" spans="1:5" ht="16.5">
      <c r="A1098" s="89" t="s">
        <v>1378</v>
      </c>
      <c r="B1098" s="89" t="s">
        <v>298</v>
      </c>
      <c r="C1098" s="89" t="s">
        <v>48</v>
      </c>
      <c r="D1098" s="89" t="s">
        <v>1385</v>
      </c>
      <c r="E1098" s="89" t="s">
        <v>1386</v>
      </c>
    </row>
    <row r="1099" spans="1:5" ht="16.5">
      <c r="A1099" s="89" t="s">
        <v>1378</v>
      </c>
      <c r="B1099" s="89" t="s">
        <v>299</v>
      </c>
      <c r="C1099" s="89" t="s">
        <v>47</v>
      </c>
      <c r="D1099" s="89" t="s">
        <v>1387</v>
      </c>
      <c r="E1099" s="89" t="s">
        <v>1388</v>
      </c>
    </row>
    <row r="1100" spans="1:5" ht="16.5">
      <c r="A1100" s="89" t="s">
        <v>1378</v>
      </c>
      <c r="B1100" s="89" t="s">
        <v>300</v>
      </c>
      <c r="C1100" s="89" t="s">
        <v>47</v>
      </c>
      <c r="D1100" s="89" t="s">
        <v>264</v>
      </c>
      <c r="E1100" s="89" t="s">
        <v>1389</v>
      </c>
    </row>
    <row r="1101" spans="1:5" ht="16.5">
      <c r="A1101" s="89" t="s">
        <v>1378</v>
      </c>
      <c r="B1101" s="89" t="s">
        <v>301</v>
      </c>
      <c r="C1101" s="89" t="s">
        <v>44</v>
      </c>
      <c r="D1101" s="89" t="s">
        <v>1390</v>
      </c>
      <c r="E1101" s="89" t="s">
        <v>1391</v>
      </c>
    </row>
    <row r="1102" spans="1:5" ht="16.5">
      <c r="A1102" s="89" t="s">
        <v>1378</v>
      </c>
      <c r="B1102" s="89" t="s">
        <v>288</v>
      </c>
      <c r="C1102" s="89" t="s">
        <v>45</v>
      </c>
      <c r="D1102" s="89" t="s">
        <v>1292</v>
      </c>
      <c r="E1102" s="89" t="s">
        <v>1392</v>
      </c>
    </row>
    <row r="1103" spans="1:5" ht="16.5">
      <c r="A1103" s="89" t="s">
        <v>1378</v>
      </c>
      <c r="B1103" s="89" t="s">
        <v>289</v>
      </c>
      <c r="C1103" s="89" t="s">
        <v>44</v>
      </c>
      <c r="D1103" s="89" t="s">
        <v>1393</v>
      </c>
      <c r="E1103" s="89" t="s">
        <v>50</v>
      </c>
    </row>
    <row r="1104" spans="1:5" ht="16.5">
      <c r="A1104" s="89" t="s">
        <v>1378</v>
      </c>
      <c r="B1104" s="89" t="s">
        <v>290</v>
      </c>
      <c r="C1104" s="89" t="s">
        <v>49</v>
      </c>
      <c r="D1104" s="89" t="s">
        <v>267</v>
      </c>
      <c r="E1104" s="89" t="s">
        <v>1394</v>
      </c>
    </row>
    <row r="1105" spans="1:5" ht="16.5">
      <c r="A1105" s="89" t="s">
        <v>1378</v>
      </c>
      <c r="B1105" s="89" t="s">
        <v>291</v>
      </c>
      <c r="C1105" s="89" t="s">
        <v>309</v>
      </c>
      <c r="D1105" s="89" t="s">
        <v>1395</v>
      </c>
      <c r="E1105" s="89" t="s">
        <v>1396</v>
      </c>
    </row>
    <row r="1106" spans="1:5" ht="16.5">
      <c r="A1106" s="89" t="s">
        <v>1378</v>
      </c>
      <c r="B1106" s="89" t="s">
        <v>292</v>
      </c>
      <c r="C1106" s="89" t="s">
        <v>45</v>
      </c>
      <c r="D1106" s="89" t="s">
        <v>169</v>
      </c>
      <c r="E1106" s="89" t="s">
        <v>1397</v>
      </c>
    </row>
    <row r="1107" spans="1:5" ht="16.5">
      <c r="A1107" s="89" t="s">
        <v>1398</v>
      </c>
      <c r="B1107" s="89" t="s">
        <v>294</v>
      </c>
      <c r="C1107" s="89" t="s">
        <v>45</v>
      </c>
      <c r="D1107" s="89" t="s">
        <v>281</v>
      </c>
      <c r="E1107" s="89" t="s">
        <v>1399</v>
      </c>
    </row>
    <row r="1108" spans="1:5" ht="16.5">
      <c r="A1108" s="89" t="s">
        <v>1398</v>
      </c>
      <c r="B1108" s="89" t="s">
        <v>295</v>
      </c>
      <c r="C1108" s="89" t="s">
        <v>43</v>
      </c>
      <c r="D1108" s="89" t="s">
        <v>1400</v>
      </c>
      <c r="E1108" s="89" t="s">
        <v>1401</v>
      </c>
    </row>
    <row r="1109" spans="1:5" ht="16.5">
      <c r="A1109" s="89" t="s">
        <v>1398</v>
      </c>
      <c r="B1109" s="89" t="s">
        <v>296</v>
      </c>
      <c r="C1109" s="89" t="s">
        <v>46</v>
      </c>
      <c r="D1109" s="89" t="s">
        <v>190</v>
      </c>
      <c r="E1109" s="89" t="s">
        <v>1402</v>
      </c>
    </row>
    <row r="1110" spans="1:5" ht="16.5">
      <c r="A1110" s="89" t="s">
        <v>1398</v>
      </c>
      <c r="B1110" s="89" t="s">
        <v>297</v>
      </c>
      <c r="C1110" s="89" t="s">
        <v>45</v>
      </c>
      <c r="D1110" s="89" t="s">
        <v>1403</v>
      </c>
      <c r="E1110" s="89" t="s">
        <v>1404</v>
      </c>
    </row>
    <row r="1111" spans="1:5" ht="16.5">
      <c r="A1111" s="89" t="s">
        <v>1398</v>
      </c>
      <c r="B1111" s="89" t="s">
        <v>298</v>
      </c>
      <c r="C1111" s="89" t="s">
        <v>48</v>
      </c>
      <c r="D1111" s="89" t="s">
        <v>821</v>
      </c>
      <c r="E1111" s="89" t="s">
        <v>1405</v>
      </c>
    </row>
    <row r="1112" spans="1:5" ht="16.5">
      <c r="A1112" s="89" t="s">
        <v>1398</v>
      </c>
      <c r="B1112" s="89" t="s">
        <v>299</v>
      </c>
      <c r="C1112" s="89" t="s">
        <v>47</v>
      </c>
      <c r="D1112" s="89" t="s">
        <v>1406</v>
      </c>
      <c r="E1112" s="89" t="s">
        <v>1407</v>
      </c>
    </row>
    <row r="1113" spans="1:5" ht="16.5">
      <c r="A1113" s="89" t="s">
        <v>1398</v>
      </c>
      <c r="B1113" s="89" t="s">
        <v>300</v>
      </c>
      <c r="C1113" s="89" t="s">
        <v>47</v>
      </c>
      <c r="D1113" s="89" t="s">
        <v>61</v>
      </c>
      <c r="E1113" s="89" t="s">
        <v>1408</v>
      </c>
    </row>
    <row r="1114" spans="1:5" ht="16.5">
      <c r="A1114" s="89" t="s">
        <v>1398</v>
      </c>
      <c r="B1114" s="89" t="s">
        <v>301</v>
      </c>
      <c r="C1114" s="89" t="s">
        <v>44</v>
      </c>
      <c r="D1114" s="89" t="s">
        <v>181</v>
      </c>
      <c r="E1114" s="89" t="s">
        <v>261</v>
      </c>
    </row>
    <row r="1115" spans="1:5" ht="16.5">
      <c r="A1115" s="89" t="s">
        <v>1398</v>
      </c>
      <c r="B1115" s="89" t="s">
        <v>288</v>
      </c>
      <c r="C1115" s="89" t="s">
        <v>45</v>
      </c>
      <c r="D1115" s="89" t="s">
        <v>1409</v>
      </c>
      <c r="E1115" s="89" t="s">
        <v>1410</v>
      </c>
    </row>
    <row r="1116" spans="1:5" ht="16.5">
      <c r="A1116" s="89" t="s">
        <v>1398</v>
      </c>
      <c r="B1116" s="89" t="s">
        <v>289</v>
      </c>
      <c r="C1116" s="89" t="s">
        <v>44</v>
      </c>
      <c r="D1116" s="89" t="s">
        <v>1411</v>
      </c>
      <c r="E1116" s="89" t="s">
        <v>1412</v>
      </c>
    </row>
    <row r="1117" spans="1:5" ht="16.5">
      <c r="A1117" s="89" t="s">
        <v>1398</v>
      </c>
      <c r="B1117" s="89" t="s">
        <v>290</v>
      </c>
      <c r="C1117" s="89" t="s">
        <v>49</v>
      </c>
      <c r="D1117" s="89" t="s">
        <v>1413</v>
      </c>
      <c r="E1117" s="89" t="s">
        <v>1414</v>
      </c>
    </row>
    <row r="1118" spans="1:5" ht="16.5">
      <c r="A1118" s="89" t="s">
        <v>1398</v>
      </c>
      <c r="B1118" s="89" t="s">
        <v>291</v>
      </c>
      <c r="C1118" s="89" t="s">
        <v>309</v>
      </c>
      <c r="D1118" s="89" t="s">
        <v>62</v>
      </c>
      <c r="E1118" s="89" t="s">
        <v>1415</v>
      </c>
    </row>
    <row r="1119" spans="1:5" ht="16.5">
      <c r="A1119" s="89" t="s">
        <v>1398</v>
      </c>
      <c r="B1119" s="89" t="s">
        <v>292</v>
      </c>
      <c r="C1119" s="89" t="s">
        <v>45</v>
      </c>
      <c r="D1119" s="89" t="s">
        <v>1416</v>
      </c>
      <c r="E1119" s="89" t="s">
        <v>1417</v>
      </c>
    </row>
    <row r="1120" spans="1:5" ht="16.5">
      <c r="A1120" s="89" t="s">
        <v>1418</v>
      </c>
      <c r="B1120" s="89" t="s">
        <v>294</v>
      </c>
      <c r="C1120" s="89" t="s">
        <v>45</v>
      </c>
      <c r="D1120" s="89" t="s">
        <v>1419</v>
      </c>
      <c r="E1120" s="89" t="s">
        <v>1420</v>
      </c>
    </row>
    <row r="1121" spans="1:5" ht="16.5">
      <c r="A1121" s="89" t="s">
        <v>1418</v>
      </c>
      <c r="B1121" s="89" t="s">
        <v>295</v>
      </c>
      <c r="C1121" s="89" t="s">
        <v>43</v>
      </c>
      <c r="D1121" s="89" t="s">
        <v>50</v>
      </c>
      <c r="E1121" s="89" t="s">
        <v>50</v>
      </c>
    </row>
    <row r="1122" spans="1:5" ht="16.5">
      <c r="A1122" s="89" t="s">
        <v>1418</v>
      </c>
      <c r="B1122" s="89" t="s">
        <v>296</v>
      </c>
      <c r="C1122" s="89" t="s">
        <v>46</v>
      </c>
      <c r="D1122" s="89" t="s">
        <v>744</v>
      </c>
      <c r="E1122" s="89" t="s">
        <v>1421</v>
      </c>
    </row>
    <row r="1123" spans="1:5" ht="16.5">
      <c r="A1123" s="89" t="s">
        <v>1418</v>
      </c>
      <c r="B1123" s="89" t="s">
        <v>297</v>
      </c>
      <c r="C1123" s="89" t="s">
        <v>45</v>
      </c>
      <c r="D1123" s="89" t="s">
        <v>245</v>
      </c>
      <c r="E1123" s="89" t="s">
        <v>50</v>
      </c>
    </row>
    <row r="1124" spans="1:5" ht="16.5">
      <c r="A1124" s="89" t="s">
        <v>1418</v>
      </c>
      <c r="B1124" s="89" t="s">
        <v>298</v>
      </c>
      <c r="C1124" s="89" t="s">
        <v>48</v>
      </c>
      <c r="D1124" s="89" t="s">
        <v>50</v>
      </c>
      <c r="E1124" s="89" t="s">
        <v>50</v>
      </c>
    </row>
    <row r="1125" spans="1:5" ht="16.5">
      <c r="A1125" s="89" t="s">
        <v>1418</v>
      </c>
      <c r="B1125" s="89" t="s">
        <v>299</v>
      </c>
      <c r="C1125" s="89" t="s">
        <v>47</v>
      </c>
      <c r="D1125" s="89" t="s">
        <v>1422</v>
      </c>
      <c r="E1125" s="89" t="s">
        <v>1423</v>
      </c>
    </row>
    <row r="1126" spans="1:5" ht="16.5">
      <c r="A1126" s="89" t="s">
        <v>1418</v>
      </c>
      <c r="B1126" s="89" t="s">
        <v>300</v>
      </c>
      <c r="C1126" s="89" t="s">
        <v>47</v>
      </c>
      <c r="D1126" s="89" t="s">
        <v>58</v>
      </c>
      <c r="E1126" s="89" t="s">
        <v>1424</v>
      </c>
    </row>
    <row r="1127" spans="1:5" ht="16.5">
      <c r="A1127" s="89" t="s">
        <v>1418</v>
      </c>
      <c r="B1127" s="89" t="s">
        <v>301</v>
      </c>
      <c r="C1127" s="89" t="s">
        <v>44</v>
      </c>
      <c r="D1127" s="89" t="s">
        <v>50</v>
      </c>
      <c r="E1127" s="89" t="s">
        <v>50</v>
      </c>
    </row>
    <row r="1128" spans="1:5" ht="16.5">
      <c r="A1128" s="89" t="s">
        <v>1418</v>
      </c>
      <c r="B1128" s="89" t="s">
        <v>288</v>
      </c>
      <c r="C1128" s="89" t="s">
        <v>45</v>
      </c>
      <c r="D1128" s="89" t="s">
        <v>99</v>
      </c>
      <c r="E1128" s="89" t="s">
        <v>1425</v>
      </c>
    </row>
    <row r="1129" spans="1:5" ht="16.5">
      <c r="A1129" s="89" t="s">
        <v>1418</v>
      </c>
      <c r="B1129" s="89" t="s">
        <v>289</v>
      </c>
      <c r="C1129" s="89" t="s">
        <v>44</v>
      </c>
      <c r="D1129" s="89" t="s">
        <v>1426</v>
      </c>
      <c r="E1129" s="89" t="s">
        <v>1427</v>
      </c>
    </row>
    <row r="1130" spans="1:5" ht="16.5">
      <c r="A1130" s="89" t="s">
        <v>1418</v>
      </c>
      <c r="B1130" s="89" t="s">
        <v>290</v>
      </c>
      <c r="C1130" s="89" t="s">
        <v>49</v>
      </c>
      <c r="D1130" s="89" t="s">
        <v>1428</v>
      </c>
      <c r="E1130" s="89" t="s">
        <v>1429</v>
      </c>
    </row>
    <row r="1131" spans="1:5" ht="16.5">
      <c r="A1131" s="89" t="s">
        <v>1418</v>
      </c>
      <c r="B1131" s="89" t="s">
        <v>291</v>
      </c>
      <c r="C1131" s="89" t="s">
        <v>309</v>
      </c>
      <c r="D1131" s="89" t="s">
        <v>1430</v>
      </c>
      <c r="E1131" s="89" t="s">
        <v>820</v>
      </c>
    </row>
    <row r="1132" spans="1:5" ht="16.5">
      <c r="A1132" s="89" t="s">
        <v>1418</v>
      </c>
      <c r="B1132" s="89" t="s">
        <v>292</v>
      </c>
      <c r="C1132" s="89" t="s">
        <v>45</v>
      </c>
      <c r="D1132" s="89" t="s">
        <v>1431</v>
      </c>
      <c r="E1132" s="89" t="s">
        <v>1432</v>
      </c>
    </row>
    <row r="1133" spans="1:5" ht="16.5">
      <c r="A1133" s="89" t="s">
        <v>1433</v>
      </c>
      <c r="B1133" s="89" t="s">
        <v>294</v>
      </c>
      <c r="C1133" s="89" t="s">
        <v>45</v>
      </c>
      <c r="D1133" s="89" t="s">
        <v>1434</v>
      </c>
      <c r="E1133" s="89" t="s">
        <v>1435</v>
      </c>
    </row>
    <row r="1134" spans="1:5" ht="16.5">
      <c r="A1134" s="89" t="s">
        <v>1433</v>
      </c>
      <c r="B1134" s="89" t="s">
        <v>295</v>
      </c>
      <c r="C1134" s="89" t="s">
        <v>43</v>
      </c>
      <c r="D1134" s="89" t="s">
        <v>50</v>
      </c>
      <c r="E1134" s="89" t="s">
        <v>50</v>
      </c>
    </row>
    <row r="1135" spans="1:5" ht="16.5">
      <c r="A1135" s="89" t="s">
        <v>1433</v>
      </c>
      <c r="B1135" s="89" t="s">
        <v>296</v>
      </c>
      <c r="C1135" s="89" t="s">
        <v>46</v>
      </c>
      <c r="D1135" s="89" t="s">
        <v>50</v>
      </c>
      <c r="E1135" s="89" t="s">
        <v>50</v>
      </c>
    </row>
    <row r="1136" spans="1:5" ht="16.5">
      <c r="A1136" s="89" t="s">
        <v>1433</v>
      </c>
      <c r="B1136" s="89" t="s">
        <v>297</v>
      </c>
      <c r="C1136" s="89" t="s">
        <v>45</v>
      </c>
      <c r="D1136" s="89" t="s">
        <v>50</v>
      </c>
      <c r="E1136" s="89" t="s">
        <v>50</v>
      </c>
    </row>
    <row r="1137" spans="1:5" ht="16.5">
      <c r="A1137" s="89" t="s">
        <v>1433</v>
      </c>
      <c r="B1137" s="89" t="s">
        <v>298</v>
      </c>
      <c r="C1137" s="89" t="s">
        <v>48</v>
      </c>
      <c r="D1137" s="89" t="s">
        <v>50</v>
      </c>
      <c r="E1137" s="89" t="s">
        <v>50</v>
      </c>
    </row>
    <row r="1138" spans="1:5" ht="16.5">
      <c r="A1138" s="89" t="s">
        <v>1433</v>
      </c>
      <c r="B1138" s="89" t="s">
        <v>299</v>
      </c>
      <c r="C1138" s="89" t="s">
        <v>47</v>
      </c>
      <c r="D1138" s="89" t="s">
        <v>50</v>
      </c>
      <c r="E1138" s="89" t="s">
        <v>50</v>
      </c>
    </row>
    <row r="1139" spans="1:5" ht="16.5">
      <c r="A1139" s="89" t="s">
        <v>1433</v>
      </c>
      <c r="B1139" s="89" t="s">
        <v>300</v>
      </c>
      <c r="C1139" s="89" t="s">
        <v>47</v>
      </c>
      <c r="D1139" s="89" t="s">
        <v>50</v>
      </c>
      <c r="E1139" s="89" t="s">
        <v>50</v>
      </c>
    </row>
    <row r="1140" spans="1:5" ht="16.5">
      <c r="A1140" s="89" t="s">
        <v>1433</v>
      </c>
      <c r="B1140" s="89" t="s">
        <v>301</v>
      </c>
      <c r="C1140" s="89" t="s">
        <v>44</v>
      </c>
      <c r="D1140" s="89" t="s">
        <v>50</v>
      </c>
      <c r="E1140" s="89" t="s">
        <v>50</v>
      </c>
    </row>
    <row r="1141" spans="1:5" ht="16.5">
      <c r="A1141" s="89" t="s">
        <v>1433</v>
      </c>
      <c r="B1141" s="89" t="s">
        <v>288</v>
      </c>
      <c r="C1141" s="89" t="s">
        <v>45</v>
      </c>
      <c r="D1141" s="89" t="s">
        <v>50</v>
      </c>
      <c r="E1141" s="89" t="s">
        <v>50</v>
      </c>
    </row>
    <row r="1142" spans="1:5" ht="16.5">
      <c r="A1142" s="89" t="s">
        <v>1433</v>
      </c>
      <c r="B1142" s="89" t="s">
        <v>289</v>
      </c>
      <c r="C1142" s="89" t="s">
        <v>44</v>
      </c>
      <c r="D1142" s="89" t="s">
        <v>50</v>
      </c>
      <c r="E1142" s="89" t="s">
        <v>50</v>
      </c>
    </row>
    <row r="1143" spans="1:5" ht="16.5">
      <c r="A1143" s="89" t="s">
        <v>1433</v>
      </c>
      <c r="B1143" s="89" t="s">
        <v>290</v>
      </c>
      <c r="C1143" s="89" t="s">
        <v>49</v>
      </c>
      <c r="D1143" s="89" t="s">
        <v>50</v>
      </c>
      <c r="E1143" s="89" t="s">
        <v>50</v>
      </c>
    </row>
    <row r="1144" spans="1:5" ht="16.5">
      <c r="A1144" s="89" t="s">
        <v>1433</v>
      </c>
      <c r="B1144" s="89" t="s">
        <v>291</v>
      </c>
      <c r="C1144" s="89" t="s">
        <v>309</v>
      </c>
      <c r="D1144" s="89" t="s">
        <v>50</v>
      </c>
      <c r="E1144" s="89" t="s">
        <v>50</v>
      </c>
    </row>
    <row r="1145" spans="1:5" ht="16.5">
      <c r="A1145" s="89" t="s">
        <v>1433</v>
      </c>
      <c r="B1145" s="89" t="s">
        <v>292</v>
      </c>
      <c r="C1145" s="89" t="s">
        <v>45</v>
      </c>
      <c r="D1145" s="89" t="s">
        <v>50</v>
      </c>
      <c r="E1145" s="89" t="s">
        <v>50</v>
      </c>
    </row>
    <row r="1146" spans="1:5" ht="16.5">
      <c r="A1146" s="89" t="s">
        <v>287</v>
      </c>
      <c r="B1146" s="89" t="s">
        <v>294</v>
      </c>
      <c r="C1146" s="89" t="s">
        <v>45</v>
      </c>
      <c r="D1146" s="89" t="s">
        <v>50</v>
      </c>
      <c r="E1146" s="89" t="s">
        <v>50</v>
      </c>
    </row>
    <row r="1147" spans="1:5" ht="16.5">
      <c r="A1147" s="89" t="s">
        <v>287</v>
      </c>
      <c r="B1147" s="89" t="s">
        <v>295</v>
      </c>
      <c r="C1147" s="89" t="s">
        <v>43</v>
      </c>
      <c r="D1147" s="89" t="s">
        <v>50</v>
      </c>
      <c r="E1147" s="89" t="s">
        <v>50</v>
      </c>
    </row>
    <row r="1148" spans="1:5" ht="16.5">
      <c r="A1148" s="89" t="s">
        <v>287</v>
      </c>
      <c r="B1148" s="89" t="s">
        <v>296</v>
      </c>
      <c r="C1148" s="89" t="s">
        <v>46</v>
      </c>
      <c r="D1148" s="89" t="s">
        <v>50</v>
      </c>
      <c r="E1148" s="89" t="s">
        <v>50</v>
      </c>
    </row>
    <row r="1149" spans="1:5" ht="16.5">
      <c r="A1149" s="89" t="s">
        <v>287</v>
      </c>
      <c r="B1149" s="89" t="s">
        <v>297</v>
      </c>
      <c r="C1149" s="89" t="s">
        <v>45</v>
      </c>
      <c r="D1149" s="89" t="s">
        <v>50</v>
      </c>
      <c r="E1149" s="89" t="s">
        <v>50</v>
      </c>
    </row>
    <row r="1150" spans="1:5" ht="16.5">
      <c r="A1150" s="89" t="s">
        <v>287</v>
      </c>
      <c r="B1150" s="89" t="s">
        <v>298</v>
      </c>
      <c r="C1150" s="89" t="s">
        <v>48</v>
      </c>
      <c r="D1150" s="89" t="s">
        <v>821</v>
      </c>
      <c r="E1150" s="89" t="s">
        <v>178</v>
      </c>
    </row>
    <row r="1151" spans="1:5" ht="16.5">
      <c r="A1151" s="89" t="s">
        <v>287</v>
      </c>
      <c r="B1151" s="89" t="s">
        <v>299</v>
      </c>
      <c r="C1151" s="89" t="s">
        <v>47</v>
      </c>
      <c r="D1151" s="89" t="s">
        <v>50</v>
      </c>
      <c r="E1151" s="89" t="s">
        <v>50</v>
      </c>
    </row>
    <row r="1152" spans="1:5" ht="16.5">
      <c r="A1152" s="89" t="s">
        <v>287</v>
      </c>
      <c r="B1152" s="89" t="s">
        <v>300</v>
      </c>
      <c r="C1152" s="89" t="s">
        <v>47</v>
      </c>
      <c r="D1152" s="89" t="s">
        <v>50</v>
      </c>
      <c r="E1152" s="89" t="s">
        <v>1436</v>
      </c>
    </row>
    <row r="1153" spans="1:5" ht="16.5">
      <c r="A1153" s="89" t="s">
        <v>287</v>
      </c>
      <c r="B1153" s="89" t="s">
        <v>301</v>
      </c>
      <c r="C1153" s="89" t="s">
        <v>44</v>
      </c>
      <c r="D1153" s="89" t="s">
        <v>50</v>
      </c>
      <c r="E1153" s="89" t="s">
        <v>50</v>
      </c>
    </row>
    <row r="1154" spans="1:5" ht="16.5">
      <c r="A1154" s="89" t="s">
        <v>287</v>
      </c>
      <c r="B1154" s="89" t="s">
        <v>288</v>
      </c>
      <c r="C1154" s="89" t="s">
        <v>45</v>
      </c>
      <c r="D1154" s="89" t="s">
        <v>50</v>
      </c>
      <c r="E1154" s="89" t="s">
        <v>50</v>
      </c>
    </row>
    <row r="1155" spans="1:5" ht="16.5">
      <c r="A1155" s="89" t="s">
        <v>287</v>
      </c>
      <c r="B1155" s="89" t="s">
        <v>289</v>
      </c>
      <c r="C1155" s="89" t="s">
        <v>44</v>
      </c>
      <c r="D1155" s="89" t="s">
        <v>50</v>
      </c>
      <c r="E1155" s="89" t="s">
        <v>50</v>
      </c>
    </row>
    <row r="1156" spans="1:5" ht="16.5">
      <c r="A1156" s="89" t="s">
        <v>287</v>
      </c>
      <c r="B1156" s="89" t="s">
        <v>290</v>
      </c>
      <c r="C1156" s="89" t="s">
        <v>49</v>
      </c>
      <c r="D1156" s="89" t="s">
        <v>50</v>
      </c>
      <c r="E1156" s="89" t="s">
        <v>50</v>
      </c>
    </row>
    <row r="1157" spans="1:5" ht="16.5">
      <c r="A1157" s="89" t="s">
        <v>287</v>
      </c>
      <c r="B1157" s="89" t="s">
        <v>291</v>
      </c>
      <c r="C1157" s="89" t="s">
        <v>309</v>
      </c>
      <c r="D1157" s="89" t="s">
        <v>50</v>
      </c>
      <c r="E1157" s="89" t="s">
        <v>50</v>
      </c>
    </row>
    <row r="1158" spans="1:5" ht="16.5">
      <c r="A1158" s="89" t="s">
        <v>287</v>
      </c>
      <c r="B1158" s="89" t="s">
        <v>292</v>
      </c>
      <c r="C1158" s="89" t="s">
        <v>45</v>
      </c>
      <c r="D1158" s="89" t="s">
        <v>50</v>
      </c>
      <c r="E1158" s="89" t="s">
        <v>50</v>
      </c>
    </row>
    <row r="1159" spans="1:5" ht="16.5">
      <c r="A1159" s="89" t="s">
        <v>293</v>
      </c>
      <c r="B1159" s="89" t="s">
        <v>294</v>
      </c>
      <c r="C1159" s="89" t="s">
        <v>45</v>
      </c>
      <c r="D1159" s="89" t="s">
        <v>1437</v>
      </c>
      <c r="E1159" s="89" t="s">
        <v>1438</v>
      </c>
    </row>
    <row r="1160" spans="1:5" ht="16.5">
      <c r="A1160" s="89" t="s">
        <v>293</v>
      </c>
      <c r="B1160" s="89" t="s">
        <v>295</v>
      </c>
      <c r="C1160" s="89" t="s">
        <v>43</v>
      </c>
      <c r="D1160" s="89" t="s">
        <v>1439</v>
      </c>
      <c r="E1160" s="89" t="s">
        <v>1440</v>
      </c>
    </row>
    <row r="1161" spans="1:5" ht="16.5">
      <c r="A1161" s="89" t="s">
        <v>293</v>
      </c>
      <c r="B1161" s="89" t="s">
        <v>296</v>
      </c>
      <c r="C1161" s="89" t="s">
        <v>46</v>
      </c>
      <c r="D1161" s="89" t="s">
        <v>595</v>
      </c>
      <c r="E1161" s="89" t="s">
        <v>1441</v>
      </c>
    </row>
    <row r="1162" spans="1:5" ht="16.5">
      <c r="A1162" s="89" t="s">
        <v>293</v>
      </c>
      <c r="B1162" s="89" t="s">
        <v>297</v>
      </c>
      <c r="C1162" s="89" t="s">
        <v>45</v>
      </c>
      <c r="D1162" s="89" t="s">
        <v>63</v>
      </c>
      <c r="E1162" s="89" t="s">
        <v>1442</v>
      </c>
    </row>
    <row r="1163" spans="1:5" ht="16.5">
      <c r="A1163" s="89" t="s">
        <v>293</v>
      </c>
      <c r="B1163" s="89" t="s">
        <v>298</v>
      </c>
      <c r="C1163" s="89" t="s">
        <v>48</v>
      </c>
      <c r="D1163" s="89" t="s">
        <v>1443</v>
      </c>
      <c r="E1163" s="89" t="s">
        <v>925</v>
      </c>
    </row>
    <row r="1164" spans="1:5" ht="16.5">
      <c r="A1164" s="89" t="s">
        <v>293</v>
      </c>
      <c r="B1164" s="89" t="s">
        <v>299</v>
      </c>
      <c r="C1164" s="89" t="s">
        <v>47</v>
      </c>
      <c r="D1164" s="89" t="s">
        <v>93</v>
      </c>
      <c r="E1164" s="89" t="s">
        <v>1444</v>
      </c>
    </row>
    <row r="1165" spans="1:5" ht="16.5">
      <c r="A1165" s="89" t="s">
        <v>293</v>
      </c>
      <c r="B1165" s="89" t="s">
        <v>300</v>
      </c>
      <c r="C1165" s="89" t="s">
        <v>47</v>
      </c>
      <c r="D1165" s="89" t="s">
        <v>1445</v>
      </c>
      <c r="E1165" s="89" t="s">
        <v>633</v>
      </c>
    </row>
    <row r="1166" spans="1:5" ht="16.5">
      <c r="A1166" s="89" t="s">
        <v>293</v>
      </c>
      <c r="B1166" s="89" t="s">
        <v>301</v>
      </c>
      <c r="C1166" s="89" t="s">
        <v>44</v>
      </c>
      <c r="D1166" s="89" t="s">
        <v>1446</v>
      </c>
      <c r="E1166" s="89" t="s">
        <v>1447</v>
      </c>
    </row>
    <row r="1167" spans="1:5" ht="16.5">
      <c r="A1167" s="89" t="s">
        <v>293</v>
      </c>
      <c r="B1167" s="89" t="s">
        <v>288</v>
      </c>
      <c r="C1167" s="89" t="s">
        <v>45</v>
      </c>
      <c r="D1167" s="89" t="s">
        <v>1448</v>
      </c>
      <c r="E1167" s="89" t="s">
        <v>1449</v>
      </c>
    </row>
    <row r="1168" spans="1:5" ht="16.5">
      <c r="A1168" s="89" t="s">
        <v>293</v>
      </c>
      <c r="B1168" s="89" t="s">
        <v>289</v>
      </c>
      <c r="C1168" s="89" t="s">
        <v>44</v>
      </c>
      <c r="D1168" s="89" t="s">
        <v>1450</v>
      </c>
      <c r="E1168" s="89" t="s">
        <v>1451</v>
      </c>
    </row>
    <row r="1169" spans="1:5" ht="16.5">
      <c r="A1169" s="89" t="s">
        <v>293</v>
      </c>
      <c r="B1169" s="89" t="s">
        <v>290</v>
      </c>
      <c r="C1169" s="89" t="s">
        <v>49</v>
      </c>
      <c r="D1169" s="89" t="s">
        <v>1452</v>
      </c>
      <c r="E1169" s="89" t="s">
        <v>1453</v>
      </c>
    </row>
    <row r="1170" spans="1:5" ht="16.5">
      <c r="A1170" s="89" t="s">
        <v>293</v>
      </c>
      <c r="B1170" s="89" t="s">
        <v>291</v>
      </c>
      <c r="C1170" s="89" t="s">
        <v>309</v>
      </c>
      <c r="D1170" s="89" t="s">
        <v>1454</v>
      </c>
      <c r="E1170" s="89" t="s">
        <v>1455</v>
      </c>
    </row>
    <row r="1171" spans="1:5" ht="16.5">
      <c r="A1171" s="89" t="s">
        <v>293</v>
      </c>
      <c r="B1171" s="89" t="s">
        <v>292</v>
      </c>
      <c r="C1171" s="89" t="s">
        <v>45</v>
      </c>
      <c r="D1171" s="89" t="s">
        <v>234</v>
      </c>
      <c r="E1171" s="89" t="s">
        <v>1456</v>
      </c>
    </row>
    <row r="1172" spans="1:5" ht="16.5">
      <c r="A1172" s="89" t="s">
        <v>302</v>
      </c>
      <c r="B1172" s="89" t="s">
        <v>294</v>
      </c>
      <c r="C1172" s="89" t="s">
        <v>45</v>
      </c>
      <c r="D1172" s="89" t="s">
        <v>1457</v>
      </c>
      <c r="E1172" s="89" t="s">
        <v>1458</v>
      </c>
    </row>
    <row r="1173" spans="1:5" ht="16.5">
      <c r="A1173" s="89" t="s">
        <v>302</v>
      </c>
      <c r="B1173" s="89" t="s">
        <v>295</v>
      </c>
      <c r="C1173" s="89" t="s">
        <v>43</v>
      </c>
      <c r="D1173" s="89" t="s">
        <v>50</v>
      </c>
      <c r="E1173" s="89" t="s">
        <v>145</v>
      </c>
    </row>
    <row r="1174" spans="1:5" ht="16.5">
      <c r="A1174" s="89" t="s">
        <v>302</v>
      </c>
      <c r="B1174" s="89" t="s">
        <v>296</v>
      </c>
      <c r="C1174" s="89" t="s">
        <v>46</v>
      </c>
      <c r="D1174" s="89" t="s">
        <v>73</v>
      </c>
      <c r="E1174" s="89" t="s">
        <v>1459</v>
      </c>
    </row>
    <row r="1175" spans="1:5" ht="16.5">
      <c r="A1175" s="89" t="s">
        <v>302</v>
      </c>
      <c r="B1175" s="89" t="s">
        <v>297</v>
      </c>
      <c r="C1175" s="89" t="s">
        <v>45</v>
      </c>
      <c r="D1175" s="89" t="s">
        <v>1460</v>
      </c>
      <c r="E1175" s="89" t="s">
        <v>1461</v>
      </c>
    </row>
    <row r="1176" spans="1:5" ht="16.5">
      <c r="A1176" s="89" t="s">
        <v>302</v>
      </c>
      <c r="B1176" s="89" t="s">
        <v>298</v>
      </c>
      <c r="C1176" s="89" t="s">
        <v>48</v>
      </c>
      <c r="D1176" s="89" t="s">
        <v>1462</v>
      </c>
      <c r="E1176" s="89" t="s">
        <v>1463</v>
      </c>
    </row>
    <row r="1177" spans="1:5" ht="16.5">
      <c r="A1177" s="89" t="s">
        <v>302</v>
      </c>
      <c r="B1177" s="89" t="s">
        <v>299</v>
      </c>
      <c r="C1177" s="89" t="s">
        <v>47</v>
      </c>
      <c r="D1177" s="89" t="s">
        <v>204</v>
      </c>
      <c r="E1177" s="89" t="s">
        <v>1464</v>
      </c>
    </row>
    <row r="1178" spans="1:5" ht="16.5">
      <c r="A1178" s="89" t="s">
        <v>302</v>
      </c>
      <c r="B1178" s="89" t="s">
        <v>300</v>
      </c>
      <c r="C1178" s="89" t="s">
        <v>47</v>
      </c>
      <c r="D1178" s="89" t="s">
        <v>114</v>
      </c>
      <c r="E1178" s="89" t="s">
        <v>1465</v>
      </c>
    </row>
    <row r="1179" spans="1:5" ht="16.5">
      <c r="A1179" s="89" t="s">
        <v>302</v>
      </c>
      <c r="B1179" s="89" t="s">
        <v>301</v>
      </c>
      <c r="C1179" s="89" t="s">
        <v>44</v>
      </c>
      <c r="D1179" s="89" t="s">
        <v>1466</v>
      </c>
      <c r="E1179" s="89" t="s">
        <v>1467</v>
      </c>
    </row>
    <row r="1180" spans="1:5" ht="16.5">
      <c r="A1180" s="89" t="s">
        <v>302</v>
      </c>
      <c r="B1180" s="89" t="s">
        <v>288</v>
      </c>
      <c r="C1180" s="89" t="s">
        <v>45</v>
      </c>
      <c r="D1180" s="89" t="s">
        <v>263</v>
      </c>
      <c r="E1180" s="89" t="s">
        <v>1468</v>
      </c>
    </row>
    <row r="1181" spans="1:5" ht="16.5">
      <c r="A1181" s="89" t="s">
        <v>302</v>
      </c>
      <c r="B1181" s="89" t="s">
        <v>289</v>
      </c>
      <c r="C1181" s="89" t="s">
        <v>44</v>
      </c>
      <c r="D1181" s="89" t="s">
        <v>50</v>
      </c>
      <c r="E1181" s="89" t="s">
        <v>50</v>
      </c>
    </row>
    <row r="1182" spans="1:5" ht="16.5">
      <c r="A1182" s="89" t="s">
        <v>302</v>
      </c>
      <c r="B1182" s="89" t="s">
        <v>290</v>
      </c>
      <c r="C1182" s="89" t="s">
        <v>49</v>
      </c>
      <c r="D1182" s="89" t="s">
        <v>132</v>
      </c>
      <c r="E1182" s="89" t="s">
        <v>50</v>
      </c>
    </row>
    <row r="1183" spans="1:5" ht="16.5">
      <c r="A1183" s="89" t="s">
        <v>302</v>
      </c>
      <c r="B1183" s="89" t="s">
        <v>291</v>
      </c>
      <c r="C1183" s="89" t="s">
        <v>309</v>
      </c>
      <c r="D1183" s="89" t="s">
        <v>75</v>
      </c>
      <c r="E1183" s="89" t="s">
        <v>1469</v>
      </c>
    </row>
    <row r="1184" spans="1:5" ht="16.5">
      <c r="A1184" s="89" t="s">
        <v>302</v>
      </c>
      <c r="B1184" s="89" t="s">
        <v>292</v>
      </c>
      <c r="C1184" s="89" t="s">
        <v>45</v>
      </c>
      <c r="D1184" s="89" t="s">
        <v>1470</v>
      </c>
      <c r="E1184" s="89" t="s">
        <v>1471</v>
      </c>
    </row>
  </sheetData>
  <sortState xmlns:xlrd2="http://schemas.microsoft.com/office/spreadsheetml/2017/richdata2" ref="A292:F463">
    <sortCondition ref="B292:B463"/>
  </sortState>
  <phoneticPr fontId="1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A1:P336"/>
  <sheetViews>
    <sheetView zoomScale="130" zoomScaleNormal="130" workbookViewId="0">
      <pane ySplit="3" topLeftCell="A4" activePane="bottomLeft" state="frozen"/>
      <selection activeCell="G10" sqref="G10"/>
      <selection pane="bottomLeft"/>
    </sheetView>
  </sheetViews>
  <sheetFormatPr defaultRowHeight="16.5"/>
  <cols>
    <col min="1" max="1" width="5" customWidth="1"/>
    <col min="2" max="2" width="10.125" style="26" customWidth="1"/>
    <col min="3" max="3" width="3.75" style="2" customWidth="1"/>
    <col min="4" max="4" width="8.375" style="8" customWidth="1"/>
    <col min="5" max="6" width="9.125" style="2" customWidth="1"/>
    <col min="7" max="9" width="9.375" style="36" customWidth="1"/>
    <col min="10" max="13" width="4.75" style="2" customWidth="1"/>
    <col min="14" max="15" width="8.125" style="2" customWidth="1"/>
    <col min="16" max="16" width="11.25" style="2" customWidth="1"/>
    <col min="17" max="17" width="8.75" customWidth="1"/>
  </cols>
  <sheetData>
    <row r="1" spans="1:16" ht="17.25" thickBot="1">
      <c r="D1" s="11"/>
      <c r="E1" s="11"/>
      <c r="F1" s="11"/>
      <c r="G1" s="33"/>
      <c r="H1" s="33"/>
      <c r="I1" s="33"/>
      <c r="J1" s="11"/>
      <c r="K1" s="9"/>
      <c r="M1" s="9"/>
      <c r="P1" s="19"/>
    </row>
    <row r="2" spans="1:16" ht="18" thickBot="1">
      <c r="B2" s="27"/>
      <c r="C2" s="3"/>
      <c r="D2" s="6"/>
      <c r="E2" s="3"/>
      <c r="F2" s="3"/>
      <c r="G2" s="34"/>
      <c r="H2" s="34"/>
      <c r="I2" s="34"/>
      <c r="J2" s="14" t="s">
        <v>24</v>
      </c>
      <c r="K2" s="15" t="s">
        <v>1481</v>
      </c>
      <c r="L2" s="16" t="s">
        <v>25</v>
      </c>
      <c r="M2" s="14" t="s">
        <v>26</v>
      </c>
      <c r="N2" s="10"/>
      <c r="O2" s="3"/>
      <c r="P2" s="25" t="s">
        <v>1472</v>
      </c>
    </row>
    <row r="3" spans="1:16" s="65" customFormat="1" ht="28.5" thickTop="1" thickBot="1">
      <c r="B3" s="66" t="s">
        <v>2</v>
      </c>
      <c r="C3" s="67" t="s">
        <v>1487</v>
      </c>
      <c r="D3" s="58" t="s">
        <v>11</v>
      </c>
      <c r="E3" s="59" t="s">
        <v>0</v>
      </c>
      <c r="F3" s="59" t="s">
        <v>1</v>
      </c>
      <c r="G3" s="79" t="s">
        <v>1480</v>
      </c>
      <c r="H3" s="83" t="s">
        <v>1482</v>
      </c>
      <c r="I3" s="83" t="s">
        <v>1485</v>
      </c>
      <c r="J3" s="60" t="s">
        <v>6</v>
      </c>
      <c r="K3" s="61" t="s">
        <v>3</v>
      </c>
      <c r="L3" s="62" t="s">
        <v>4</v>
      </c>
      <c r="M3" s="63" t="s">
        <v>5</v>
      </c>
      <c r="N3" s="59" t="s">
        <v>7</v>
      </c>
      <c r="O3" s="59" t="s">
        <v>8</v>
      </c>
      <c r="P3" s="64" t="s">
        <v>9</v>
      </c>
    </row>
    <row r="4" spans="1:16" ht="17.25" thickTop="1">
      <c r="A4" s="13" t="s">
        <v>13</v>
      </c>
      <c r="B4" s="28">
        <v>43831</v>
      </c>
      <c r="C4" s="1" t="s">
        <v>10</v>
      </c>
      <c r="D4" s="4" t="s">
        <v>12</v>
      </c>
      <c r="E4" s="68"/>
      <c r="F4" s="68"/>
      <c r="G4" s="30"/>
      <c r="H4" s="30"/>
      <c r="I4" s="30"/>
      <c r="J4" s="21"/>
      <c r="K4" s="22"/>
      <c r="L4" s="22"/>
      <c r="M4" s="48"/>
      <c r="N4" s="49"/>
      <c r="O4" s="49"/>
      <c r="P4" s="22"/>
    </row>
    <row r="5" spans="1:16">
      <c r="B5" s="28">
        <v>43832</v>
      </c>
      <c r="C5" s="1" t="s">
        <v>218</v>
      </c>
      <c r="D5" s="5"/>
      <c r="E5" s="69">
        <v>0.38819444444444445</v>
      </c>
      <c r="F5" s="69">
        <v>0.9868055555555556</v>
      </c>
      <c r="G5" s="18"/>
      <c r="H5" s="18"/>
      <c r="I5" s="18"/>
      <c r="J5" s="21"/>
      <c r="K5" s="22"/>
      <c r="L5" s="22"/>
      <c r="M5" s="48"/>
      <c r="N5" s="84" t="s">
        <v>1483</v>
      </c>
      <c r="O5" s="49"/>
      <c r="P5" s="21"/>
    </row>
    <row r="6" spans="1:16">
      <c r="B6" s="28">
        <v>43833</v>
      </c>
      <c r="C6" s="1" t="s">
        <v>219</v>
      </c>
      <c r="D6" s="5"/>
      <c r="E6" s="70">
        <v>0.39444444444444443</v>
      </c>
      <c r="F6" s="68">
        <v>0.90763888888888899</v>
      </c>
      <c r="G6" s="18"/>
      <c r="H6" s="86">
        <v>0.37222222222222223</v>
      </c>
      <c r="I6" s="87">
        <f t="shared" ref="I6:I7" si="0">HOUR(H6) + MINUTE(H6)/60</f>
        <v>8.9333333333333336</v>
      </c>
      <c r="J6" s="21"/>
      <c r="K6" s="22"/>
      <c r="L6" s="22"/>
      <c r="M6" s="48"/>
      <c r="N6" s="49"/>
      <c r="O6" s="84" t="s">
        <v>1484</v>
      </c>
      <c r="P6" s="21"/>
    </row>
    <row r="7" spans="1:16">
      <c r="B7" s="28">
        <v>43834</v>
      </c>
      <c r="C7" s="1" t="s">
        <v>220</v>
      </c>
      <c r="D7" s="5"/>
      <c r="E7" s="70">
        <v>0.39305555555555555</v>
      </c>
      <c r="F7" s="68">
        <v>0.90416666666666667</v>
      </c>
      <c r="G7" s="18"/>
      <c r="H7" s="86">
        <v>0.35625000000000001</v>
      </c>
      <c r="I7" s="87">
        <f t="shared" si="0"/>
        <v>8.5500000000000007</v>
      </c>
      <c r="J7" s="21"/>
      <c r="K7" s="22"/>
      <c r="L7" s="22"/>
      <c r="M7" s="48">
        <v>8</v>
      </c>
      <c r="N7" s="49"/>
      <c r="O7" s="49"/>
      <c r="P7" s="21"/>
    </row>
    <row r="8" spans="1:16">
      <c r="B8" s="28">
        <v>43835</v>
      </c>
      <c r="C8" s="1" t="s">
        <v>221</v>
      </c>
      <c r="D8" s="5"/>
      <c r="E8" s="70">
        <v>0.38125000000000003</v>
      </c>
      <c r="F8" s="68"/>
      <c r="G8" s="18"/>
      <c r="H8" s="86">
        <v>0.34027777777777801</v>
      </c>
      <c r="I8" s="87">
        <f t="shared" ref="I8:I10" si="1">HOUR(H8) + MINUTE(H8)/60</f>
        <v>8.1666666666666661</v>
      </c>
      <c r="J8" s="21"/>
      <c r="K8" s="22"/>
      <c r="L8" s="22"/>
      <c r="M8" s="48">
        <v>5</v>
      </c>
      <c r="N8" s="49"/>
      <c r="O8" s="49"/>
      <c r="P8" s="21"/>
    </row>
    <row r="9" spans="1:16">
      <c r="B9" s="28">
        <v>43836</v>
      </c>
      <c r="C9" s="1" t="s">
        <v>215</v>
      </c>
      <c r="D9" s="5"/>
      <c r="E9" s="69">
        <v>0.39305555555555555</v>
      </c>
      <c r="F9" s="69">
        <v>0.77916666666666667</v>
      </c>
      <c r="G9" s="18"/>
      <c r="H9" s="86">
        <v>0.32430555555555601</v>
      </c>
      <c r="I9" s="87">
        <f t="shared" si="1"/>
        <v>7.7833333333333332</v>
      </c>
      <c r="J9" s="21"/>
      <c r="K9" s="22"/>
      <c r="L9" s="22"/>
      <c r="M9" s="48"/>
      <c r="N9" s="49"/>
      <c r="O9" s="49"/>
      <c r="P9" s="21"/>
    </row>
    <row r="10" spans="1:16">
      <c r="B10" s="28">
        <v>43837</v>
      </c>
      <c r="C10" s="1" t="s">
        <v>216</v>
      </c>
      <c r="D10" s="5"/>
      <c r="E10" s="69">
        <v>0.3888888888888889</v>
      </c>
      <c r="F10" s="69">
        <v>0.80902777777777779</v>
      </c>
      <c r="G10" s="18" t="s">
        <v>1477</v>
      </c>
      <c r="H10" s="86">
        <v>0.30833333333333302</v>
      </c>
      <c r="I10" s="87">
        <f t="shared" si="1"/>
        <v>7.4</v>
      </c>
      <c r="J10" s="21"/>
      <c r="K10" s="22"/>
      <c r="L10" s="22"/>
      <c r="M10" s="48"/>
      <c r="N10" s="49"/>
      <c r="O10" s="49"/>
      <c r="P10" s="21"/>
    </row>
    <row r="11" spans="1:16">
      <c r="B11" s="28">
        <v>43838</v>
      </c>
      <c r="C11" s="1" t="s">
        <v>217</v>
      </c>
      <c r="D11" s="5"/>
      <c r="E11" s="69">
        <v>0.36944444444444446</v>
      </c>
      <c r="F11" s="69">
        <v>0.9472222222222223</v>
      </c>
      <c r="G11" s="18"/>
      <c r="H11" s="18"/>
      <c r="I11" s="18"/>
      <c r="J11" s="21">
        <v>8</v>
      </c>
      <c r="K11" s="22">
        <v>2</v>
      </c>
      <c r="L11" s="22">
        <v>1</v>
      </c>
      <c r="M11" s="48"/>
      <c r="N11" s="49"/>
      <c r="O11" s="49"/>
      <c r="P11" s="21"/>
    </row>
    <row r="12" spans="1:16">
      <c r="B12" s="28">
        <v>43839</v>
      </c>
      <c r="C12" s="1" t="s">
        <v>218</v>
      </c>
      <c r="D12" s="5"/>
      <c r="E12" s="69">
        <v>0.41875000000000001</v>
      </c>
      <c r="F12" s="69">
        <v>0.24722222222222223</v>
      </c>
      <c r="G12" s="18"/>
      <c r="H12" s="18"/>
      <c r="I12" s="18"/>
      <c r="J12" s="21"/>
      <c r="K12" s="22"/>
      <c r="L12" s="22"/>
      <c r="M12" s="48"/>
      <c r="N12" s="49">
        <v>2.4305555555555556E-2</v>
      </c>
      <c r="O12" s="49"/>
      <c r="P12" s="21"/>
    </row>
    <row r="13" spans="1:16">
      <c r="B13" s="28">
        <v>43840</v>
      </c>
      <c r="C13" s="1" t="s">
        <v>219</v>
      </c>
      <c r="D13" s="5"/>
      <c r="E13" s="69">
        <v>0.42777777777777781</v>
      </c>
      <c r="F13" s="69">
        <v>0.61458333333333337</v>
      </c>
      <c r="G13" s="18"/>
      <c r="H13" s="18"/>
      <c r="I13" s="18"/>
      <c r="J13" s="21"/>
      <c r="K13" s="22"/>
      <c r="L13" s="22"/>
      <c r="M13" s="48"/>
      <c r="N13" s="49"/>
      <c r="O13" s="49">
        <v>6.9444444444444441E-3</v>
      </c>
      <c r="P13" s="21"/>
    </row>
    <row r="14" spans="1:16">
      <c r="B14" s="28">
        <v>43841</v>
      </c>
      <c r="C14" s="1" t="s">
        <v>220</v>
      </c>
      <c r="D14" s="5"/>
      <c r="E14" s="69">
        <v>0.36874999999999997</v>
      </c>
      <c r="F14" s="69">
        <v>0.9159722222222223</v>
      </c>
      <c r="G14" s="18"/>
      <c r="H14" s="18"/>
      <c r="I14" s="18"/>
      <c r="J14" s="21"/>
      <c r="K14" s="22"/>
      <c r="L14" s="22"/>
      <c r="M14" s="48"/>
      <c r="N14" s="49"/>
      <c r="O14" s="49"/>
      <c r="P14" s="21"/>
    </row>
    <row r="15" spans="1:16">
      <c r="B15" s="28">
        <v>43842</v>
      </c>
      <c r="C15" s="1" t="s">
        <v>221</v>
      </c>
      <c r="D15" s="5"/>
      <c r="E15" s="69">
        <v>0.39305555555555555</v>
      </c>
      <c r="F15" s="69"/>
      <c r="G15" s="18" t="s">
        <v>1478</v>
      </c>
      <c r="H15" s="18"/>
      <c r="I15" s="18"/>
      <c r="J15" s="21"/>
      <c r="K15" s="22"/>
      <c r="L15" s="22"/>
      <c r="M15" s="48"/>
      <c r="N15" s="49"/>
      <c r="O15" s="49"/>
      <c r="P15" s="21"/>
    </row>
    <row r="16" spans="1:16">
      <c r="B16" s="28">
        <v>43843</v>
      </c>
      <c r="C16" s="1" t="s">
        <v>215</v>
      </c>
      <c r="D16" s="5"/>
      <c r="E16" s="70">
        <v>0.39513888888888887</v>
      </c>
      <c r="F16" s="69"/>
      <c r="G16" s="18" t="s">
        <v>1479</v>
      </c>
      <c r="H16" s="18"/>
      <c r="I16" s="18"/>
      <c r="J16" s="21"/>
      <c r="K16" s="22"/>
      <c r="L16" s="22"/>
      <c r="M16" s="48"/>
      <c r="N16" s="49"/>
      <c r="O16" s="49"/>
      <c r="P16" s="21"/>
    </row>
    <row r="17" spans="2:16">
      <c r="B17" s="28">
        <v>43844</v>
      </c>
      <c r="C17" s="1" t="s">
        <v>216</v>
      </c>
      <c r="D17" s="5"/>
      <c r="E17" s="70">
        <v>0.39583333333333331</v>
      </c>
      <c r="F17" s="69"/>
      <c r="G17" s="18"/>
      <c r="H17" s="18"/>
      <c r="I17" s="18"/>
      <c r="J17" s="21"/>
      <c r="K17" s="22"/>
      <c r="L17" s="22"/>
      <c r="M17" s="48"/>
      <c r="N17" s="49"/>
      <c r="O17" s="49"/>
      <c r="P17" s="21"/>
    </row>
    <row r="18" spans="2:16">
      <c r="B18" s="28">
        <v>43845</v>
      </c>
      <c r="C18" s="1" t="s">
        <v>217</v>
      </c>
      <c r="D18" s="5"/>
      <c r="E18" s="69">
        <v>0.39999999999999997</v>
      </c>
      <c r="F18" s="69">
        <v>0.8881944444444444</v>
      </c>
      <c r="G18" s="18"/>
      <c r="H18" s="18"/>
      <c r="I18" s="18"/>
      <c r="J18" s="21"/>
      <c r="K18" s="22"/>
      <c r="L18" s="22"/>
      <c r="M18" s="48"/>
      <c r="N18" s="49"/>
      <c r="O18" s="49"/>
      <c r="P18" s="21"/>
    </row>
    <row r="19" spans="2:16">
      <c r="B19" s="28">
        <v>43846</v>
      </c>
      <c r="C19" s="1" t="s">
        <v>218</v>
      </c>
      <c r="D19" s="5"/>
      <c r="E19" s="69">
        <v>0.46875</v>
      </c>
      <c r="F19" s="69">
        <v>0.98402777777777783</v>
      </c>
      <c r="G19" s="18"/>
      <c r="H19" s="18"/>
      <c r="I19" s="18"/>
      <c r="J19" s="21"/>
      <c r="K19" s="22"/>
      <c r="L19" s="22"/>
      <c r="M19" s="48"/>
      <c r="N19" s="49"/>
      <c r="O19" s="49"/>
      <c r="P19" s="21"/>
    </row>
    <row r="20" spans="2:16">
      <c r="B20" s="28">
        <v>43847</v>
      </c>
      <c r="C20" s="1" t="s">
        <v>219</v>
      </c>
      <c r="D20" s="5"/>
      <c r="E20" s="69">
        <v>0.43541666666666662</v>
      </c>
      <c r="F20" s="69"/>
      <c r="G20" s="18"/>
      <c r="H20" s="18"/>
      <c r="I20" s="18"/>
      <c r="J20" s="21"/>
      <c r="K20" s="22"/>
      <c r="L20" s="22"/>
      <c r="M20" s="48"/>
      <c r="N20" s="49"/>
      <c r="O20" s="49"/>
      <c r="P20" s="21"/>
    </row>
    <row r="21" spans="2:16">
      <c r="B21" s="28">
        <v>43848</v>
      </c>
      <c r="C21" s="1" t="s">
        <v>220</v>
      </c>
      <c r="D21" s="5"/>
      <c r="E21" s="78"/>
      <c r="F21" s="69"/>
      <c r="G21" s="18"/>
      <c r="H21" s="18"/>
      <c r="I21" s="18"/>
      <c r="J21" s="21"/>
      <c r="K21" s="22"/>
      <c r="L21" s="22"/>
      <c r="M21" s="48"/>
      <c r="N21" s="49"/>
      <c r="O21" s="49"/>
      <c r="P21" s="21"/>
    </row>
    <row r="22" spans="2:16">
      <c r="B22" s="28">
        <v>43849</v>
      </c>
      <c r="C22" s="1" t="s">
        <v>221</v>
      </c>
      <c r="D22" s="5"/>
      <c r="E22" s="69">
        <v>0.38263888888888892</v>
      </c>
      <c r="F22" s="69"/>
      <c r="G22" s="24" t="s">
        <v>1474</v>
      </c>
      <c r="H22" s="24"/>
      <c r="I22" s="24"/>
      <c r="J22" s="21"/>
      <c r="K22" s="22"/>
      <c r="L22" s="22"/>
      <c r="M22" s="48"/>
      <c r="N22" s="49"/>
      <c r="O22" s="49"/>
      <c r="P22" s="21"/>
    </row>
    <row r="23" spans="2:16">
      <c r="B23" s="28">
        <v>43850</v>
      </c>
      <c r="C23" s="1" t="s">
        <v>215</v>
      </c>
      <c r="D23" s="5"/>
      <c r="E23" s="69">
        <v>0.4236111111111111</v>
      </c>
      <c r="F23" s="69">
        <v>0.77569444444444446</v>
      </c>
      <c r="G23" s="18"/>
      <c r="H23" s="18"/>
      <c r="I23" s="18"/>
      <c r="J23" s="21"/>
      <c r="K23" s="22"/>
      <c r="L23" s="22"/>
      <c r="M23" s="48"/>
      <c r="N23" s="49"/>
      <c r="O23" s="49"/>
      <c r="P23" s="21"/>
    </row>
    <row r="24" spans="2:16">
      <c r="B24" s="28">
        <v>43851</v>
      </c>
      <c r="C24" s="1" t="s">
        <v>216</v>
      </c>
      <c r="D24" s="5"/>
      <c r="E24" s="69">
        <v>0.39513888888888887</v>
      </c>
      <c r="F24" s="69">
        <v>0.77916666666666667</v>
      </c>
      <c r="G24" s="18"/>
      <c r="H24" s="18"/>
      <c r="I24" s="18"/>
      <c r="J24" s="21"/>
      <c r="K24" s="22"/>
      <c r="L24" s="22"/>
      <c r="M24" s="48"/>
      <c r="N24" s="49"/>
      <c r="O24" s="49"/>
      <c r="P24" s="21"/>
    </row>
    <row r="25" spans="2:16">
      <c r="B25" s="28">
        <v>43852</v>
      </c>
      <c r="C25" s="1" t="s">
        <v>217</v>
      </c>
      <c r="D25" s="5"/>
      <c r="E25" s="69">
        <v>0.39652777777777781</v>
      </c>
      <c r="F25" s="69">
        <v>0.92708333333333337</v>
      </c>
      <c r="G25" s="18"/>
      <c r="H25" s="18"/>
      <c r="I25" s="18"/>
      <c r="J25" s="21"/>
      <c r="K25" s="22"/>
      <c r="L25" s="22"/>
      <c r="M25" s="48"/>
      <c r="N25" s="49"/>
      <c r="O25" s="49"/>
      <c r="P25" s="21"/>
    </row>
    <row r="26" spans="2:16">
      <c r="B26" s="28">
        <v>43853</v>
      </c>
      <c r="C26" s="1" t="s">
        <v>218</v>
      </c>
      <c r="D26" s="5"/>
      <c r="E26" s="80" t="s">
        <v>1473</v>
      </c>
      <c r="F26" s="80" t="s">
        <v>1473</v>
      </c>
      <c r="G26" s="18"/>
      <c r="H26" s="18"/>
      <c r="I26" s="18"/>
      <c r="J26" s="21"/>
      <c r="K26" s="22"/>
      <c r="L26" s="22"/>
      <c r="M26" s="48"/>
      <c r="N26" s="49"/>
      <c r="O26" s="49"/>
      <c r="P26" s="21"/>
    </row>
    <row r="27" spans="2:16">
      <c r="B27" s="28">
        <v>43854</v>
      </c>
      <c r="C27" s="1" t="s">
        <v>219</v>
      </c>
      <c r="D27" s="5"/>
      <c r="E27" s="69">
        <v>0.45902777777777781</v>
      </c>
      <c r="F27" s="69">
        <v>0.57638888888888895</v>
      </c>
      <c r="G27" s="18"/>
      <c r="H27" s="18"/>
      <c r="I27" s="18"/>
      <c r="J27" s="21"/>
      <c r="K27" s="22"/>
      <c r="L27" s="22"/>
      <c r="M27" s="48"/>
      <c r="N27" s="49"/>
      <c r="O27" s="49"/>
      <c r="P27" s="21"/>
    </row>
    <row r="28" spans="2:16">
      <c r="B28" s="28">
        <v>43855</v>
      </c>
      <c r="C28" s="1" t="s">
        <v>220</v>
      </c>
      <c r="D28" s="5"/>
      <c r="E28" s="69">
        <v>0.39513888888888887</v>
      </c>
      <c r="F28" s="69">
        <v>0.77708333333333324</v>
      </c>
      <c r="G28" s="18"/>
      <c r="H28" s="18"/>
      <c r="I28" s="18"/>
      <c r="J28" s="21"/>
      <c r="K28" s="22"/>
      <c r="L28" s="22"/>
      <c r="M28" s="48"/>
      <c r="N28" s="49"/>
      <c r="O28" s="49"/>
      <c r="P28" s="21"/>
    </row>
    <row r="29" spans="2:16">
      <c r="B29" s="28">
        <v>43856</v>
      </c>
      <c r="C29" s="1" t="s">
        <v>221</v>
      </c>
      <c r="D29" s="5"/>
      <c r="E29" s="69">
        <v>0.39513888888888887</v>
      </c>
      <c r="F29" s="69">
        <v>0.90416666666666667</v>
      </c>
      <c r="G29" s="18"/>
      <c r="H29" s="18"/>
      <c r="I29" s="18"/>
      <c r="J29" s="21"/>
      <c r="K29" s="22"/>
      <c r="L29" s="22"/>
      <c r="M29" s="48"/>
      <c r="N29" s="49"/>
      <c r="O29" s="49"/>
      <c r="P29" s="21"/>
    </row>
    <row r="30" spans="2:16">
      <c r="B30" s="28">
        <v>43857</v>
      </c>
      <c r="C30" s="1" t="s">
        <v>215</v>
      </c>
      <c r="D30" s="5"/>
      <c r="E30" s="69">
        <v>0.3923611111111111</v>
      </c>
      <c r="F30" s="69">
        <v>0.88750000000000007</v>
      </c>
      <c r="G30" s="18"/>
      <c r="H30" s="18"/>
      <c r="I30" s="18"/>
      <c r="J30" s="21"/>
      <c r="K30" s="22"/>
      <c r="L30" s="22"/>
      <c r="M30" s="48"/>
      <c r="N30" s="49"/>
      <c r="O30" s="49"/>
      <c r="P30" s="21"/>
    </row>
    <row r="31" spans="2:16">
      <c r="B31" s="28">
        <v>43858</v>
      </c>
      <c r="C31" s="1" t="s">
        <v>216</v>
      </c>
      <c r="D31" s="5"/>
      <c r="E31" s="69">
        <v>0.3923611111111111</v>
      </c>
      <c r="F31" s="69">
        <v>0.87569444444444444</v>
      </c>
      <c r="G31" s="18"/>
      <c r="H31" s="18"/>
      <c r="I31" s="18"/>
      <c r="J31" s="21"/>
      <c r="K31" s="22"/>
      <c r="L31" s="22"/>
      <c r="M31" s="48"/>
      <c r="N31" s="49"/>
      <c r="O31" s="49"/>
      <c r="P31" s="21"/>
    </row>
    <row r="32" spans="2:16">
      <c r="B32" s="28">
        <v>43859</v>
      </c>
      <c r="C32" s="1" t="s">
        <v>217</v>
      </c>
      <c r="D32" s="5"/>
      <c r="E32" s="69">
        <v>0.39444444444444443</v>
      </c>
      <c r="F32" s="69">
        <v>0.88541666666666663</v>
      </c>
      <c r="G32" s="18"/>
      <c r="H32" s="18"/>
      <c r="I32" s="18"/>
      <c r="J32" s="21"/>
      <c r="K32" s="22"/>
      <c r="L32" s="22"/>
      <c r="M32" s="48"/>
      <c r="N32" s="49"/>
      <c r="O32" s="49"/>
      <c r="P32" s="21"/>
    </row>
    <row r="33" spans="1:16">
      <c r="B33" s="28">
        <v>43860</v>
      </c>
      <c r="C33" s="1" t="s">
        <v>218</v>
      </c>
      <c r="D33" s="5"/>
      <c r="E33" s="81" t="s">
        <v>1475</v>
      </c>
      <c r="F33" s="81" t="s">
        <v>1476</v>
      </c>
      <c r="G33" s="18"/>
      <c r="H33" s="18"/>
      <c r="I33" s="18"/>
      <c r="J33" s="21"/>
      <c r="K33" s="22"/>
      <c r="L33" s="22"/>
      <c r="M33" s="48"/>
      <c r="N33" s="49"/>
      <c r="O33" s="49"/>
      <c r="P33" s="21"/>
    </row>
    <row r="34" spans="1:16" ht="17.25" thickBot="1">
      <c r="B34" s="29">
        <v>43861</v>
      </c>
      <c r="C34" s="38" t="s">
        <v>219</v>
      </c>
      <c r="D34" s="7"/>
      <c r="E34" s="82" t="s">
        <v>1475</v>
      </c>
      <c r="F34" s="82" t="s">
        <v>1475</v>
      </c>
      <c r="G34" s="31"/>
      <c r="H34" s="31"/>
      <c r="I34" s="31"/>
      <c r="J34" s="23"/>
      <c r="K34" s="32"/>
      <c r="L34" s="32"/>
      <c r="M34" s="50"/>
      <c r="N34" s="51"/>
      <c r="O34" s="51"/>
      <c r="P34" s="23"/>
    </row>
    <row r="35" spans="1:16" ht="17.25" thickBot="1">
      <c r="B35" s="39" t="s">
        <v>284</v>
      </c>
      <c r="C35" s="40"/>
      <c r="D35" s="41"/>
      <c r="E35" s="73"/>
      <c r="F35" s="73"/>
      <c r="G35" s="35"/>
      <c r="H35" s="85">
        <f>SUM(H4:H34)</f>
        <v>1.7013888888888893</v>
      </c>
      <c r="I35" s="87">
        <f>SUM(I4:I34)</f>
        <v>40.833333333333329</v>
      </c>
      <c r="J35" s="37">
        <f>SUM(J11:J34)</f>
        <v>8</v>
      </c>
      <c r="K35" s="37">
        <f t="shared" ref="K35:M35" si="2">SUM(K11:K34)</f>
        <v>2</v>
      </c>
      <c r="L35" s="37">
        <f t="shared" si="2"/>
        <v>1</v>
      </c>
      <c r="M35" s="37">
        <f t="shared" si="2"/>
        <v>0</v>
      </c>
      <c r="N35" s="85">
        <f t="shared" ref="N35" si="3">SUM(N11:N34)</f>
        <v>2.4305555555555556E-2</v>
      </c>
      <c r="O35" s="85">
        <f t="shared" ref="O35" si="4">SUM(O11:O34)</f>
        <v>6.9444444444444441E-3</v>
      </c>
      <c r="P35" s="54"/>
    </row>
    <row r="36" spans="1:16">
      <c r="B36" s="28">
        <v>43862</v>
      </c>
      <c r="C36" s="1" t="s">
        <v>220</v>
      </c>
      <c r="D36" s="4"/>
      <c r="E36" s="74"/>
      <c r="F36" s="74"/>
      <c r="G36" s="30"/>
      <c r="H36" s="30"/>
      <c r="I36" s="30"/>
      <c r="J36" s="22"/>
      <c r="K36" s="22"/>
      <c r="L36" s="22"/>
      <c r="M36" s="48"/>
      <c r="N36" s="49"/>
      <c r="O36" s="49"/>
      <c r="P36" s="22"/>
    </row>
    <row r="37" spans="1:16">
      <c r="A37" s="12" t="s">
        <v>14</v>
      </c>
      <c r="B37" s="28">
        <v>43863</v>
      </c>
      <c r="C37" s="1" t="s">
        <v>221</v>
      </c>
      <c r="D37" s="5"/>
      <c r="E37" s="68"/>
      <c r="F37" s="68"/>
      <c r="G37" s="18"/>
      <c r="H37" s="18"/>
      <c r="I37" s="18"/>
      <c r="J37" s="21"/>
      <c r="K37" s="22"/>
      <c r="L37" s="22"/>
      <c r="M37" s="48"/>
      <c r="N37" s="49"/>
      <c r="O37" s="49"/>
      <c r="P37" s="21"/>
    </row>
    <row r="38" spans="1:16">
      <c r="B38" s="28">
        <v>43864</v>
      </c>
      <c r="C38" s="1" t="s">
        <v>215</v>
      </c>
      <c r="D38" s="5"/>
      <c r="E38" s="68"/>
      <c r="F38" s="68"/>
      <c r="G38" s="18"/>
      <c r="H38" s="18"/>
      <c r="I38" s="18"/>
      <c r="J38" s="21"/>
      <c r="K38" s="22"/>
      <c r="L38" s="22"/>
      <c r="M38" s="48"/>
      <c r="N38" s="49"/>
      <c r="O38" s="49"/>
      <c r="P38" s="21"/>
    </row>
    <row r="39" spans="1:16">
      <c r="B39" s="28">
        <v>43865</v>
      </c>
      <c r="C39" s="1" t="s">
        <v>216</v>
      </c>
      <c r="D39" s="5"/>
      <c r="E39" s="68"/>
      <c r="F39" s="68"/>
      <c r="G39" s="18"/>
      <c r="H39" s="18"/>
      <c r="I39" s="18"/>
      <c r="J39" s="21"/>
      <c r="K39" s="22"/>
      <c r="L39" s="22"/>
      <c r="M39" s="48"/>
      <c r="N39" s="49"/>
      <c r="O39" s="49"/>
      <c r="P39" s="21"/>
    </row>
    <row r="40" spans="1:16">
      <c r="B40" s="28">
        <v>43866</v>
      </c>
      <c r="C40" s="1" t="s">
        <v>217</v>
      </c>
      <c r="D40" s="5"/>
      <c r="E40" s="68"/>
      <c r="F40" s="68"/>
      <c r="G40" s="18"/>
      <c r="H40" s="18"/>
      <c r="I40" s="18"/>
      <c r="J40" s="21"/>
      <c r="K40" s="22"/>
      <c r="L40" s="22"/>
      <c r="M40" s="48"/>
      <c r="N40" s="49"/>
      <c r="O40" s="49"/>
      <c r="P40" s="21"/>
    </row>
    <row r="41" spans="1:16">
      <c r="B41" s="28">
        <v>43867</v>
      </c>
      <c r="C41" s="1" t="s">
        <v>218</v>
      </c>
      <c r="D41" s="5"/>
      <c r="E41" s="68"/>
      <c r="F41" s="68"/>
      <c r="G41" s="18"/>
      <c r="H41" s="18"/>
      <c r="I41" s="18"/>
      <c r="J41" s="21"/>
      <c r="K41" s="22"/>
      <c r="L41" s="22"/>
      <c r="M41" s="48"/>
      <c r="N41" s="49"/>
      <c r="O41" s="49"/>
      <c r="P41" s="21"/>
    </row>
    <row r="42" spans="1:16">
      <c r="B42" s="28">
        <v>43868</v>
      </c>
      <c r="C42" s="1" t="s">
        <v>219</v>
      </c>
      <c r="D42" s="5"/>
      <c r="E42" s="68"/>
      <c r="F42" s="68"/>
      <c r="G42" s="18"/>
      <c r="H42" s="18"/>
      <c r="I42" s="18"/>
      <c r="J42" s="21"/>
      <c r="K42" s="22"/>
      <c r="L42" s="22"/>
      <c r="M42" s="48"/>
      <c r="N42" s="49"/>
      <c r="O42" s="49"/>
      <c r="P42" s="21"/>
    </row>
    <row r="43" spans="1:16">
      <c r="B43" s="28">
        <v>43869</v>
      </c>
      <c r="C43" s="1" t="s">
        <v>220</v>
      </c>
      <c r="D43" s="5"/>
      <c r="E43" s="68"/>
      <c r="F43" s="68"/>
      <c r="G43" s="18"/>
      <c r="H43" s="18"/>
      <c r="I43" s="18"/>
      <c r="J43" s="21"/>
      <c r="K43" s="22"/>
      <c r="L43" s="22"/>
      <c r="M43" s="48"/>
      <c r="N43" s="49"/>
      <c r="O43" s="49"/>
      <c r="P43" s="21"/>
    </row>
    <row r="44" spans="1:16">
      <c r="B44" s="28">
        <v>43870</v>
      </c>
      <c r="C44" s="1" t="s">
        <v>221</v>
      </c>
      <c r="D44" s="5"/>
      <c r="E44" s="71"/>
      <c r="F44" s="68"/>
      <c r="G44" s="18"/>
      <c r="H44" s="18"/>
      <c r="I44" s="18"/>
      <c r="J44" s="21"/>
      <c r="K44" s="22"/>
      <c r="L44" s="22"/>
      <c r="M44" s="48"/>
      <c r="N44" s="49"/>
      <c r="O44" s="49"/>
      <c r="P44" s="21"/>
    </row>
    <row r="45" spans="1:16">
      <c r="B45" s="28">
        <v>43871</v>
      </c>
      <c r="C45" s="1" t="s">
        <v>215</v>
      </c>
      <c r="D45" s="5"/>
      <c r="E45" s="71"/>
      <c r="F45" s="68"/>
      <c r="G45" s="18"/>
      <c r="H45" s="18"/>
      <c r="I45" s="18"/>
      <c r="J45" s="21"/>
      <c r="K45" s="22"/>
      <c r="L45" s="22"/>
      <c r="M45" s="48"/>
      <c r="N45" s="49"/>
      <c r="O45" s="49"/>
      <c r="P45" s="21"/>
    </row>
    <row r="46" spans="1:16">
      <c r="B46" s="28">
        <v>43872</v>
      </c>
      <c r="C46" s="1" t="s">
        <v>216</v>
      </c>
      <c r="D46" s="5"/>
      <c r="E46" s="68"/>
      <c r="F46" s="68"/>
      <c r="G46" s="18"/>
      <c r="H46" s="18"/>
      <c r="I46" s="18"/>
      <c r="J46" s="21"/>
      <c r="K46" s="22"/>
      <c r="L46" s="22"/>
      <c r="M46" s="48"/>
      <c r="N46" s="49"/>
      <c r="O46" s="49"/>
      <c r="P46" s="21"/>
    </row>
    <row r="47" spans="1:16">
      <c r="B47" s="28">
        <v>43873</v>
      </c>
      <c r="C47" s="1" t="s">
        <v>217</v>
      </c>
      <c r="D47" s="5"/>
      <c r="E47" s="68"/>
      <c r="F47" s="68"/>
      <c r="G47" s="18"/>
      <c r="H47" s="18"/>
      <c r="I47" s="18"/>
      <c r="J47" s="21"/>
      <c r="K47" s="22"/>
      <c r="L47" s="22"/>
      <c r="M47" s="48"/>
      <c r="N47" s="49"/>
      <c r="O47" s="49"/>
      <c r="P47" s="21"/>
    </row>
    <row r="48" spans="1:16">
      <c r="B48" s="28">
        <v>43874</v>
      </c>
      <c r="C48" s="1" t="s">
        <v>218</v>
      </c>
      <c r="D48" s="5"/>
      <c r="E48" s="68"/>
      <c r="F48" s="68"/>
      <c r="G48" s="18"/>
      <c r="H48" s="18"/>
      <c r="I48" s="18"/>
      <c r="J48" s="21"/>
      <c r="K48" s="22"/>
      <c r="L48" s="22"/>
      <c r="M48" s="48"/>
      <c r="N48" s="49"/>
      <c r="O48" s="49"/>
      <c r="P48" s="21"/>
    </row>
    <row r="49" spans="2:16">
      <c r="B49" s="28">
        <v>43875</v>
      </c>
      <c r="C49" s="1" t="s">
        <v>219</v>
      </c>
      <c r="D49" s="5"/>
      <c r="E49" s="75"/>
      <c r="F49" s="68"/>
      <c r="G49" s="18"/>
      <c r="H49" s="18"/>
      <c r="I49" s="18"/>
      <c r="J49" s="21"/>
      <c r="K49" s="22"/>
      <c r="L49" s="22"/>
      <c r="M49" s="48"/>
      <c r="N49" s="49"/>
      <c r="O49" s="49"/>
      <c r="P49" s="21"/>
    </row>
    <row r="50" spans="2:16">
      <c r="B50" s="28">
        <v>43876</v>
      </c>
      <c r="C50" s="1" t="s">
        <v>220</v>
      </c>
      <c r="D50" s="5"/>
      <c r="E50" s="68"/>
      <c r="F50" s="68"/>
      <c r="G50" s="18"/>
      <c r="H50" s="18"/>
      <c r="I50" s="18"/>
      <c r="J50" s="21"/>
      <c r="K50" s="22"/>
      <c r="L50" s="22"/>
      <c r="M50" s="48"/>
      <c r="N50" s="49"/>
      <c r="O50" s="49"/>
      <c r="P50" s="21"/>
    </row>
    <row r="51" spans="2:16">
      <c r="B51" s="28">
        <v>43877</v>
      </c>
      <c r="C51" s="1" t="s">
        <v>221</v>
      </c>
      <c r="D51" s="5"/>
      <c r="E51" s="68"/>
      <c r="F51" s="68"/>
      <c r="G51" s="18"/>
      <c r="H51" s="18"/>
      <c r="I51" s="18"/>
      <c r="J51" s="21"/>
      <c r="K51" s="22"/>
      <c r="L51" s="22"/>
      <c r="M51" s="48"/>
      <c r="N51" s="49"/>
      <c r="O51" s="49"/>
      <c r="P51" s="21"/>
    </row>
    <row r="52" spans="2:16">
      <c r="B52" s="28">
        <v>43878</v>
      </c>
      <c r="C52" s="1" t="s">
        <v>215</v>
      </c>
      <c r="D52" s="5"/>
      <c r="E52" s="68"/>
      <c r="F52" s="68"/>
      <c r="G52" s="18"/>
      <c r="H52" s="18"/>
      <c r="I52" s="18"/>
      <c r="J52" s="21"/>
      <c r="K52" s="22"/>
      <c r="L52" s="22"/>
      <c r="M52" s="48"/>
      <c r="N52" s="49"/>
      <c r="O52" s="49"/>
      <c r="P52" s="21"/>
    </row>
    <row r="53" spans="2:16">
      <c r="B53" s="28">
        <v>43879</v>
      </c>
      <c r="C53" s="1" t="s">
        <v>216</v>
      </c>
      <c r="D53" s="5"/>
      <c r="E53" s="68"/>
      <c r="F53" s="68"/>
      <c r="G53" s="18"/>
      <c r="H53" s="18"/>
      <c r="I53" s="18"/>
      <c r="J53" s="21"/>
      <c r="K53" s="22"/>
      <c r="L53" s="22"/>
      <c r="M53" s="48"/>
      <c r="N53" s="49"/>
      <c r="O53" s="49"/>
      <c r="P53" s="21"/>
    </row>
    <row r="54" spans="2:16">
      <c r="B54" s="28">
        <v>43880</v>
      </c>
      <c r="C54" s="1" t="s">
        <v>217</v>
      </c>
      <c r="D54" s="5"/>
      <c r="E54" s="68"/>
      <c r="F54" s="68"/>
      <c r="G54" s="18"/>
      <c r="H54" s="18"/>
      <c r="I54" s="18"/>
      <c r="J54" s="21"/>
      <c r="K54" s="22"/>
      <c r="L54" s="22"/>
      <c r="M54" s="48"/>
      <c r="N54" s="49"/>
      <c r="O54" s="49"/>
      <c r="P54" s="21"/>
    </row>
    <row r="55" spans="2:16">
      <c r="B55" s="28">
        <v>43881</v>
      </c>
      <c r="C55" s="1" t="s">
        <v>218</v>
      </c>
      <c r="D55" s="5"/>
      <c r="E55" s="68"/>
      <c r="F55" s="68"/>
      <c r="G55" s="18"/>
      <c r="H55" s="18"/>
      <c r="I55" s="18"/>
      <c r="J55" s="21"/>
      <c r="K55" s="22"/>
      <c r="L55" s="22"/>
      <c r="M55" s="48"/>
      <c r="N55" s="49"/>
      <c r="O55" s="49"/>
      <c r="P55" s="21"/>
    </row>
    <row r="56" spans="2:16">
      <c r="B56" s="28">
        <v>43882</v>
      </c>
      <c r="C56" s="1" t="s">
        <v>219</v>
      </c>
      <c r="D56" s="5"/>
      <c r="E56" s="68"/>
      <c r="F56" s="68"/>
      <c r="G56" s="18"/>
      <c r="H56" s="18"/>
      <c r="I56" s="18"/>
      <c r="J56" s="21"/>
      <c r="K56" s="22"/>
      <c r="L56" s="22"/>
      <c r="M56" s="48"/>
      <c r="N56" s="49"/>
      <c r="O56" s="49"/>
      <c r="P56" s="21"/>
    </row>
    <row r="57" spans="2:16">
      <c r="B57" s="28">
        <v>43883</v>
      </c>
      <c r="C57" s="1" t="s">
        <v>220</v>
      </c>
      <c r="D57" s="5"/>
      <c r="E57" s="68"/>
      <c r="F57" s="68"/>
      <c r="G57" s="18"/>
      <c r="H57" s="18"/>
      <c r="I57" s="18"/>
      <c r="J57" s="21"/>
      <c r="K57" s="22"/>
      <c r="L57" s="22"/>
      <c r="M57" s="48"/>
      <c r="N57" s="49"/>
      <c r="O57" s="49"/>
      <c r="P57" s="21"/>
    </row>
    <row r="58" spans="2:16">
      <c r="B58" s="28">
        <v>43884</v>
      </c>
      <c r="C58" s="1" t="s">
        <v>221</v>
      </c>
      <c r="D58" s="5"/>
      <c r="E58" s="68"/>
      <c r="F58" s="68"/>
      <c r="G58" s="18"/>
      <c r="H58" s="18"/>
      <c r="I58" s="18"/>
      <c r="J58" s="21"/>
      <c r="K58" s="22"/>
      <c r="L58" s="22"/>
      <c r="M58" s="48"/>
      <c r="N58" s="49"/>
      <c r="O58" s="49"/>
      <c r="P58" s="21"/>
    </row>
    <row r="59" spans="2:16">
      <c r="B59" s="28">
        <v>43885</v>
      </c>
      <c r="C59" s="1" t="s">
        <v>215</v>
      </c>
      <c r="D59" s="5"/>
      <c r="E59" s="68"/>
      <c r="F59" s="68"/>
      <c r="G59" s="18"/>
      <c r="H59" s="18"/>
      <c r="I59" s="18"/>
      <c r="J59" s="21"/>
      <c r="K59" s="22"/>
      <c r="L59" s="22"/>
      <c r="M59" s="48"/>
      <c r="N59" s="49"/>
      <c r="O59" s="49"/>
      <c r="P59" s="21"/>
    </row>
    <row r="60" spans="2:16">
      <c r="B60" s="28">
        <v>43886</v>
      </c>
      <c r="C60" s="1" t="s">
        <v>216</v>
      </c>
      <c r="D60" s="5"/>
      <c r="E60" s="68"/>
      <c r="F60" s="68"/>
      <c r="G60" s="18"/>
      <c r="H60" s="18"/>
      <c r="I60" s="18"/>
      <c r="J60" s="21"/>
      <c r="K60" s="22"/>
      <c r="L60" s="22"/>
      <c r="M60" s="48"/>
      <c r="N60" s="49"/>
      <c r="O60" s="49"/>
      <c r="P60" s="21"/>
    </row>
    <row r="61" spans="2:16">
      <c r="B61" s="28">
        <v>43887</v>
      </c>
      <c r="C61" s="1" t="s">
        <v>217</v>
      </c>
      <c r="D61" s="5"/>
      <c r="E61" s="68"/>
      <c r="F61" s="68"/>
      <c r="G61" s="18"/>
      <c r="H61" s="18"/>
      <c r="I61" s="18"/>
      <c r="J61" s="21"/>
      <c r="K61" s="22"/>
      <c r="L61" s="22"/>
      <c r="M61" s="48"/>
      <c r="N61" s="49"/>
      <c r="O61" s="49"/>
      <c r="P61" s="21"/>
    </row>
    <row r="62" spans="2:16">
      <c r="B62" s="28">
        <v>43888</v>
      </c>
      <c r="C62" s="1" t="s">
        <v>218</v>
      </c>
      <c r="D62" s="5"/>
      <c r="E62" s="68"/>
      <c r="F62" s="68"/>
      <c r="G62" s="18"/>
      <c r="H62" s="18"/>
      <c r="I62" s="18"/>
      <c r="J62" s="21"/>
      <c r="K62" s="22"/>
      <c r="L62" s="22"/>
      <c r="M62" s="48"/>
      <c r="N62" s="49"/>
      <c r="O62" s="49"/>
      <c r="P62" s="21"/>
    </row>
    <row r="63" spans="2:16">
      <c r="B63" s="28">
        <v>43889</v>
      </c>
      <c r="C63" s="1" t="s">
        <v>219</v>
      </c>
      <c r="D63" s="5"/>
      <c r="E63" s="68"/>
      <c r="F63" s="68"/>
      <c r="G63" s="18"/>
      <c r="H63" s="18"/>
      <c r="I63" s="18"/>
      <c r="J63" s="21"/>
      <c r="K63" s="22"/>
      <c r="L63" s="22"/>
      <c r="M63" s="48"/>
      <c r="N63" s="49"/>
      <c r="O63" s="49"/>
      <c r="P63" s="21"/>
    </row>
    <row r="64" spans="2:16" ht="17.25" thickBot="1">
      <c r="B64" s="29">
        <v>43890</v>
      </c>
      <c r="C64" s="38" t="s">
        <v>220</v>
      </c>
      <c r="D64" s="7"/>
      <c r="E64" s="72"/>
      <c r="F64" s="72"/>
      <c r="G64" s="31"/>
      <c r="H64" s="31"/>
      <c r="I64" s="31"/>
      <c r="J64" s="23"/>
      <c r="K64" s="32"/>
      <c r="L64" s="32"/>
      <c r="M64" s="50"/>
      <c r="N64" s="51"/>
      <c r="O64" s="51"/>
      <c r="P64" s="23"/>
    </row>
    <row r="65" spans="1:16" ht="17.25" thickBot="1">
      <c r="B65" s="39" t="s">
        <v>285</v>
      </c>
      <c r="C65" s="40"/>
      <c r="D65" s="41"/>
      <c r="E65" s="73"/>
      <c r="F65" s="73"/>
      <c r="G65" s="35"/>
      <c r="H65" s="35"/>
      <c r="I65" s="35"/>
      <c r="J65" s="37"/>
      <c r="K65" s="37"/>
      <c r="L65" s="37"/>
      <c r="M65" s="52"/>
      <c r="N65" s="53"/>
      <c r="O65" s="53"/>
      <c r="P65" s="54"/>
    </row>
    <row r="66" spans="1:16">
      <c r="B66" s="28">
        <v>43891</v>
      </c>
      <c r="C66" s="1" t="s">
        <v>221</v>
      </c>
      <c r="D66" s="4"/>
      <c r="E66" s="74"/>
      <c r="F66" s="74"/>
      <c r="G66" s="30"/>
      <c r="H66" s="30"/>
      <c r="I66" s="30"/>
      <c r="J66" s="22"/>
      <c r="K66" s="22"/>
      <c r="L66" s="22"/>
      <c r="M66" s="48"/>
      <c r="N66" s="49"/>
      <c r="O66" s="49"/>
      <c r="P66" s="22"/>
    </row>
    <row r="67" spans="1:16">
      <c r="A67" s="12" t="s">
        <v>15</v>
      </c>
      <c r="B67" s="28">
        <v>43892</v>
      </c>
      <c r="C67" s="1" t="s">
        <v>215</v>
      </c>
      <c r="D67" s="5"/>
      <c r="E67" s="68"/>
      <c r="F67" s="68"/>
      <c r="G67" s="18"/>
      <c r="H67" s="18"/>
      <c r="I67" s="18"/>
      <c r="J67" s="21"/>
      <c r="K67" s="22"/>
      <c r="L67" s="22"/>
      <c r="M67" s="48"/>
      <c r="N67" s="49"/>
      <c r="O67" s="49"/>
      <c r="P67" s="21"/>
    </row>
    <row r="68" spans="1:16">
      <c r="B68" s="28">
        <v>43893</v>
      </c>
      <c r="C68" s="1" t="s">
        <v>216</v>
      </c>
      <c r="D68" s="5"/>
      <c r="E68" s="68"/>
      <c r="F68" s="68"/>
      <c r="G68" s="18"/>
      <c r="H68" s="18"/>
      <c r="I68" s="18"/>
      <c r="J68" s="21"/>
      <c r="K68" s="22"/>
      <c r="L68" s="22"/>
      <c r="M68" s="48"/>
      <c r="N68" s="49"/>
      <c r="O68" s="49"/>
      <c r="P68" s="21"/>
    </row>
    <row r="69" spans="1:16">
      <c r="B69" s="28">
        <v>43894</v>
      </c>
      <c r="C69" s="1" t="s">
        <v>217</v>
      </c>
      <c r="D69" s="5"/>
      <c r="E69" s="68"/>
      <c r="F69" s="68"/>
      <c r="G69" s="18"/>
      <c r="H69" s="18"/>
      <c r="I69" s="18"/>
      <c r="J69" s="21"/>
      <c r="K69" s="22"/>
      <c r="L69" s="22"/>
      <c r="M69" s="48"/>
      <c r="N69" s="49"/>
      <c r="O69" s="49"/>
      <c r="P69" s="21"/>
    </row>
    <row r="70" spans="1:16">
      <c r="B70" s="28">
        <v>43895</v>
      </c>
      <c r="C70" s="1" t="s">
        <v>218</v>
      </c>
      <c r="D70" s="5"/>
      <c r="E70" s="68"/>
      <c r="F70" s="68"/>
      <c r="G70" s="18"/>
      <c r="H70" s="18"/>
      <c r="I70" s="18"/>
      <c r="J70" s="21"/>
      <c r="K70" s="22"/>
      <c r="L70" s="22"/>
      <c r="M70" s="48"/>
      <c r="N70" s="49"/>
      <c r="O70" s="49"/>
      <c r="P70" s="21"/>
    </row>
    <row r="71" spans="1:16">
      <c r="B71" s="28">
        <v>43896</v>
      </c>
      <c r="C71" s="1" t="s">
        <v>219</v>
      </c>
      <c r="D71" s="5"/>
      <c r="E71" s="68"/>
      <c r="F71" s="68"/>
      <c r="G71" s="18"/>
      <c r="H71" s="18"/>
      <c r="I71" s="18"/>
      <c r="J71" s="21"/>
      <c r="K71" s="22"/>
      <c r="L71" s="22"/>
      <c r="M71" s="48"/>
      <c r="N71" s="49"/>
      <c r="O71" s="49"/>
      <c r="P71" s="21"/>
    </row>
    <row r="72" spans="1:16">
      <c r="B72" s="28">
        <v>43897</v>
      </c>
      <c r="C72" s="1" t="s">
        <v>220</v>
      </c>
      <c r="D72" s="5"/>
      <c r="E72" s="68"/>
      <c r="F72" s="68"/>
      <c r="G72" s="18"/>
      <c r="H72" s="18"/>
      <c r="I72" s="18"/>
      <c r="J72" s="21"/>
      <c r="K72" s="22"/>
      <c r="L72" s="22"/>
      <c r="M72" s="48"/>
      <c r="N72" s="49"/>
      <c r="O72" s="49"/>
      <c r="P72" s="21"/>
    </row>
    <row r="73" spans="1:16">
      <c r="B73" s="28">
        <v>43898</v>
      </c>
      <c r="C73" s="1" t="s">
        <v>221</v>
      </c>
      <c r="D73" s="5"/>
      <c r="E73" s="68"/>
      <c r="F73" s="68"/>
      <c r="G73" s="18"/>
      <c r="H73" s="18"/>
      <c r="I73" s="18"/>
      <c r="J73" s="21"/>
      <c r="K73" s="22"/>
      <c r="L73" s="22"/>
      <c r="M73" s="48"/>
      <c r="N73" s="49"/>
      <c r="O73" s="49"/>
      <c r="P73" s="21"/>
    </row>
    <row r="74" spans="1:16">
      <c r="B74" s="28">
        <v>43899</v>
      </c>
      <c r="C74" s="1" t="s">
        <v>215</v>
      </c>
      <c r="D74" s="5"/>
      <c r="E74" s="68"/>
      <c r="F74" s="68"/>
      <c r="G74" s="18"/>
      <c r="H74" s="18"/>
      <c r="I74" s="18"/>
      <c r="J74" s="21"/>
      <c r="K74" s="22"/>
      <c r="L74" s="22"/>
      <c r="M74" s="48"/>
      <c r="N74" s="49"/>
      <c r="O74" s="49"/>
      <c r="P74" s="21"/>
    </row>
    <row r="75" spans="1:16">
      <c r="B75" s="28">
        <v>43900</v>
      </c>
      <c r="C75" s="1" t="s">
        <v>216</v>
      </c>
      <c r="D75" s="5"/>
      <c r="E75" s="68"/>
      <c r="F75" s="68"/>
      <c r="G75" s="18"/>
      <c r="H75" s="18"/>
      <c r="I75" s="18"/>
      <c r="J75" s="21"/>
      <c r="K75" s="22"/>
      <c r="L75" s="22"/>
      <c r="M75" s="48"/>
      <c r="N75" s="49"/>
      <c r="O75" s="49"/>
      <c r="P75" s="21"/>
    </row>
    <row r="76" spans="1:16">
      <c r="B76" s="28">
        <v>43901</v>
      </c>
      <c r="C76" s="1" t="s">
        <v>217</v>
      </c>
      <c r="D76" s="5"/>
      <c r="E76" s="68"/>
      <c r="F76" s="68"/>
      <c r="G76" s="18"/>
      <c r="H76" s="18"/>
      <c r="I76" s="18"/>
      <c r="J76" s="21"/>
      <c r="K76" s="22"/>
      <c r="L76" s="22"/>
      <c r="M76" s="48"/>
      <c r="N76" s="49"/>
      <c r="O76" s="49"/>
      <c r="P76" s="21"/>
    </row>
    <row r="77" spans="1:16">
      <c r="B77" s="28">
        <v>43902</v>
      </c>
      <c r="C77" s="1" t="s">
        <v>218</v>
      </c>
      <c r="D77" s="5"/>
      <c r="E77" s="68"/>
      <c r="F77" s="68"/>
      <c r="G77" s="18"/>
      <c r="H77" s="18"/>
      <c r="I77" s="18"/>
      <c r="J77" s="21"/>
      <c r="K77" s="22"/>
      <c r="L77" s="22"/>
      <c r="M77" s="48"/>
      <c r="N77" s="49"/>
      <c r="O77" s="49"/>
      <c r="P77" s="21"/>
    </row>
    <row r="78" spans="1:16">
      <c r="B78" s="28">
        <v>43903</v>
      </c>
      <c r="C78" s="1" t="s">
        <v>219</v>
      </c>
      <c r="D78" s="5"/>
      <c r="E78" s="68"/>
      <c r="F78" s="68"/>
      <c r="G78" s="18"/>
      <c r="H78" s="18"/>
      <c r="I78" s="18"/>
      <c r="J78" s="21"/>
      <c r="K78" s="22"/>
      <c r="L78" s="22"/>
      <c r="M78" s="48"/>
      <c r="N78" s="49"/>
      <c r="O78" s="49"/>
      <c r="P78" s="21"/>
    </row>
    <row r="79" spans="1:16">
      <c r="B79" s="28">
        <v>43904</v>
      </c>
      <c r="C79" s="1" t="s">
        <v>220</v>
      </c>
      <c r="D79" s="5"/>
      <c r="E79" s="68"/>
      <c r="F79" s="68"/>
      <c r="G79" s="18"/>
      <c r="H79" s="18"/>
      <c r="I79" s="18"/>
      <c r="J79" s="21"/>
      <c r="K79" s="22"/>
      <c r="L79" s="22"/>
      <c r="M79" s="48"/>
      <c r="N79" s="49"/>
      <c r="O79" s="49"/>
      <c r="P79" s="21"/>
    </row>
    <row r="80" spans="1:16">
      <c r="B80" s="28">
        <v>43905</v>
      </c>
      <c r="C80" s="1" t="s">
        <v>221</v>
      </c>
      <c r="D80" s="5"/>
      <c r="E80" s="68"/>
      <c r="F80" s="68"/>
      <c r="G80" s="18"/>
      <c r="H80" s="18"/>
      <c r="I80" s="18"/>
      <c r="J80" s="21"/>
      <c r="K80" s="22"/>
      <c r="L80" s="22"/>
      <c r="M80" s="48"/>
      <c r="N80" s="49"/>
      <c r="O80" s="49"/>
      <c r="P80" s="21"/>
    </row>
    <row r="81" spans="2:16">
      <c r="B81" s="28">
        <v>43906</v>
      </c>
      <c r="C81" s="1" t="s">
        <v>215</v>
      </c>
      <c r="D81" s="5"/>
      <c r="E81" s="68"/>
      <c r="F81" s="68"/>
      <c r="G81" s="18"/>
      <c r="H81" s="18"/>
      <c r="I81" s="18"/>
      <c r="J81" s="21"/>
      <c r="K81" s="22"/>
      <c r="L81" s="22"/>
      <c r="M81" s="48"/>
      <c r="N81" s="49"/>
      <c r="O81" s="49"/>
      <c r="P81" s="21"/>
    </row>
    <row r="82" spans="2:16">
      <c r="B82" s="28">
        <v>43907</v>
      </c>
      <c r="C82" s="1" t="s">
        <v>216</v>
      </c>
      <c r="D82" s="5"/>
      <c r="E82" s="68"/>
      <c r="F82" s="68"/>
      <c r="G82" s="18"/>
      <c r="H82" s="18"/>
      <c r="I82" s="18"/>
      <c r="J82" s="21"/>
      <c r="K82" s="22"/>
      <c r="L82" s="22"/>
      <c r="M82" s="48"/>
      <c r="N82" s="49"/>
      <c r="O82" s="49"/>
      <c r="P82" s="21"/>
    </row>
    <row r="83" spans="2:16">
      <c r="B83" s="28">
        <v>43908</v>
      </c>
      <c r="C83" s="1" t="s">
        <v>217</v>
      </c>
      <c r="D83" s="5"/>
      <c r="E83" s="68"/>
      <c r="F83" s="68"/>
      <c r="G83" s="18"/>
      <c r="H83" s="18"/>
      <c r="I83" s="18"/>
      <c r="J83" s="21"/>
      <c r="K83" s="22"/>
      <c r="L83" s="22"/>
      <c r="M83" s="48"/>
      <c r="N83" s="49"/>
      <c r="O83" s="49"/>
      <c r="P83" s="21"/>
    </row>
    <row r="84" spans="2:16">
      <c r="B84" s="28">
        <v>43909</v>
      </c>
      <c r="C84" s="1" t="s">
        <v>218</v>
      </c>
      <c r="D84" s="5"/>
      <c r="E84" s="68"/>
      <c r="F84" s="68"/>
      <c r="G84" s="18"/>
      <c r="H84" s="18"/>
      <c r="I84" s="18"/>
      <c r="J84" s="21"/>
      <c r="K84" s="22"/>
      <c r="L84" s="22"/>
      <c r="M84" s="48"/>
      <c r="N84" s="49"/>
      <c r="O84" s="49"/>
      <c r="P84" s="21"/>
    </row>
    <row r="85" spans="2:16">
      <c r="B85" s="28">
        <v>43910</v>
      </c>
      <c r="C85" s="1" t="s">
        <v>219</v>
      </c>
      <c r="D85" s="5"/>
      <c r="E85" s="68"/>
      <c r="F85" s="68"/>
      <c r="G85" s="18"/>
      <c r="H85" s="18"/>
      <c r="I85" s="18"/>
      <c r="J85" s="21"/>
      <c r="K85" s="22"/>
      <c r="L85" s="22"/>
      <c r="M85" s="48"/>
      <c r="N85" s="49"/>
      <c r="O85" s="49"/>
      <c r="P85" s="21"/>
    </row>
    <row r="86" spans="2:16">
      <c r="B86" s="28">
        <v>43911</v>
      </c>
      <c r="C86" s="1" t="s">
        <v>220</v>
      </c>
      <c r="D86" s="5"/>
      <c r="E86" s="68"/>
      <c r="F86" s="68"/>
      <c r="G86" s="18"/>
      <c r="H86" s="18"/>
      <c r="I86" s="18"/>
      <c r="J86" s="21"/>
      <c r="K86" s="22"/>
      <c r="L86" s="22"/>
      <c r="M86" s="48"/>
      <c r="N86" s="49"/>
      <c r="O86" s="49"/>
      <c r="P86" s="21"/>
    </row>
    <row r="87" spans="2:16">
      <c r="B87" s="28">
        <v>43912</v>
      </c>
      <c r="C87" s="1" t="s">
        <v>221</v>
      </c>
      <c r="D87" s="5"/>
      <c r="E87" s="76"/>
      <c r="F87" s="76"/>
      <c r="G87" s="18"/>
      <c r="H87" s="18"/>
      <c r="I87" s="18"/>
      <c r="J87" s="21"/>
      <c r="K87" s="22"/>
      <c r="L87" s="22"/>
      <c r="M87" s="48"/>
      <c r="N87" s="49"/>
      <c r="O87" s="49"/>
      <c r="P87" s="21"/>
    </row>
    <row r="88" spans="2:16">
      <c r="B88" s="28">
        <v>43913</v>
      </c>
      <c r="C88" s="1" t="s">
        <v>215</v>
      </c>
      <c r="D88" s="5"/>
      <c r="E88" s="76"/>
      <c r="F88" s="76"/>
      <c r="G88" s="18"/>
      <c r="H88" s="18"/>
      <c r="I88" s="18"/>
      <c r="J88" s="21"/>
      <c r="K88" s="22"/>
      <c r="L88" s="22"/>
      <c r="M88" s="48"/>
      <c r="N88" s="49"/>
      <c r="O88" s="49"/>
      <c r="P88" s="21"/>
    </row>
    <row r="89" spans="2:16">
      <c r="B89" s="28">
        <v>43914</v>
      </c>
      <c r="C89" s="1" t="s">
        <v>216</v>
      </c>
      <c r="D89" s="5"/>
      <c r="E89" s="68"/>
      <c r="F89" s="68"/>
      <c r="G89" s="18"/>
      <c r="H89" s="18"/>
      <c r="I89" s="18"/>
      <c r="J89" s="21"/>
      <c r="K89" s="22"/>
      <c r="L89" s="22"/>
      <c r="M89" s="48"/>
      <c r="N89" s="49"/>
      <c r="O89" s="49"/>
      <c r="P89" s="21"/>
    </row>
    <row r="90" spans="2:16">
      <c r="B90" s="28">
        <v>43915</v>
      </c>
      <c r="C90" s="1" t="s">
        <v>217</v>
      </c>
      <c r="D90" s="5"/>
      <c r="E90" s="68"/>
      <c r="F90" s="68"/>
      <c r="G90" s="18"/>
      <c r="H90" s="18"/>
      <c r="I90" s="18"/>
      <c r="J90" s="21"/>
      <c r="K90" s="22"/>
      <c r="L90" s="22"/>
      <c r="M90" s="48"/>
      <c r="N90" s="49"/>
      <c r="O90" s="49"/>
      <c r="P90" s="21"/>
    </row>
    <row r="91" spans="2:16">
      <c r="B91" s="28">
        <v>43916</v>
      </c>
      <c r="C91" s="1" t="s">
        <v>218</v>
      </c>
      <c r="D91" s="5"/>
      <c r="E91" s="68"/>
      <c r="F91" s="68"/>
      <c r="G91" s="18"/>
      <c r="H91" s="18"/>
      <c r="I91" s="18"/>
      <c r="J91" s="21"/>
      <c r="K91" s="22"/>
      <c r="L91" s="22"/>
      <c r="M91" s="48"/>
      <c r="N91" s="49"/>
      <c r="O91" s="49"/>
      <c r="P91" s="21"/>
    </row>
    <row r="92" spans="2:16">
      <c r="B92" s="28">
        <v>43917</v>
      </c>
      <c r="C92" s="1" t="s">
        <v>219</v>
      </c>
      <c r="D92" s="5"/>
      <c r="E92" s="68"/>
      <c r="F92" s="68"/>
      <c r="G92" s="18"/>
      <c r="H92" s="18"/>
      <c r="I92" s="18"/>
      <c r="J92" s="21"/>
      <c r="K92" s="22"/>
      <c r="L92" s="22"/>
      <c r="M92" s="48"/>
      <c r="N92" s="49"/>
      <c r="O92" s="49"/>
      <c r="P92" s="21"/>
    </row>
    <row r="93" spans="2:16">
      <c r="B93" s="28">
        <v>43918</v>
      </c>
      <c r="C93" s="1" t="s">
        <v>220</v>
      </c>
      <c r="D93" s="5"/>
      <c r="E93" s="68"/>
      <c r="F93" s="68"/>
      <c r="G93" s="18"/>
      <c r="H93" s="18"/>
      <c r="I93" s="18"/>
      <c r="J93" s="21"/>
      <c r="K93" s="22"/>
      <c r="L93" s="22"/>
      <c r="M93" s="48"/>
      <c r="N93" s="49"/>
      <c r="O93" s="49"/>
      <c r="P93" s="21"/>
    </row>
    <row r="94" spans="2:16">
      <c r="B94" s="28">
        <v>43919</v>
      </c>
      <c r="C94" s="1" t="s">
        <v>221</v>
      </c>
      <c r="D94" s="5"/>
      <c r="E94" s="68"/>
      <c r="F94" s="68"/>
      <c r="G94" s="18"/>
      <c r="H94" s="18"/>
      <c r="I94" s="18"/>
      <c r="J94" s="21"/>
      <c r="K94" s="22"/>
      <c r="L94" s="22"/>
      <c r="M94" s="48"/>
      <c r="N94" s="49"/>
      <c r="O94" s="49"/>
      <c r="P94" s="21"/>
    </row>
    <row r="95" spans="2:16">
      <c r="B95" s="28">
        <v>43920</v>
      </c>
      <c r="C95" s="1" t="s">
        <v>215</v>
      </c>
      <c r="D95" s="5"/>
      <c r="E95" s="68"/>
      <c r="F95" s="68"/>
      <c r="G95" s="18"/>
      <c r="H95" s="18"/>
      <c r="I95" s="18"/>
      <c r="J95" s="21"/>
      <c r="K95" s="22"/>
      <c r="L95" s="22"/>
      <c r="M95" s="48"/>
      <c r="N95" s="49"/>
      <c r="O95" s="49"/>
      <c r="P95" s="21"/>
    </row>
    <row r="96" spans="2:16" ht="17.25" thickBot="1">
      <c r="B96" s="29">
        <v>43921</v>
      </c>
      <c r="C96" s="38" t="s">
        <v>216</v>
      </c>
      <c r="D96" s="7"/>
      <c r="E96" s="72"/>
      <c r="F96" s="72"/>
      <c r="G96" s="31"/>
      <c r="H96" s="31"/>
      <c r="I96" s="31"/>
      <c r="J96" s="23"/>
      <c r="K96" s="32"/>
      <c r="L96" s="32"/>
      <c r="M96" s="50"/>
      <c r="N96" s="51"/>
      <c r="O96" s="51"/>
      <c r="P96" s="23"/>
    </row>
    <row r="97" spans="1:16" ht="17.25" thickBot="1">
      <c r="B97" s="42" t="s">
        <v>286</v>
      </c>
      <c r="C97" s="43"/>
      <c r="D97" s="44"/>
      <c r="E97" s="77"/>
      <c r="F97" s="77"/>
      <c r="G97" s="45"/>
      <c r="H97" s="45"/>
      <c r="I97" s="45"/>
      <c r="J97" s="47"/>
      <c r="K97" s="47"/>
      <c r="L97" s="47"/>
      <c r="M97" s="55"/>
      <c r="N97" s="56"/>
      <c r="O97" s="56"/>
      <c r="P97" s="46"/>
    </row>
    <row r="98" spans="1:16">
      <c r="B98"/>
      <c r="C98"/>
      <c r="D98"/>
      <c r="E98" s="57"/>
      <c r="F98" s="57"/>
      <c r="G98"/>
      <c r="H98"/>
      <c r="I98"/>
      <c r="J98"/>
      <c r="K98"/>
      <c r="L98"/>
      <c r="M98"/>
      <c r="N98"/>
      <c r="O98"/>
      <c r="P98"/>
    </row>
    <row r="99" spans="1:16">
      <c r="A99" s="12" t="s">
        <v>16</v>
      </c>
      <c r="B99"/>
      <c r="C99"/>
      <c r="D99"/>
      <c r="E99" s="57"/>
      <c r="F99" s="57"/>
      <c r="G99"/>
      <c r="H99"/>
      <c r="I99"/>
      <c r="J99"/>
      <c r="K99"/>
      <c r="L99"/>
      <c r="M99"/>
      <c r="N99"/>
      <c r="O99"/>
      <c r="P99"/>
    </row>
    <row r="100" spans="1:16">
      <c r="B100"/>
      <c r="C100"/>
      <c r="D100"/>
      <c r="E100" s="57"/>
      <c r="F100" s="57"/>
      <c r="G100"/>
      <c r="H100"/>
      <c r="I100"/>
      <c r="J100"/>
      <c r="K100"/>
      <c r="L100"/>
      <c r="M100"/>
      <c r="N100"/>
      <c r="O100"/>
      <c r="P100"/>
    </row>
    <row r="101" spans="1:16">
      <c r="B101"/>
      <c r="C101"/>
      <c r="D101"/>
      <c r="E101" s="57"/>
      <c r="F101" s="57"/>
      <c r="G101"/>
      <c r="H101"/>
      <c r="I101"/>
      <c r="J101"/>
      <c r="K101"/>
      <c r="L101"/>
      <c r="M101"/>
      <c r="N101"/>
      <c r="O101"/>
      <c r="P101"/>
    </row>
    <row r="102" spans="1:16">
      <c r="B102"/>
      <c r="C102"/>
      <c r="D102"/>
      <c r="E102" s="57"/>
      <c r="F102" s="57"/>
      <c r="G102"/>
      <c r="H102"/>
      <c r="I102"/>
      <c r="J102"/>
      <c r="K102"/>
      <c r="L102"/>
      <c r="M102"/>
      <c r="N102"/>
      <c r="O102"/>
      <c r="P102"/>
    </row>
    <row r="103" spans="1:16">
      <c r="B103"/>
      <c r="C103"/>
      <c r="D103"/>
      <c r="E103" s="57"/>
      <c r="F103" s="57"/>
      <c r="G103"/>
      <c r="H103"/>
      <c r="I103"/>
      <c r="J103"/>
      <c r="K103"/>
      <c r="L103"/>
      <c r="M103"/>
      <c r="N103"/>
      <c r="O103"/>
      <c r="P103"/>
    </row>
    <row r="104" spans="1:16">
      <c r="B104"/>
      <c r="C104"/>
      <c r="D104"/>
      <c r="E104" s="57"/>
      <c r="F104" s="57"/>
      <c r="G104"/>
      <c r="H104"/>
      <c r="I104"/>
      <c r="J104"/>
      <c r="K104"/>
      <c r="L104"/>
      <c r="M104"/>
      <c r="N104"/>
      <c r="O104"/>
      <c r="P104"/>
    </row>
    <row r="105" spans="1:16">
      <c r="B105"/>
      <c r="C105"/>
      <c r="D105"/>
      <c r="E105" s="57"/>
      <c r="F105" s="57"/>
      <c r="G105"/>
      <c r="H105"/>
      <c r="I105"/>
      <c r="J105"/>
      <c r="K105"/>
      <c r="L105"/>
      <c r="M105"/>
      <c r="N105"/>
      <c r="O105"/>
      <c r="P105"/>
    </row>
    <row r="106" spans="1:16">
      <c r="B106"/>
      <c r="C106"/>
      <c r="D106"/>
      <c r="E106" s="57"/>
      <c r="F106" s="57"/>
      <c r="G106"/>
      <c r="H106"/>
      <c r="I106"/>
      <c r="J106"/>
      <c r="K106"/>
      <c r="L106"/>
      <c r="M106"/>
      <c r="N106"/>
      <c r="O106"/>
      <c r="P106"/>
    </row>
    <row r="107" spans="1:16">
      <c r="B107"/>
      <c r="C107"/>
      <c r="D107"/>
      <c r="E107" s="57"/>
      <c r="F107" s="57"/>
      <c r="G107"/>
      <c r="H107"/>
      <c r="I107"/>
      <c r="J107"/>
      <c r="K107"/>
      <c r="L107"/>
      <c r="M107"/>
      <c r="N107"/>
      <c r="O107"/>
      <c r="P107"/>
    </row>
    <row r="108" spans="1:16">
      <c r="B108"/>
      <c r="C108"/>
      <c r="D108"/>
      <c r="E108" s="57"/>
      <c r="F108" s="57"/>
      <c r="G108"/>
      <c r="H108"/>
      <c r="I108"/>
      <c r="J108"/>
      <c r="K108"/>
      <c r="L108"/>
      <c r="M108"/>
      <c r="N108"/>
      <c r="O108"/>
      <c r="P108"/>
    </row>
    <row r="109" spans="1:16">
      <c r="B109"/>
      <c r="C109"/>
      <c r="D109"/>
      <c r="E109" s="57"/>
      <c r="F109" s="57"/>
      <c r="G109"/>
      <c r="H109"/>
      <c r="I109"/>
      <c r="J109"/>
      <c r="K109"/>
      <c r="L109"/>
      <c r="M109"/>
      <c r="N109"/>
      <c r="O109"/>
      <c r="P109"/>
    </row>
    <row r="110" spans="1:16">
      <c r="B110"/>
      <c r="C110"/>
      <c r="D110"/>
      <c r="E110" s="57"/>
      <c r="F110" s="57"/>
      <c r="G110"/>
      <c r="H110"/>
      <c r="I110"/>
      <c r="J110"/>
      <c r="K110"/>
      <c r="L110"/>
      <c r="M110"/>
      <c r="N110"/>
      <c r="O110"/>
      <c r="P110"/>
    </row>
    <row r="111" spans="1:16">
      <c r="B111"/>
      <c r="C111"/>
      <c r="D111"/>
      <c r="E111" s="57"/>
      <c r="F111" s="57"/>
      <c r="G111"/>
      <c r="H111"/>
      <c r="I111"/>
      <c r="J111"/>
      <c r="K111"/>
      <c r="L111"/>
      <c r="M111"/>
      <c r="N111"/>
      <c r="O111"/>
      <c r="P111"/>
    </row>
    <row r="112" spans="1:16">
      <c r="B112"/>
      <c r="C112"/>
      <c r="D112"/>
      <c r="E112" s="57"/>
      <c r="F112" s="57"/>
      <c r="G112"/>
      <c r="H112"/>
      <c r="I112"/>
      <c r="J112"/>
      <c r="K112"/>
      <c r="L112"/>
      <c r="M112"/>
      <c r="N112"/>
      <c r="O112"/>
      <c r="P112"/>
    </row>
    <row r="113" spans="2:16">
      <c r="B113"/>
      <c r="C113"/>
      <c r="D113"/>
      <c r="E113" s="57"/>
      <c r="F113" s="57"/>
      <c r="G113"/>
      <c r="H113"/>
      <c r="I113"/>
      <c r="J113"/>
      <c r="K113"/>
      <c r="L113"/>
      <c r="M113"/>
      <c r="N113"/>
      <c r="O113"/>
      <c r="P113"/>
    </row>
    <row r="114" spans="2:16">
      <c r="B114"/>
      <c r="C114"/>
      <c r="D114"/>
      <c r="E114" s="57"/>
      <c r="F114" s="57"/>
      <c r="G114"/>
      <c r="H114"/>
      <c r="I114"/>
      <c r="J114"/>
      <c r="K114"/>
      <c r="L114"/>
      <c r="M114"/>
      <c r="N114"/>
      <c r="O114"/>
      <c r="P114"/>
    </row>
    <row r="115" spans="2:16">
      <c r="B115"/>
      <c r="C115"/>
      <c r="D115"/>
      <c r="E115" s="57"/>
      <c r="F115" s="57"/>
      <c r="G115"/>
      <c r="H115"/>
      <c r="I115"/>
      <c r="J115"/>
      <c r="K115"/>
      <c r="L115"/>
      <c r="M115"/>
      <c r="N115"/>
      <c r="O115"/>
      <c r="P115"/>
    </row>
    <row r="116" spans="2:16">
      <c r="B116"/>
      <c r="C116"/>
      <c r="D116"/>
      <c r="E116" s="57"/>
      <c r="F116" s="57"/>
      <c r="G116"/>
      <c r="H116"/>
      <c r="I116"/>
      <c r="J116"/>
      <c r="K116"/>
      <c r="L116"/>
      <c r="M116"/>
      <c r="N116"/>
      <c r="O116"/>
      <c r="P116"/>
    </row>
    <row r="117" spans="2:16">
      <c r="B117"/>
      <c r="C117"/>
      <c r="D117"/>
      <c r="E117" s="57"/>
      <c r="F117" s="57"/>
      <c r="G117"/>
      <c r="H117"/>
      <c r="I117"/>
      <c r="J117"/>
      <c r="K117"/>
      <c r="L117"/>
      <c r="M117"/>
      <c r="N117"/>
      <c r="O117"/>
      <c r="P117"/>
    </row>
    <row r="118" spans="2:16">
      <c r="B118"/>
      <c r="C118"/>
      <c r="D118"/>
      <c r="E118" s="57"/>
      <c r="F118" s="57"/>
      <c r="G118"/>
      <c r="H118"/>
      <c r="I118"/>
      <c r="J118"/>
      <c r="K118"/>
      <c r="L118"/>
      <c r="M118"/>
      <c r="N118"/>
      <c r="O118"/>
      <c r="P118"/>
    </row>
    <row r="119" spans="2:16">
      <c r="B119"/>
      <c r="C119"/>
      <c r="D119"/>
      <c r="E119" s="57"/>
      <c r="F119" s="57"/>
      <c r="G119"/>
      <c r="H119"/>
      <c r="I119"/>
      <c r="J119"/>
      <c r="K119"/>
      <c r="L119"/>
      <c r="M119"/>
      <c r="N119"/>
      <c r="O119"/>
      <c r="P119"/>
    </row>
    <row r="120" spans="2:16">
      <c r="B120"/>
      <c r="C120"/>
      <c r="D120"/>
      <c r="E120" s="57"/>
      <c r="F120" s="57"/>
      <c r="G120"/>
      <c r="H120"/>
      <c r="I120"/>
      <c r="J120"/>
      <c r="K120"/>
      <c r="L120"/>
      <c r="M120"/>
      <c r="N120"/>
      <c r="O120"/>
      <c r="P120"/>
    </row>
    <row r="121" spans="2:16">
      <c r="B121"/>
      <c r="C121"/>
      <c r="D121"/>
      <c r="E121" s="57"/>
      <c r="F121" s="57"/>
      <c r="G121"/>
      <c r="H121"/>
      <c r="I121"/>
      <c r="J121"/>
      <c r="K121"/>
      <c r="L121"/>
      <c r="M121"/>
      <c r="N121"/>
      <c r="O121"/>
      <c r="P121"/>
    </row>
    <row r="122" spans="2:16">
      <c r="B122"/>
      <c r="C122"/>
      <c r="D122"/>
      <c r="E122" s="57"/>
      <c r="F122" s="57"/>
      <c r="G122"/>
      <c r="H122"/>
      <c r="I122"/>
      <c r="J122"/>
      <c r="K122"/>
      <c r="L122"/>
      <c r="M122"/>
      <c r="N122"/>
      <c r="O122"/>
      <c r="P122"/>
    </row>
    <row r="123" spans="2:16">
      <c r="B123"/>
      <c r="C123"/>
      <c r="D123"/>
      <c r="E123" s="57"/>
      <c r="F123" s="57"/>
      <c r="G123"/>
      <c r="H123"/>
      <c r="I123"/>
      <c r="J123"/>
      <c r="K123"/>
      <c r="L123"/>
      <c r="M123"/>
      <c r="N123"/>
      <c r="O123"/>
      <c r="P123"/>
    </row>
    <row r="124" spans="2:16">
      <c r="B124"/>
      <c r="C124"/>
      <c r="D124"/>
      <c r="E124" s="57"/>
      <c r="F124" s="57"/>
      <c r="G124"/>
      <c r="H124"/>
      <c r="I124"/>
      <c r="J124"/>
      <c r="K124"/>
      <c r="L124"/>
      <c r="M124"/>
      <c r="N124"/>
      <c r="O124"/>
      <c r="P124"/>
    </row>
    <row r="125" spans="2:16">
      <c r="B125"/>
      <c r="C125"/>
      <c r="D125"/>
      <c r="E125" s="57"/>
      <c r="F125" s="57"/>
      <c r="G125"/>
      <c r="H125"/>
      <c r="I125"/>
      <c r="J125"/>
      <c r="K125"/>
      <c r="L125"/>
      <c r="M125"/>
      <c r="N125"/>
      <c r="O125"/>
      <c r="P125"/>
    </row>
    <row r="126" spans="2:16">
      <c r="B126"/>
      <c r="C126"/>
      <c r="D126"/>
      <c r="E126" s="57"/>
      <c r="F126" s="57"/>
      <c r="G126"/>
      <c r="H126"/>
      <c r="I126"/>
      <c r="J126"/>
      <c r="K126"/>
      <c r="L126"/>
      <c r="M126"/>
      <c r="N126"/>
      <c r="O126"/>
      <c r="P126"/>
    </row>
    <row r="127" spans="2:16">
      <c r="B127"/>
      <c r="C127"/>
      <c r="D127"/>
      <c r="E127" s="57"/>
      <c r="F127" s="57"/>
      <c r="G127"/>
      <c r="H127"/>
      <c r="I127"/>
      <c r="J127"/>
      <c r="K127"/>
      <c r="L127"/>
      <c r="M127"/>
      <c r="N127"/>
      <c r="O127"/>
      <c r="P127"/>
    </row>
    <row r="128" spans="2:16">
      <c r="B128"/>
      <c r="C128"/>
      <c r="D128"/>
      <c r="E128" s="57"/>
      <c r="F128" s="57"/>
      <c r="G128"/>
      <c r="H128"/>
      <c r="I128"/>
      <c r="J128"/>
      <c r="K128"/>
      <c r="L128"/>
      <c r="M128"/>
      <c r="N128"/>
      <c r="O128"/>
      <c r="P128"/>
    </row>
    <row r="129" spans="1:16">
      <c r="B129"/>
      <c r="C129"/>
      <c r="D129"/>
      <c r="E129" s="57"/>
      <c r="F129" s="57"/>
      <c r="G129"/>
      <c r="H129"/>
      <c r="I129"/>
      <c r="J129"/>
      <c r="K129"/>
      <c r="L129"/>
      <c r="M129"/>
      <c r="N129"/>
      <c r="O129"/>
      <c r="P129"/>
    </row>
    <row r="130" spans="1:16">
      <c r="A130" s="12" t="s">
        <v>17</v>
      </c>
      <c r="B130"/>
      <c r="C130"/>
      <c r="D130"/>
      <c r="E130" s="57"/>
      <c r="F130" s="57"/>
      <c r="G130"/>
      <c r="H130"/>
      <c r="I130"/>
      <c r="J130"/>
      <c r="K130"/>
      <c r="L130"/>
      <c r="M130"/>
      <c r="N130"/>
      <c r="O130"/>
      <c r="P130"/>
    </row>
    <row r="131" spans="1:16">
      <c r="B131"/>
      <c r="C131"/>
      <c r="D131"/>
      <c r="E131" s="57"/>
      <c r="F131" s="57"/>
      <c r="G131"/>
      <c r="H131"/>
      <c r="I131"/>
      <c r="J131"/>
      <c r="K131"/>
      <c r="L131"/>
      <c r="M131"/>
      <c r="N131"/>
      <c r="O131"/>
      <c r="P131"/>
    </row>
    <row r="132" spans="1:16">
      <c r="B132"/>
      <c r="C132"/>
      <c r="D132"/>
      <c r="E132" s="57"/>
      <c r="F132" s="57"/>
      <c r="G132"/>
      <c r="H132"/>
      <c r="I132"/>
      <c r="J132"/>
      <c r="K132"/>
      <c r="L132"/>
      <c r="M132"/>
      <c r="N132"/>
      <c r="O132"/>
      <c r="P132"/>
    </row>
    <row r="133" spans="1:16">
      <c r="B133"/>
      <c r="C133"/>
      <c r="D133"/>
      <c r="E133" s="57"/>
      <c r="F133" s="57"/>
      <c r="G133"/>
      <c r="H133"/>
      <c r="I133"/>
      <c r="J133"/>
      <c r="K133"/>
      <c r="L133"/>
      <c r="M133"/>
      <c r="N133"/>
      <c r="O133"/>
      <c r="P133"/>
    </row>
    <row r="134" spans="1:16">
      <c r="B134"/>
      <c r="C134"/>
      <c r="D134"/>
      <c r="E134" s="57"/>
      <c r="F134" s="57"/>
      <c r="G134"/>
      <c r="H134"/>
      <c r="I134"/>
      <c r="J134"/>
      <c r="K134"/>
      <c r="L134"/>
      <c r="M134"/>
      <c r="N134"/>
      <c r="O134"/>
      <c r="P134"/>
    </row>
    <row r="135" spans="1:16">
      <c r="B135"/>
      <c r="C135"/>
      <c r="D135"/>
      <c r="E135" s="57"/>
      <c r="F135" s="57"/>
      <c r="G135"/>
      <c r="H135"/>
      <c r="I135"/>
      <c r="J135"/>
      <c r="K135"/>
      <c r="L135"/>
      <c r="M135"/>
      <c r="N135"/>
      <c r="O135"/>
      <c r="P135"/>
    </row>
    <row r="136" spans="1:16">
      <c r="B136"/>
      <c r="C136"/>
      <c r="D136"/>
      <c r="E136" s="57"/>
      <c r="F136" s="57"/>
      <c r="G136"/>
      <c r="H136"/>
      <c r="I136"/>
      <c r="J136"/>
      <c r="K136"/>
      <c r="L136"/>
      <c r="M136"/>
      <c r="N136"/>
      <c r="O136"/>
      <c r="P136"/>
    </row>
    <row r="137" spans="1:16">
      <c r="B137"/>
      <c r="C137"/>
      <c r="D137"/>
      <c r="E137" s="57"/>
      <c r="F137" s="57"/>
      <c r="G137"/>
      <c r="H137"/>
      <c r="I137"/>
      <c r="J137"/>
      <c r="K137"/>
      <c r="L137"/>
      <c r="M137"/>
      <c r="N137"/>
      <c r="O137"/>
      <c r="P137"/>
    </row>
    <row r="138" spans="1:16">
      <c r="B138"/>
      <c r="C138"/>
      <c r="D138"/>
      <c r="E138" s="57"/>
      <c r="F138" s="57"/>
      <c r="G138"/>
      <c r="H138"/>
      <c r="I138"/>
      <c r="J138"/>
      <c r="K138"/>
      <c r="L138"/>
      <c r="M138"/>
      <c r="N138"/>
      <c r="O138"/>
      <c r="P138"/>
    </row>
    <row r="139" spans="1:16">
      <c r="B139"/>
      <c r="C139"/>
      <c r="D139"/>
      <c r="E139" s="57"/>
      <c r="F139" s="57"/>
      <c r="G139"/>
      <c r="H139"/>
      <c r="I139"/>
      <c r="J139"/>
      <c r="K139"/>
      <c r="L139"/>
      <c r="M139"/>
      <c r="N139"/>
      <c r="O139"/>
      <c r="P139"/>
    </row>
    <row r="140" spans="1:16">
      <c r="B140"/>
      <c r="C140"/>
      <c r="D140"/>
      <c r="E140" s="57"/>
      <c r="F140" s="57"/>
      <c r="G140"/>
      <c r="H140"/>
      <c r="I140"/>
      <c r="J140"/>
      <c r="K140"/>
      <c r="L140"/>
      <c r="M140"/>
      <c r="N140"/>
      <c r="O140"/>
      <c r="P140"/>
    </row>
    <row r="141" spans="1:16">
      <c r="B141"/>
      <c r="C141"/>
      <c r="D141"/>
      <c r="E141" s="57"/>
      <c r="F141" s="57"/>
      <c r="G141"/>
      <c r="H141"/>
      <c r="I141"/>
      <c r="J141"/>
      <c r="K141"/>
      <c r="L141"/>
      <c r="M141"/>
      <c r="N141"/>
      <c r="O141"/>
      <c r="P141"/>
    </row>
    <row r="142" spans="1:16">
      <c r="B142"/>
      <c r="C142"/>
      <c r="D142"/>
      <c r="E142" s="57"/>
      <c r="F142" s="57"/>
      <c r="G142"/>
      <c r="H142"/>
      <c r="I142"/>
      <c r="J142"/>
      <c r="K142"/>
      <c r="L142"/>
      <c r="M142"/>
      <c r="N142"/>
      <c r="O142"/>
      <c r="P142"/>
    </row>
    <row r="143" spans="1:16">
      <c r="B143"/>
      <c r="C143"/>
      <c r="D143"/>
      <c r="E143" s="57"/>
      <c r="F143" s="57"/>
      <c r="G143"/>
      <c r="H143"/>
      <c r="I143"/>
      <c r="J143"/>
      <c r="K143"/>
      <c r="L143"/>
      <c r="M143"/>
      <c r="N143"/>
      <c r="O143"/>
      <c r="P143"/>
    </row>
    <row r="144" spans="1:16">
      <c r="B144"/>
      <c r="C144"/>
      <c r="D144"/>
      <c r="E144" s="57"/>
      <c r="F144" s="57"/>
      <c r="G144"/>
      <c r="H144"/>
      <c r="I144"/>
      <c r="J144"/>
      <c r="K144"/>
      <c r="L144"/>
      <c r="M144"/>
      <c r="N144"/>
      <c r="O144"/>
      <c r="P144"/>
    </row>
    <row r="145" spans="2:16">
      <c r="B145"/>
      <c r="C145"/>
      <c r="D145"/>
      <c r="E145" s="57"/>
      <c r="F145" s="57"/>
      <c r="G145"/>
      <c r="H145"/>
      <c r="I145"/>
      <c r="J145"/>
      <c r="K145"/>
      <c r="L145"/>
      <c r="M145"/>
      <c r="N145"/>
      <c r="O145"/>
      <c r="P145"/>
    </row>
    <row r="146" spans="2:16">
      <c r="B146"/>
      <c r="C146"/>
      <c r="D146"/>
      <c r="E146" s="57"/>
      <c r="F146" s="57"/>
      <c r="G146"/>
      <c r="H146"/>
      <c r="I146"/>
      <c r="J146"/>
      <c r="K146"/>
      <c r="L146"/>
      <c r="M146"/>
      <c r="N146"/>
      <c r="O146"/>
      <c r="P146"/>
    </row>
    <row r="147" spans="2:16">
      <c r="B147"/>
      <c r="C147"/>
      <c r="D147"/>
      <c r="E147" s="57"/>
      <c r="F147" s="57"/>
      <c r="G147"/>
      <c r="H147"/>
      <c r="I147"/>
      <c r="J147"/>
      <c r="K147"/>
      <c r="L147"/>
      <c r="M147"/>
      <c r="N147"/>
      <c r="O147"/>
      <c r="P147"/>
    </row>
    <row r="148" spans="2:16">
      <c r="B148"/>
      <c r="C148"/>
      <c r="D148"/>
      <c r="E148" s="57"/>
      <c r="F148" s="57"/>
      <c r="G148"/>
      <c r="H148"/>
      <c r="I148"/>
      <c r="J148"/>
      <c r="K148"/>
      <c r="L148"/>
      <c r="M148"/>
      <c r="N148"/>
      <c r="O148"/>
      <c r="P148"/>
    </row>
    <row r="149" spans="2:16">
      <c r="B149"/>
      <c r="C149"/>
      <c r="D149"/>
      <c r="E149" s="57"/>
      <c r="F149" s="57"/>
      <c r="G149"/>
      <c r="H149"/>
      <c r="I149"/>
      <c r="J149"/>
      <c r="K149"/>
      <c r="L149"/>
      <c r="M149"/>
      <c r="N149"/>
      <c r="O149"/>
      <c r="P149"/>
    </row>
    <row r="150" spans="2:16">
      <c r="B150"/>
      <c r="C150"/>
      <c r="D150"/>
      <c r="E150" s="57"/>
      <c r="F150" s="57"/>
      <c r="G150"/>
      <c r="H150"/>
      <c r="I150"/>
      <c r="J150"/>
      <c r="K150"/>
      <c r="L150"/>
      <c r="M150"/>
      <c r="N150"/>
      <c r="O150"/>
      <c r="P150"/>
    </row>
    <row r="151" spans="2:16">
      <c r="B151"/>
      <c r="C151"/>
      <c r="D151"/>
      <c r="E151" s="57"/>
      <c r="F151" s="57"/>
      <c r="G151"/>
      <c r="H151"/>
      <c r="I151"/>
      <c r="J151"/>
      <c r="K151"/>
      <c r="L151"/>
      <c r="M151"/>
      <c r="N151"/>
      <c r="O151"/>
      <c r="P151"/>
    </row>
    <row r="152" spans="2:16">
      <c r="B152"/>
      <c r="C152"/>
      <c r="D152"/>
      <c r="E152" s="57"/>
      <c r="F152" s="57"/>
      <c r="G152"/>
      <c r="H152"/>
      <c r="I152"/>
      <c r="J152"/>
      <c r="K152"/>
      <c r="L152"/>
      <c r="M152"/>
      <c r="N152"/>
      <c r="O152"/>
      <c r="P152"/>
    </row>
    <row r="153" spans="2:16">
      <c r="B153"/>
      <c r="C153"/>
      <c r="D153"/>
      <c r="E153" s="57"/>
      <c r="F153" s="57"/>
      <c r="G153"/>
      <c r="H153"/>
      <c r="I153"/>
      <c r="J153"/>
      <c r="K153"/>
      <c r="L153"/>
      <c r="M153"/>
      <c r="N153"/>
      <c r="O153"/>
      <c r="P153"/>
    </row>
    <row r="154" spans="2:16">
      <c r="B154"/>
      <c r="C154"/>
      <c r="D154"/>
      <c r="E154" s="57"/>
      <c r="F154" s="57"/>
      <c r="G154"/>
      <c r="H154"/>
      <c r="I154"/>
      <c r="J154"/>
      <c r="K154"/>
      <c r="L154"/>
      <c r="M154"/>
      <c r="N154"/>
      <c r="O154"/>
      <c r="P154"/>
    </row>
    <row r="155" spans="2:16">
      <c r="B155"/>
      <c r="C155"/>
      <c r="D155"/>
      <c r="E155" s="57"/>
      <c r="F155" s="57"/>
      <c r="G155"/>
      <c r="H155"/>
      <c r="I155"/>
      <c r="J155"/>
      <c r="K155"/>
      <c r="L155"/>
      <c r="M155"/>
      <c r="N155"/>
      <c r="O155"/>
      <c r="P155"/>
    </row>
    <row r="156" spans="2:16">
      <c r="B156"/>
      <c r="C156"/>
      <c r="D156"/>
      <c r="E156" s="57"/>
      <c r="F156" s="57"/>
      <c r="G156"/>
      <c r="H156"/>
      <c r="I156"/>
      <c r="J156"/>
      <c r="K156"/>
      <c r="L156"/>
      <c r="M156"/>
      <c r="N156"/>
      <c r="O156"/>
      <c r="P156"/>
    </row>
    <row r="157" spans="2:16">
      <c r="B157"/>
      <c r="C157"/>
      <c r="D157"/>
      <c r="E157" s="57"/>
      <c r="F157" s="57"/>
      <c r="G157"/>
      <c r="H157"/>
      <c r="I157"/>
      <c r="J157"/>
      <c r="K157"/>
      <c r="L157"/>
      <c r="M157"/>
      <c r="N157"/>
      <c r="O157"/>
      <c r="P157"/>
    </row>
    <row r="158" spans="2:16">
      <c r="B158"/>
      <c r="C158"/>
      <c r="D158"/>
      <c r="E158" s="57"/>
      <c r="F158" s="57"/>
      <c r="G158"/>
      <c r="H158"/>
      <c r="I158"/>
      <c r="J158"/>
      <c r="K158"/>
      <c r="L158"/>
      <c r="M158"/>
      <c r="N158"/>
      <c r="O158"/>
      <c r="P158"/>
    </row>
    <row r="159" spans="2:16">
      <c r="B159"/>
      <c r="C159"/>
      <c r="D159"/>
      <c r="E159" s="57"/>
      <c r="F159" s="57"/>
      <c r="G159"/>
      <c r="H159"/>
      <c r="I159"/>
      <c r="J159"/>
      <c r="K159"/>
      <c r="L159"/>
      <c r="M159"/>
      <c r="N159"/>
      <c r="O159"/>
      <c r="P159"/>
    </row>
    <row r="160" spans="2:16">
      <c r="B160"/>
      <c r="C160"/>
      <c r="D160"/>
      <c r="E160" s="57"/>
      <c r="F160" s="57"/>
      <c r="G160"/>
      <c r="H160"/>
      <c r="I160"/>
      <c r="J160"/>
      <c r="K160"/>
      <c r="L160"/>
      <c r="M160"/>
      <c r="N160"/>
      <c r="O160"/>
      <c r="P160"/>
    </row>
    <row r="161" spans="1:16">
      <c r="B161"/>
      <c r="C161"/>
      <c r="D161"/>
      <c r="E161" s="57"/>
      <c r="F161" s="57"/>
      <c r="G161"/>
      <c r="H161"/>
      <c r="I161"/>
      <c r="J161"/>
      <c r="K161"/>
      <c r="L161"/>
      <c r="M161"/>
      <c r="N161"/>
      <c r="O161"/>
      <c r="P161"/>
    </row>
    <row r="162" spans="1:16">
      <c r="A162" s="12" t="s">
        <v>18</v>
      </c>
      <c r="B162"/>
      <c r="C162"/>
      <c r="D162"/>
      <c r="E162" s="57"/>
      <c r="F162" s="57"/>
      <c r="G162"/>
      <c r="H162"/>
      <c r="I162"/>
      <c r="J162"/>
      <c r="K162"/>
      <c r="L162"/>
      <c r="M162"/>
      <c r="N162"/>
      <c r="O162"/>
      <c r="P162"/>
    </row>
    <row r="163" spans="1:16">
      <c r="B163"/>
      <c r="C163"/>
      <c r="D163"/>
      <c r="E163" s="57"/>
      <c r="F163" s="57"/>
      <c r="G163"/>
      <c r="H163"/>
      <c r="I163"/>
      <c r="J163"/>
      <c r="K163"/>
      <c r="L163"/>
      <c r="M163"/>
      <c r="N163"/>
      <c r="O163"/>
      <c r="P163"/>
    </row>
    <row r="164" spans="1:16">
      <c r="B164"/>
      <c r="C164"/>
      <c r="D164"/>
      <c r="E164" s="57"/>
      <c r="F164" s="57"/>
      <c r="G164"/>
      <c r="H164"/>
      <c r="I164"/>
      <c r="J164"/>
      <c r="K164"/>
      <c r="L164"/>
      <c r="M164"/>
      <c r="N164"/>
      <c r="O164"/>
      <c r="P164"/>
    </row>
    <row r="165" spans="1:16">
      <c r="B165"/>
      <c r="C165"/>
      <c r="D165"/>
      <c r="E165" s="57"/>
      <c r="F165" s="57"/>
      <c r="G165"/>
      <c r="H165"/>
      <c r="I165"/>
      <c r="J165"/>
      <c r="K165"/>
      <c r="L165"/>
      <c r="M165"/>
      <c r="N165"/>
      <c r="O165"/>
      <c r="P165"/>
    </row>
    <row r="166" spans="1:16">
      <c r="B166"/>
      <c r="C166"/>
      <c r="D166"/>
      <c r="E166" s="57"/>
      <c r="F166" s="57"/>
      <c r="G166"/>
      <c r="H166"/>
      <c r="I166"/>
      <c r="J166"/>
      <c r="K166"/>
      <c r="L166"/>
      <c r="M166"/>
      <c r="N166"/>
      <c r="O166"/>
      <c r="P166"/>
    </row>
    <row r="167" spans="1:16">
      <c r="B167"/>
      <c r="C167"/>
      <c r="D167"/>
      <c r="E167" s="57"/>
      <c r="F167" s="57"/>
      <c r="G167"/>
      <c r="H167"/>
      <c r="I167"/>
      <c r="J167"/>
      <c r="K167"/>
      <c r="L167"/>
      <c r="M167"/>
      <c r="N167"/>
      <c r="O167"/>
      <c r="P167"/>
    </row>
    <row r="168" spans="1:16">
      <c r="B168"/>
      <c r="C168"/>
      <c r="D168"/>
      <c r="E168" s="57"/>
      <c r="F168" s="57"/>
      <c r="G168"/>
      <c r="H168"/>
      <c r="I168"/>
      <c r="J168"/>
      <c r="K168"/>
      <c r="L168"/>
      <c r="M168"/>
      <c r="N168"/>
      <c r="O168"/>
      <c r="P168"/>
    </row>
    <row r="169" spans="1:16">
      <c r="B169"/>
      <c r="C169"/>
      <c r="D169"/>
      <c r="E169" s="57"/>
      <c r="F169" s="57"/>
      <c r="G169"/>
      <c r="H169"/>
      <c r="I169"/>
      <c r="J169"/>
      <c r="K169"/>
      <c r="L169"/>
      <c r="M169"/>
      <c r="N169"/>
      <c r="O169"/>
      <c r="P169"/>
    </row>
    <row r="170" spans="1:16">
      <c r="B170"/>
      <c r="C170"/>
      <c r="D170"/>
      <c r="E170" s="57"/>
      <c r="F170" s="57"/>
      <c r="G170"/>
      <c r="H170"/>
      <c r="I170"/>
      <c r="J170"/>
      <c r="K170"/>
      <c r="L170"/>
      <c r="M170"/>
      <c r="N170"/>
      <c r="O170"/>
      <c r="P170"/>
    </row>
    <row r="171" spans="1:16">
      <c r="B171"/>
      <c r="C171"/>
      <c r="D171"/>
      <c r="E171" s="57"/>
      <c r="F171" s="57"/>
      <c r="G171"/>
      <c r="H171"/>
      <c r="I171"/>
      <c r="J171"/>
      <c r="K171"/>
      <c r="L171"/>
      <c r="M171"/>
      <c r="N171"/>
      <c r="O171"/>
      <c r="P171"/>
    </row>
    <row r="172" spans="1:16">
      <c r="B172"/>
      <c r="C172"/>
      <c r="D172"/>
      <c r="E172" s="57"/>
      <c r="F172" s="57"/>
      <c r="G172"/>
      <c r="H172"/>
      <c r="I172"/>
      <c r="J172"/>
      <c r="K172"/>
      <c r="L172"/>
      <c r="M172"/>
      <c r="N172"/>
      <c r="O172"/>
      <c r="P172"/>
    </row>
    <row r="173" spans="1:16">
      <c r="B173"/>
      <c r="C173"/>
      <c r="D173"/>
      <c r="E173" s="57"/>
      <c r="F173" s="57"/>
      <c r="G173"/>
      <c r="H173"/>
      <c r="I173"/>
      <c r="J173"/>
      <c r="K173"/>
      <c r="L173"/>
      <c r="M173"/>
      <c r="N173"/>
      <c r="O173"/>
      <c r="P173"/>
    </row>
    <row r="174" spans="1:16">
      <c r="B174"/>
      <c r="C174"/>
      <c r="D174"/>
      <c r="E174" s="57"/>
      <c r="F174" s="57"/>
      <c r="G174"/>
      <c r="H174"/>
      <c r="I174"/>
      <c r="J174"/>
      <c r="K174"/>
      <c r="L174"/>
      <c r="M174"/>
      <c r="N174"/>
      <c r="O174"/>
      <c r="P174"/>
    </row>
    <row r="175" spans="1:16">
      <c r="B175"/>
      <c r="C175"/>
      <c r="D175"/>
      <c r="E175" s="57"/>
      <c r="F175" s="57"/>
      <c r="G175"/>
      <c r="H175"/>
      <c r="I175"/>
      <c r="J175"/>
      <c r="K175"/>
      <c r="L175"/>
      <c r="M175"/>
      <c r="N175"/>
      <c r="O175"/>
      <c r="P175"/>
    </row>
    <row r="176" spans="1:16">
      <c r="B176"/>
      <c r="C176"/>
      <c r="D176"/>
      <c r="E176" s="57"/>
      <c r="F176" s="57"/>
      <c r="G176"/>
      <c r="H176"/>
      <c r="I176"/>
      <c r="J176"/>
      <c r="K176"/>
      <c r="L176"/>
      <c r="M176"/>
      <c r="N176"/>
      <c r="O176"/>
      <c r="P176"/>
    </row>
    <row r="177" spans="2:16">
      <c r="B177"/>
      <c r="C177"/>
      <c r="D177"/>
      <c r="E177" s="57"/>
      <c r="F177" s="57"/>
      <c r="G177"/>
      <c r="H177"/>
      <c r="I177"/>
      <c r="J177"/>
      <c r="K177"/>
      <c r="L177"/>
      <c r="M177"/>
      <c r="N177"/>
      <c r="O177"/>
      <c r="P177"/>
    </row>
    <row r="178" spans="2:16">
      <c r="B178"/>
      <c r="C178"/>
      <c r="D178"/>
      <c r="E178" s="57"/>
      <c r="F178" s="57"/>
      <c r="G178"/>
      <c r="H178"/>
      <c r="I178"/>
      <c r="J178"/>
      <c r="K178"/>
      <c r="L178"/>
      <c r="M178"/>
      <c r="N178"/>
      <c r="O178"/>
      <c r="P178"/>
    </row>
    <row r="179" spans="2:16">
      <c r="B179"/>
      <c r="C179"/>
      <c r="D179"/>
      <c r="E179" s="57"/>
      <c r="F179" s="57"/>
      <c r="G179"/>
      <c r="H179"/>
      <c r="I179"/>
      <c r="J179"/>
      <c r="K179"/>
      <c r="L179"/>
      <c r="M179"/>
      <c r="N179"/>
      <c r="O179"/>
      <c r="P179"/>
    </row>
    <row r="180" spans="2:16">
      <c r="B180"/>
      <c r="C180"/>
      <c r="D180"/>
      <c r="E180" s="57"/>
      <c r="F180" s="57"/>
      <c r="G180"/>
      <c r="H180"/>
      <c r="I180"/>
      <c r="J180"/>
      <c r="K180"/>
      <c r="L180"/>
      <c r="M180"/>
      <c r="N180"/>
      <c r="O180"/>
      <c r="P180"/>
    </row>
    <row r="181" spans="2:16">
      <c r="B181"/>
      <c r="C181"/>
      <c r="D181"/>
      <c r="E181" s="57"/>
      <c r="F181" s="57"/>
      <c r="G181"/>
      <c r="H181"/>
      <c r="I181"/>
      <c r="J181"/>
      <c r="K181"/>
      <c r="L181"/>
      <c r="M181"/>
      <c r="N181"/>
      <c r="O181"/>
      <c r="P181"/>
    </row>
    <row r="182" spans="2:16">
      <c r="B182"/>
      <c r="C182"/>
      <c r="D182"/>
      <c r="E182" s="57"/>
      <c r="F182" s="57"/>
      <c r="G182"/>
      <c r="H182"/>
      <c r="I182"/>
      <c r="J182"/>
      <c r="K182"/>
      <c r="L182"/>
      <c r="M182"/>
      <c r="N182"/>
      <c r="O182"/>
      <c r="P182"/>
    </row>
    <row r="183" spans="2:16">
      <c r="B183"/>
      <c r="C183"/>
      <c r="D183"/>
      <c r="E183" s="57"/>
      <c r="F183" s="57"/>
      <c r="G183"/>
      <c r="H183"/>
      <c r="I183"/>
      <c r="J183"/>
      <c r="K183"/>
      <c r="L183"/>
      <c r="M183"/>
      <c r="N183"/>
      <c r="O183"/>
      <c r="P183"/>
    </row>
    <row r="184" spans="2:16">
      <c r="B184"/>
      <c r="C184"/>
      <c r="D184"/>
      <c r="E184" s="57"/>
      <c r="F184" s="57"/>
      <c r="G184"/>
      <c r="H184"/>
      <c r="I184"/>
      <c r="J184"/>
      <c r="K184"/>
      <c r="L184"/>
      <c r="M184"/>
      <c r="N184"/>
      <c r="O184"/>
      <c r="P184"/>
    </row>
    <row r="185" spans="2:16">
      <c r="B185"/>
      <c r="C185"/>
      <c r="D185"/>
      <c r="E185" s="57"/>
      <c r="F185" s="57"/>
      <c r="G185"/>
      <c r="H185"/>
      <c r="I185"/>
      <c r="J185"/>
      <c r="K185"/>
      <c r="L185"/>
      <c r="M185"/>
      <c r="N185"/>
      <c r="O185"/>
      <c r="P185"/>
    </row>
    <row r="186" spans="2:16">
      <c r="B186"/>
      <c r="C186"/>
      <c r="D186"/>
      <c r="E186" s="57"/>
      <c r="F186" s="57"/>
      <c r="G186"/>
      <c r="H186"/>
      <c r="I186"/>
      <c r="J186"/>
      <c r="K186"/>
      <c r="L186"/>
      <c r="M186"/>
      <c r="N186"/>
      <c r="O186"/>
      <c r="P186"/>
    </row>
    <row r="187" spans="2:16">
      <c r="B187"/>
      <c r="C187"/>
      <c r="D187"/>
      <c r="E187" s="57"/>
      <c r="F187" s="57"/>
      <c r="G187"/>
      <c r="H187"/>
      <c r="I187"/>
      <c r="J187"/>
      <c r="K187"/>
      <c r="L187"/>
      <c r="M187"/>
      <c r="N187"/>
      <c r="O187"/>
      <c r="P187"/>
    </row>
    <row r="188" spans="2:16">
      <c r="B188"/>
      <c r="C188"/>
      <c r="D188"/>
      <c r="E188" s="57"/>
      <c r="F188" s="57"/>
      <c r="G188"/>
      <c r="H188"/>
      <c r="I188"/>
      <c r="J188"/>
      <c r="K188"/>
      <c r="L188"/>
      <c r="M188"/>
      <c r="N188"/>
      <c r="O188"/>
      <c r="P188"/>
    </row>
    <row r="189" spans="2:16">
      <c r="B189"/>
      <c r="C189"/>
      <c r="D189"/>
      <c r="E189" s="57"/>
      <c r="F189" s="57"/>
      <c r="G189"/>
      <c r="H189"/>
      <c r="I189"/>
      <c r="J189"/>
      <c r="K189"/>
      <c r="L189"/>
      <c r="M189"/>
      <c r="N189"/>
      <c r="O189"/>
      <c r="P189"/>
    </row>
    <row r="190" spans="2:16">
      <c r="B190"/>
      <c r="C190"/>
      <c r="D190"/>
      <c r="E190" s="57"/>
      <c r="F190" s="57"/>
      <c r="G190"/>
      <c r="H190"/>
      <c r="I190"/>
      <c r="J190"/>
      <c r="K190"/>
      <c r="L190"/>
      <c r="M190"/>
      <c r="N190"/>
      <c r="O190"/>
      <c r="P190"/>
    </row>
    <row r="191" spans="2:16">
      <c r="B191"/>
      <c r="C191"/>
      <c r="D191"/>
      <c r="E191" s="57"/>
      <c r="F191" s="57"/>
      <c r="G191"/>
      <c r="H191"/>
      <c r="I191"/>
      <c r="J191"/>
      <c r="K191"/>
      <c r="L191"/>
      <c r="M191"/>
      <c r="N191"/>
      <c r="O191"/>
      <c r="P191"/>
    </row>
    <row r="192" spans="2:16">
      <c r="B192"/>
      <c r="C192"/>
      <c r="D192"/>
      <c r="E192" s="57"/>
      <c r="F192" s="57"/>
      <c r="G192"/>
      <c r="H192"/>
      <c r="I192"/>
      <c r="J192"/>
      <c r="K192"/>
      <c r="L192"/>
      <c r="M192"/>
      <c r="N192"/>
      <c r="O192"/>
      <c r="P192"/>
    </row>
    <row r="193" spans="1:16">
      <c r="A193" s="12" t="s">
        <v>19</v>
      </c>
      <c r="B193"/>
      <c r="C193"/>
      <c r="D193"/>
      <c r="E193" s="57"/>
      <c r="F193" s="57"/>
      <c r="G193"/>
      <c r="H193"/>
      <c r="I193"/>
      <c r="J193"/>
      <c r="K193"/>
      <c r="L193"/>
      <c r="M193"/>
      <c r="N193"/>
      <c r="O193"/>
      <c r="P193"/>
    </row>
    <row r="194" spans="1:16">
      <c r="B194"/>
      <c r="C194"/>
      <c r="D194"/>
      <c r="E194" s="57"/>
      <c r="F194" s="57"/>
      <c r="G194"/>
      <c r="H194"/>
      <c r="I194"/>
      <c r="J194"/>
      <c r="K194"/>
      <c r="L194"/>
      <c r="M194"/>
      <c r="N194"/>
      <c r="O194"/>
      <c r="P194"/>
    </row>
    <row r="195" spans="1:16">
      <c r="B195"/>
      <c r="C195"/>
      <c r="D195"/>
      <c r="E195" s="57"/>
      <c r="F195" s="57"/>
      <c r="G195"/>
      <c r="H195"/>
      <c r="I195"/>
      <c r="J195"/>
      <c r="K195"/>
      <c r="L195"/>
      <c r="M195"/>
      <c r="N195"/>
      <c r="O195"/>
      <c r="P195"/>
    </row>
    <row r="196" spans="1:16">
      <c r="B196"/>
      <c r="C196"/>
      <c r="D196"/>
      <c r="E196" s="57"/>
      <c r="F196" s="57"/>
      <c r="G196"/>
      <c r="H196"/>
      <c r="I196"/>
      <c r="J196"/>
      <c r="K196"/>
      <c r="L196"/>
      <c r="M196"/>
      <c r="N196"/>
      <c r="O196"/>
      <c r="P196"/>
    </row>
    <row r="197" spans="1:16">
      <c r="B197"/>
      <c r="C197"/>
      <c r="D197"/>
      <c r="E197" s="57"/>
      <c r="F197" s="57"/>
      <c r="G197"/>
      <c r="H197"/>
      <c r="I197"/>
      <c r="J197"/>
      <c r="K197"/>
      <c r="L197"/>
      <c r="M197"/>
      <c r="N197"/>
      <c r="O197"/>
      <c r="P197"/>
    </row>
    <row r="198" spans="1:16">
      <c r="B198"/>
      <c r="C198"/>
      <c r="D198"/>
      <c r="E198" s="57"/>
      <c r="F198" s="57"/>
      <c r="G198"/>
      <c r="H198"/>
      <c r="I198"/>
      <c r="J198"/>
      <c r="K198"/>
      <c r="L198"/>
      <c r="M198"/>
      <c r="N198"/>
      <c r="O198"/>
      <c r="P198"/>
    </row>
    <row r="199" spans="1:16">
      <c r="B199"/>
      <c r="C199"/>
      <c r="D199"/>
      <c r="E199" s="57"/>
      <c r="F199" s="57"/>
      <c r="G199"/>
      <c r="H199"/>
      <c r="I199"/>
      <c r="J199"/>
      <c r="K199"/>
      <c r="L199"/>
      <c r="M199"/>
      <c r="N199"/>
      <c r="O199"/>
      <c r="P199"/>
    </row>
    <row r="200" spans="1:16">
      <c r="B200"/>
      <c r="C200"/>
      <c r="D200"/>
      <c r="E200" s="57"/>
      <c r="F200" s="57"/>
      <c r="G200"/>
      <c r="H200"/>
      <c r="I200"/>
      <c r="J200"/>
      <c r="K200"/>
      <c r="L200"/>
      <c r="M200"/>
      <c r="N200"/>
      <c r="O200"/>
      <c r="P200"/>
    </row>
    <row r="201" spans="1:16">
      <c r="B201"/>
      <c r="C201"/>
      <c r="D201"/>
      <c r="E201" s="57"/>
      <c r="F201" s="57"/>
      <c r="G201"/>
      <c r="H201"/>
      <c r="I201"/>
      <c r="J201"/>
      <c r="K201"/>
      <c r="L201"/>
      <c r="M201"/>
      <c r="N201"/>
      <c r="O201"/>
      <c r="P201"/>
    </row>
    <row r="202" spans="1:16">
      <c r="B202"/>
      <c r="C202"/>
      <c r="D202"/>
      <c r="E202" s="57"/>
      <c r="F202" s="57"/>
      <c r="G202"/>
      <c r="H202"/>
      <c r="I202"/>
      <c r="J202"/>
      <c r="K202"/>
      <c r="L202"/>
      <c r="M202"/>
      <c r="N202"/>
      <c r="O202"/>
      <c r="P202"/>
    </row>
    <row r="203" spans="1:16">
      <c r="B203"/>
      <c r="C203"/>
      <c r="D203"/>
      <c r="E203" s="57"/>
      <c r="F203" s="57"/>
      <c r="G203"/>
      <c r="H203"/>
      <c r="I203"/>
      <c r="J203"/>
      <c r="K203"/>
      <c r="L203"/>
      <c r="M203"/>
      <c r="N203"/>
      <c r="O203"/>
      <c r="P203"/>
    </row>
    <row r="204" spans="1:16">
      <c r="B204"/>
      <c r="C204"/>
      <c r="D204"/>
      <c r="E204" s="57"/>
      <c r="F204" s="57"/>
      <c r="G204"/>
      <c r="H204"/>
      <c r="I204"/>
      <c r="J204"/>
      <c r="K204"/>
      <c r="L204"/>
      <c r="M204"/>
      <c r="N204"/>
      <c r="O204"/>
      <c r="P204"/>
    </row>
    <row r="205" spans="1:16">
      <c r="B205"/>
      <c r="C205"/>
      <c r="D205"/>
      <c r="E205" s="57"/>
      <c r="F205" s="57"/>
      <c r="G205"/>
      <c r="H205"/>
      <c r="I205"/>
      <c r="J205"/>
      <c r="K205"/>
      <c r="L205"/>
      <c r="M205"/>
      <c r="N205"/>
      <c r="O205"/>
      <c r="P205"/>
    </row>
    <row r="206" spans="1:16">
      <c r="B206"/>
      <c r="C206"/>
      <c r="D206"/>
      <c r="E206" s="57"/>
      <c r="F206" s="57"/>
      <c r="G206"/>
      <c r="H206"/>
      <c r="I206"/>
      <c r="J206"/>
      <c r="K206"/>
      <c r="L206"/>
      <c r="M206"/>
      <c r="N206"/>
      <c r="O206"/>
      <c r="P206"/>
    </row>
    <row r="207" spans="1:16">
      <c r="B207"/>
      <c r="C207"/>
      <c r="D207"/>
      <c r="E207" s="57"/>
      <c r="F207" s="57"/>
      <c r="G207"/>
      <c r="H207"/>
      <c r="I207"/>
      <c r="J207"/>
      <c r="K207"/>
      <c r="L207"/>
      <c r="M207"/>
      <c r="N207"/>
      <c r="O207"/>
      <c r="P207"/>
    </row>
    <row r="208" spans="1:16">
      <c r="B208"/>
      <c r="C208"/>
      <c r="D208"/>
      <c r="E208" s="57"/>
      <c r="F208" s="57"/>
      <c r="G208"/>
      <c r="H208"/>
      <c r="I208"/>
      <c r="J208"/>
      <c r="K208"/>
      <c r="L208"/>
      <c r="M208"/>
      <c r="N208"/>
      <c r="O208"/>
      <c r="P208"/>
    </row>
    <row r="209" spans="2:16">
      <c r="B209"/>
      <c r="C209"/>
      <c r="D209"/>
      <c r="E209" s="57"/>
      <c r="F209" s="57"/>
      <c r="G209"/>
      <c r="H209"/>
      <c r="I209"/>
      <c r="J209"/>
      <c r="K209"/>
      <c r="L209"/>
      <c r="M209"/>
      <c r="N209"/>
      <c r="O209"/>
      <c r="P209"/>
    </row>
    <row r="210" spans="2:16">
      <c r="B210"/>
      <c r="C210"/>
      <c r="D210"/>
      <c r="E210" s="57"/>
      <c r="F210" s="57"/>
      <c r="G210"/>
      <c r="H210"/>
      <c r="I210"/>
      <c r="J210"/>
      <c r="K210"/>
      <c r="L210"/>
      <c r="M210"/>
      <c r="N210"/>
      <c r="O210"/>
      <c r="P210"/>
    </row>
    <row r="211" spans="2:16">
      <c r="B211"/>
      <c r="C211"/>
      <c r="D211"/>
      <c r="E211" s="57"/>
      <c r="F211" s="57"/>
      <c r="G211"/>
      <c r="H211"/>
      <c r="I211"/>
      <c r="J211"/>
      <c r="K211"/>
      <c r="L211"/>
      <c r="M211"/>
      <c r="N211"/>
      <c r="O211"/>
      <c r="P211"/>
    </row>
    <row r="212" spans="2:16">
      <c r="B212"/>
      <c r="C212"/>
      <c r="D212"/>
      <c r="E212" s="57"/>
      <c r="F212" s="57"/>
      <c r="G212"/>
      <c r="H212"/>
      <c r="I212"/>
      <c r="J212"/>
      <c r="K212"/>
      <c r="L212"/>
      <c r="M212"/>
      <c r="N212"/>
      <c r="O212"/>
      <c r="P212"/>
    </row>
    <row r="213" spans="2:16">
      <c r="B213"/>
      <c r="C213"/>
      <c r="D213"/>
      <c r="E213" s="57"/>
      <c r="F213" s="57"/>
      <c r="G213"/>
      <c r="H213"/>
      <c r="I213"/>
      <c r="J213"/>
      <c r="K213"/>
      <c r="L213"/>
      <c r="M213"/>
      <c r="N213"/>
      <c r="O213"/>
      <c r="P213"/>
    </row>
    <row r="214" spans="2:16">
      <c r="B214"/>
      <c r="C214"/>
      <c r="D214"/>
      <c r="E214" s="57"/>
      <c r="F214" s="57"/>
      <c r="G214"/>
      <c r="H214"/>
      <c r="I214"/>
      <c r="J214"/>
      <c r="K214"/>
      <c r="L214"/>
      <c r="M214"/>
      <c r="N214"/>
      <c r="O214"/>
      <c r="P214"/>
    </row>
    <row r="215" spans="2:16">
      <c r="B215"/>
      <c r="C215"/>
      <c r="D215"/>
      <c r="E215" s="57"/>
      <c r="F215" s="57"/>
      <c r="G215"/>
      <c r="H215"/>
      <c r="I215"/>
      <c r="J215"/>
      <c r="K215"/>
      <c r="L215"/>
      <c r="M215"/>
      <c r="N215"/>
      <c r="O215"/>
      <c r="P215"/>
    </row>
    <row r="216" spans="2:16">
      <c r="B216"/>
      <c r="C216"/>
      <c r="D216"/>
      <c r="E216" s="57"/>
      <c r="F216" s="57"/>
      <c r="G216"/>
      <c r="H216"/>
      <c r="I216"/>
      <c r="J216"/>
      <c r="K216"/>
      <c r="L216"/>
      <c r="M216"/>
      <c r="N216"/>
      <c r="O216"/>
      <c r="P216"/>
    </row>
    <row r="217" spans="2:16">
      <c r="B217"/>
      <c r="C217"/>
      <c r="D217"/>
      <c r="E217" s="57"/>
      <c r="F217" s="57"/>
      <c r="G217"/>
      <c r="H217"/>
      <c r="I217"/>
      <c r="J217"/>
      <c r="K217"/>
      <c r="L217"/>
      <c r="M217"/>
      <c r="N217"/>
      <c r="O217"/>
      <c r="P217"/>
    </row>
    <row r="218" spans="2:16">
      <c r="B218"/>
      <c r="C218"/>
      <c r="D218"/>
      <c r="E218" s="57"/>
      <c r="F218" s="57"/>
      <c r="G218"/>
      <c r="H218"/>
      <c r="I218"/>
      <c r="J218"/>
      <c r="K218"/>
      <c r="L218"/>
      <c r="M218"/>
      <c r="N218"/>
      <c r="O218"/>
      <c r="P218"/>
    </row>
    <row r="219" spans="2:16">
      <c r="B219"/>
      <c r="C219"/>
      <c r="D219"/>
      <c r="E219" s="57"/>
      <c r="F219" s="57"/>
      <c r="G219"/>
      <c r="H219"/>
      <c r="I219"/>
      <c r="J219"/>
      <c r="K219"/>
      <c r="L219"/>
      <c r="M219"/>
      <c r="N219"/>
      <c r="O219"/>
      <c r="P219"/>
    </row>
    <row r="220" spans="2:16">
      <c r="B220"/>
      <c r="C220"/>
      <c r="D220"/>
      <c r="E220" s="57"/>
      <c r="F220" s="57"/>
      <c r="G220"/>
      <c r="H220"/>
      <c r="I220"/>
      <c r="J220"/>
      <c r="K220"/>
      <c r="L220"/>
      <c r="M220"/>
      <c r="N220"/>
      <c r="O220"/>
      <c r="P220"/>
    </row>
    <row r="221" spans="2:16">
      <c r="B221"/>
      <c r="C221"/>
      <c r="D221"/>
      <c r="E221" s="57"/>
      <c r="F221" s="57"/>
      <c r="G221"/>
      <c r="H221"/>
      <c r="I221"/>
      <c r="J221"/>
      <c r="K221"/>
      <c r="L221"/>
      <c r="M221"/>
      <c r="N221"/>
      <c r="O221"/>
      <c r="P221"/>
    </row>
    <row r="222" spans="2:16">
      <c r="B222"/>
      <c r="C222"/>
      <c r="D222"/>
      <c r="E222" s="57"/>
      <c r="F222" s="57"/>
      <c r="G222"/>
      <c r="H222"/>
      <c r="I222"/>
      <c r="J222"/>
      <c r="K222"/>
      <c r="L222"/>
      <c r="M222"/>
      <c r="N222"/>
      <c r="O222"/>
      <c r="P222"/>
    </row>
    <row r="223" spans="2:16">
      <c r="B223"/>
      <c r="C223"/>
      <c r="D223"/>
      <c r="E223" s="57"/>
      <c r="F223" s="57"/>
      <c r="G223"/>
      <c r="H223"/>
      <c r="I223"/>
      <c r="J223"/>
      <c r="K223"/>
      <c r="L223"/>
      <c r="M223"/>
      <c r="N223"/>
      <c r="O223"/>
      <c r="P223"/>
    </row>
    <row r="224" spans="2:16">
      <c r="B224"/>
      <c r="C224"/>
      <c r="D224"/>
      <c r="E224" s="57"/>
      <c r="F224" s="57"/>
      <c r="G224"/>
      <c r="H224"/>
      <c r="I224"/>
      <c r="J224"/>
      <c r="K224"/>
      <c r="L224"/>
      <c r="M224"/>
      <c r="N224"/>
      <c r="O224"/>
      <c r="P224"/>
    </row>
    <row r="225" spans="1:16">
      <c r="A225" s="12" t="s">
        <v>20</v>
      </c>
      <c r="B225"/>
      <c r="C225"/>
      <c r="D225"/>
      <c r="E225" s="57"/>
      <c r="F225" s="57"/>
      <c r="G225"/>
      <c r="H225"/>
      <c r="I225"/>
      <c r="J225"/>
      <c r="K225"/>
      <c r="L225"/>
      <c r="M225"/>
      <c r="N225"/>
      <c r="O225"/>
      <c r="P225"/>
    </row>
    <row r="226" spans="1:16">
      <c r="B226"/>
      <c r="C226"/>
      <c r="D226"/>
      <c r="E226" s="57"/>
      <c r="F226" s="57"/>
      <c r="G226"/>
      <c r="H226"/>
      <c r="I226"/>
      <c r="J226"/>
      <c r="K226"/>
      <c r="L226"/>
      <c r="M226"/>
      <c r="N226"/>
      <c r="O226"/>
      <c r="P226"/>
    </row>
    <row r="227" spans="1:16">
      <c r="B227"/>
      <c r="C227"/>
      <c r="D227"/>
      <c r="E227" s="57"/>
      <c r="F227" s="57"/>
      <c r="G227"/>
      <c r="H227"/>
      <c r="I227"/>
      <c r="J227"/>
      <c r="K227"/>
      <c r="L227"/>
      <c r="M227"/>
      <c r="N227"/>
      <c r="O227"/>
      <c r="P227"/>
    </row>
    <row r="228" spans="1:16">
      <c r="B228"/>
      <c r="C228"/>
      <c r="D228"/>
      <c r="E228" s="57"/>
      <c r="F228" s="57"/>
      <c r="G228"/>
      <c r="H228"/>
      <c r="I228"/>
      <c r="J228"/>
      <c r="K228"/>
      <c r="L228"/>
      <c r="M228"/>
      <c r="N228"/>
      <c r="O228"/>
      <c r="P228"/>
    </row>
    <row r="229" spans="1:16">
      <c r="B229"/>
      <c r="C229"/>
      <c r="D229"/>
      <c r="E229" s="57"/>
      <c r="F229" s="57"/>
      <c r="G229"/>
      <c r="H229"/>
      <c r="I229"/>
      <c r="J229"/>
      <c r="K229"/>
      <c r="L229"/>
      <c r="M229"/>
      <c r="N229"/>
      <c r="O229"/>
      <c r="P229"/>
    </row>
    <row r="230" spans="1:16">
      <c r="B230"/>
      <c r="C230"/>
      <c r="D230"/>
      <c r="E230" s="57"/>
      <c r="F230" s="57"/>
      <c r="G230"/>
      <c r="H230"/>
      <c r="I230"/>
      <c r="J230"/>
      <c r="K230"/>
      <c r="L230"/>
      <c r="M230"/>
      <c r="N230"/>
      <c r="O230"/>
      <c r="P230"/>
    </row>
    <row r="231" spans="1:16">
      <c r="B231"/>
      <c r="C231"/>
      <c r="D231"/>
      <c r="E231" s="57"/>
      <c r="F231" s="57"/>
      <c r="G231"/>
      <c r="H231"/>
      <c r="I231"/>
      <c r="J231"/>
      <c r="K231"/>
      <c r="L231"/>
      <c r="M231"/>
      <c r="N231"/>
      <c r="O231"/>
      <c r="P231"/>
    </row>
    <row r="232" spans="1:16">
      <c r="B232"/>
      <c r="C232"/>
      <c r="D232"/>
      <c r="E232" s="57"/>
      <c r="F232" s="57"/>
      <c r="G232"/>
      <c r="H232"/>
      <c r="I232"/>
      <c r="J232"/>
      <c r="K232"/>
      <c r="L232"/>
      <c r="M232"/>
      <c r="N232"/>
      <c r="O232"/>
      <c r="P232"/>
    </row>
    <row r="233" spans="1:16">
      <c r="B233"/>
      <c r="C233"/>
      <c r="D233"/>
      <c r="E233" s="57"/>
      <c r="F233" s="57"/>
      <c r="G233"/>
      <c r="H233"/>
      <c r="I233"/>
      <c r="J233"/>
      <c r="K233"/>
      <c r="L233"/>
      <c r="M233"/>
      <c r="N233"/>
      <c r="O233"/>
      <c r="P233"/>
    </row>
    <row r="234" spans="1:16">
      <c r="B234"/>
      <c r="C234"/>
      <c r="D234"/>
      <c r="E234" s="57"/>
      <c r="F234" s="57"/>
      <c r="G234"/>
      <c r="H234"/>
      <c r="I234"/>
      <c r="J234"/>
      <c r="K234"/>
      <c r="L234"/>
      <c r="M234"/>
      <c r="N234"/>
      <c r="O234"/>
      <c r="P234"/>
    </row>
    <row r="235" spans="1:16">
      <c r="B235"/>
      <c r="C235"/>
      <c r="D235"/>
      <c r="E235" s="57"/>
      <c r="F235" s="57"/>
      <c r="G235"/>
      <c r="H235"/>
      <c r="I235"/>
      <c r="J235"/>
      <c r="K235"/>
      <c r="L235"/>
      <c r="M235"/>
      <c r="N235"/>
      <c r="O235"/>
      <c r="P235"/>
    </row>
    <row r="236" spans="1:16">
      <c r="B236"/>
      <c r="C236"/>
      <c r="D236"/>
      <c r="E236" s="57"/>
      <c r="F236" s="57"/>
      <c r="G236"/>
      <c r="H236"/>
      <c r="I236"/>
      <c r="J236"/>
      <c r="K236"/>
      <c r="L236"/>
      <c r="M236"/>
      <c r="N236"/>
      <c r="O236"/>
      <c r="P236"/>
    </row>
    <row r="237" spans="1:16">
      <c r="B237"/>
      <c r="C237"/>
      <c r="D237"/>
      <c r="E237" s="57"/>
      <c r="F237" s="57"/>
      <c r="G237"/>
      <c r="H237"/>
      <c r="I237"/>
      <c r="J237"/>
      <c r="K237"/>
      <c r="L237"/>
      <c r="M237"/>
      <c r="N237"/>
      <c r="O237"/>
      <c r="P237"/>
    </row>
    <row r="238" spans="1:16">
      <c r="B238"/>
      <c r="C238"/>
      <c r="D238"/>
      <c r="E238" s="57"/>
      <c r="F238" s="57"/>
      <c r="G238"/>
      <c r="H238"/>
      <c r="I238"/>
      <c r="J238"/>
      <c r="K238"/>
      <c r="L238"/>
      <c r="M238"/>
      <c r="N238"/>
      <c r="O238"/>
      <c r="P238"/>
    </row>
    <row r="239" spans="1:16">
      <c r="B239"/>
      <c r="C239"/>
      <c r="D239"/>
      <c r="E239" s="57"/>
      <c r="F239" s="57"/>
      <c r="G239"/>
      <c r="H239"/>
      <c r="I239"/>
      <c r="J239"/>
      <c r="K239"/>
      <c r="L239"/>
      <c r="M239"/>
      <c r="N239"/>
      <c r="O239"/>
      <c r="P239"/>
    </row>
    <row r="240" spans="1:16">
      <c r="B240"/>
      <c r="C240"/>
      <c r="D240"/>
      <c r="E240" s="57"/>
      <c r="F240" s="57"/>
      <c r="G240"/>
      <c r="H240"/>
      <c r="I240"/>
      <c r="J240"/>
      <c r="K240"/>
      <c r="L240"/>
      <c r="M240"/>
      <c r="N240"/>
      <c r="O240"/>
      <c r="P240"/>
    </row>
    <row r="241" spans="2:16">
      <c r="B241"/>
      <c r="C241"/>
      <c r="D241"/>
      <c r="E241" s="57"/>
      <c r="F241" s="57"/>
      <c r="G241"/>
      <c r="H241"/>
      <c r="I241"/>
      <c r="J241"/>
      <c r="K241"/>
      <c r="L241"/>
      <c r="M241"/>
      <c r="N241"/>
      <c r="O241"/>
      <c r="P241"/>
    </row>
    <row r="242" spans="2:16">
      <c r="B242"/>
      <c r="C242"/>
      <c r="D242"/>
      <c r="E242" s="57"/>
      <c r="F242" s="57"/>
      <c r="G242"/>
      <c r="H242"/>
      <c r="I242"/>
      <c r="J242"/>
      <c r="K242"/>
      <c r="L242"/>
      <c r="M242"/>
      <c r="N242"/>
      <c r="O242"/>
      <c r="P242"/>
    </row>
    <row r="243" spans="2:16">
      <c r="B243"/>
      <c r="C243"/>
      <c r="D243"/>
      <c r="E243" s="57"/>
      <c r="F243" s="57"/>
      <c r="G243"/>
      <c r="H243"/>
      <c r="I243"/>
      <c r="J243"/>
      <c r="K243"/>
      <c r="L243"/>
      <c r="M243"/>
      <c r="N243"/>
      <c r="O243"/>
      <c r="P243"/>
    </row>
    <row r="244" spans="2:16">
      <c r="B244"/>
      <c r="C244"/>
      <c r="D244"/>
      <c r="E244" s="57"/>
      <c r="F244" s="57"/>
      <c r="G244"/>
      <c r="H244"/>
      <c r="I244"/>
      <c r="J244"/>
      <c r="K244"/>
      <c r="L244"/>
      <c r="M244"/>
      <c r="N244"/>
      <c r="O244"/>
      <c r="P244"/>
    </row>
    <row r="245" spans="2:16">
      <c r="B245"/>
      <c r="C245"/>
      <c r="D245"/>
      <c r="E245" s="57"/>
      <c r="F245" s="57"/>
      <c r="G245"/>
      <c r="H245"/>
      <c r="I245"/>
      <c r="J245"/>
      <c r="K245"/>
      <c r="L245"/>
      <c r="M245"/>
      <c r="N245"/>
      <c r="O245"/>
      <c r="P245"/>
    </row>
    <row r="246" spans="2:16">
      <c r="B246"/>
      <c r="C246"/>
      <c r="D246"/>
      <c r="E246" s="57"/>
      <c r="F246" s="57"/>
      <c r="G246"/>
      <c r="H246"/>
      <c r="I246"/>
      <c r="J246"/>
      <c r="K246"/>
      <c r="L246"/>
      <c r="M246"/>
      <c r="N246"/>
      <c r="O246"/>
      <c r="P246"/>
    </row>
    <row r="247" spans="2:16">
      <c r="B247"/>
      <c r="C247"/>
      <c r="D247"/>
      <c r="E247" s="57"/>
      <c r="F247" s="57"/>
      <c r="G247"/>
      <c r="H247"/>
      <c r="I247"/>
      <c r="J247"/>
      <c r="K247"/>
      <c r="L247"/>
      <c r="M247"/>
      <c r="N247"/>
      <c r="O247"/>
      <c r="P247"/>
    </row>
    <row r="248" spans="2:16">
      <c r="B248"/>
      <c r="C248"/>
      <c r="D248"/>
      <c r="E248" s="57"/>
      <c r="F248" s="57"/>
      <c r="G248"/>
      <c r="H248"/>
      <c r="I248"/>
      <c r="J248"/>
      <c r="K248"/>
      <c r="L248"/>
      <c r="M248"/>
      <c r="N248"/>
      <c r="O248"/>
      <c r="P248"/>
    </row>
    <row r="249" spans="2:16">
      <c r="B249"/>
      <c r="C249"/>
      <c r="D249"/>
      <c r="E249" s="57"/>
      <c r="F249" s="57"/>
      <c r="G249"/>
      <c r="H249"/>
      <c r="I249"/>
      <c r="J249"/>
      <c r="K249"/>
      <c r="L249"/>
      <c r="M249"/>
      <c r="N249"/>
      <c r="O249"/>
      <c r="P249"/>
    </row>
    <row r="250" spans="2:16">
      <c r="B250"/>
      <c r="C250"/>
      <c r="D250"/>
      <c r="E250" s="57"/>
      <c r="F250" s="57"/>
      <c r="G250"/>
      <c r="H250"/>
      <c r="I250"/>
      <c r="J250"/>
      <c r="K250"/>
      <c r="L250"/>
      <c r="M250"/>
      <c r="N250"/>
      <c r="O250"/>
      <c r="P250"/>
    </row>
    <row r="251" spans="2:16">
      <c r="B251"/>
      <c r="C251"/>
      <c r="D251"/>
      <c r="E251" s="57"/>
      <c r="F251" s="57"/>
      <c r="G251"/>
      <c r="H251"/>
      <c r="I251"/>
      <c r="J251"/>
      <c r="K251"/>
      <c r="L251"/>
      <c r="M251"/>
      <c r="N251"/>
      <c r="O251"/>
      <c r="P251"/>
    </row>
    <row r="252" spans="2:16">
      <c r="B252"/>
      <c r="C252"/>
      <c r="D252"/>
      <c r="E252" s="57"/>
      <c r="F252" s="57"/>
      <c r="G252"/>
      <c r="H252"/>
      <c r="I252"/>
      <c r="J252"/>
      <c r="K252"/>
      <c r="L252"/>
      <c r="M252"/>
      <c r="N252"/>
      <c r="O252"/>
      <c r="P252"/>
    </row>
    <row r="253" spans="2:16">
      <c r="B253"/>
      <c r="C253"/>
      <c r="D253"/>
      <c r="E253" s="57"/>
      <c r="F253" s="57"/>
      <c r="G253"/>
      <c r="H253"/>
      <c r="I253"/>
      <c r="J253"/>
      <c r="K253"/>
      <c r="L253"/>
      <c r="M253"/>
      <c r="N253"/>
      <c r="O253"/>
      <c r="P253"/>
    </row>
    <row r="254" spans="2:16">
      <c r="B254"/>
      <c r="C254"/>
      <c r="D254"/>
      <c r="E254" s="57"/>
      <c r="F254" s="57"/>
      <c r="G254"/>
      <c r="H254"/>
      <c r="I254"/>
      <c r="J254"/>
      <c r="K254"/>
      <c r="L254"/>
      <c r="M254"/>
      <c r="N254"/>
      <c r="O254"/>
      <c r="P254"/>
    </row>
    <row r="255" spans="2:16">
      <c r="B255"/>
      <c r="C255"/>
      <c r="D255"/>
      <c r="E255" s="57"/>
      <c r="F255" s="57"/>
      <c r="G255"/>
      <c r="H255"/>
      <c r="I255"/>
      <c r="J255"/>
      <c r="K255"/>
      <c r="L255"/>
      <c r="M255"/>
      <c r="N255"/>
      <c r="O255"/>
      <c r="P255"/>
    </row>
    <row r="256" spans="2:16">
      <c r="B256"/>
      <c r="C256"/>
      <c r="D256"/>
      <c r="E256" s="57"/>
      <c r="F256" s="57"/>
      <c r="G256"/>
      <c r="H256"/>
      <c r="I256"/>
      <c r="J256"/>
      <c r="K256"/>
      <c r="L256"/>
      <c r="M256"/>
      <c r="N256"/>
      <c r="O256"/>
      <c r="P256"/>
    </row>
    <row r="257" spans="1:16">
      <c r="A257" s="12" t="s">
        <v>21</v>
      </c>
      <c r="B257"/>
      <c r="C257"/>
      <c r="D257"/>
      <c r="E257" s="57"/>
      <c r="F257" s="57"/>
      <c r="G257"/>
      <c r="H257"/>
      <c r="I257"/>
      <c r="J257"/>
      <c r="K257"/>
      <c r="L257"/>
      <c r="M257"/>
      <c r="N257"/>
      <c r="O257"/>
      <c r="P257"/>
    </row>
    <row r="258" spans="1:16">
      <c r="B258"/>
      <c r="C258"/>
      <c r="D258"/>
      <c r="E258" s="57"/>
      <c r="F258" s="57"/>
      <c r="G258"/>
      <c r="H258"/>
      <c r="I258"/>
      <c r="J258"/>
      <c r="K258"/>
      <c r="L258"/>
      <c r="M258"/>
      <c r="N258"/>
      <c r="O258"/>
      <c r="P258"/>
    </row>
    <row r="259" spans="1:16">
      <c r="B259"/>
      <c r="C259"/>
      <c r="D259"/>
      <c r="E259" s="57"/>
      <c r="F259" s="57"/>
      <c r="G259"/>
      <c r="H259"/>
      <c r="I259"/>
      <c r="J259"/>
      <c r="K259"/>
      <c r="L259"/>
      <c r="M259"/>
      <c r="N259"/>
      <c r="O259"/>
      <c r="P259"/>
    </row>
    <row r="260" spans="1:16">
      <c r="B260"/>
      <c r="C260"/>
      <c r="D260"/>
      <c r="E260" s="57"/>
      <c r="F260" s="57"/>
      <c r="G260"/>
      <c r="H260"/>
      <c r="I260"/>
      <c r="J260"/>
      <c r="K260"/>
      <c r="L260"/>
      <c r="M260"/>
      <c r="N260"/>
      <c r="O260"/>
      <c r="P260"/>
    </row>
    <row r="261" spans="1:16">
      <c r="B261"/>
      <c r="C261"/>
      <c r="D261"/>
      <c r="E261" s="57"/>
      <c r="F261" s="57"/>
      <c r="G261"/>
      <c r="H261"/>
      <c r="I261"/>
      <c r="J261"/>
      <c r="K261"/>
      <c r="L261"/>
      <c r="M261"/>
      <c r="N261"/>
      <c r="O261"/>
      <c r="P261"/>
    </row>
    <row r="262" spans="1:16">
      <c r="B262"/>
      <c r="C262"/>
      <c r="D262"/>
      <c r="E262" s="57"/>
      <c r="F262" s="57"/>
      <c r="G262"/>
      <c r="H262"/>
      <c r="I262"/>
      <c r="J262"/>
      <c r="K262"/>
      <c r="L262"/>
      <c r="M262"/>
      <c r="N262"/>
      <c r="O262"/>
      <c r="P262"/>
    </row>
    <row r="263" spans="1:16">
      <c r="B263"/>
      <c r="C263"/>
      <c r="D263"/>
      <c r="E263" s="57"/>
      <c r="F263" s="57"/>
      <c r="G263"/>
      <c r="H263"/>
      <c r="I263"/>
      <c r="J263"/>
      <c r="K263"/>
      <c r="L263"/>
      <c r="M263"/>
      <c r="N263"/>
      <c r="O263"/>
      <c r="P263"/>
    </row>
    <row r="264" spans="1:16">
      <c r="B264"/>
      <c r="C264"/>
      <c r="D264"/>
      <c r="E264" s="57"/>
      <c r="F264" s="57"/>
      <c r="G264"/>
      <c r="H264"/>
      <c r="I264"/>
      <c r="J264"/>
      <c r="K264"/>
      <c r="L264"/>
      <c r="M264"/>
      <c r="N264"/>
      <c r="O264"/>
      <c r="P264"/>
    </row>
    <row r="265" spans="1:16">
      <c r="B265"/>
      <c r="C265"/>
      <c r="D265"/>
      <c r="E265" s="57"/>
      <c r="F265" s="57"/>
      <c r="G265"/>
      <c r="H265"/>
      <c r="I265"/>
      <c r="J265"/>
      <c r="K265"/>
      <c r="L265"/>
      <c r="M265"/>
      <c r="N265"/>
      <c r="O265"/>
      <c r="P265"/>
    </row>
    <row r="266" spans="1:16">
      <c r="B266"/>
      <c r="C266"/>
      <c r="D266"/>
      <c r="E266" s="57"/>
      <c r="F266" s="57"/>
      <c r="G266"/>
      <c r="H266"/>
      <c r="I266"/>
      <c r="J266"/>
      <c r="K266"/>
      <c r="L266"/>
      <c r="M266"/>
      <c r="N266"/>
      <c r="O266"/>
      <c r="P266"/>
    </row>
    <row r="267" spans="1:16">
      <c r="B267"/>
      <c r="C267"/>
      <c r="D267"/>
      <c r="E267" s="57"/>
      <c r="F267" s="57"/>
      <c r="G267"/>
      <c r="H267"/>
      <c r="I267"/>
      <c r="J267"/>
      <c r="K267"/>
      <c r="L267"/>
      <c r="M267"/>
      <c r="N267"/>
      <c r="O267"/>
      <c r="P267"/>
    </row>
    <row r="268" spans="1:16">
      <c r="B268"/>
      <c r="C268"/>
      <c r="D268"/>
      <c r="E268" s="57"/>
      <c r="F268" s="57"/>
      <c r="G268"/>
      <c r="H268"/>
      <c r="I268"/>
      <c r="J268"/>
      <c r="K268"/>
      <c r="L268"/>
      <c r="M268"/>
      <c r="N268"/>
      <c r="O268"/>
      <c r="P268"/>
    </row>
    <row r="269" spans="1:16">
      <c r="B269"/>
      <c r="C269"/>
      <c r="D269"/>
      <c r="E269" s="57"/>
      <c r="F269" s="57"/>
      <c r="G269"/>
      <c r="H269"/>
      <c r="I269"/>
      <c r="J269"/>
      <c r="K269"/>
      <c r="L269"/>
      <c r="M269"/>
      <c r="N269"/>
      <c r="O269"/>
      <c r="P269"/>
    </row>
    <row r="270" spans="1:16">
      <c r="B270"/>
      <c r="C270"/>
      <c r="D270"/>
      <c r="E270" s="57"/>
      <c r="F270" s="57"/>
      <c r="G270"/>
      <c r="H270"/>
      <c r="I270"/>
      <c r="J270"/>
      <c r="K270"/>
      <c r="L270"/>
      <c r="M270"/>
      <c r="N270"/>
      <c r="O270"/>
      <c r="P270"/>
    </row>
    <row r="271" spans="1:16">
      <c r="B271"/>
      <c r="C271"/>
      <c r="D271"/>
      <c r="E271" s="57"/>
      <c r="F271" s="57"/>
      <c r="G271"/>
      <c r="H271"/>
      <c r="I271"/>
      <c r="J271"/>
      <c r="K271"/>
      <c r="L271"/>
      <c r="M271"/>
      <c r="N271"/>
      <c r="O271"/>
      <c r="P271"/>
    </row>
    <row r="272" spans="1:16">
      <c r="B272"/>
      <c r="C272"/>
      <c r="D272"/>
      <c r="E272" s="57"/>
      <c r="F272" s="57"/>
      <c r="G272"/>
      <c r="H272"/>
      <c r="I272"/>
      <c r="J272"/>
      <c r="K272"/>
      <c r="L272"/>
      <c r="M272"/>
      <c r="N272"/>
      <c r="O272"/>
      <c r="P272"/>
    </row>
    <row r="273" spans="2:16">
      <c r="B273"/>
      <c r="C273"/>
      <c r="D273"/>
      <c r="E273" s="57"/>
      <c r="F273" s="57"/>
      <c r="G273"/>
      <c r="H273"/>
      <c r="I273"/>
      <c r="J273"/>
      <c r="K273"/>
      <c r="L273"/>
      <c r="M273"/>
      <c r="N273"/>
      <c r="O273"/>
      <c r="P273"/>
    </row>
    <row r="274" spans="2:16">
      <c r="B274"/>
      <c r="C274"/>
      <c r="D274"/>
      <c r="E274" s="57"/>
      <c r="F274" s="57"/>
      <c r="G274"/>
      <c r="H274"/>
      <c r="I274"/>
      <c r="J274"/>
      <c r="K274"/>
      <c r="L274"/>
      <c r="M274"/>
      <c r="N274"/>
      <c r="O274"/>
      <c r="P274"/>
    </row>
    <row r="275" spans="2:16">
      <c r="B275"/>
      <c r="C275"/>
      <c r="D275"/>
      <c r="E275" s="57"/>
      <c r="F275" s="57"/>
      <c r="G275"/>
      <c r="H275"/>
      <c r="I275"/>
      <c r="J275"/>
      <c r="K275"/>
      <c r="L275"/>
      <c r="M275"/>
      <c r="N275"/>
      <c r="O275"/>
      <c r="P275"/>
    </row>
    <row r="276" spans="2:16">
      <c r="B276"/>
      <c r="C276"/>
      <c r="D276"/>
      <c r="E276" s="57"/>
      <c r="F276" s="57"/>
      <c r="G276"/>
      <c r="H276"/>
      <c r="I276"/>
      <c r="J276"/>
      <c r="K276"/>
      <c r="L276"/>
      <c r="M276"/>
      <c r="N276"/>
      <c r="O276"/>
      <c r="P276"/>
    </row>
    <row r="277" spans="2:16">
      <c r="B277"/>
      <c r="C277"/>
      <c r="D277"/>
      <c r="E277" s="57"/>
      <c r="F277" s="57"/>
      <c r="G277"/>
      <c r="H277"/>
      <c r="I277"/>
      <c r="J277"/>
      <c r="K277"/>
      <c r="L277"/>
      <c r="M277"/>
      <c r="N277"/>
      <c r="O277"/>
      <c r="P277"/>
    </row>
    <row r="278" spans="2:16">
      <c r="B278"/>
      <c r="C278"/>
      <c r="D278"/>
      <c r="E278" s="57"/>
      <c r="F278" s="57"/>
      <c r="G278"/>
      <c r="H278"/>
      <c r="I278"/>
      <c r="J278"/>
      <c r="K278"/>
      <c r="L278"/>
      <c r="M278"/>
      <c r="N278"/>
      <c r="O278"/>
      <c r="P278"/>
    </row>
    <row r="279" spans="2:16" ht="17.25" customHeight="1">
      <c r="B279"/>
      <c r="C279"/>
      <c r="D279"/>
      <c r="E279" s="57"/>
      <c r="F279" s="57"/>
      <c r="G279"/>
      <c r="H279"/>
      <c r="I279"/>
      <c r="J279"/>
      <c r="K279"/>
      <c r="L279"/>
      <c r="M279"/>
      <c r="N279"/>
      <c r="O279"/>
      <c r="P279"/>
    </row>
    <row r="280" spans="2:16">
      <c r="B280"/>
      <c r="C280"/>
      <c r="D280"/>
      <c r="E280" s="57"/>
      <c r="F280" s="57"/>
      <c r="G280"/>
      <c r="H280"/>
      <c r="I280"/>
      <c r="J280"/>
      <c r="K280"/>
      <c r="L280"/>
      <c r="M280"/>
      <c r="N280"/>
      <c r="O280"/>
      <c r="P280"/>
    </row>
    <row r="281" spans="2:16">
      <c r="B281"/>
      <c r="C281"/>
      <c r="D281"/>
      <c r="E281" s="57"/>
      <c r="F281" s="57"/>
      <c r="G281"/>
      <c r="H281"/>
      <c r="I281"/>
      <c r="J281"/>
      <c r="K281"/>
      <c r="L281"/>
      <c r="M281"/>
      <c r="N281"/>
      <c r="O281"/>
      <c r="P281"/>
    </row>
    <row r="282" spans="2:16">
      <c r="B282"/>
      <c r="C282"/>
      <c r="D282"/>
      <c r="E282" s="57"/>
      <c r="F282" s="57"/>
      <c r="G282"/>
      <c r="H282"/>
      <c r="I282"/>
      <c r="J282"/>
      <c r="K282"/>
      <c r="L282"/>
      <c r="M282"/>
      <c r="N282"/>
      <c r="O282"/>
      <c r="P282"/>
    </row>
    <row r="283" spans="2:16">
      <c r="B283"/>
      <c r="C283"/>
      <c r="D283"/>
      <c r="E283" s="57"/>
      <c r="F283" s="57"/>
      <c r="G283"/>
      <c r="H283"/>
      <c r="I283"/>
      <c r="J283"/>
      <c r="K283"/>
      <c r="L283"/>
      <c r="M283"/>
      <c r="N283"/>
      <c r="O283"/>
      <c r="P283"/>
    </row>
    <row r="284" spans="2:16">
      <c r="B284"/>
      <c r="C284"/>
      <c r="D284"/>
      <c r="E284" s="57"/>
      <c r="F284" s="57"/>
      <c r="G284"/>
      <c r="H284"/>
      <c r="I284"/>
      <c r="J284"/>
      <c r="K284"/>
      <c r="L284"/>
      <c r="M284"/>
      <c r="N284"/>
      <c r="O284"/>
      <c r="P284"/>
    </row>
    <row r="285" spans="2:16">
      <c r="B285"/>
      <c r="C285"/>
      <c r="D285"/>
      <c r="E285" s="57"/>
      <c r="F285" s="57"/>
      <c r="G285"/>
      <c r="H285"/>
      <c r="I285"/>
      <c r="J285"/>
      <c r="K285"/>
      <c r="L285"/>
      <c r="M285"/>
      <c r="N285"/>
      <c r="O285"/>
      <c r="P285"/>
    </row>
    <row r="286" spans="2:16">
      <c r="B286"/>
      <c r="C286"/>
      <c r="D286"/>
      <c r="E286" s="57"/>
      <c r="F286" s="57"/>
      <c r="G286"/>
      <c r="H286"/>
      <c r="I286"/>
      <c r="J286"/>
      <c r="K286"/>
      <c r="L286"/>
      <c r="M286"/>
      <c r="N286"/>
      <c r="O286"/>
      <c r="P286"/>
    </row>
    <row r="287" spans="2:16">
      <c r="B287"/>
      <c r="C287"/>
      <c r="D287"/>
      <c r="E287" s="57"/>
      <c r="F287" s="57"/>
      <c r="G287"/>
      <c r="H287"/>
      <c r="I287"/>
      <c r="J287"/>
      <c r="K287"/>
      <c r="L287"/>
      <c r="M287"/>
      <c r="N287"/>
      <c r="O287"/>
      <c r="P287"/>
    </row>
    <row r="288" spans="2:16">
      <c r="B288"/>
      <c r="C288"/>
      <c r="D288"/>
      <c r="E288" s="57"/>
      <c r="F288" s="57"/>
      <c r="G288"/>
      <c r="H288"/>
      <c r="I288"/>
      <c r="J288"/>
      <c r="K288"/>
      <c r="L288"/>
      <c r="M288"/>
      <c r="N288"/>
      <c r="O288"/>
      <c r="P288"/>
    </row>
    <row r="289" spans="1:16">
      <c r="B289"/>
      <c r="C289"/>
      <c r="D289"/>
      <c r="E289" s="57"/>
      <c r="F289" s="57"/>
      <c r="G289"/>
      <c r="H289"/>
      <c r="I289"/>
      <c r="J289"/>
      <c r="K289"/>
      <c r="L289"/>
      <c r="M289"/>
      <c r="N289"/>
      <c r="O289"/>
      <c r="P289"/>
    </row>
    <row r="290" spans="1:16">
      <c r="B290"/>
      <c r="C290"/>
      <c r="D290"/>
      <c r="E290" s="57"/>
      <c r="F290" s="57"/>
      <c r="G290"/>
      <c r="H290"/>
      <c r="I290"/>
      <c r="J290"/>
      <c r="K290"/>
      <c r="L290"/>
      <c r="M290"/>
      <c r="N290"/>
      <c r="O290"/>
      <c r="P290"/>
    </row>
    <row r="291" spans="1:16">
      <c r="B291"/>
      <c r="C291"/>
      <c r="D291"/>
      <c r="E291" s="57"/>
      <c r="F291" s="57"/>
      <c r="G291"/>
      <c r="H291"/>
      <c r="I291"/>
      <c r="J291"/>
      <c r="K291"/>
      <c r="L291"/>
      <c r="M291"/>
      <c r="N291"/>
      <c r="O291"/>
      <c r="P291"/>
    </row>
    <row r="292" spans="1:16">
      <c r="B292"/>
      <c r="C292"/>
      <c r="D292"/>
      <c r="E292" s="57"/>
      <c r="F292" s="57"/>
      <c r="G292"/>
      <c r="H292"/>
      <c r="I292"/>
      <c r="J292"/>
      <c r="K292"/>
      <c r="L292"/>
      <c r="M292"/>
      <c r="N292"/>
      <c r="O292"/>
      <c r="P292"/>
    </row>
    <row r="293" spans="1:16">
      <c r="B293"/>
      <c r="C293"/>
      <c r="D293"/>
      <c r="E293" s="57"/>
      <c r="F293" s="57"/>
      <c r="G293"/>
      <c r="H293"/>
      <c r="I293"/>
      <c r="J293"/>
      <c r="K293"/>
      <c r="L293"/>
      <c r="M293"/>
      <c r="N293"/>
      <c r="O293"/>
      <c r="P293"/>
    </row>
    <row r="294" spans="1:16">
      <c r="A294" s="12" t="s">
        <v>22</v>
      </c>
      <c r="B294"/>
      <c r="C294"/>
      <c r="D294"/>
      <c r="E294" s="57"/>
      <c r="F294" s="57"/>
      <c r="G294"/>
      <c r="H294"/>
      <c r="I294"/>
      <c r="J294"/>
      <c r="K294"/>
      <c r="L294"/>
      <c r="M294"/>
      <c r="N294"/>
      <c r="O294"/>
      <c r="P294"/>
    </row>
    <row r="295" spans="1:16">
      <c r="B295"/>
      <c r="C295"/>
      <c r="D295"/>
      <c r="E295" s="57"/>
      <c r="F295" s="57"/>
      <c r="G295"/>
      <c r="H295"/>
      <c r="I295"/>
      <c r="J295"/>
      <c r="K295"/>
      <c r="L295"/>
      <c r="M295"/>
      <c r="N295"/>
      <c r="O295"/>
      <c r="P295"/>
    </row>
    <row r="296" spans="1:16">
      <c r="B296"/>
      <c r="C296"/>
      <c r="D296"/>
      <c r="E296" s="57"/>
      <c r="F296" s="57"/>
      <c r="G296"/>
      <c r="H296"/>
      <c r="I296"/>
      <c r="J296"/>
      <c r="K296"/>
      <c r="L296"/>
      <c r="M296"/>
      <c r="N296"/>
      <c r="O296"/>
      <c r="P296"/>
    </row>
    <row r="297" spans="1:16">
      <c r="B297"/>
      <c r="C297"/>
      <c r="D297"/>
      <c r="E297" s="57"/>
      <c r="F297" s="57"/>
      <c r="G297"/>
      <c r="H297"/>
      <c r="I297"/>
      <c r="J297"/>
      <c r="K297"/>
      <c r="L297"/>
      <c r="M297"/>
      <c r="N297"/>
      <c r="O297"/>
      <c r="P297"/>
    </row>
    <row r="298" spans="1:16">
      <c r="B298"/>
      <c r="C298"/>
      <c r="D298"/>
      <c r="E298" s="57"/>
      <c r="F298" s="57"/>
      <c r="G298"/>
      <c r="H298"/>
      <c r="I298"/>
      <c r="J298"/>
      <c r="K298"/>
      <c r="L298"/>
      <c r="M298"/>
      <c r="N298"/>
      <c r="O298"/>
      <c r="P298"/>
    </row>
    <row r="299" spans="1:16">
      <c r="B299"/>
      <c r="C299"/>
      <c r="D299"/>
      <c r="E299" s="57"/>
      <c r="F299" s="57"/>
      <c r="G299"/>
      <c r="H299"/>
      <c r="I299"/>
      <c r="J299"/>
      <c r="K299"/>
      <c r="L299"/>
      <c r="M299"/>
      <c r="N299"/>
      <c r="O299"/>
      <c r="P299"/>
    </row>
    <row r="300" spans="1:16">
      <c r="B300"/>
      <c r="C300"/>
      <c r="D300"/>
      <c r="E300" s="57"/>
      <c r="F300" s="57"/>
      <c r="G300"/>
      <c r="H300"/>
      <c r="I300"/>
      <c r="J300"/>
      <c r="K300"/>
      <c r="L300"/>
      <c r="M300"/>
      <c r="N300"/>
      <c r="O300"/>
      <c r="P300"/>
    </row>
    <row r="301" spans="1:16">
      <c r="B301"/>
      <c r="C301"/>
      <c r="D301"/>
      <c r="E301" s="57"/>
      <c r="F301" s="57"/>
      <c r="G301"/>
      <c r="H301"/>
      <c r="I301"/>
      <c r="J301"/>
      <c r="K301"/>
      <c r="L301"/>
      <c r="M301"/>
      <c r="N301"/>
      <c r="O301"/>
      <c r="P301"/>
    </row>
    <row r="302" spans="1:16">
      <c r="B302"/>
      <c r="C302"/>
      <c r="D302"/>
      <c r="E302" s="57"/>
      <c r="F302" s="57"/>
      <c r="G302"/>
      <c r="H302"/>
      <c r="I302"/>
      <c r="J302"/>
      <c r="K302"/>
      <c r="L302"/>
      <c r="M302"/>
      <c r="N302"/>
      <c r="O302"/>
      <c r="P302"/>
    </row>
    <row r="303" spans="1:16">
      <c r="B303"/>
      <c r="C303"/>
      <c r="D303"/>
      <c r="E303" s="57"/>
      <c r="F303" s="57"/>
      <c r="G303"/>
      <c r="H303"/>
      <c r="I303"/>
      <c r="J303"/>
      <c r="K303"/>
      <c r="L303"/>
      <c r="M303"/>
      <c r="N303"/>
      <c r="O303"/>
      <c r="P303"/>
    </row>
    <row r="304" spans="1:16">
      <c r="B304"/>
      <c r="C304"/>
      <c r="D304"/>
      <c r="E304" s="57"/>
      <c r="F304" s="57"/>
      <c r="G304"/>
      <c r="H304"/>
      <c r="I304"/>
      <c r="J304"/>
      <c r="K304"/>
      <c r="L304"/>
      <c r="M304"/>
      <c r="N304"/>
      <c r="O304"/>
      <c r="P304"/>
    </row>
    <row r="305" spans="2:16">
      <c r="B305"/>
      <c r="C305"/>
      <c r="D305"/>
      <c r="E305" s="57"/>
      <c r="F305" s="57"/>
      <c r="G305"/>
      <c r="H305"/>
      <c r="I305"/>
      <c r="J305"/>
      <c r="K305"/>
      <c r="L305"/>
      <c r="M305"/>
      <c r="N305"/>
      <c r="O305"/>
      <c r="P305"/>
    </row>
    <row r="306" spans="2:16">
      <c r="B306"/>
      <c r="C306"/>
      <c r="D306"/>
      <c r="E306" s="57"/>
      <c r="F306" s="57"/>
      <c r="G306"/>
      <c r="H306"/>
      <c r="I306"/>
      <c r="J306"/>
      <c r="K306"/>
      <c r="L306"/>
      <c r="M306"/>
      <c r="N306"/>
      <c r="O306"/>
      <c r="P306"/>
    </row>
    <row r="307" spans="2:16">
      <c r="B307"/>
      <c r="C307"/>
      <c r="D307"/>
      <c r="E307" s="57"/>
      <c r="F307" s="57"/>
      <c r="G307"/>
      <c r="H307"/>
      <c r="I307"/>
      <c r="J307"/>
      <c r="K307"/>
      <c r="L307"/>
      <c r="M307"/>
      <c r="N307"/>
      <c r="O307"/>
      <c r="P307"/>
    </row>
    <row r="308" spans="2:16">
      <c r="B308"/>
      <c r="C308"/>
      <c r="D308"/>
      <c r="E308" s="57"/>
      <c r="F308" s="57"/>
      <c r="G308"/>
      <c r="H308"/>
      <c r="I308"/>
      <c r="J308"/>
      <c r="K308"/>
      <c r="L308"/>
      <c r="M308"/>
      <c r="N308"/>
      <c r="O308"/>
      <c r="P308"/>
    </row>
    <row r="309" spans="2:16">
      <c r="B309"/>
      <c r="C309"/>
      <c r="D309"/>
      <c r="E309" s="57"/>
      <c r="F309" s="57"/>
      <c r="G309"/>
      <c r="H309"/>
      <c r="I309"/>
      <c r="J309"/>
      <c r="K309"/>
      <c r="L309"/>
      <c r="M309"/>
      <c r="N309"/>
      <c r="O309"/>
      <c r="P309"/>
    </row>
    <row r="310" spans="2:16">
      <c r="B310"/>
      <c r="C310"/>
      <c r="D310"/>
      <c r="E310" s="57"/>
      <c r="F310" s="57"/>
      <c r="G310"/>
      <c r="H310"/>
      <c r="I310"/>
      <c r="J310"/>
      <c r="K310"/>
      <c r="L310"/>
      <c r="M310"/>
      <c r="N310"/>
      <c r="O310"/>
      <c r="P310"/>
    </row>
    <row r="311" spans="2:16">
      <c r="B311"/>
      <c r="C311"/>
      <c r="D311"/>
      <c r="E311" s="57"/>
      <c r="F311" s="57"/>
      <c r="G311"/>
      <c r="H311"/>
      <c r="I311"/>
      <c r="J311"/>
      <c r="K311"/>
      <c r="L311"/>
      <c r="M311"/>
      <c r="N311"/>
      <c r="O311"/>
      <c r="P311"/>
    </row>
    <row r="312" spans="2:16">
      <c r="B312"/>
      <c r="C312"/>
      <c r="D312"/>
      <c r="E312" s="57"/>
      <c r="F312" s="57"/>
      <c r="G312"/>
      <c r="H312"/>
      <c r="I312"/>
      <c r="J312"/>
      <c r="K312"/>
      <c r="L312"/>
      <c r="M312"/>
      <c r="N312"/>
      <c r="O312"/>
      <c r="P312"/>
    </row>
    <row r="313" spans="2:16">
      <c r="B313"/>
      <c r="C313"/>
      <c r="D313"/>
      <c r="E313" s="57"/>
      <c r="F313" s="57"/>
      <c r="G313"/>
      <c r="H313"/>
      <c r="I313"/>
      <c r="J313"/>
      <c r="K313"/>
      <c r="L313"/>
      <c r="M313"/>
      <c r="N313"/>
      <c r="O313"/>
      <c r="P313"/>
    </row>
    <row r="314" spans="2:16">
      <c r="B314"/>
      <c r="C314"/>
      <c r="D314"/>
      <c r="E314" s="57"/>
      <c r="F314" s="57"/>
      <c r="G314"/>
      <c r="H314"/>
      <c r="I314"/>
      <c r="J314"/>
      <c r="K314"/>
      <c r="L314"/>
      <c r="M314"/>
      <c r="N314"/>
      <c r="O314"/>
      <c r="P314"/>
    </row>
    <row r="315" spans="2:16">
      <c r="B315"/>
      <c r="C315"/>
      <c r="D315"/>
      <c r="E315" s="57"/>
      <c r="F315" s="57"/>
      <c r="G315"/>
      <c r="H315"/>
      <c r="I315"/>
      <c r="J315"/>
      <c r="K315"/>
      <c r="L315"/>
      <c r="M315"/>
      <c r="N315"/>
      <c r="O315"/>
      <c r="P315"/>
    </row>
    <row r="316" spans="2:16">
      <c r="B316"/>
      <c r="C316"/>
      <c r="D316"/>
      <c r="E316" s="57"/>
      <c r="F316" s="57"/>
      <c r="G316"/>
      <c r="H316"/>
      <c r="I316"/>
      <c r="J316"/>
      <c r="K316"/>
      <c r="L316"/>
      <c r="M316"/>
      <c r="N316"/>
      <c r="O316"/>
      <c r="P316"/>
    </row>
    <row r="317" spans="2:16">
      <c r="B317"/>
      <c r="C317"/>
      <c r="D317"/>
      <c r="E317" s="57"/>
      <c r="F317" s="57"/>
      <c r="G317"/>
      <c r="H317"/>
      <c r="I317"/>
      <c r="J317"/>
      <c r="K317"/>
      <c r="L317"/>
      <c r="M317"/>
      <c r="N317"/>
      <c r="O317"/>
      <c r="P317"/>
    </row>
    <row r="318" spans="2:16">
      <c r="N318" s="20"/>
      <c r="O318" s="20"/>
    </row>
    <row r="325" spans="1:1">
      <c r="A325" s="12" t="s">
        <v>23</v>
      </c>
    </row>
    <row r="331" spans="1:1" ht="17.25" customHeight="1"/>
    <row r="336" spans="1:1" ht="16.5" customHeight="1"/>
  </sheetData>
  <dataConsolidate function="count">
    <dataRefs count="1">
      <dataRef ref="O4:O381" sheet="김병만(샘플)"/>
    </dataRefs>
  </dataConsolidate>
  <phoneticPr fontId="1" type="noConversion"/>
  <conditionalFormatting sqref="N4:N34 N36:N40">
    <cfRule type="cellIs" dxfId="14" priority="14" operator="greaterThan">
      <formula>0.0416666666666667</formula>
    </cfRule>
  </conditionalFormatting>
  <conditionalFormatting sqref="N41:N76">
    <cfRule type="cellIs" dxfId="13" priority="11" operator="greaterThan">
      <formula>0.0416666666666667</formula>
    </cfRule>
  </conditionalFormatting>
  <conditionalFormatting sqref="N77:N97">
    <cfRule type="cellIs" dxfId="12" priority="10" operator="greaterThan">
      <formula>0.0416666666666667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</sheetPr>
  <dimension ref="A1:P56"/>
  <sheetViews>
    <sheetView zoomScale="160" zoomScaleNormal="160" workbookViewId="0">
      <pane ySplit="1" topLeftCell="A2" activePane="bottomLeft" state="frozen"/>
      <selection pane="bottomLeft"/>
    </sheetView>
  </sheetViews>
  <sheetFormatPr defaultRowHeight="16.5"/>
  <cols>
    <col min="1" max="1" width="9.375" style="17" bestFit="1" customWidth="1"/>
    <col min="2" max="2" width="11.25" style="17" customWidth="1"/>
    <col min="3" max="14" width="9" style="17"/>
    <col min="15" max="16" width="11.75" style="17" customWidth="1"/>
  </cols>
  <sheetData>
    <row r="1" spans="1:16">
      <c r="A1" s="94" t="s">
        <v>1486</v>
      </c>
      <c r="B1" s="95" t="s">
        <v>39</v>
      </c>
      <c r="C1" s="95" t="s">
        <v>27</v>
      </c>
      <c r="D1" s="95" t="s">
        <v>28</v>
      </c>
      <c r="E1" s="95" t="s">
        <v>29</v>
      </c>
      <c r="F1" s="95" t="s">
        <v>30</v>
      </c>
      <c r="G1" s="95" t="s">
        <v>31</v>
      </c>
      <c r="H1" s="95" t="s">
        <v>32</v>
      </c>
      <c r="I1" s="95" t="s">
        <v>33</v>
      </c>
      <c r="J1" s="95" t="s">
        <v>34</v>
      </c>
      <c r="K1" s="95" t="s">
        <v>35</v>
      </c>
      <c r="L1" s="95" t="s">
        <v>36</v>
      </c>
      <c r="M1" s="95" t="s">
        <v>37</v>
      </c>
      <c r="N1" s="95" t="s">
        <v>38</v>
      </c>
      <c r="O1" s="95" t="s">
        <v>40</v>
      </c>
      <c r="P1" s="95" t="s">
        <v>41</v>
      </c>
    </row>
    <row r="2" spans="1:16">
      <c r="A2" s="91" t="str">
        <f>'김병만(샘플)'!P2</f>
        <v>김병만</v>
      </c>
      <c r="B2" s="21">
        <v>12</v>
      </c>
      <c r="C2" s="21">
        <f>'김병만(샘플)'!H35</f>
        <v>1.7013888888888893</v>
      </c>
      <c r="D2" s="21"/>
      <c r="E2" s="21"/>
      <c r="F2" s="21"/>
      <c r="G2" s="21"/>
      <c r="H2" s="92"/>
      <c r="I2" s="92"/>
      <c r="J2" s="92"/>
      <c r="K2" s="92"/>
      <c r="L2" s="92"/>
      <c r="M2" s="92"/>
      <c r="N2" s="92"/>
      <c r="O2" s="92">
        <f>SUM(C2:N2)</f>
        <v>1.7013888888888893</v>
      </c>
      <c r="P2" s="92">
        <f t="shared" ref="P2:P8" si="0">O2/B2</f>
        <v>0.14178240740740744</v>
      </c>
    </row>
    <row r="3" spans="1:16">
      <c r="A3" s="91" t="e">
        <f>#REF!</f>
        <v>#REF!</v>
      </c>
      <c r="B3" s="21">
        <v>12</v>
      </c>
      <c r="C3" s="21"/>
      <c r="D3" s="21"/>
      <c r="E3" s="21"/>
      <c r="F3" s="21"/>
      <c r="G3" s="21"/>
      <c r="H3" s="92"/>
      <c r="I3" s="92"/>
      <c r="J3" s="92"/>
      <c r="K3" s="92"/>
      <c r="L3" s="92"/>
      <c r="M3" s="92"/>
      <c r="N3" s="92"/>
      <c r="O3" s="92">
        <f t="shared" ref="O3:O9" si="1">SUM(C3:N3)</f>
        <v>0</v>
      </c>
      <c r="P3" s="92">
        <f t="shared" si="0"/>
        <v>0</v>
      </c>
    </row>
    <row r="4" spans="1:16">
      <c r="A4" s="91" t="e">
        <f>#REF!</f>
        <v>#REF!</v>
      </c>
      <c r="B4" s="21">
        <v>12</v>
      </c>
      <c r="C4" s="21"/>
      <c r="D4" s="21"/>
      <c r="E4" s="21"/>
      <c r="F4" s="21"/>
      <c r="G4" s="21"/>
      <c r="H4" s="92"/>
      <c r="I4" s="92"/>
      <c r="J4" s="92"/>
      <c r="K4" s="92"/>
      <c r="L4" s="92"/>
      <c r="M4" s="92"/>
      <c r="N4" s="92"/>
      <c r="O4" s="92">
        <f>SUM(C4:N4)</f>
        <v>0</v>
      </c>
      <c r="P4" s="92">
        <f t="shared" si="0"/>
        <v>0</v>
      </c>
    </row>
    <row r="5" spans="1:16">
      <c r="A5" s="91" t="e">
        <f>#REF!</f>
        <v>#REF!</v>
      </c>
      <c r="B5" s="21">
        <v>12</v>
      </c>
      <c r="C5" s="21"/>
      <c r="D5" s="21"/>
      <c r="E5" s="21"/>
      <c r="F5" s="21"/>
      <c r="G5" s="21"/>
      <c r="H5" s="92"/>
      <c r="I5" s="92"/>
      <c r="J5" s="92"/>
      <c r="K5" s="92"/>
      <c r="L5" s="92"/>
      <c r="M5" s="92"/>
      <c r="N5" s="92"/>
      <c r="O5" s="92">
        <f>SUM(C5:N5)</f>
        <v>0</v>
      </c>
      <c r="P5" s="92">
        <f t="shared" si="0"/>
        <v>0</v>
      </c>
    </row>
    <row r="6" spans="1:16">
      <c r="A6" s="91" t="e">
        <f>#REF!</f>
        <v>#REF!</v>
      </c>
      <c r="B6" s="21">
        <v>12</v>
      </c>
      <c r="C6" s="21"/>
      <c r="D6" s="21"/>
      <c r="E6" s="21"/>
      <c r="F6" s="21"/>
      <c r="G6" s="21"/>
      <c r="H6" s="92"/>
      <c r="I6" s="92"/>
      <c r="J6" s="92"/>
      <c r="K6" s="92"/>
      <c r="L6" s="92"/>
      <c r="M6" s="92"/>
      <c r="N6" s="92"/>
      <c r="O6" s="92">
        <f>SUM(C6:N6)</f>
        <v>0</v>
      </c>
      <c r="P6" s="92">
        <f t="shared" si="0"/>
        <v>0</v>
      </c>
    </row>
    <row r="7" spans="1:16">
      <c r="A7" s="91" t="e">
        <f>#REF!</f>
        <v>#REF!</v>
      </c>
      <c r="B7" s="21">
        <v>12</v>
      </c>
      <c r="C7" s="21"/>
      <c r="D7" s="21"/>
      <c r="E7" s="21"/>
      <c r="F7" s="21"/>
      <c r="G7" s="21"/>
      <c r="H7" s="92"/>
      <c r="I7" s="92"/>
      <c r="J7" s="92"/>
      <c r="K7" s="92"/>
      <c r="L7" s="92"/>
      <c r="M7" s="92"/>
      <c r="N7" s="92"/>
      <c r="O7" s="92">
        <f>SUM(C7:N7)</f>
        <v>0</v>
      </c>
      <c r="P7" s="92">
        <f t="shared" si="0"/>
        <v>0</v>
      </c>
    </row>
    <row r="8" spans="1:16">
      <c r="A8" s="91" t="e">
        <f>#REF!</f>
        <v>#REF!</v>
      </c>
      <c r="B8" s="21">
        <v>12</v>
      </c>
      <c r="C8" s="21"/>
      <c r="D8" s="21"/>
      <c r="E8" s="21"/>
      <c r="F8" s="21"/>
      <c r="G8" s="21"/>
      <c r="H8" s="92"/>
      <c r="I8" s="92"/>
      <c r="J8" s="92"/>
      <c r="K8" s="92"/>
      <c r="L8" s="92"/>
      <c r="M8" s="92"/>
      <c r="N8" s="92"/>
      <c r="O8" s="92">
        <f>SUM(C8:N8)</f>
        <v>0</v>
      </c>
      <c r="P8" s="92">
        <f t="shared" si="0"/>
        <v>0</v>
      </c>
    </row>
    <row r="9" spans="1:16">
      <c r="A9" s="91" t="e">
        <f>#REF!</f>
        <v>#REF!</v>
      </c>
      <c r="B9" s="21">
        <v>12</v>
      </c>
      <c r="C9" s="21"/>
      <c r="D9" s="21"/>
      <c r="E9" s="21"/>
      <c r="F9" s="21"/>
      <c r="G9" s="21"/>
      <c r="H9" s="92"/>
      <c r="I9" s="92"/>
      <c r="J9" s="92"/>
      <c r="K9" s="92"/>
      <c r="L9" s="92"/>
      <c r="M9" s="92"/>
      <c r="N9" s="92"/>
      <c r="O9" s="92">
        <f t="shared" si="1"/>
        <v>0</v>
      </c>
      <c r="P9" s="92">
        <f t="shared" ref="P9:P13" si="2">O9/B9</f>
        <v>0</v>
      </c>
    </row>
    <row r="10" spans="1:16">
      <c r="A10" s="91" t="e">
        <f>#REF!</f>
        <v>#REF!</v>
      </c>
      <c r="B10" s="21">
        <v>12</v>
      </c>
      <c r="C10" s="21"/>
      <c r="D10" s="21"/>
      <c r="E10" s="21"/>
      <c r="F10" s="21"/>
      <c r="G10" s="21"/>
      <c r="H10" s="92"/>
      <c r="I10" s="92"/>
      <c r="J10" s="92"/>
      <c r="K10" s="92"/>
      <c r="L10" s="92"/>
      <c r="M10" s="92"/>
      <c r="N10" s="92"/>
      <c r="O10" s="92">
        <f t="shared" ref="O10:O17" si="3">SUM(C10:N10)</f>
        <v>0</v>
      </c>
      <c r="P10" s="92">
        <f t="shared" si="2"/>
        <v>0</v>
      </c>
    </row>
    <row r="11" spans="1:16">
      <c r="A11" s="91" t="e">
        <f>#REF!</f>
        <v>#REF!</v>
      </c>
      <c r="B11" s="21">
        <v>12</v>
      </c>
      <c r="C11" s="21"/>
      <c r="D11" s="21"/>
      <c r="E11" s="21"/>
      <c r="F11" s="21"/>
      <c r="G11" s="21"/>
      <c r="H11" s="92"/>
      <c r="I11" s="92"/>
      <c r="J11" s="92"/>
      <c r="K11" s="92"/>
      <c r="L11" s="92"/>
      <c r="M11" s="92"/>
      <c r="N11" s="92"/>
      <c r="O11" s="92">
        <f t="shared" si="3"/>
        <v>0</v>
      </c>
      <c r="P11" s="92">
        <f t="shared" si="2"/>
        <v>0</v>
      </c>
    </row>
    <row r="12" spans="1:16">
      <c r="A12" s="91" t="e">
        <f>#REF!</f>
        <v>#REF!</v>
      </c>
      <c r="B12" s="21">
        <v>12</v>
      </c>
      <c r="C12" s="21"/>
      <c r="D12" s="21"/>
      <c r="E12" s="21"/>
      <c r="F12" s="21"/>
      <c r="G12" s="21"/>
      <c r="H12" s="92"/>
      <c r="I12" s="92"/>
      <c r="J12" s="92"/>
      <c r="K12" s="92"/>
      <c r="L12" s="92"/>
      <c r="M12" s="92"/>
      <c r="N12" s="92"/>
      <c r="O12" s="92">
        <f t="shared" si="3"/>
        <v>0</v>
      </c>
      <c r="P12" s="92">
        <f t="shared" si="2"/>
        <v>0</v>
      </c>
    </row>
    <row r="13" spans="1:16">
      <c r="A13" s="91" t="e">
        <f>#REF!</f>
        <v>#REF!</v>
      </c>
      <c r="B13" s="21">
        <v>12</v>
      </c>
      <c r="C13" s="21"/>
      <c r="D13" s="21"/>
      <c r="E13" s="21"/>
      <c r="F13" s="21"/>
      <c r="G13" s="21"/>
      <c r="H13" s="92"/>
      <c r="I13" s="92"/>
      <c r="J13" s="92"/>
      <c r="K13" s="92"/>
      <c r="L13" s="92"/>
      <c r="M13" s="92"/>
      <c r="N13" s="92"/>
      <c r="O13" s="92">
        <f t="shared" si="3"/>
        <v>0</v>
      </c>
      <c r="P13" s="92">
        <f t="shared" si="2"/>
        <v>0</v>
      </c>
    </row>
    <row r="14" spans="1:16">
      <c r="A14" s="91" t="e">
        <f>#REF!</f>
        <v>#REF!</v>
      </c>
      <c r="B14" s="21">
        <v>12</v>
      </c>
      <c r="C14" s="21"/>
      <c r="D14" s="21"/>
      <c r="E14" s="21"/>
      <c r="F14" s="21"/>
      <c r="G14" s="21"/>
      <c r="H14" s="92"/>
      <c r="I14" s="92"/>
      <c r="J14" s="92"/>
      <c r="K14" s="92"/>
      <c r="L14" s="92"/>
      <c r="M14" s="92"/>
      <c r="N14" s="92"/>
      <c r="O14" s="92">
        <f t="shared" si="3"/>
        <v>0</v>
      </c>
      <c r="P14" s="92"/>
    </row>
    <row r="15" spans="1:16">
      <c r="A15" s="21"/>
      <c r="B15" s="21"/>
      <c r="C15" s="21"/>
      <c r="D15" s="21"/>
      <c r="E15" s="21"/>
      <c r="F15" s="21"/>
      <c r="G15" s="21"/>
      <c r="H15" s="92"/>
      <c r="I15" s="92"/>
      <c r="J15" s="92"/>
      <c r="K15" s="92"/>
      <c r="L15" s="92"/>
      <c r="M15" s="92"/>
      <c r="N15" s="92"/>
      <c r="O15" s="92">
        <f t="shared" si="3"/>
        <v>0</v>
      </c>
      <c r="P15" s="92"/>
    </row>
    <row r="16" spans="1:16">
      <c r="A16" s="21"/>
      <c r="B16" s="21"/>
      <c r="C16" s="21"/>
      <c r="D16" s="21"/>
      <c r="E16" s="21"/>
      <c r="F16" s="21"/>
      <c r="G16" s="21"/>
      <c r="H16" s="92"/>
      <c r="I16" s="92"/>
      <c r="J16" s="92"/>
      <c r="K16" s="92"/>
      <c r="L16" s="92"/>
      <c r="M16" s="92"/>
      <c r="N16" s="92"/>
      <c r="O16" s="92">
        <f t="shared" si="3"/>
        <v>0</v>
      </c>
      <c r="P16" s="92"/>
    </row>
    <row r="17" spans="1:16">
      <c r="A17" s="21"/>
      <c r="B17" s="21"/>
      <c r="C17" s="21"/>
      <c r="D17" s="21"/>
      <c r="E17" s="21"/>
      <c r="F17" s="21"/>
      <c r="G17" s="21"/>
      <c r="H17" s="92"/>
      <c r="I17" s="92"/>
      <c r="J17" s="92"/>
      <c r="K17" s="92"/>
      <c r="L17" s="92"/>
      <c r="M17" s="92"/>
      <c r="N17" s="92"/>
      <c r="O17" s="92">
        <f t="shared" si="3"/>
        <v>0</v>
      </c>
      <c r="P17" s="92"/>
    </row>
    <row r="18" spans="1:16">
      <c r="A18" s="21" t="s">
        <v>42</v>
      </c>
      <c r="B18" s="21">
        <v>141</v>
      </c>
      <c r="C18" s="21">
        <f t="shared" ref="C18:O18" si="4">SUM(C2:C17)</f>
        <v>1.7013888888888893</v>
      </c>
      <c r="D18" s="21">
        <f t="shared" si="4"/>
        <v>0</v>
      </c>
      <c r="E18" s="21">
        <f t="shared" si="4"/>
        <v>0</v>
      </c>
      <c r="F18" s="21">
        <f t="shared" si="4"/>
        <v>0</v>
      </c>
      <c r="G18" s="21">
        <f t="shared" si="4"/>
        <v>0</v>
      </c>
      <c r="H18" s="92">
        <f t="shared" si="4"/>
        <v>0</v>
      </c>
      <c r="I18" s="92">
        <f t="shared" si="4"/>
        <v>0</v>
      </c>
      <c r="J18" s="92">
        <f t="shared" si="4"/>
        <v>0</v>
      </c>
      <c r="K18" s="92">
        <f t="shared" si="4"/>
        <v>0</v>
      </c>
      <c r="L18" s="92">
        <f t="shared" si="4"/>
        <v>0</v>
      </c>
      <c r="M18" s="92">
        <f t="shared" si="4"/>
        <v>0</v>
      </c>
      <c r="N18" s="92">
        <f t="shared" si="4"/>
        <v>0</v>
      </c>
      <c r="O18" s="92">
        <f t="shared" si="4"/>
        <v>1.7013888888888893</v>
      </c>
      <c r="P18" s="93">
        <f>O18/B18</f>
        <v>1.2066587864460208E-2</v>
      </c>
    </row>
    <row r="52" ht="33" customHeight="1"/>
    <row r="53" ht="20.45" customHeight="1"/>
    <row r="54" ht="22.15" customHeight="1"/>
    <row r="55" ht="28.9" customHeight="1"/>
    <row r="56" ht="31.15" customHeight="1"/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9F18-9A91-4295-962E-128C6CAD0769}">
  <sheetPr>
    <tabColor rgb="FFC00000"/>
  </sheetPr>
  <dimension ref="A1:W1184"/>
  <sheetViews>
    <sheetView zoomScale="110" zoomScaleNormal="110" workbookViewId="0">
      <pane ySplit="1" topLeftCell="A2" activePane="bottomLeft" state="frozen"/>
      <selection pane="bottomLeft"/>
    </sheetView>
  </sheetViews>
  <sheetFormatPr defaultRowHeight="16.5"/>
  <cols>
    <col min="1" max="1" width="14" style="98" customWidth="1"/>
    <col min="2" max="2" width="7.125" style="98" bestFit="1" customWidth="1"/>
    <col min="3" max="3" width="9.25" style="98" customWidth="1"/>
    <col min="4" max="5" width="9" style="98" customWidth="1"/>
    <col min="6" max="6" width="11.875" style="103" customWidth="1"/>
    <col min="7" max="7" width="4.5" style="103" customWidth="1"/>
    <col min="8" max="9" width="9.625" style="109" customWidth="1"/>
    <col min="10" max="10" width="8" style="109" customWidth="1"/>
    <col min="11" max="11" width="8.5" style="109" customWidth="1"/>
    <col min="12" max="12" width="17.375" style="109" customWidth="1"/>
    <col min="13" max="14" width="9.25" style="109" customWidth="1"/>
    <col min="15" max="15" width="11.375" style="109" customWidth="1"/>
    <col min="16" max="16" width="5" style="121" customWidth="1"/>
    <col min="17" max="20" width="5.5" style="121" customWidth="1"/>
    <col min="21" max="21" width="10.375" style="121" customWidth="1"/>
    <col min="22" max="22" width="12.75" style="109" customWidth="1"/>
    <col min="23" max="23" width="6.25" style="109" customWidth="1"/>
    <col min="24" max="247" width="9" style="98"/>
    <col min="248" max="248" width="16.25" style="98" customWidth="1"/>
    <col min="249" max="249" width="4" style="98" customWidth="1"/>
    <col min="250" max="250" width="11.75" style="98" customWidth="1"/>
    <col min="251" max="251" width="9" style="98"/>
    <col min="252" max="252" width="9.25" style="98" customWidth="1"/>
    <col min="253" max="254" width="9" style="98"/>
    <col min="255" max="255" width="10.75" style="98" customWidth="1"/>
    <col min="256" max="256" width="16.25" style="98" customWidth="1"/>
    <col min="257" max="257" width="18.5" style="98" customWidth="1"/>
    <col min="258" max="258" width="10.75" style="98" customWidth="1"/>
    <col min="259" max="259" width="8.5" style="98" customWidth="1"/>
    <col min="260" max="260" width="7.375" style="98" customWidth="1"/>
    <col min="261" max="261" width="10.75" style="98" customWidth="1"/>
    <col min="262" max="503" width="9" style="98"/>
    <col min="504" max="504" width="16.25" style="98" customWidth="1"/>
    <col min="505" max="505" width="4" style="98" customWidth="1"/>
    <col min="506" max="506" width="11.75" style="98" customWidth="1"/>
    <col min="507" max="507" width="9" style="98"/>
    <col min="508" max="508" width="9.25" style="98" customWidth="1"/>
    <col min="509" max="510" width="9" style="98"/>
    <col min="511" max="511" width="10.75" style="98" customWidth="1"/>
    <col min="512" max="512" width="16.25" style="98" customWidth="1"/>
    <col min="513" max="513" width="18.5" style="98" customWidth="1"/>
    <col min="514" max="514" width="10.75" style="98" customWidth="1"/>
    <col min="515" max="515" width="8.5" style="98" customWidth="1"/>
    <col min="516" max="516" width="7.375" style="98" customWidth="1"/>
    <col min="517" max="517" width="10.75" style="98" customWidth="1"/>
    <col min="518" max="759" width="9" style="98"/>
    <col min="760" max="760" width="16.25" style="98" customWidth="1"/>
    <col min="761" max="761" width="4" style="98" customWidth="1"/>
    <col min="762" max="762" width="11.75" style="98" customWidth="1"/>
    <col min="763" max="763" width="9" style="98"/>
    <col min="764" max="764" width="9.25" style="98" customWidth="1"/>
    <col min="765" max="766" width="9" style="98"/>
    <col min="767" max="767" width="10.75" style="98" customWidth="1"/>
    <col min="768" max="768" width="16.25" style="98" customWidth="1"/>
    <col min="769" max="769" width="18.5" style="98" customWidth="1"/>
    <col min="770" max="770" width="10.75" style="98" customWidth="1"/>
    <col min="771" max="771" width="8.5" style="98" customWidth="1"/>
    <col min="772" max="772" width="7.375" style="98" customWidth="1"/>
    <col min="773" max="773" width="10.75" style="98" customWidth="1"/>
    <col min="774" max="1015" width="9" style="98"/>
    <col min="1016" max="1016" width="16.25" style="98" customWidth="1"/>
    <col min="1017" max="1017" width="4" style="98" customWidth="1"/>
    <col min="1018" max="1018" width="11.75" style="98" customWidth="1"/>
    <col min="1019" max="1019" width="9" style="98"/>
    <col min="1020" max="1020" width="9.25" style="98" customWidth="1"/>
    <col min="1021" max="1022" width="9" style="98"/>
    <col min="1023" max="1023" width="10.75" style="98" customWidth="1"/>
    <col min="1024" max="1024" width="16.25" style="98" customWidth="1"/>
    <col min="1025" max="1025" width="18.5" style="98" customWidth="1"/>
    <col min="1026" max="1026" width="10.75" style="98" customWidth="1"/>
    <col min="1027" max="1027" width="8.5" style="98" customWidth="1"/>
    <col min="1028" max="1028" width="7.375" style="98" customWidth="1"/>
    <col min="1029" max="1029" width="10.75" style="98" customWidth="1"/>
    <col min="1030" max="1271" width="9" style="98"/>
    <col min="1272" max="1272" width="16.25" style="98" customWidth="1"/>
    <col min="1273" max="1273" width="4" style="98" customWidth="1"/>
    <col min="1274" max="1274" width="11.75" style="98" customWidth="1"/>
    <col min="1275" max="1275" width="9" style="98"/>
    <col min="1276" max="1276" width="9.25" style="98" customWidth="1"/>
    <col min="1277" max="1278" width="9" style="98"/>
    <col min="1279" max="1279" width="10.75" style="98" customWidth="1"/>
    <col min="1280" max="1280" width="16.25" style="98" customWidth="1"/>
    <col min="1281" max="1281" width="18.5" style="98" customWidth="1"/>
    <col min="1282" max="1282" width="10.75" style="98" customWidth="1"/>
    <col min="1283" max="1283" width="8.5" style="98" customWidth="1"/>
    <col min="1284" max="1284" width="7.375" style="98" customWidth="1"/>
    <col min="1285" max="1285" width="10.75" style="98" customWidth="1"/>
    <col min="1286" max="1527" width="9" style="98"/>
    <col min="1528" max="1528" width="16.25" style="98" customWidth="1"/>
    <col min="1529" max="1529" width="4" style="98" customWidth="1"/>
    <col min="1530" max="1530" width="11.75" style="98" customWidth="1"/>
    <col min="1531" max="1531" width="9" style="98"/>
    <col min="1532" max="1532" width="9.25" style="98" customWidth="1"/>
    <col min="1533" max="1534" width="9" style="98"/>
    <col min="1535" max="1535" width="10.75" style="98" customWidth="1"/>
    <col min="1536" max="1536" width="16.25" style="98" customWidth="1"/>
    <col min="1537" max="1537" width="18.5" style="98" customWidth="1"/>
    <col min="1538" max="1538" width="10.75" style="98" customWidth="1"/>
    <col min="1539" max="1539" width="8.5" style="98" customWidth="1"/>
    <col min="1540" max="1540" width="7.375" style="98" customWidth="1"/>
    <col min="1541" max="1541" width="10.75" style="98" customWidth="1"/>
    <col min="1542" max="1783" width="9" style="98"/>
    <col min="1784" max="1784" width="16.25" style="98" customWidth="1"/>
    <col min="1785" max="1785" width="4" style="98" customWidth="1"/>
    <col min="1786" max="1786" width="11.75" style="98" customWidth="1"/>
    <col min="1787" max="1787" width="9" style="98"/>
    <col min="1788" max="1788" width="9.25" style="98" customWidth="1"/>
    <col min="1789" max="1790" width="9" style="98"/>
    <col min="1791" max="1791" width="10.75" style="98" customWidth="1"/>
    <col min="1792" max="1792" width="16.25" style="98" customWidth="1"/>
    <col min="1793" max="1793" width="18.5" style="98" customWidth="1"/>
    <col min="1794" max="1794" width="10.75" style="98" customWidth="1"/>
    <col min="1795" max="1795" width="8.5" style="98" customWidth="1"/>
    <col min="1796" max="1796" width="7.375" style="98" customWidth="1"/>
    <col min="1797" max="1797" width="10.75" style="98" customWidth="1"/>
    <col min="1798" max="2039" width="9" style="98"/>
    <col min="2040" max="2040" width="16.25" style="98" customWidth="1"/>
    <col min="2041" max="2041" width="4" style="98" customWidth="1"/>
    <col min="2042" max="2042" width="11.75" style="98" customWidth="1"/>
    <col min="2043" max="2043" width="9" style="98"/>
    <col min="2044" max="2044" width="9.25" style="98" customWidth="1"/>
    <col min="2045" max="2046" width="9" style="98"/>
    <col min="2047" max="2047" width="10.75" style="98" customWidth="1"/>
    <col min="2048" max="2048" width="16.25" style="98" customWidth="1"/>
    <col min="2049" max="2049" width="18.5" style="98" customWidth="1"/>
    <col min="2050" max="2050" width="10.75" style="98" customWidth="1"/>
    <col min="2051" max="2051" width="8.5" style="98" customWidth="1"/>
    <col min="2052" max="2052" width="7.375" style="98" customWidth="1"/>
    <col min="2053" max="2053" width="10.75" style="98" customWidth="1"/>
    <col min="2054" max="2295" width="9" style="98"/>
    <col min="2296" max="2296" width="16.25" style="98" customWidth="1"/>
    <col min="2297" max="2297" width="4" style="98" customWidth="1"/>
    <col min="2298" max="2298" width="11.75" style="98" customWidth="1"/>
    <col min="2299" max="2299" width="9" style="98"/>
    <col min="2300" max="2300" width="9.25" style="98" customWidth="1"/>
    <col min="2301" max="2302" width="9" style="98"/>
    <col min="2303" max="2303" width="10.75" style="98" customWidth="1"/>
    <col min="2304" max="2304" width="16.25" style="98" customWidth="1"/>
    <col min="2305" max="2305" width="18.5" style="98" customWidth="1"/>
    <col min="2306" max="2306" width="10.75" style="98" customWidth="1"/>
    <col min="2307" max="2307" width="8.5" style="98" customWidth="1"/>
    <col min="2308" max="2308" width="7.375" style="98" customWidth="1"/>
    <col min="2309" max="2309" width="10.75" style="98" customWidth="1"/>
    <col min="2310" max="2551" width="9" style="98"/>
    <col min="2552" max="2552" width="16.25" style="98" customWidth="1"/>
    <col min="2553" max="2553" width="4" style="98" customWidth="1"/>
    <col min="2554" max="2554" width="11.75" style="98" customWidth="1"/>
    <col min="2555" max="2555" width="9" style="98"/>
    <col min="2556" max="2556" width="9.25" style="98" customWidth="1"/>
    <col min="2557" max="2558" width="9" style="98"/>
    <col min="2559" max="2559" width="10.75" style="98" customWidth="1"/>
    <col min="2560" max="2560" width="16.25" style="98" customWidth="1"/>
    <col min="2561" max="2561" width="18.5" style="98" customWidth="1"/>
    <col min="2562" max="2562" width="10.75" style="98" customWidth="1"/>
    <col min="2563" max="2563" width="8.5" style="98" customWidth="1"/>
    <col min="2564" max="2564" width="7.375" style="98" customWidth="1"/>
    <col min="2565" max="2565" width="10.75" style="98" customWidth="1"/>
    <col min="2566" max="2807" width="9" style="98"/>
    <col min="2808" max="2808" width="16.25" style="98" customWidth="1"/>
    <col min="2809" max="2809" width="4" style="98" customWidth="1"/>
    <col min="2810" max="2810" width="11.75" style="98" customWidth="1"/>
    <col min="2811" max="2811" width="9" style="98"/>
    <col min="2812" max="2812" width="9.25" style="98" customWidth="1"/>
    <col min="2813" max="2814" width="9" style="98"/>
    <col min="2815" max="2815" width="10.75" style="98" customWidth="1"/>
    <col min="2816" max="2816" width="16.25" style="98" customWidth="1"/>
    <col min="2817" max="2817" width="18.5" style="98" customWidth="1"/>
    <col min="2818" max="2818" width="10.75" style="98" customWidth="1"/>
    <col min="2819" max="2819" width="8.5" style="98" customWidth="1"/>
    <col min="2820" max="2820" width="7.375" style="98" customWidth="1"/>
    <col min="2821" max="2821" width="10.75" style="98" customWidth="1"/>
    <col min="2822" max="3063" width="9" style="98"/>
    <col min="3064" max="3064" width="16.25" style="98" customWidth="1"/>
    <col min="3065" max="3065" width="4" style="98" customWidth="1"/>
    <col min="3066" max="3066" width="11.75" style="98" customWidth="1"/>
    <col min="3067" max="3067" width="9" style="98"/>
    <col min="3068" max="3068" width="9.25" style="98" customWidth="1"/>
    <col min="3069" max="3070" width="9" style="98"/>
    <col min="3071" max="3071" width="10.75" style="98" customWidth="1"/>
    <col min="3072" max="3072" width="16.25" style="98" customWidth="1"/>
    <col min="3073" max="3073" width="18.5" style="98" customWidth="1"/>
    <col min="3074" max="3074" width="10.75" style="98" customWidth="1"/>
    <col min="3075" max="3075" width="8.5" style="98" customWidth="1"/>
    <col min="3076" max="3076" width="7.375" style="98" customWidth="1"/>
    <col min="3077" max="3077" width="10.75" style="98" customWidth="1"/>
    <col min="3078" max="3319" width="9" style="98"/>
    <col min="3320" max="3320" width="16.25" style="98" customWidth="1"/>
    <col min="3321" max="3321" width="4" style="98" customWidth="1"/>
    <col min="3322" max="3322" width="11.75" style="98" customWidth="1"/>
    <col min="3323" max="3323" width="9" style="98"/>
    <col min="3324" max="3324" width="9.25" style="98" customWidth="1"/>
    <col min="3325" max="3326" width="9" style="98"/>
    <col min="3327" max="3327" width="10.75" style="98" customWidth="1"/>
    <col min="3328" max="3328" width="16.25" style="98" customWidth="1"/>
    <col min="3329" max="3329" width="18.5" style="98" customWidth="1"/>
    <col min="3330" max="3330" width="10.75" style="98" customWidth="1"/>
    <col min="3331" max="3331" width="8.5" style="98" customWidth="1"/>
    <col min="3332" max="3332" width="7.375" style="98" customWidth="1"/>
    <col min="3333" max="3333" width="10.75" style="98" customWidth="1"/>
    <col min="3334" max="3575" width="9" style="98"/>
    <col min="3576" max="3576" width="16.25" style="98" customWidth="1"/>
    <col min="3577" max="3577" width="4" style="98" customWidth="1"/>
    <col min="3578" max="3578" width="11.75" style="98" customWidth="1"/>
    <col min="3579" max="3579" width="9" style="98"/>
    <col min="3580" max="3580" width="9.25" style="98" customWidth="1"/>
    <col min="3581" max="3582" width="9" style="98"/>
    <col min="3583" max="3583" width="10.75" style="98" customWidth="1"/>
    <col min="3584" max="3584" width="16.25" style="98" customWidth="1"/>
    <col min="3585" max="3585" width="18.5" style="98" customWidth="1"/>
    <col min="3586" max="3586" width="10.75" style="98" customWidth="1"/>
    <col min="3587" max="3587" width="8.5" style="98" customWidth="1"/>
    <col min="3588" max="3588" width="7.375" style="98" customWidth="1"/>
    <col min="3589" max="3589" width="10.75" style="98" customWidth="1"/>
    <col min="3590" max="3831" width="9" style="98"/>
    <col min="3832" max="3832" width="16.25" style="98" customWidth="1"/>
    <col min="3833" max="3833" width="4" style="98" customWidth="1"/>
    <col min="3834" max="3834" width="11.75" style="98" customWidth="1"/>
    <col min="3835" max="3835" width="9" style="98"/>
    <col min="3836" max="3836" width="9.25" style="98" customWidth="1"/>
    <col min="3837" max="3838" width="9" style="98"/>
    <col min="3839" max="3839" width="10.75" style="98" customWidth="1"/>
    <col min="3840" max="3840" width="16.25" style="98" customWidth="1"/>
    <col min="3841" max="3841" width="18.5" style="98" customWidth="1"/>
    <col min="3842" max="3842" width="10.75" style="98" customWidth="1"/>
    <col min="3843" max="3843" width="8.5" style="98" customWidth="1"/>
    <col min="3844" max="3844" width="7.375" style="98" customWidth="1"/>
    <col min="3845" max="3845" width="10.75" style="98" customWidth="1"/>
    <col min="3846" max="4087" width="9" style="98"/>
    <col min="4088" max="4088" width="16.25" style="98" customWidth="1"/>
    <col min="4089" max="4089" width="4" style="98" customWidth="1"/>
    <col min="4090" max="4090" width="11.75" style="98" customWidth="1"/>
    <col min="4091" max="4091" width="9" style="98"/>
    <col min="4092" max="4092" width="9.25" style="98" customWidth="1"/>
    <col min="4093" max="4094" width="9" style="98"/>
    <col min="4095" max="4095" width="10.75" style="98" customWidth="1"/>
    <col min="4096" max="4096" width="16.25" style="98" customWidth="1"/>
    <col min="4097" max="4097" width="18.5" style="98" customWidth="1"/>
    <col min="4098" max="4098" width="10.75" style="98" customWidth="1"/>
    <col min="4099" max="4099" width="8.5" style="98" customWidth="1"/>
    <col min="4100" max="4100" width="7.375" style="98" customWidth="1"/>
    <col min="4101" max="4101" width="10.75" style="98" customWidth="1"/>
    <col min="4102" max="4343" width="9" style="98"/>
    <col min="4344" max="4344" width="16.25" style="98" customWidth="1"/>
    <col min="4345" max="4345" width="4" style="98" customWidth="1"/>
    <col min="4346" max="4346" width="11.75" style="98" customWidth="1"/>
    <col min="4347" max="4347" width="9" style="98"/>
    <col min="4348" max="4348" width="9.25" style="98" customWidth="1"/>
    <col min="4349" max="4350" width="9" style="98"/>
    <col min="4351" max="4351" width="10.75" style="98" customWidth="1"/>
    <col min="4352" max="4352" width="16.25" style="98" customWidth="1"/>
    <col min="4353" max="4353" width="18.5" style="98" customWidth="1"/>
    <col min="4354" max="4354" width="10.75" style="98" customWidth="1"/>
    <col min="4355" max="4355" width="8.5" style="98" customWidth="1"/>
    <col min="4356" max="4356" width="7.375" style="98" customWidth="1"/>
    <col min="4357" max="4357" width="10.75" style="98" customWidth="1"/>
    <col min="4358" max="4599" width="9" style="98"/>
    <col min="4600" max="4600" width="16.25" style="98" customWidth="1"/>
    <col min="4601" max="4601" width="4" style="98" customWidth="1"/>
    <col min="4602" max="4602" width="11.75" style="98" customWidth="1"/>
    <col min="4603" max="4603" width="9" style="98"/>
    <col min="4604" max="4604" width="9.25" style="98" customWidth="1"/>
    <col min="4605" max="4606" width="9" style="98"/>
    <col min="4607" max="4607" width="10.75" style="98" customWidth="1"/>
    <col min="4608" max="4608" width="16.25" style="98" customWidth="1"/>
    <col min="4609" max="4609" width="18.5" style="98" customWidth="1"/>
    <col min="4610" max="4610" width="10.75" style="98" customWidth="1"/>
    <col min="4611" max="4611" width="8.5" style="98" customWidth="1"/>
    <col min="4612" max="4612" width="7.375" style="98" customWidth="1"/>
    <col min="4613" max="4613" width="10.75" style="98" customWidth="1"/>
    <col min="4614" max="4855" width="9" style="98"/>
    <col min="4856" max="4856" width="16.25" style="98" customWidth="1"/>
    <col min="4857" max="4857" width="4" style="98" customWidth="1"/>
    <col min="4858" max="4858" width="11.75" style="98" customWidth="1"/>
    <col min="4859" max="4859" width="9" style="98"/>
    <col min="4860" max="4860" width="9.25" style="98" customWidth="1"/>
    <col min="4861" max="4862" width="9" style="98"/>
    <col min="4863" max="4863" width="10.75" style="98" customWidth="1"/>
    <col min="4864" max="4864" width="16.25" style="98" customWidth="1"/>
    <col min="4865" max="4865" width="18.5" style="98" customWidth="1"/>
    <col min="4866" max="4866" width="10.75" style="98" customWidth="1"/>
    <col min="4867" max="4867" width="8.5" style="98" customWidth="1"/>
    <col min="4868" max="4868" width="7.375" style="98" customWidth="1"/>
    <col min="4869" max="4869" width="10.75" style="98" customWidth="1"/>
    <col min="4870" max="5111" width="9" style="98"/>
    <col min="5112" max="5112" width="16.25" style="98" customWidth="1"/>
    <col min="5113" max="5113" width="4" style="98" customWidth="1"/>
    <col min="5114" max="5114" width="11.75" style="98" customWidth="1"/>
    <col min="5115" max="5115" width="9" style="98"/>
    <col min="5116" max="5116" width="9.25" style="98" customWidth="1"/>
    <col min="5117" max="5118" width="9" style="98"/>
    <col min="5119" max="5119" width="10.75" style="98" customWidth="1"/>
    <col min="5120" max="5120" width="16.25" style="98" customWidth="1"/>
    <col min="5121" max="5121" width="18.5" style="98" customWidth="1"/>
    <col min="5122" max="5122" width="10.75" style="98" customWidth="1"/>
    <col min="5123" max="5123" width="8.5" style="98" customWidth="1"/>
    <col min="5124" max="5124" width="7.375" style="98" customWidth="1"/>
    <col min="5125" max="5125" width="10.75" style="98" customWidth="1"/>
    <col min="5126" max="5367" width="9" style="98"/>
    <col min="5368" max="5368" width="16.25" style="98" customWidth="1"/>
    <col min="5369" max="5369" width="4" style="98" customWidth="1"/>
    <col min="5370" max="5370" width="11.75" style="98" customWidth="1"/>
    <col min="5371" max="5371" width="9" style="98"/>
    <col min="5372" max="5372" width="9.25" style="98" customWidth="1"/>
    <col min="5373" max="5374" width="9" style="98"/>
    <col min="5375" max="5375" width="10.75" style="98" customWidth="1"/>
    <col min="5376" max="5376" width="16.25" style="98" customWidth="1"/>
    <col min="5377" max="5377" width="18.5" style="98" customWidth="1"/>
    <col min="5378" max="5378" width="10.75" style="98" customWidth="1"/>
    <col min="5379" max="5379" width="8.5" style="98" customWidth="1"/>
    <col min="5380" max="5380" width="7.375" style="98" customWidth="1"/>
    <col min="5381" max="5381" width="10.75" style="98" customWidth="1"/>
    <col min="5382" max="5623" width="9" style="98"/>
    <col min="5624" max="5624" width="16.25" style="98" customWidth="1"/>
    <col min="5625" max="5625" width="4" style="98" customWidth="1"/>
    <col min="5626" max="5626" width="11.75" style="98" customWidth="1"/>
    <col min="5627" max="5627" width="9" style="98"/>
    <col min="5628" max="5628" width="9.25" style="98" customWidth="1"/>
    <col min="5629" max="5630" width="9" style="98"/>
    <col min="5631" max="5631" width="10.75" style="98" customWidth="1"/>
    <col min="5632" max="5632" width="16.25" style="98" customWidth="1"/>
    <col min="5633" max="5633" width="18.5" style="98" customWidth="1"/>
    <col min="5634" max="5634" width="10.75" style="98" customWidth="1"/>
    <col min="5635" max="5635" width="8.5" style="98" customWidth="1"/>
    <col min="5636" max="5636" width="7.375" style="98" customWidth="1"/>
    <col min="5637" max="5637" width="10.75" style="98" customWidth="1"/>
    <col min="5638" max="5879" width="9" style="98"/>
    <col min="5880" max="5880" width="16.25" style="98" customWidth="1"/>
    <col min="5881" max="5881" width="4" style="98" customWidth="1"/>
    <col min="5882" max="5882" width="11.75" style="98" customWidth="1"/>
    <col min="5883" max="5883" width="9" style="98"/>
    <col min="5884" max="5884" width="9.25" style="98" customWidth="1"/>
    <col min="5885" max="5886" width="9" style="98"/>
    <col min="5887" max="5887" width="10.75" style="98" customWidth="1"/>
    <col min="5888" max="5888" width="16.25" style="98" customWidth="1"/>
    <col min="5889" max="5889" width="18.5" style="98" customWidth="1"/>
    <col min="5890" max="5890" width="10.75" style="98" customWidth="1"/>
    <col min="5891" max="5891" width="8.5" style="98" customWidth="1"/>
    <col min="5892" max="5892" width="7.375" style="98" customWidth="1"/>
    <col min="5893" max="5893" width="10.75" style="98" customWidth="1"/>
    <col min="5894" max="6135" width="9" style="98"/>
    <col min="6136" max="6136" width="16.25" style="98" customWidth="1"/>
    <col min="6137" max="6137" width="4" style="98" customWidth="1"/>
    <col min="6138" max="6138" width="11.75" style="98" customWidth="1"/>
    <col min="6139" max="6139" width="9" style="98"/>
    <col min="6140" max="6140" width="9.25" style="98" customWidth="1"/>
    <col min="6141" max="6142" width="9" style="98"/>
    <col min="6143" max="6143" width="10.75" style="98" customWidth="1"/>
    <col min="6144" max="6144" width="16.25" style="98" customWidth="1"/>
    <col min="6145" max="6145" width="18.5" style="98" customWidth="1"/>
    <col min="6146" max="6146" width="10.75" style="98" customWidth="1"/>
    <col min="6147" max="6147" width="8.5" style="98" customWidth="1"/>
    <col min="6148" max="6148" width="7.375" style="98" customWidth="1"/>
    <col min="6149" max="6149" width="10.75" style="98" customWidth="1"/>
    <col min="6150" max="6391" width="9" style="98"/>
    <col min="6392" max="6392" width="16.25" style="98" customWidth="1"/>
    <col min="6393" max="6393" width="4" style="98" customWidth="1"/>
    <col min="6394" max="6394" width="11.75" style="98" customWidth="1"/>
    <col min="6395" max="6395" width="9" style="98"/>
    <col min="6396" max="6396" width="9.25" style="98" customWidth="1"/>
    <col min="6397" max="6398" width="9" style="98"/>
    <col min="6399" max="6399" width="10.75" style="98" customWidth="1"/>
    <col min="6400" max="6400" width="16.25" style="98" customWidth="1"/>
    <col min="6401" max="6401" width="18.5" style="98" customWidth="1"/>
    <col min="6402" max="6402" width="10.75" style="98" customWidth="1"/>
    <col min="6403" max="6403" width="8.5" style="98" customWidth="1"/>
    <col min="6404" max="6404" width="7.375" style="98" customWidth="1"/>
    <col min="6405" max="6405" width="10.75" style="98" customWidth="1"/>
    <col min="6406" max="6647" width="9" style="98"/>
    <col min="6648" max="6648" width="16.25" style="98" customWidth="1"/>
    <col min="6649" max="6649" width="4" style="98" customWidth="1"/>
    <col min="6650" max="6650" width="11.75" style="98" customWidth="1"/>
    <col min="6651" max="6651" width="9" style="98"/>
    <col min="6652" max="6652" width="9.25" style="98" customWidth="1"/>
    <col min="6653" max="6654" width="9" style="98"/>
    <col min="6655" max="6655" width="10.75" style="98" customWidth="1"/>
    <col min="6656" max="6656" width="16.25" style="98" customWidth="1"/>
    <col min="6657" max="6657" width="18.5" style="98" customWidth="1"/>
    <col min="6658" max="6658" width="10.75" style="98" customWidth="1"/>
    <col min="6659" max="6659" width="8.5" style="98" customWidth="1"/>
    <col min="6660" max="6660" width="7.375" style="98" customWidth="1"/>
    <col min="6661" max="6661" width="10.75" style="98" customWidth="1"/>
    <col min="6662" max="6903" width="9" style="98"/>
    <col min="6904" max="6904" width="16.25" style="98" customWidth="1"/>
    <col min="6905" max="6905" width="4" style="98" customWidth="1"/>
    <col min="6906" max="6906" width="11.75" style="98" customWidth="1"/>
    <col min="6907" max="6907" width="9" style="98"/>
    <col min="6908" max="6908" width="9.25" style="98" customWidth="1"/>
    <col min="6909" max="6910" width="9" style="98"/>
    <col min="6911" max="6911" width="10.75" style="98" customWidth="1"/>
    <col min="6912" max="6912" width="16.25" style="98" customWidth="1"/>
    <col min="6913" max="6913" width="18.5" style="98" customWidth="1"/>
    <col min="6914" max="6914" width="10.75" style="98" customWidth="1"/>
    <col min="6915" max="6915" width="8.5" style="98" customWidth="1"/>
    <col min="6916" max="6916" width="7.375" style="98" customWidth="1"/>
    <col min="6917" max="6917" width="10.75" style="98" customWidth="1"/>
    <col min="6918" max="7159" width="9" style="98"/>
    <col min="7160" max="7160" width="16.25" style="98" customWidth="1"/>
    <col min="7161" max="7161" width="4" style="98" customWidth="1"/>
    <col min="7162" max="7162" width="11.75" style="98" customWidth="1"/>
    <col min="7163" max="7163" width="9" style="98"/>
    <col min="7164" max="7164" width="9.25" style="98" customWidth="1"/>
    <col min="7165" max="7166" width="9" style="98"/>
    <col min="7167" max="7167" width="10.75" style="98" customWidth="1"/>
    <col min="7168" max="7168" width="16.25" style="98" customWidth="1"/>
    <col min="7169" max="7169" width="18.5" style="98" customWidth="1"/>
    <col min="7170" max="7170" width="10.75" style="98" customWidth="1"/>
    <col min="7171" max="7171" width="8.5" style="98" customWidth="1"/>
    <col min="7172" max="7172" width="7.375" style="98" customWidth="1"/>
    <col min="7173" max="7173" width="10.75" style="98" customWidth="1"/>
    <col min="7174" max="7415" width="9" style="98"/>
    <col min="7416" max="7416" width="16.25" style="98" customWidth="1"/>
    <col min="7417" max="7417" width="4" style="98" customWidth="1"/>
    <col min="7418" max="7418" width="11.75" style="98" customWidth="1"/>
    <col min="7419" max="7419" width="9" style="98"/>
    <col min="7420" max="7420" width="9.25" style="98" customWidth="1"/>
    <col min="7421" max="7422" width="9" style="98"/>
    <col min="7423" max="7423" width="10.75" style="98" customWidth="1"/>
    <col min="7424" max="7424" width="16.25" style="98" customWidth="1"/>
    <col min="7425" max="7425" width="18.5" style="98" customWidth="1"/>
    <col min="7426" max="7426" width="10.75" style="98" customWidth="1"/>
    <col min="7427" max="7427" width="8.5" style="98" customWidth="1"/>
    <col min="7428" max="7428" width="7.375" style="98" customWidth="1"/>
    <col min="7429" max="7429" width="10.75" style="98" customWidth="1"/>
    <col min="7430" max="7671" width="9" style="98"/>
    <col min="7672" max="7672" width="16.25" style="98" customWidth="1"/>
    <col min="7673" max="7673" width="4" style="98" customWidth="1"/>
    <col min="7674" max="7674" width="11.75" style="98" customWidth="1"/>
    <col min="7675" max="7675" width="9" style="98"/>
    <col min="7676" max="7676" width="9.25" style="98" customWidth="1"/>
    <col min="7677" max="7678" width="9" style="98"/>
    <col min="7679" max="7679" width="10.75" style="98" customWidth="1"/>
    <col min="7680" max="7680" width="16.25" style="98" customWidth="1"/>
    <col min="7681" max="7681" width="18.5" style="98" customWidth="1"/>
    <col min="7682" max="7682" width="10.75" style="98" customWidth="1"/>
    <col min="7683" max="7683" width="8.5" style="98" customWidth="1"/>
    <col min="7684" max="7684" width="7.375" style="98" customWidth="1"/>
    <col min="7685" max="7685" width="10.75" style="98" customWidth="1"/>
    <col min="7686" max="7927" width="9" style="98"/>
    <col min="7928" max="7928" width="16.25" style="98" customWidth="1"/>
    <col min="7929" max="7929" width="4" style="98" customWidth="1"/>
    <col min="7930" max="7930" width="11.75" style="98" customWidth="1"/>
    <col min="7931" max="7931" width="9" style="98"/>
    <col min="7932" max="7932" width="9.25" style="98" customWidth="1"/>
    <col min="7933" max="7934" width="9" style="98"/>
    <col min="7935" max="7935" width="10.75" style="98" customWidth="1"/>
    <col min="7936" max="7936" width="16.25" style="98" customWidth="1"/>
    <col min="7937" max="7937" width="18.5" style="98" customWidth="1"/>
    <col min="7938" max="7938" width="10.75" style="98" customWidth="1"/>
    <col min="7939" max="7939" width="8.5" style="98" customWidth="1"/>
    <col min="7940" max="7940" width="7.375" style="98" customWidth="1"/>
    <col min="7941" max="7941" width="10.75" style="98" customWidth="1"/>
    <col min="7942" max="8183" width="9" style="98"/>
    <col min="8184" max="8184" width="16.25" style="98" customWidth="1"/>
    <col min="8185" max="8185" width="4" style="98" customWidth="1"/>
    <col min="8186" max="8186" width="11.75" style="98" customWidth="1"/>
    <col min="8187" max="8187" width="9" style="98"/>
    <col min="8188" max="8188" width="9.25" style="98" customWidth="1"/>
    <col min="8189" max="8190" width="9" style="98"/>
    <col min="8191" max="8191" width="10.75" style="98" customWidth="1"/>
    <col min="8192" max="8192" width="16.25" style="98" customWidth="1"/>
    <col min="8193" max="8193" width="18.5" style="98" customWidth="1"/>
    <col min="8194" max="8194" width="10.75" style="98" customWidth="1"/>
    <col min="8195" max="8195" width="8.5" style="98" customWidth="1"/>
    <col min="8196" max="8196" width="7.375" style="98" customWidth="1"/>
    <col min="8197" max="8197" width="10.75" style="98" customWidth="1"/>
    <col min="8198" max="8439" width="9" style="98"/>
    <col min="8440" max="8440" width="16.25" style="98" customWidth="1"/>
    <col min="8441" max="8441" width="4" style="98" customWidth="1"/>
    <col min="8442" max="8442" width="11.75" style="98" customWidth="1"/>
    <col min="8443" max="8443" width="9" style="98"/>
    <col min="8444" max="8444" width="9.25" style="98" customWidth="1"/>
    <col min="8445" max="8446" width="9" style="98"/>
    <col min="8447" max="8447" width="10.75" style="98" customWidth="1"/>
    <col min="8448" max="8448" width="16.25" style="98" customWidth="1"/>
    <col min="8449" max="8449" width="18.5" style="98" customWidth="1"/>
    <col min="8450" max="8450" width="10.75" style="98" customWidth="1"/>
    <col min="8451" max="8451" width="8.5" style="98" customWidth="1"/>
    <col min="8452" max="8452" width="7.375" style="98" customWidth="1"/>
    <col min="8453" max="8453" width="10.75" style="98" customWidth="1"/>
    <col min="8454" max="8695" width="9" style="98"/>
    <col min="8696" max="8696" width="16.25" style="98" customWidth="1"/>
    <col min="8697" max="8697" width="4" style="98" customWidth="1"/>
    <col min="8698" max="8698" width="11.75" style="98" customWidth="1"/>
    <col min="8699" max="8699" width="9" style="98"/>
    <col min="8700" max="8700" width="9.25" style="98" customWidth="1"/>
    <col min="8701" max="8702" width="9" style="98"/>
    <col min="8703" max="8703" width="10.75" style="98" customWidth="1"/>
    <col min="8704" max="8704" width="16.25" style="98" customWidth="1"/>
    <col min="8705" max="8705" width="18.5" style="98" customWidth="1"/>
    <col min="8706" max="8706" width="10.75" style="98" customWidth="1"/>
    <col min="8707" max="8707" width="8.5" style="98" customWidth="1"/>
    <col min="8708" max="8708" width="7.375" style="98" customWidth="1"/>
    <col min="8709" max="8709" width="10.75" style="98" customWidth="1"/>
    <col min="8710" max="8951" width="9" style="98"/>
    <col min="8952" max="8952" width="16.25" style="98" customWidth="1"/>
    <col min="8953" max="8953" width="4" style="98" customWidth="1"/>
    <col min="8954" max="8954" width="11.75" style="98" customWidth="1"/>
    <col min="8955" max="8955" width="9" style="98"/>
    <col min="8956" max="8956" width="9.25" style="98" customWidth="1"/>
    <col min="8957" max="8958" width="9" style="98"/>
    <col min="8959" max="8959" width="10.75" style="98" customWidth="1"/>
    <col min="8960" max="8960" width="16.25" style="98" customWidth="1"/>
    <col min="8961" max="8961" width="18.5" style="98" customWidth="1"/>
    <col min="8962" max="8962" width="10.75" style="98" customWidth="1"/>
    <col min="8963" max="8963" width="8.5" style="98" customWidth="1"/>
    <col min="8964" max="8964" width="7.375" style="98" customWidth="1"/>
    <col min="8965" max="8965" width="10.75" style="98" customWidth="1"/>
    <col min="8966" max="9207" width="9" style="98"/>
    <col min="9208" max="9208" width="16.25" style="98" customWidth="1"/>
    <col min="9209" max="9209" width="4" style="98" customWidth="1"/>
    <col min="9210" max="9210" width="11.75" style="98" customWidth="1"/>
    <col min="9211" max="9211" width="9" style="98"/>
    <col min="9212" max="9212" width="9.25" style="98" customWidth="1"/>
    <col min="9213" max="9214" width="9" style="98"/>
    <col min="9215" max="9215" width="10.75" style="98" customWidth="1"/>
    <col min="9216" max="9216" width="16.25" style="98" customWidth="1"/>
    <col min="9217" max="9217" width="18.5" style="98" customWidth="1"/>
    <col min="9218" max="9218" width="10.75" style="98" customWidth="1"/>
    <col min="9219" max="9219" width="8.5" style="98" customWidth="1"/>
    <col min="9220" max="9220" width="7.375" style="98" customWidth="1"/>
    <col min="9221" max="9221" width="10.75" style="98" customWidth="1"/>
    <col min="9222" max="9463" width="9" style="98"/>
    <col min="9464" max="9464" width="16.25" style="98" customWidth="1"/>
    <col min="9465" max="9465" width="4" style="98" customWidth="1"/>
    <col min="9466" max="9466" width="11.75" style="98" customWidth="1"/>
    <col min="9467" max="9467" width="9" style="98"/>
    <col min="9468" max="9468" width="9.25" style="98" customWidth="1"/>
    <col min="9469" max="9470" width="9" style="98"/>
    <col min="9471" max="9471" width="10.75" style="98" customWidth="1"/>
    <col min="9472" max="9472" width="16.25" style="98" customWidth="1"/>
    <col min="9473" max="9473" width="18.5" style="98" customWidth="1"/>
    <col min="9474" max="9474" width="10.75" style="98" customWidth="1"/>
    <col min="9475" max="9475" width="8.5" style="98" customWidth="1"/>
    <col min="9476" max="9476" width="7.375" style="98" customWidth="1"/>
    <col min="9477" max="9477" width="10.75" style="98" customWidth="1"/>
    <col min="9478" max="9719" width="9" style="98"/>
    <col min="9720" max="9720" width="16.25" style="98" customWidth="1"/>
    <col min="9721" max="9721" width="4" style="98" customWidth="1"/>
    <col min="9722" max="9722" width="11.75" style="98" customWidth="1"/>
    <col min="9723" max="9723" width="9" style="98"/>
    <col min="9724" max="9724" width="9.25" style="98" customWidth="1"/>
    <col min="9725" max="9726" width="9" style="98"/>
    <col min="9727" max="9727" width="10.75" style="98" customWidth="1"/>
    <col min="9728" max="9728" width="16.25" style="98" customWidth="1"/>
    <col min="9729" max="9729" width="18.5" style="98" customWidth="1"/>
    <col min="9730" max="9730" width="10.75" style="98" customWidth="1"/>
    <col min="9731" max="9731" width="8.5" style="98" customWidth="1"/>
    <col min="9732" max="9732" width="7.375" style="98" customWidth="1"/>
    <col min="9733" max="9733" width="10.75" style="98" customWidth="1"/>
    <col min="9734" max="9975" width="9" style="98"/>
    <col min="9976" max="9976" width="16.25" style="98" customWidth="1"/>
    <col min="9977" max="9977" width="4" style="98" customWidth="1"/>
    <col min="9978" max="9978" width="11.75" style="98" customWidth="1"/>
    <col min="9979" max="9979" width="9" style="98"/>
    <col min="9980" max="9980" width="9.25" style="98" customWidth="1"/>
    <col min="9981" max="9982" width="9" style="98"/>
    <col min="9983" max="9983" width="10.75" style="98" customWidth="1"/>
    <col min="9984" max="9984" width="16.25" style="98" customWidth="1"/>
    <col min="9985" max="9985" width="18.5" style="98" customWidth="1"/>
    <col min="9986" max="9986" width="10.75" style="98" customWidth="1"/>
    <col min="9987" max="9987" width="8.5" style="98" customWidth="1"/>
    <col min="9988" max="9988" width="7.375" style="98" customWidth="1"/>
    <col min="9989" max="9989" width="10.75" style="98" customWidth="1"/>
    <col min="9990" max="10231" width="9" style="98"/>
    <col min="10232" max="10232" width="16.25" style="98" customWidth="1"/>
    <col min="10233" max="10233" width="4" style="98" customWidth="1"/>
    <col min="10234" max="10234" width="11.75" style="98" customWidth="1"/>
    <col min="10235" max="10235" width="9" style="98"/>
    <col min="10236" max="10236" width="9.25" style="98" customWidth="1"/>
    <col min="10237" max="10238" width="9" style="98"/>
    <col min="10239" max="10239" width="10.75" style="98" customWidth="1"/>
    <col min="10240" max="10240" width="16.25" style="98" customWidth="1"/>
    <col min="10241" max="10241" width="18.5" style="98" customWidth="1"/>
    <col min="10242" max="10242" width="10.75" style="98" customWidth="1"/>
    <col min="10243" max="10243" width="8.5" style="98" customWidth="1"/>
    <col min="10244" max="10244" width="7.375" style="98" customWidth="1"/>
    <col min="10245" max="10245" width="10.75" style="98" customWidth="1"/>
    <col min="10246" max="10487" width="9" style="98"/>
    <col min="10488" max="10488" width="16.25" style="98" customWidth="1"/>
    <col min="10489" max="10489" width="4" style="98" customWidth="1"/>
    <col min="10490" max="10490" width="11.75" style="98" customWidth="1"/>
    <col min="10491" max="10491" width="9" style="98"/>
    <col min="10492" max="10492" width="9.25" style="98" customWidth="1"/>
    <col min="10493" max="10494" width="9" style="98"/>
    <col min="10495" max="10495" width="10.75" style="98" customWidth="1"/>
    <col min="10496" max="10496" width="16.25" style="98" customWidth="1"/>
    <col min="10497" max="10497" width="18.5" style="98" customWidth="1"/>
    <col min="10498" max="10498" width="10.75" style="98" customWidth="1"/>
    <col min="10499" max="10499" width="8.5" style="98" customWidth="1"/>
    <col min="10500" max="10500" width="7.375" style="98" customWidth="1"/>
    <col min="10501" max="10501" width="10.75" style="98" customWidth="1"/>
    <col min="10502" max="10743" width="9" style="98"/>
    <col min="10744" max="10744" width="16.25" style="98" customWidth="1"/>
    <col min="10745" max="10745" width="4" style="98" customWidth="1"/>
    <col min="10746" max="10746" width="11.75" style="98" customWidth="1"/>
    <col min="10747" max="10747" width="9" style="98"/>
    <col min="10748" max="10748" width="9.25" style="98" customWidth="1"/>
    <col min="10749" max="10750" width="9" style="98"/>
    <col min="10751" max="10751" width="10.75" style="98" customWidth="1"/>
    <col min="10752" max="10752" width="16.25" style="98" customWidth="1"/>
    <col min="10753" max="10753" width="18.5" style="98" customWidth="1"/>
    <col min="10754" max="10754" width="10.75" style="98" customWidth="1"/>
    <col min="10755" max="10755" width="8.5" style="98" customWidth="1"/>
    <col min="10756" max="10756" width="7.375" style="98" customWidth="1"/>
    <col min="10757" max="10757" width="10.75" style="98" customWidth="1"/>
    <col min="10758" max="10999" width="9" style="98"/>
    <col min="11000" max="11000" width="16.25" style="98" customWidth="1"/>
    <col min="11001" max="11001" width="4" style="98" customWidth="1"/>
    <col min="11002" max="11002" width="11.75" style="98" customWidth="1"/>
    <col min="11003" max="11003" width="9" style="98"/>
    <col min="11004" max="11004" width="9.25" style="98" customWidth="1"/>
    <col min="11005" max="11006" width="9" style="98"/>
    <col min="11007" max="11007" width="10.75" style="98" customWidth="1"/>
    <col min="11008" max="11008" width="16.25" style="98" customWidth="1"/>
    <col min="11009" max="11009" width="18.5" style="98" customWidth="1"/>
    <col min="11010" max="11010" width="10.75" style="98" customWidth="1"/>
    <col min="11011" max="11011" width="8.5" style="98" customWidth="1"/>
    <col min="11012" max="11012" width="7.375" style="98" customWidth="1"/>
    <col min="11013" max="11013" width="10.75" style="98" customWidth="1"/>
    <col min="11014" max="11255" width="9" style="98"/>
    <col min="11256" max="11256" width="16.25" style="98" customWidth="1"/>
    <col min="11257" max="11257" width="4" style="98" customWidth="1"/>
    <col min="11258" max="11258" width="11.75" style="98" customWidth="1"/>
    <col min="11259" max="11259" width="9" style="98"/>
    <col min="11260" max="11260" width="9.25" style="98" customWidth="1"/>
    <col min="11261" max="11262" width="9" style="98"/>
    <col min="11263" max="11263" width="10.75" style="98" customWidth="1"/>
    <col min="11264" max="11264" width="16.25" style="98" customWidth="1"/>
    <col min="11265" max="11265" width="18.5" style="98" customWidth="1"/>
    <col min="11266" max="11266" width="10.75" style="98" customWidth="1"/>
    <col min="11267" max="11267" width="8.5" style="98" customWidth="1"/>
    <col min="11268" max="11268" width="7.375" style="98" customWidth="1"/>
    <col min="11269" max="11269" width="10.75" style="98" customWidth="1"/>
    <col min="11270" max="11511" width="9" style="98"/>
    <col min="11512" max="11512" width="16.25" style="98" customWidth="1"/>
    <col min="11513" max="11513" width="4" style="98" customWidth="1"/>
    <col min="11514" max="11514" width="11.75" style="98" customWidth="1"/>
    <col min="11515" max="11515" width="9" style="98"/>
    <col min="11516" max="11516" width="9.25" style="98" customWidth="1"/>
    <col min="11517" max="11518" width="9" style="98"/>
    <col min="11519" max="11519" width="10.75" style="98" customWidth="1"/>
    <col min="11520" max="11520" width="16.25" style="98" customWidth="1"/>
    <col min="11521" max="11521" width="18.5" style="98" customWidth="1"/>
    <col min="11522" max="11522" width="10.75" style="98" customWidth="1"/>
    <col min="11523" max="11523" width="8.5" style="98" customWidth="1"/>
    <col min="11524" max="11524" width="7.375" style="98" customWidth="1"/>
    <col min="11525" max="11525" width="10.75" style="98" customWidth="1"/>
    <col min="11526" max="11767" width="9" style="98"/>
    <col min="11768" max="11768" width="16.25" style="98" customWidth="1"/>
    <col min="11769" max="11769" width="4" style="98" customWidth="1"/>
    <col min="11770" max="11770" width="11.75" style="98" customWidth="1"/>
    <col min="11771" max="11771" width="9" style="98"/>
    <col min="11772" max="11772" width="9.25" style="98" customWidth="1"/>
    <col min="11773" max="11774" width="9" style="98"/>
    <col min="11775" max="11775" width="10.75" style="98" customWidth="1"/>
    <col min="11776" max="11776" width="16.25" style="98" customWidth="1"/>
    <col min="11777" max="11777" width="18.5" style="98" customWidth="1"/>
    <col min="11778" max="11778" width="10.75" style="98" customWidth="1"/>
    <col min="11779" max="11779" width="8.5" style="98" customWidth="1"/>
    <col min="11780" max="11780" width="7.375" style="98" customWidth="1"/>
    <col min="11781" max="11781" width="10.75" style="98" customWidth="1"/>
    <col min="11782" max="12023" width="9" style="98"/>
    <col min="12024" max="12024" width="16.25" style="98" customWidth="1"/>
    <col min="12025" max="12025" width="4" style="98" customWidth="1"/>
    <col min="12026" max="12026" width="11.75" style="98" customWidth="1"/>
    <col min="12027" max="12027" width="9" style="98"/>
    <col min="12028" max="12028" width="9.25" style="98" customWidth="1"/>
    <col min="12029" max="12030" width="9" style="98"/>
    <col min="12031" max="12031" width="10.75" style="98" customWidth="1"/>
    <col min="12032" max="12032" width="16.25" style="98" customWidth="1"/>
    <col min="12033" max="12033" width="18.5" style="98" customWidth="1"/>
    <col min="12034" max="12034" width="10.75" style="98" customWidth="1"/>
    <col min="12035" max="12035" width="8.5" style="98" customWidth="1"/>
    <col min="12036" max="12036" width="7.375" style="98" customWidth="1"/>
    <col min="12037" max="12037" width="10.75" style="98" customWidth="1"/>
    <col min="12038" max="12279" width="9" style="98"/>
    <col min="12280" max="12280" width="16.25" style="98" customWidth="1"/>
    <col min="12281" max="12281" width="4" style="98" customWidth="1"/>
    <col min="12282" max="12282" width="11.75" style="98" customWidth="1"/>
    <col min="12283" max="12283" width="9" style="98"/>
    <col min="12284" max="12284" width="9.25" style="98" customWidth="1"/>
    <col min="12285" max="12286" width="9" style="98"/>
    <col min="12287" max="12287" width="10.75" style="98" customWidth="1"/>
    <col min="12288" max="12288" width="16.25" style="98" customWidth="1"/>
    <col min="12289" max="12289" width="18.5" style="98" customWidth="1"/>
    <col min="12290" max="12290" width="10.75" style="98" customWidth="1"/>
    <col min="12291" max="12291" width="8.5" style="98" customWidth="1"/>
    <col min="12292" max="12292" width="7.375" style="98" customWidth="1"/>
    <col min="12293" max="12293" width="10.75" style="98" customWidth="1"/>
    <col min="12294" max="12535" width="9" style="98"/>
    <col min="12536" max="12536" width="16.25" style="98" customWidth="1"/>
    <col min="12537" max="12537" width="4" style="98" customWidth="1"/>
    <col min="12538" max="12538" width="11.75" style="98" customWidth="1"/>
    <col min="12539" max="12539" width="9" style="98"/>
    <col min="12540" max="12540" width="9.25" style="98" customWidth="1"/>
    <col min="12541" max="12542" width="9" style="98"/>
    <col min="12543" max="12543" width="10.75" style="98" customWidth="1"/>
    <col min="12544" max="12544" width="16.25" style="98" customWidth="1"/>
    <col min="12545" max="12545" width="18.5" style="98" customWidth="1"/>
    <col min="12546" max="12546" width="10.75" style="98" customWidth="1"/>
    <col min="12547" max="12547" width="8.5" style="98" customWidth="1"/>
    <col min="12548" max="12548" width="7.375" style="98" customWidth="1"/>
    <col min="12549" max="12549" width="10.75" style="98" customWidth="1"/>
    <col min="12550" max="12791" width="9" style="98"/>
    <col min="12792" max="12792" width="16.25" style="98" customWidth="1"/>
    <col min="12793" max="12793" width="4" style="98" customWidth="1"/>
    <col min="12794" max="12794" width="11.75" style="98" customWidth="1"/>
    <col min="12795" max="12795" width="9" style="98"/>
    <col min="12796" max="12796" width="9.25" style="98" customWidth="1"/>
    <col min="12797" max="12798" width="9" style="98"/>
    <col min="12799" max="12799" width="10.75" style="98" customWidth="1"/>
    <col min="12800" max="12800" width="16.25" style="98" customWidth="1"/>
    <col min="12801" max="12801" width="18.5" style="98" customWidth="1"/>
    <col min="12802" max="12802" width="10.75" style="98" customWidth="1"/>
    <col min="12803" max="12803" width="8.5" style="98" customWidth="1"/>
    <col min="12804" max="12804" width="7.375" style="98" customWidth="1"/>
    <col min="12805" max="12805" width="10.75" style="98" customWidth="1"/>
    <col min="12806" max="13047" width="9" style="98"/>
    <col min="13048" max="13048" width="16.25" style="98" customWidth="1"/>
    <col min="13049" max="13049" width="4" style="98" customWidth="1"/>
    <col min="13050" max="13050" width="11.75" style="98" customWidth="1"/>
    <col min="13051" max="13051" width="9" style="98"/>
    <col min="13052" max="13052" width="9.25" style="98" customWidth="1"/>
    <col min="13053" max="13054" width="9" style="98"/>
    <col min="13055" max="13055" width="10.75" style="98" customWidth="1"/>
    <col min="13056" max="13056" width="16.25" style="98" customWidth="1"/>
    <col min="13057" max="13057" width="18.5" style="98" customWidth="1"/>
    <col min="13058" max="13058" width="10.75" style="98" customWidth="1"/>
    <col min="13059" max="13059" width="8.5" style="98" customWidth="1"/>
    <col min="13060" max="13060" width="7.375" style="98" customWidth="1"/>
    <col min="13061" max="13061" width="10.75" style="98" customWidth="1"/>
    <col min="13062" max="13303" width="9" style="98"/>
    <col min="13304" max="13304" width="16.25" style="98" customWidth="1"/>
    <col min="13305" max="13305" width="4" style="98" customWidth="1"/>
    <col min="13306" max="13306" width="11.75" style="98" customWidth="1"/>
    <col min="13307" max="13307" width="9" style="98"/>
    <col min="13308" max="13308" width="9.25" style="98" customWidth="1"/>
    <col min="13309" max="13310" width="9" style="98"/>
    <col min="13311" max="13311" width="10.75" style="98" customWidth="1"/>
    <col min="13312" max="13312" width="16.25" style="98" customWidth="1"/>
    <col min="13313" max="13313" width="18.5" style="98" customWidth="1"/>
    <col min="13314" max="13314" width="10.75" style="98" customWidth="1"/>
    <col min="13315" max="13315" width="8.5" style="98" customWidth="1"/>
    <col min="13316" max="13316" width="7.375" style="98" customWidth="1"/>
    <col min="13317" max="13317" width="10.75" style="98" customWidth="1"/>
    <col min="13318" max="13559" width="9" style="98"/>
    <col min="13560" max="13560" width="16.25" style="98" customWidth="1"/>
    <col min="13561" max="13561" width="4" style="98" customWidth="1"/>
    <col min="13562" max="13562" width="11.75" style="98" customWidth="1"/>
    <col min="13563" max="13563" width="9" style="98"/>
    <col min="13564" max="13564" width="9.25" style="98" customWidth="1"/>
    <col min="13565" max="13566" width="9" style="98"/>
    <col min="13567" max="13567" width="10.75" style="98" customWidth="1"/>
    <col min="13568" max="13568" width="16.25" style="98" customWidth="1"/>
    <col min="13569" max="13569" width="18.5" style="98" customWidth="1"/>
    <col min="13570" max="13570" width="10.75" style="98" customWidth="1"/>
    <col min="13571" max="13571" width="8.5" style="98" customWidth="1"/>
    <col min="13572" max="13572" width="7.375" style="98" customWidth="1"/>
    <col min="13573" max="13573" width="10.75" style="98" customWidth="1"/>
    <col min="13574" max="13815" width="9" style="98"/>
    <col min="13816" max="13816" width="16.25" style="98" customWidth="1"/>
    <col min="13817" max="13817" width="4" style="98" customWidth="1"/>
    <col min="13818" max="13818" width="11.75" style="98" customWidth="1"/>
    <col min="13819" max="13819" width="9" style="98"/>
    <col min="13820" max="13820" width="9.25" style="98" customWidth="1"/>
    <col min="13821" max="13822" width="9" style="98"/>
    <col min="13823" max="13823" width="10.75" style="98" customWidth="1"/>
    <col min="13824" max="13824" width="16.25" style="98" customWidth="1"/>
    <col min="13825" max="13825" width="18.5" style="98" customWidth="1"/>
    <col min="13826" max="13826" width="10.75" style="98" customWidth="1"/>
    <col min="13827" max="13827" width="8.5" style="98" customWidth="1"/>
    <col min="13828" max="13828" width="7.375" style="98" customWidth="1"/>
    <col min="13829" max="13829" width="10.75" style="98" customWidth="1"/>
    <col min="13830" max="14071" width="9" style="98"/>
    <col min="14072" max="14072" width="16.25" style="98" customWidth="1"/>
    <col min="14073" max="14073" width="4" style="98" customWidth="1"/>
    <col min="14074" max="14074" width="11.75" style="98" customWidth="1"/>
    <col min="14075" max="14075" width="9" style="98"/>
    <col min="14076" max="14076" width="9.25" style="98" customWidth="1"/>
    <col min="14077" max="14078" width="9" style="98"/>
    <col min="14079" max="14079" width="10.75" style="98" customWidth="1"/>
    <col min="14080" max="14080" width="16.25" style="98" customWidth="1"/>
    <col min="14081" max="14081" width="18.5" style="98" customWidth="1"/>
    <col min="14082" max="14082" width="10.75" style="98" customWidth="1"/>
    <col min="14083" max="14083" width="8.5" style="98" customWidth="1"/>
    <col min="14084" max="14084" width="7.375" style="98" customWidth="1"/>
    <col min="14085" max="14085" width="10.75" style="98" customWidth="1"/>
    <col min="14086" max="14327" width="9" style="98"/>
    <col min="14328" max="14328" width="16.25" style="98" customWidth="1"/>
    <col min="14329" max="14329" width="4" style="98" customWidth="1"/>
    <col min="14330" max="14330" width="11.75" style="98" customWidth="1"/>
    <col min="14331" max="14331" width="9" style="98"/>
    <col min="14332" max="14332" width="9.25" style="98" customWidth="1"/>
    <col min="14333" max="14334" width="9" style="98"/>
    <col min="14335" max="14335" width="10.75" style="98" customWidth="1"/>
    <col min="14336" max="14336" width="16.25" style="98" customWidth="1"/>
    <col min="14337" max="14337" width="18.5" style="98" customWidth="1"/>
    <col min="14338" max="14338" width="10.75" style="98" customWidth="1"/>
    <col min="14339" max="14339" width="8.5" style="98" customWidth="1"/>
    <col min="14340" max="14340" width="7.375" style="98" customWidth="1"/>
    <col min="14341" max="14341" width="10.75" style="98" customWidth="1"/>
    <col min="14342" max="14583" width="9" style="98"/>
    <col min="14584" max="14584" width="16.25" style="98" customWidth="1"/>
    <col min="14585" max="14585" width="4" style="98" customWidth="1"/>
    <col min="14586" max="14586" width="11.75" style="98" customWidth="1"/>
    <col min="14587" max="14587" width="9" style="98"/>
    <col min="14588" max="14588" width="9.25" style="98" customWidth="1"/>
    <col min="14589" max="14590" width="9" style="98"/>
    <col min="14591" max="14591" width="10.75" style="98" customWidth="1"/>
    <col min="14592" max="14592" width="16.25" style="98" customWidth="1"/>
    <col min="14593" max="14593" width="18.5" style="98" customWidth="1"/>
    <col min="14594" max="14594" width="10.75" style="98" customWidth="1"/>
    <col min="14595" max="14595" width="8.5" style="98" customWidth="1"/>
    <col min="14596" max="14596" width="7.375" style="98" customWidth="1"/>
    <col min="14597" max="14597" width="10.75" style="98" customWidth="1"/>
    <col min="14598" max="14839" width="9" style="98"/>
    <col min="14840" max="14840" width="16.25" style="98" customWidth="1"/>
    <col min="14841" max="14841" width="4" style="98" customWidth="1"/>
    <col min="14842" max="14842" width="11.75" style="98" customWidth="1"/>
    <col min="14843" max="14843" width="9" style="98"/>
    <col min="14844" max="14844" width="9.25" style="98" customWidth="1"/>
    <col min="14845" max="14846" width="9" style="98"/>
    <col min="14847" max="14847" width="10.75" style="98" customWidth="1"/>
    <col min="14848" max="14848" width="16.25" style="98" customWidth="1"/>
    <col min="14849" max="14849" width="18.5" style="98" customWidth="1"/>
    <col min="14850" max="14850" width="10.75" style="98" customWidth="1"/>
    <col min="14851" max="14851" width="8.5" style="98" customWidth="1"/>
    <col min="14852" max="14852" width="7.375" style="98" customWidth="1"/>
    <col min="14853" max="14853" width="10.75" style="98" customWidth="1"/>
    <col min="14854" max="15095" width="9" style="98"/>
    <col min="15096" max="15096" width="16.25" style="98" customWidth="1"/>
    <col min="15097" max="15097" width="4" style="98" customWidth="1"/>
    <col min="15098" max="15098" width="11.75" style="98" customWidth="1"/>
    <col min="15099" max="15099" width="9" style="98"/>
    <col min="15100" max="15100" width="9.25" style="98" customWidth="1"/>
    <col min="15101" max="15102" width="9" style="98"/>
    <col min="15103" max="15103" width="10.75" style="98" customWidth="1"/>
    <col min="15104" max="15104" width="16.25" style="98" customWidth="1"/>
    <col min="15105" max="15105" width="18.5" style="98" customWidth="1"/>
    <col min="15106" max="15106" width="10.75" style="98" customWidth="1"/>
    <col min="15107" max="15107" width="8.5" style="98" customWidth="1"/>
    <col min="15108" max="15108" width="7.375" style="98" customWidth="1"/>
    <col min="15109" max="15109" width="10.75" style="98" customWidth="1"/>
    <col min="15110" max="15351" width="9" style="98"/>
    <col min="15352" max="15352" width="16.25" style="98" customWidth="1"/>
    <col min="15353" max="15353" width="4" style="98" customWidth="1"/>
    <col min="15354" max="15354" width="11.75" style="98" customWidth="1"/>
    <col min="15355" max="15355" width="9" style="98"/>
    <col min="15356" max="15356" width="9.25" style="98" customWidth="1"/>
    <col min="15357" max="15358" width="9" style="98"/>
    <col min="15359" max="15359" width="10.75" style="98" customWidth="1"/>
    <col min="15360" max="15360" width="16.25" style="98" customWidth="1"/>
    <col min="15361" max="15361" width="18.5" style="98" customWidth="1"/>
    <col min="15362" max="15362" width="10.75" style="98" customWidth="1"/>
    <col min="15363" max="15363" width="8.5" style="98" customWidth="1"/>
    <col min="15364" max="15364" width="7.375" style="98" customWidth="1"/>
    <col min="15365" max="15365" width="10.75" style="98" customWidth="1"/>
    <col min="15366" max="15607" width="9" style="98"/>
    <col min="15608" max="15608" width="16.25" style="98" customWidth="1"/>
    <col min="15609" max="15609" width="4" style="98" customWidth="1"/>
    <col min="15610" max="15610" width="11.75" style="98" customWidth="1"/>
    <col min="15611" max="15611" width="9" style="98"/>
    <col min="15612" max="15612" width="9.25" style="98" customWidth="1"/>
    <col min="15613" max="15614" width="9" style="98"/>
    <col min="15615" max="15615" width="10.75" style="98" customWidth="1"/>
    <col min="15616" max="15616" width="16.25" style="98" customWidth="1"/>
    <col min="15617" max="15617" width="18.5" style="98" customWidth="1"/>
    <col min="15618" max="15618" width="10.75" style="98" customWidth="1"/>
    <col min="15619" max="15619" width="8.5" style="98" customWidth="1"/>
    <col min="15620" max="15620" width="7.375" style="98" customWidth="1"/>
    <col min="15621" max="15621" width="10.75" style="98" customWidth="1"/>
    <col min="15622" max="15863" width="9" style="98"/>
    <col min="15864" max="15864" width="16.25" style="98" customWidth="1"/>
    <col min="15865" max="15865" width="4" style="98" customWidth="1"/>
    <col min="15866" max="15866" width="11.75" style="98" customWidth="1"/>
    <col min="15867" max="15867" width="9" style="98"/>
    <col min="15868" max="15868" width="9.25" style="98" customWidth="1"/>
    <col min="15869" max="15870" width="9" style="98"/>
    <col min="15871" max="15871" width="10.75" style="98" customWidth="1"/>
    <col min="15872" max="15872" width="16.25" style="98" customWidth="1"/>
    <col min="15873" max="15873" width="18.5" style="98" customWidth="1"/>
    <col min="15874" max="15874" width="10.75" style="98" customWidth="1"/>
    <col min="15875" max="15875" width="8.5" style="98" customWidth="1"/>
    <col min="15876" max="15876" width="7.375" style="98" customWidth="1"/>
    <col min="15877" max="15877" width="10.75" style="98" customWidth="1"/>
    <col min="15878" max="16119" width="9" style="98"/>
    <col min="16120" max="16120" width="16.25" style="98" customWidth="1"/>
    <col min="16121" max="16121" width="4" style="98" customWidth="1"/>
    <col min="16122" max="16122" width="11.75" style="98" customWidth="1"/>
    <col min="16123" max="16123" width="9" style="98"/>
    <col min="16124" max="16124" width="9.25" style="98" customWidth="1"/>
    <col min="16125" max="16126" width="9" style="98"/>
    <col min="16127" max="16127" width="10.75" style="98" customWidth="1"/>
    <col min="16128" max="16128" width="16.25" style="98" customWidth="1"/>
    <col min="16129" max="16129" width="18.5" style="98" customWidth="1"/>
    <col min="16130" max="16130" width="10.75" style="98" customWidth="1"/>
    <col min="16131" max="16131" width="8.5" style="98" customWidth="1"/>
    <col min="16132" max="16132" width="7.375" style="98" customWidth="1"/>
    <col min="16133" max="16133" width="10.75" style="98" customWidth="1"/>
    <col min="16134" max="16375" width="9" style="98"/>
    <col min="16376" max="16377" width="9" style="98" customWidth="1"/>
    <col min="16378" max="16384" width="9" style="98"/>
  </cols>
  <sheetData>
    <row r="1" spans="1:23">
      <c r="A1" s="88" t="s">
        <v>303</v>
      </c>
      <c r="B1" s="88" t="s">
        <v>304</v>
      </c>
      <c r="C1" s="88" t="s">
        <v>305</v>
      </c>
      <c r="D1" s="88" t="s">
        <v>306</v>
      </c>
      <c r="E1" s="88" t="s">
        <v>307</v>
      </c>
      <c r="F1" s="111" t="s">
        <v>1527</v>
      </c>
      <c r="G1" s="111" t="s">
        <v>1561</v>
      </c>
      <c r="H1" s="112" t="s">
        <v>1529</v>
      </c>
      <c r="I1" s="112" t="s">
        <v>1528</v>
      </c>
      <c r="J1" s="111" t="s">
        <v>1512</v>
      </c>
      <c r="K1" s="111" t="s">
        <v>1574</v>
      </c>
      <c r="L1" s="111" t="s">
        <v>1588</v>
      </c>
      <c r="M1" s="111" t="s">
        <v>1538</v>
      </c>
      <c r="N1" s="111" t="s">
        <v>1552</v>
      </c>
      <c r="O1" s="111" t="s">
        <v>1513</v>
      </c>
      <c r="P1" s="119" t="s">
        <v>1558</v>
      </c>
      <c r="Q1" s="119" t="s">
        <v>1537</v>
      </c>
      <c r="R1" s="119" t="s">
        <v>1509</v>
      </c>
      <c r="S1" s="119" t="s">
        <v>1510</v>
      </c>
      <c r="T1" s="119" t="s">
        <v>1511</v>
      </c>
      <c r="U1" s="111" t="s">
        <v>1582</v>
      </c>
      <c r="V1" s="111" t="s">
        <v>1564</v>
      </c>
      <c r="W1" s="129" t="s">
        <v>1536</v>
      </c>
    </row>
    <row r="2" spans="1:23">
      <c r="A2" s="89" t="s">
        <v>308</v>
      </c>
      <c r="B2" s="89" t="s">
        <v>294</v>
      </c>
      <c r="C2" s="89" t="s">
        <v>45</v>
      </c>
      <c r="D2" s="89" t="s">
        <v>50</v>
      </c>
      <c r="E2" s="89" t="s">
        <v>50</v>
      </c>
      <c r="F2" s="102">
        <f t="shared" ref="F2:F65" si="0">DATE(LEFT(A2,4),MID(A2,6,2),MID(A2,9,2))</f>
        <v>43831</v>
      </c>
      <c r="G2" s="125" t="str">
        <f>MONTH(F2)&amp;"월"</f>
        <v>1월</v>
      </c>
      <c r="H2" s="108">
        <f>WEEKDAY(F2,2)</f>
        <v>3</v>
      </c>
      <c r="I2" s="108" t="str">
        <f>VLOOKUP(H2,기준정보!D:E,2,FALSE)</f>
        <v>수</v>
      </c>
      <c r="J2" s="110" t="str">
        <f>IFERROR(VLOOKUP(F2,기준정보!A:B,2,FALSE),"")</f>
        <v>신정</v>
      </c>
      <c r="K2" s="110" t="str">
        <f>IF(OR(I2="토",I2="일"),"휴무",IF(J2="","정상근무","휴무"))</f>
        <v>휴무</v>
      </c>
      <c r="L2" s="113" t="str">
        <f>IFERROR(IF(E2-D2&lt;0,기준정보!$H$11-공여사들_가공!D2+공여사들_가공!E2,E2-D2),"")</f>
        <v/>
      </c>
      <c r="M2" s="113">
        <f>IF(E2&gt;=기준정보!$H$4,기준정보!$H$6,IF(E2&gt;=기준정보!$H$3,E2-기준정보!$H$3,IF(E2&gt;=기준정보!$H$2,기준정보!$H$5,IF(E2&gt;=기준정보!$H$1,E2-기준정보!$H$1,0))))</f>
        <v>0</v>
      </c>
      <c r="N2" s="113" t="str">
        <f>IFERROR(L2-M2,"")</f>
        <v/>
      </c>
      <c r="O2" s="114" t="str">
        <f>IFERROR(HOUR(N2)+MINUTE(N2)/60+SECOND(N2)/3600,"")</f>
        <v/>
      </c>
      <c r="P2" s="120">
        <f>IFERROR(ROUNDDOWN(O2,0),0)</f>
        <v>0</v>
      </c>
      <c r="Q2" s="120">
        <f>IF(P2&lt;8,P2,8)</f>
        <v>0</v>
      </c>
      <c r="R2" s="120">
        <f t="shared" ref="R2:R23" si="1">IF(P2&lt;11,P2-Q2,3)</f>
        <v>0</v>
      </c>
      <c r="S2" s="120">
        <f>P2-Q2-R2</f>
        <v>0</v>
      </c>
      <c r="T2" s="120" t="str">
        <f t="shared" ref="T2:T65" si="2">IF(AND(K2="휴무",P2&gt;0),"특",IF(P2&gt;0,"정",""))</f>
        <v/>
      </c>
      <c r="U2" s="113">
        <f>IFERROR(IF(P2&lt;8,기준정보!$H$7-N2,0),0)</f>
        <v>0</v>
      </c>
      <c r="V2" s="120">
        <f>ROUND(IFERROR(HOUR(U2)+MINUTE(U2)/60+SECOND(U2)/3600,"")*60,0)</f>
        <v>0</v>
      </c>
      <c r="W2" s="110"/>
    </row>
    <row r="3" spans="1:23">
      <c r="A3" s="89" t="s">
        <v>308</v>
      </c>
      <c r="B3" s="89" t="s">
        <v>295</v>
      </c>
      <c r="C3" s="89" t="s">
        <v>43</v>
      </c>
      <c r="D3" s="89" t="s">
        <v>50</v>
      </c>
      <c r="E3" s="89" t="s">
        <v>50</v>
      </c>
      <c r="F3" s="102">
        <f t="shared" si="0"/>
        <v>43831</v>
      </c>
      <c r="G3" s="125" t="str">
        <f t="shared" ref="G3:G66" si="3">MONTH(F3)&amp;"월"</f>
        <v>1월</v>
      </c>
      <c r="H3" s="108">
        <f t="shared" ref="H3:H66" si="4">WEEKDAY(F3,2)</f>
        <v>3</v>
      </c>
      <c r="I3" s="108" t="str">
        <f>VLOOKUP(H3,기준정보!D:E,2,FALSE)</f>
        <v>수</v>
      </c>
      <c r="J3" s="110" t="str">
        <f>IFERROR(VLOOKUP(F3,기준정보!A:B,2,FALSE),"")</f>
        <v>신정</v>
      </c>
      <c r="K3" s="110" t="str">
        <f t="shared" ref="K3:K66" si="5">IF(OR(I3="토",I3="일"),"휴무",IF(J3="","정상근무","휴무"))</f>
        <v>휴무</v>
      </c>
      <c r="L3" s="113" t="str">
        <f>IFERROR(IF(E3-D3&lt;0,기준정보!$H$11-공여사들_가공!D3+공여사들_가공!E3,E3-D3),"")</f>
        <v/>
      </c>
      <c r="M3" s="113">
        <f>IF(E3&gt;=기준정보!$H$4,기준정보!$H$6,IF(E3&gt;=기준정보!$H$3,E3-기준정보!$H$3,IF(E3&gt;=기준정보!$H$2,기준정보!$H$5,IF(E3&gt;=기준정보!$H$1,E3-기준정보!$H$1,0))))</f>
        <v>0</v>
      </c>
      <c r="N3" s="113" t="str">
        <f t="shared" ref="N3:N66" si="6">IFERROR(L3-M3,"")</f>
        <v/>
      </c>
      <c r="O3" s="114" t="str">
        <f t="shared" ref="O3:O66" si="7">IFERROR(HOUR(N3)+MINUTE(N3)/60+SECOND(N3)/3600,"")</f>
        <v/>
      </c>
      <c r="P3" s="120">
        <f t="shared" ref="P3:P66" si="8">IFERROR(ROUNDDOWN(O3,0),0)</f>
        <v>0</v>
      </c>
      <c r="Q3" s="120">
        <f t="shared" ref="Q3:Q66" si="9">IF(P3&lt;8,P3,8)</f>
        <v>0</v>
      </c>
      <c r="R3" s="120">
        <f t="shared" si="1"/>
        <v>0</v>
      </c>
      <c r="S3" s="120">
        <f t="shared" ref="S3:S66" si="10">P3-Q3-R3</f>
        <v>0</v>
      </c>
      <c r="T3" s="120" t="str">
        <f t="shared" si="2"/>
        <v/>
      </c>
      <c r="U3" s="113">
        <f>IFERROR(IF(P3&lt;8,기준정보!$H$7-N3,0),0)</f>
        <v>0</v>
      </c>
      <c r="V3" s="120">
        <f t="shared" ref="V3:V66" si="11">ROUND(IFERROR(HOUR(U3)+MINUTE(U3)/60+SECOND(U3)/3600,"")*60,0)</f>
        <v>0</v>
      </c>
      <c r="W3" s="110"/>
    </row>
    <row r="4" spans="1:23">
      <c r="A4" s="89" t="s">
        <v>308</v>
      </c>
      <c r="B4" s="89" t="s">
        <v>296</v>
      </c>
      <c r="C4" s="89" t="s">
        <v>46</v>
      </c>
      <c r="D4" s="89" t="s">
        <v>50</v>
      </c>
      <c r="E4" s="89" t="s">
        <v>50</v>
      </c>
      <c r="F4" s="102">
        <f t="shared" si="0"/>
        <v>43831</v>
      </c>
      <c r="G4" s="125" t="str">
        <f t="shared" si="3"/>
        <v>1월</v>
      </c>
      <c r="H4" s="108">
        <f t="shared" si="4"/>
        <v>3</v>
      </c>
      <c r="I4" s="108" t="str">
        <f>VLOOKUP(H4,기준정보!D:E,2,FALSE)</f>
        <v>수</v>
      </c>
      <c r="J4" s="110" t="str">
        <f>IFERROR(VLOOKUP(F4,기준정보!A:B,2,FALSE),"")</f>
        <v>신정</v>
      </c>
      <c r="K4" s="110" t="str">
        <f t="shared" si="5"/>
        <v>휴무</v>
      </c>
      <c r="L4" s="113" t="str">
        <f>IFERROR(IF(E4-D4&lt;0,기준정보!$H$11-공여사들_가공!D4+공여사들_가공!E4,E4-D4),"")</f>
        <v/>
      </c>
      <c r="M4" s="113">
        <f>IF(E4&gt;=기준정보!$H$4,기준정보!$H$6,IF(E4&gt;=기준정보!$H$3,E4-기준정보!$H$3,IF(E4&gt;=기준정보!$H$2,기준정보!$H$5,IF(E4&gt;=기준정보!$H$1,E4-기준정보!$H$1,0))))</f>
        <v>0</v>
      </c>
      <c r="N4" s="113" t="str">
        <f t="shared" si="6"/>
        <v/>
      </c>
      <c r="O4" s="114" t="str">
        <f t="shared" si="7"/>
        <v/>
      </c>
      <c r="P4" s="120">
        <f t="shared" si="8"/>
        <v>0</v>
      </c>
      <c r="Q4" s="120">
        <f t="shared" si="9"/>
        <v>0</v>
      </c>
      <c r="R4" s="120">
        <f t="shared" si="1"/>
        <v>0</v>
      </c>
      <c r="S4" s="120">
        <f t="shared" si="10"/>
        <v>0</v>
      </c>
      <c r="T4" s="120" t="str">
        <f t="shared" si="2"/>
        <v/>
      </c>
      <c r="U4" s="113">
        <f>IFERROR(IF(P4&lt;8,기준정보!$H$7-N4,0),0)</f>
        <v>0</v>
      </c>
      <c r="V4" s="120">
        <f t="shared" si="11"/>
        <v>0</v>
      </c>
      <c r="W4" s="110"/>
    </row>
    <row r="5" spans="1:23">
      <c r="A5" s="89" t="s">
        <v>308</v>
      </c>
      <c r="B5" s="89" t="s">
        <v>297</v>
      </c>
      <c r="C5" s="89" t="s">
        <v>45</v>
      </c>
      <c r="D5" s="89" t="s">
        <v>50</v>
      </c>
      <c r="E5" s="89" t="s">
        <v>50</v>
      </c>
      <c r="F5" s="102">
        <f t="shared" si="0"/>
        <v>43831</v>
      </c>
      <c r="G5" s="125" t="str">
        <f t="shared" si="3"/>
        <v>1월</v>
      </c>
      <c r="H5" s="108">
        <f t="shared" si="4"/>
        <v>3</v>
      </c>
      <c r="I5" s="108" t="str">
        <f>VLOOKUP(H5,기준정보!D:E,2,FALSE)</f>
        <v>수</v>
      </c>
      <c r="J5" s="110" t="str">
        <f>IFERROR(VLOOKUP(F5,기준정보!A:B,2,FALSE),"")</f>
        <v>신정</v>
      </c>
      <c r="K5" s="110" t="str">
        <f t="shared" si="5"/>
        <v>휴무</v>
      </c>
      <c r="L5" s="113" t="str">
        <f>IFERROR(IF(E5-D5&lt;0,기준정보!$H$11-공여사들_가공!D5+공여사들_가공!E5,E5-D5),"")</f>
        <v/>
      </c>
      <c r="M5" s="113">
        <f>IF(E5&gt;=기준정보!$H$4,기준정보!$H$6,IF(E5&gt;=기준정보!$H$3,E5-기준정보!$H$3,IF(E5&gt;=기준정보!$H$2,기준정보!$H$5,IF(E5&gt;=기준정보!$H$1,E5-기준정보!$H$1,0))))</f>
        <v>0</v>
      </c>
      <c r="N5" s="113" t="str">
        <f t="shared" si="6"/>
        <v/>
      </c>
      <c r="O5" s="114" t="str">
        <f t="shared" si="7"/>
        <v/>
      </c>
      <c r="P5" s="120">
        <f t="shared" si="8"/>
        <v>0</v>
      </c>
      <c r="Q5" s="120">
        <f t="shared" si="9"/>
        <v>0</v>
      </c>
      <c r="R5" s="120">
        <f t="shared" si="1"/>
        <v>0</v>
      </c>
      <c r="S5" s="120">
        <f t="shared" si="10"/>
        <v>0</v>
      </c>
      <c r="T5" s="120" t="str">
        <f t="shared" si="2"/>
        <v/>
      </c>
      <c r="U5" s="113">
        <f>IFERROR(IF(P5&lt;8,기준정보!$H$7-N5,0),0)</f>
        <v>0</v>
      </c>
      <c r="V5" s="120">
        <f t="shared" si="11"/>
        <v>0</v>
      </c>
      <c r="W5" s="110"/>
    </row>
    <row r="6" spans="1:23">
      <c r="A6" s="89" t="s">
        <v>308</v>
      </c>
      <c r="B6" s="89" t="s">
        <v>298</v>
      </c>
      <c r="C6" s="89" t="s">
        <v>48</v>
      </c>
      <c r="D6" s="89" t="s">
        <v>50</v>
      </c>
      <c r="E6" s="89" t="s">
        <v>50</v>
      </c>
      <c r="F6" s="102">
        <f t="shared" si="0"/>
        <v>43831</v>
      </c>
      <c r="G6" s="125" t="str">
        <f t="shared" si="3"/>
        <v>1월</v>
      </c>
      <c r="H6" s="108">
        <f t="shared" si="4"/>
        <v>3</v>
      </c>
      <c r="I6" s="108" t="str">
        <f>VLOOKUP(H6,기준정보!D:E,2,FALSE)</f>
        <v>수</v>
      </c>
      <c r="J6" s="110" t="str">
        <f>IFERROR(VLOOKUP(F6,기준정보!A:B,2,FALSE),"")</f>
        <v>신정</v>
      </c>
      <c r="K6" s="110" t="str">
        <f t="shared" si="5"/>
        <v>휴무</v>
      </c>
      <c r="L6" s="113" t="str">
        <f>IFERROR(IF(E6-D6&lt;0,기준정보!$H$11-공여사들_가공!D6+공여사들_가공!E6,E6-D6),"")</f>
        <v/>
      </c>
      <c r="M6" s="113">
        <f>IF(E6&gt;=기준정보!$H$4,기준정보!$H$6,IF(E6&gt;=기준정보!$H$3,E6-기준정보!$H$3,IF(E6&gt;=기준정보!$H$2,기준정보!$H$5,IF(E6&gt;=기준정보!$H$1,E6-기준정보!$H$1,0))))</f>
        <v>0</v>
      </c>
      <c r="N6" s="113" t="str">
        <f t="shared" si="6"/>
        <v/>
      </c>
      <c r="O6" s="114" t="str">
        <f t="shared" si="7"/>
        <v/>
      </c>
      <c r="P6" s="120">
        <f t="shared" si="8"/>
        <v>0</v>
      </c>
      <c r="Q6" s="120">
        <f t="shared" si="9"/>
        <v>0</v>
      </c>
      <c r="R6" s="120">
        <f t="shared" si="1"/>
        <v>0</v>
      </c>
      <c r="S6" s="120">
        <f t="shared" si="10"/>
        <v>0</v>
      </c>
      <c r="T6" s="120" t="str">
        <f t="shared" si="2"/>
        <v/>
      </c>
      <c r="U6" s="113">
        <f>IFERROR(IF(P6&lt;8,기준정보!$H$7-N6,0),0)</f>
        <v>0</v>
      </c>
      <c r="V6" s="120">
        <f t="shared" si="11"/>
        <v>0</v>
      </c>
      <c r="W6" s="110"/>
    </row>
    <row r="7" spans="1:23">
      <c r="A7" s="89" t="s">
        <v>308</v>
      </c>
      <c r="B7" s="89" t="s">
        <v>299</v>
      </c>
      <c r="C7" s="89" t="s">
        <v>47</v>
      </c>
      <c r="D7" s="89" t="s">
        <v>50</v>
      </c>
      <c r="E7" s="89" t="s">
        <v>50</v>
      </c>
      <c r="F7" s="102">
        <f t="shared" si="0"/>
        <v>43831</v>
      </c>
      <c r="G7" s="125" t="str">
        <f t="shared" si="3"/>
        <v>1월</v>
      </c>
      <c r="H7" s="108">
        <f t="shared" si="4"/>
        <v>3</v>
      </c>
      <c r="I7" s="108" t="str">
        <f>VLOOKUP(H7,기준정보!D:E,2,FALSE)</f>
        <v>수</v>
      </c>
      <c r="J7" s="110" t="str">
        <f>IFERROR(VLOOKUP(F7,기준정보!A:B,2,FALSE),"")</f>
        <v>신정</v>
      </c>
      <c r="K7" s="110" t="str">
        <f t="shared" si="5"/>
        <v>휴무</v>
      </c>
      <c r="L7" s="113" t="str">
        <f>IFERROR(IF(E7-D7&lt;0,기준정보!$H$11-공여사들_가공!D7+공여사들_가공!E7,E7-D7),"")</f>
        <v/>
      </c>
      <c r="M7" s="113">
        <f>IF(E7&gt;=기준정보!$H$4,기준정보!$H$6,IF(E7&gt;=기준정보!$H$3,E7-기준정보!$H$3,IF(E7&gt;=기준정보!$H$2,기준정보!$H$5,IF(E7&gt;=기준정보!$H$1,E7-기준정보!$H$1,0))))</f>
        <v>0</v>
      </c>
      <c r="N7" s="113" t="str">
        <f t="shared" si="6"/>
        <v/>
      </c>
      <c r="O7" s="114" t="str">
        <f t="shared" si="7"/>
        <v/>
      </c>
      <c r="P7" s="120">
        <f t="shared" si="8"/>
        <v>0</v>
      </c>
      <c r="Q7" s="120">
        <f t="shared" si="9"/>
        <v>0</v>
      </c>
      <c r="R7" s="120">
        <f t="shared" si="1"/>
        <v>0</v>
      </c>
      <c r="S7" s="120">
        <f t="shared" si="10"/>
        <v>0</v>
      </c>
      <c r="T7" s="120" t="str">
        <f t="shared" si="2"/>
        <v/>
      </c>
      <c r="U7" s="113">
        <f>IFERROR(IF(P7&lt;8,기준정보!$H$7-N7,0),0)</f>
        <v>0</v>
      </c>
      <c r="V7" s="120">
        <f t="shared" si="11"/>
        <v>0</v>
      </c>
      <c r="W7" s="110"/>
    </row>
    <row r="8" spans="1:23">
      <c r="A8" s="89" t="s">
        <v>308</v>
      </c>
      <c r="B8" s="89" t="s">
        <v>300</v>
      </c>
      <c r="C8" s="89" t="s">
        <v>47</v>
      </c>
      <c r="D8" s="89" t="s">
        <v>50</v>
      </c>
      <c r="E8" s="89" t="s">
        <v>50</v>
      </c>
      <c r="F8" s="102">
        <f t="shared" si="0"/>
        <v>43831</v>
      </c>
      <c r="G8" s="125" t="str">
        <f t="shared" si="3"/>
        <v>1월</v>
      </c>
      <c r="H8" s="108">
        <f t="shared" si="4"/>
        <v>3</v>
      </c>
      <c r="I8" s="108" t="str">
        <f>VLOOKUP(H8,기준정보!D:E,2,FALSE)</f>
        <v>수</v>
      </c>
      <c r="J8" s="110" t="str">
        <f>IFERROR(VLOOKUP(F8,기준정보!A:B,2,FALSE),"")</f>
        <v>신정</v>
      </c>
      <c r="K8" s="110" t="str">
        <f t="shared" si="5"/>
        <v>휴무</v>
      </c>
      <c r="L8" s="113" t="str">
        <f>IFERROR(IF(E8-D8&lt;0,기준정보!$H$11-공여사들_가공!D8+공여사들_가공!E8,E8-D8),"")</f>
        <v/>
      </c>
      <c r="M8" s="113">
        <f>IF(E8&gt;=기준정보!$H$4,기준정보!$H$6,IF(E8&gt;=기준정보!$H$3,E8-기준정보!$H$3,IF(E8&gt;=기준정보!$H$2,기준정보!$H$5,IF(E8&gt;=기준정보!$H$1,E8-기준정보!$H$1,0))))</f>
        <v>0</v>
      </c>
      <c r="N8" s="113" t="str">
        <f t="shared" si="6"/>
        <v/>
      </c>
      <c r="O8" s="114" t="str">
        <f t="shared" si="7"/>
        <v/>
      </c>
      <c r="P8" s="120">
        <f t="shared" si="8"/>
        <v>0</v>
      </c>
      <c r="Q8" s="120">
        <f t="shared" si="9"/>
        <v>0</v>
      </c>
      <c r="R8" s="120">
        <f t="shared" si="1"/>
        <v>0</v>
      </c>
      <c r="S8" s="120">
        <f t="shared" si="10"/>
        <v>0</v>
      </c>
      <c r="T8" s="120" t="str">
        <f t="shared" si="2"/>
        <v/>
      </c>
      <c r="U8" s="113">
        <f>IFERROR(IF(P8&lt;8,기준정보!$H$7-N8,0),0)</f>
        <v>0</v>
      </c>
      <c r="V8" s="120">
        <f t="shared" si="11"/>
        <v>0</v>
      </c>
      <c r="W8" s="110"/>
    </row>
    <row r="9" spans="1:23">
      <c r="A9" s="89" t="s">
        <v>308</v>
      </c>
      <c r="B9" s="89" t="s">
        <v>301</v>
      </c>
      <c r="C9" s="89" t="s">
        <v>44</v>
      </c>
      <c r="D9" s="89" t="s">
        <v>50</v>
      </c>
      <c r="E9" s="89" t="s">
        <v>50</v>
      </c>
      <c r="F9" s="102">
        <f t="shared" si="0"/>
        <v>43831</v>
      </c>
      <c r="G9" s="125" t="str">
        <f t="shared" si="3"/>
        <v>1월</v>
      </c>
      <c r="H9" s="108">
        <f t="shared" si="4"/>
        <v>3</v>
      </c>
      <c r="I9" s="108" t="str">
        <f>VLOOKUP(H9,기준정보!D:E,2,FALSE)</f>
        <v>수</v>
      </c>
      <c r="J9" s="110" t="str">
        <f>IFERROR(VLOOKUP(F9,기준정보!A:B,2,FALSE),"")</f>
        <v>신정</v>
      </c>
      <c r="K9" s="110" t="str">
        <f t="shared" si="5"/>
        <v>휴무</v>
      </c>
      <c r="L9" s="113" t="str">
        <f>IFERROR(IF(E9-D9&lt;0,기준정보!$H$11-공여사들_가공!D9+공여사들_가공!E9,E9-D9),"")</f>
        <v/>
      </c>
      <c r="M9" s="113">
        <f>IF(E9&gt;=기준정보!$H$4,기준정보!$H$6,IF(E9&gt;=기준정보!$H$3,E9-기준정보!$H$3,IF(E9&gt;=기준정보!$H$2,기준정보!$H$5,IF(E9&gt;=기준정보!$H$1,E9-기준정보!$H$1,0))))</f>
        <v>0</v>
      </c>
      <c r="N9" s="113" t="str">
        <f t="shared" si="6"/>
        <v/>
      </c>
      <c r="O9" s="114" t="str">
        <f t="shared" si="7"/>
        <v/>
      </c>
      <c r="P9" s="120">
        <f t="shared" si="8"/>
        <v>0</v>
      </c>
      <c r="Q9" s="120">
        <f t="shared" si="9"/>
        <v>0</v>
      </c>
      <c r="R9" s="120">
        <f t="shared" si="1"/>
        <v>0</v>
      </c>
      <c r="S9" s="120">
        <f t="shared" si="10"/>
        <v>0</v>
      </c>
      <c r="T9" s="120" t="str">
        <f t="shared" si="2"/>
        <v/>
      </c>
      <c r="U9" s="113">
        <f>IFERROR(IF(P9&lt;8,기준정보!$H$7-N9,0),0)</f>
        <v>0</v>
      </c>
      <c r="V9" s="120">
        <f t="shared" si="11"/>
        <v>0</v>
      </c>
      <c r="W9" s="110"/>
    </row>
    <row r="10" spans="1:23">
      <c r="A10" s="89" t="s">
        <v>308</v>
      </c>
      <c r="B10" s="89" t="s">
        <v>288</v>
      </c>
      <c r="C10" s="89" t="s">
        <v>45</v>
      </c>
      <c r="D10" s="89" t="s">
        <v>50</v>
      </c>
      <c r="E10" s="89" t="s">
        <v>50</v>
      </c>
      <c r="F10" s="102">
        <f t="shared" si="0"/>
        <v>43831</v>
      </c>
      <c r="G10" s="125" t="str">
        <f t="shared" si="3"/>
        <v>1월</v>
      </c>
      <c r="H10" s="108">
        <f t="shared" si="4"/>
        <v>3</v>
      </c>
      <c r="I10" s="108" t="str">
        <f>VLOOKUP(H10,기준정보!D:E,2,FALSE)</f>
        <v>수</v>
      </c>
      <c r="J10" s="110" t="str">
        <f>IFERROR(VLOOKUP(F10,기준정보!A:B,2,FALSE),"")</f>
        <v>신정</v>
      </c>
      <c r="K10" s="110" t="str">
        <f t="shared" si="5"/>
        <v>휴무</v>
      </c>
      <c r="L10" s="113" t="str">
        <f>IFERROR(IF(E10-D10&lt;0,기준정보!$H$11-공여사들_가공!D10+공여사들_가공!E10,E10-D10),"")</f>
        <v/>
      </c>
      <c r="M10" s="113">
        <f>IF(E10&gt;=기준정보!$H$4,기준정보!$H$6,IF(E10&gt;=기준정보!$H$3,E10-기준정보!$H$3,IF(E10&gt;=기준정보!$H$2,기준정보!$H$5,IF(E10&gt;=기준정보!$H$1,E10-기준정보!$H$1,0))))</f>
        <v>0</v>
      </c>
      <c r="N10" s="113" t="str">
        <f t="shared" si="6"/>
        <v/>
      </c>
      <c r="O10" s="114" t="str">
        <f t="shared" si="7"/>
        <v/>
      </c>
      <c r="P10" s="120">
        <f t="shared" si="8"/>
        <v>0</v>
      </c>
      <c r="Q10" s="120">
        <f t="shared" si="9"/>
        <v>0</v>
      </c>
      <c r="R10" s="120">
        <f t="shared" si="1"/>
        <v>0</v>
      </c>
      <c r="S10" s="120">
        <f t="shared" si="10"/>
        <v>0</v>
      </c>
      <c r="T10" s="120" t="str">
        <f t="shared" si="2"/>
        <v/>
      </c>
      <c r="U10" s="113">
        <f>IFERROR(IF(P10&lt;8,기준정보!$H$7-N10,0),0)</f>
        <v>0</v>
      </c>
      <c r="V10" s="120">
        <f t="shared" si="11"/>
        <v>0</v>
      </c>
      <c r="W10" s="110"/>
    </row>
    <row r="11" spans="1:23">
      <c r="A11" s="89" t="s">
        <v>308</v>
      </c>
      <c r="B11" s="89" t="s">
        <v>289</v>
      </c>
      <c r="C11" s="89" t="s">
        <v>44</v>
      </c>
      <c r="D11" s="89" t="s">
        <v>50</v>
      </c>
      <c r="E11" s="89" t="s">
        <v>50</v>
      </c>
      <c r="F11" s="102">
        <f t="shared" si="0"/>
        <v>43831</v>
      </c>
      <c r="G11" s="125" t="str">
        <f t="shared" si="3"/>
        <v>1월</v>
      </c>
      <c r="H11" s="108">
        <f t="shared" si="4"/>
        <v>3</v>
      </c>
      <c r="I11" s="108" t="str">
        <f>VLOOKUP(H11,기준정보!D:E,2,FALSE)</f>
        <v>수</v>
      </c>
      <c r="J11" s="110" t="str">
        <f>IFERROR(VLOOKUP(F11,기준정보!A:B,2,FALSE),"")</f>
        <v>신정</v>
      </c>
      <c r="K11" s="110" t="str">
        <f t="shared" si="5"/>
        <v>휴무</v>
      </c>
      <c r="L11" s="113" t="str">
        <f>IFERROR(IF(E11-D11&lt;0,기준정보!$H$11-공여사들_가공!D11+공여사들_가공!E11,E11-D11),"")</f>
        <v/>
      </c>
      <c r="M11" s="113">
        <f>IF(E11&gt;=기준정보!$H$4,기준정보!$H$6,IF(E11&gt;=기준정보!$H$3,E11-기준정보!$H$3,IF(E11&gt;=기준정보!$H$2,기준정보!$H$5,IF(E11&gt;=기준정보!$H$1,E11-기준정보!$H$1,0))))</f>
        <v>0</v>
      </c>
      <c r="N11" s="113" t="str">
        <f t="shared" si="6"/>
        <v/>
      </c>
      <c r="O11" s="114" t="str">
        <f t="shared" si="7"/>
        <v/>
      </c>
      <c r="P11" s="120">
        <f t="shared" si="8"/>
        <v>0</v>
      </c>
      <c r="Q11" s="120">
        <f t="shared" si="9"/>
        <v>0</v>
      </c>
      <c r="R11" s="120">
        <f t="shared" si="1"/>
        <v>0</v>
      </c>
      <c r="S11" s="120">
        <f t="shared" si="10"/>
        <v>0</v>
      </c>
      <c r="T11" s="120" t="str">
        <f t="shared" si="2"/>
        <v/>
      </c>
      <c r="U11" s="113">
        <f>IFERROR(IF(P11&lt;8,기준정보!$H$7-N11,0),0)</f>
        <v>0</v>
      </c>
      <c r="V11" s="120">
        <f t="shared" si="11"/>
        <v>0</v>
      </c>
      <c r="W11" s="110"/>
    </row>
    <row r="12" spans="1:23">
      <c r="A12" s="89" t="s">
        <v>308</v>
      </c>
      <c r="B12" s="89" t="s">
        <v>290</v>
      </c>
      <c r="C12" s="89" t="s">
        <v>49</v>
      </c>
      <c r="D12" s="89" t="s">
        <v>50</v>
      </c>
      <c r="E12" s="89" t="s">
        <v>50</v>
      </c>
      <c r="F12" s="102">
        <f t="shared" si="0"/>
        <v>43831</v>
      </c>
      <c r="G12" s="125" t="str">
        <f t="shared" si="3"/>
        <v>1월</v>
      </c>
      <c r="H12" s="108">
        <f t="shared" si="4"/>
        <v>3</v>
      </c>
      <c r="I12" s="108" t="str">
        <f>VLOOKUP(H12,기준정보!D:E,2,FALSE)</f>
        <v>수</v>
      </c>
      <c r="J12" s="110" t="str">
        <f>IFERROR(VLOOKUP(F12,기준정보!A:B,2,FALSE),"")</f>
        <v>신정</v>
      </c>
      <c r="K12" s="110" t="str">
        <f t="shared" si="5"/>
        <v>휴무</v>
      </c>
      <c r="L12" s="113" t="str">
        <f>IFERROR(IF(E12-D12&lt;0,기준정보!$H$11-공여사들_가공!D12+공여사들_가공!E12,E12-D12),"")</f>
        <v/>
      </c>
      <c r="M12" s="113">
        <f>IF(E12&gt;=기준정보!$H$4,기준정보!$H$6,IF(E12&gt;=기준정보!$H$3,E12-기준정보!$H$3,IF(E12&gt;=기준정보!$H$2,기준정보!$H$5,IF(E12&gt;=기준정보!$H$1,E12-기준정보!$H$1,0))))</f>
        <v>0</v>
      </c>
      <c r="N12" s="113" t="str">
        <f t="shared" si="6"/>
        <v/>
      </c>
      <c r="O12" s="114" t="str">
        <f t="shared" si="7"/>
        <v/>
      </c>
      <c r="P12" s="120">
        <f t="shared" si="8"/>
        <v>0</v>
      </c>
      <c r="Q12" s="120">
        <f t="shared" si="9"/>
        <v>0</v>
      </c>
      <c r="R12" s="120">
        <f t="shared" si="1"/>
        <v>0</v>
      </c>
      <c r="S12" s="120">
        <f t="shared" si="10"/>
        <v>0</v>
      </c>
      <c r="T12" s="120" t="str">
        <f t="shared" si="2"/>
        <v/>
      </c>
      <c r="U12" s="113">
        <f>IFERROR(IF(P12&lt;8,기준정보!$H$7-N12,0),0)</f>
        <v>0</v>
      </c>
      <c r="V12" s="120">
        <f t="shared" si="11"/>
        <v>0</v>
      </c>
      <c r="W12" s="110"/>
    </row>
    <row r="13" spans="1:23">
      <c r="A13" s="89" t="s">
        <v>308</v>
      </c>
      <c r="B13" s="89" t="s">
        <v>291</v>
      </c>
      <c r="C13" s="89" t="s">
        <v>309</v>
      </c>
      <c r="D13" s="89" t="s">
        <v>50</v>
      </c>
      <c r="E13" s="89" t="s">
        <v>50</v>
      </c>
      <c r="F13" s="102">
        <f t="shared" si="0"/>
        <v>43831</v>
      </c>
      <c r="G13" s="125" t="str">
        <f t="shared" si="3"/>
        <v>1월</v>
      </c>
      <c r="H13" s="108">
        <f t="shared" si="4"/>
        <v>3</v>
      </c>
      <c r="I13" s="108" t="str">
        <f>VLOOKUP(H13,기준정보!D:E,2,FALSE)</f>
        <v>수</v>
      </c>
      <c r="J13" s="110" t="str">
        <f>IFERROR(VLOOKUP(F13,기준정보!A:B,2,FALSE),"")</f>
        <v>신정</v>
      </c>
      <c r="K13" s="110" t="str">
        <f t="shared" si="5"/>
        <v>휴무</v>
      </c>
      <c r="L13" s="113" t="str">
        <f>IFERROR(IF(E13-D13&lt;0,기준정보!$H$11-공여사들_가공!D13+공여사들_가공!E13,E13-D13),"")</f>
        <v/>
      </c>
      <c r="M13" s="113">
        <f>IF(E13&gt;=기준정보!$H$4,기준정보!$H$6,IF(E13&gt;=기준정보!$H$3,E13-기준정보!$H$3,IF(E13&gt;=기준정보!$H$2,기준정보!$H$5,IF(E13&gt;=기준정보!$H$1,E13-기준정보!$H$1,0))))</f>
        <v>0</v>
      </c>
      <c r="N13" s="113" t="str">
        <f t="shared" si="6"/>
        <v/>
      </c>
      <c r="O13" s="114" t="str">
        <f t="shared" si="7"/>
        <v/>
      </c>
      <c r="P13" s="120">
        <f t="shared" si="8"/>
        <v>0</v>
      </c>
      <c r="Q13" s="120">
        <f t="shared" si="9"/>
        <v>0</v>
      </c>
      <c r="R13" s="120">
        <f t="shared" si="1"/>
        <v>0</v>
      </c>
      <c r="S13" s="120">
        <f t="shared" si="10"/>
        <v>0</v>
      </c>
      <c r="T13" s="120" t="str">
        <f t="shared" si="2"/>
        <v/>
      </c>
      <c r="U13" s="113">
        <f>IFERROR(IF(P13&lt;8,기준정보!$H$7-N13,0),0)</f>
        <v>0</v>
      </c>
      <c r="V13" s="120">
        <f t="shared" si="11"/>
        <v>0</v>
      </c>
      <c r="W13" s="110"/>
    </row>
    <row r="14" spans="1:23">
      <c r="A14" s="89" t="s">
        <v>308</v>
      </c>
      <c r="B14" s="89" t="s">
        <v>292</v>
      </c>
      <c r="C14" s="89" t="s">
        <v>45</v>
      </c>
      <c r="D14" s="89" t="s">
        <v>50</v>
      </c>
      <c r="E14" s="89" t="s">
        <v>50</v>
      </c>
      <c r="F14" s="102">
        <f t="shared" si="0"/>
        <v>43831</v>
      </c>
      <c r="G14" s="125" t="str">
        <f t="shared" si="3"/>
        <v>1월</v>
      </c>
      <c r="H14" s="108">
        <f t="shared" si="4"/>
        <v>3</v>
      </c>
      <c r="I14" s="108" t="str">
        <f>VLOOKUP(H14,기준정보!D:E,2,FALSE)</f>
        <v>수</v>
      </c>
      <c r="J14" s="110" t="str">
        <f>IFERROR(VLOOKUP(F14,기준정보!A:B,2,FALSE),"")</f>
        <v>신정</v>
      </c>
      <c r="K14" s="110" t="str">
        <f t="shared" si="5"/>
        <v>휴무</v>
      </c>
      <c r="L14" s="113" t="str">
        <f>IFERROR(IF(E14-D14&lt;0,기준정보!$H$11-공여사들_가공!D14+공여사들_가공!E14,E14-D14),"")</f>
        <v/>
      </c>
      <c r="M14" s="113">
        <f>IF(E14&gt;=기준정보!$H$4,기준정보!$H$6,IF(E14&gt;=기준정보!$H$3,E14-기준정보!$H$3,IF(E14&gt;=기준정보!$H$2,기준정보!$H$5,IF(E14&gt;=기준정보!$H$1,E14-기준정보!$H$1,0))))</f>
        <v>0</v>
      </c>
      <c r="N14" s="113" t="str">
        <f t="shared" si="6"/>
        <v/>
      </c>
      <c r="O14" s="114" t="str">
        <f t="shared" si="7"/>
        <v/>
      </c>
      <c r="P14" s="120">
        <f t="shared" si="8"/>
        <v>0</v>
      </c>
      <c r="Q14" s="120">
        <f t="shared" si="9"/>
        <v>0</v>
      </c>
      <c r="R14" s="120">
        <f t="shared" si="1"/>
        <v>0</v>
      </c>
      <c r="S14" s="120">
        <f t="shared" si="10"/>
        <v>0</v>
      </c>
      <c r="T14" s="120" t="str">
        <f t="shared" si="2"/>
        <v/>
      </c>
      <c r="U14" s="113">
        <f>IFERROR(IF(P14&lt;8,기준정보!$H$7-N14,0),0)</f>
        <v>0</v>
      </c>
      <c r="V14" s="120">
        <f t="shared" si="11"/>
        <v>0</v>
      </c>
      <c r="W14" s="110"/>
    </row>
    <row r="15" spans="1:23">
      <c r="A15" s="89" t="s">
        <v>310</v>
      </c>
      <c r="B15" s="89" t="s">
        <v>294</v>
      </c>
      <c r="C15" s="89" t="s">
        <v>45</v>
      </c>
      <c r="D15" s="89" t="s">
        <v>311</v>
      </c>
      <c r="E15" s="89" t="s">
        <v>312</v>
      </c>
      <c r="F15" s="102">
        <f t="shared" si="0"/>
        <v>43832</v>
      </c>
      <c r="G15" s="125" t="str">
        <f t="shared" si="3"/>
        <v>1월</v>
      </c>
      <c r="H15" s="108">
        <f t="shared" si="4"/>
        <v>4</v>
      </c>
      <c r="I15" s="108" t="str">
        <f>VLOOKUP(H15,기준정보!D:E,2,FALSE)</f>
        <v>목</v>
      </c>
      <c r="J15" s="110" t="str">
        <f>IFERROR(VLOOKUP(F15,기준정보!A:B,2,FALSE),"")</f>
        <v/>
      </c>
      <c r="K15" s="110" t="str">
        <f t="shared" si="5"/>
        <v>정상근무</v>
      </c>
      <c r="L15" s="113">
        <f>IFERROR(IF(E15-D15&lt;0,기준정보!$H$11-공여사들_가공!D15+공여사들_가공!E15,E15-D15),"")</f>
        <v>0.49824074074074071</v>
      </c>
      <c r="M15" s="113" t="str">
        <f>IF(E15&gt;=기준정보!$H$4,기준정보!$H$6,IF(E15&gt;=기준정보!$H$3,E15-기준정보!$H$3,IF(E15&gt;=기준정보!$H$2,기준정보!$H$5,IF(E15&gt;=기준정보!$H$1,E15-기준정보!$H$1,0))))</f>
        <v>2:00:00</v>
      </c>
      <c r="N15" s="113">
        <f t="shared" si="6"/>
        <v>0.41490740740740739</v>
      </c>
      <c r="O15" s="114">
        <f t="shared" si="7"/>
        <v>9.9577777777777765</v>
      </c>
      <c r="P15" s="120">
        <f t="shared" si="8"/>
        <v>9</v>
      </c>
      <c r="Q15" s="120">
        <f t="shared" si="9"/>
        <v>8</v>
      </c>
      <c r="R15" s="120">
        <f t="shared" si="1"/>
        <v>1</v>
      </c>
      <c r="S15" s="120">
        <f t="shared" si="10"/>
        <v>0</v>
      </c>
      <c r="T15" s="120" t="str">
        <f t="shared" si="2"/>
        <v>정</v>
      </c>
      <c r="U15" s="113">
        <f>IFERROR(IF(P15&lt;8,기준정보!$H$7-N15,0),0)</f>
        <v>0</v>
      </c>
      <c r="V15" s="120">
        <f t="shared" si="11"/>
        <v>0</v>
      </c>
      <c r="W15" s="110"/>
    </row>
    <row r="16" spans="1:23">
      <c r="A16" s="89" t="s">
        <v>310</v>
      </c>
      <c r="B16" s="89" t="s">
        <v>295</v>
      </c>
      <c r="C16" s="89" t="s">
        <v>43</v>
      </c>
      <c r="D16" s="89" t="s">
        <v>313</v>
      </c>
      <c r="E16" s="89" t="s">
        <v>314</v>
      </c>
      <c r="F16" s="102">
        <f t="shared" si="0"/>
        <v>43832</v>
      </c>
      <c r="G16" s="125" t="str">
        <f t="shared" si="3"/>
        <v>1월</v>
      </c>
      <c r="H16" s="108">
        <f t="shared" si="4"/>
        <v>4</v>
      </c>
      <c r="I16" s="108" t="str">
        <f>VLOOKUP(H16,기준정보!D:E,2,FALSE)</f>
        <v>목</v>
      </c>
      <c r="J16" s="110" t="str">
        <f>IFERROR(VLOOKUP(F16,기준정보!A:B,2,FALSE),"")</f>
        <v/>
      </c>
      <c r="K16" s="110" t="str">
        <f t="shared" si="5"/>
        <v>정상근무</v>
      </c>
      <c r="L16" s="113">
        <f>IFERROR(IF(E16-D16&lt;0,기준정보!$H$11-공여사들_가공!D16+공여사들_가공!E16,E16-D16),"")</f>
        <v>0.38015046296296295</v>
      </c>
      <c r="M16" s="113">
        <f>IF(E16&gt;=기준정보!$H$4,기준정보!$H$6,IF(E16&gt;=기준정보!$H$3,E16-기준정보!$H$3,IF(E16&gt;=기준정보!$H$2,기준정보!$H$5,IF(E16&gt;=기준정보!$H$1,E16-기준정보!$H$1,0))))</f>
        <v>9.1550925925926174E-3</v>
      </c>
      <c r="N16" s="113">
        <f t="shared" si="6"/>
        <v>0.37099537037037034</v>
      </c>
      <c r="O16" s="114">
        <f t="shared" si="7"/>
        <v>8.9038888888888899</v>
      </c>
      <c r="P16" s="120">
        <f t="shared" si="8"/>
        <v>8</v>
      </c>
      <c r="Q16" s="120">
        <f t="shared" si="9"/>
        <v>8</v>
      </c>
      <c r="R16" s="120">
        <f t="shared" si="1"/>
        <v>0</v>
      </c>
      <c r="S16" s="120">
        <f t="shared" si="10"/>
        <v>0</v>
      </c>
      <c r="T16" s="120" t="str">
        <f t="shared" si="2"/>
        <v>정</v>
      </c>
      <c r="U16" s="113">
        <f>IFERROR(IF(P16&lt;8,기준정보!$H$7-N16,0),0)</f>
        <v>0</v>
      </c>
      <c r="V16" s="120">
        <f t="shared" si="11"/>
        <v>0</v>
      </c>
      <c r="W16" s="110"/>
    </row>
    <row r="17" spans="1:23">
      <c r="A17" s="89" t="s">
        <v>310</v>
      </c>
      <c r="B17" s="89" t="s">
        <v>296</v>
      </c>
      <c r="C17" s="89" t="s">
        <v>46</v>
      </c>
      <c r="D17" s="89" t="s">
        <v>315</v>
      </c>
      <c r="E17" s="89" t="s">
        <v>316</v>
      </c>
      <c r="F17" s="102">
        <f t="shared" si="0"/>
        <v>43832</v>
      </c>
      <c r="G17" s="125" t="str">
        <f t="shared" si="3"/>
        <v>1월</v>
      </c>
      <c r="H17" s="108">
        <f t="shared" si="4"/>
        <v>4</v>
      </c>
      <c r="I17" s="108" t="str">
        <f>VLOOKUP(H17,기준정보!D:E,2,FALSE)</f>
        <v>목</v>
      </c>
      <c r="J17" s="110" t="str">
        <f>IFERROR(VLOOKUP(F17,기준정보!A:B,2,FALSE),"")</f>
        <v/>
      </c>
      <c r="K17" s="110" t="str">
        <f t="shared" si="5"/>
        <v>정상근무</v>
      </c>
      <c r="L17" s="113">
        <f>IFERROR(IF(E17-D17&lt;0,기준정보!$H$11-공여사들_가공!D17+공여사들_가공!E17,E17-D17),"")</f>
        <v>0.38528935185185181</v>
      </c>
      <c r="M17" s="113">
        <f>IF(E17&gt;=기준정보!$H$4,기준정보!$H$6,IF(E17&gt;=기준정보!$H$3,E17-기준정보!$H$3,IF(E17&gt;=기준정보!$H$2,기준정보!$H$5,IF(E17&gt;=기준정보!$H$1,E17-기준정보!$H$1,0))))</f>
        <v>2.3460648148148078E-2</v>
      </c>
      <c r="N17" s="113">
        <f t="shared" si="6"/>
        <v>0.36182870370370374</v>
      </c>
      <c r="O17" s="114">
        <f t="shared" si="7"/>
        <v>8.6838888888888892</v>
      </c>
      <c r="P17" s="120">
        <f t="shared" si="8"/>
        <v>8</v>
      </c>
      <c r="Q17" s="120">
        <f t="shared" si="9"/>
        <v>8</v>
      </c>
      <c r="R17" s="120">
        <f t="shared" si="1"/>
        <v>0</v>
      </c>
      <c r="S17" s="120">
        <f t="shared" si="10"/>
        <v>0</v>
      </c>
      <c r="T17" s="120" t="str">
        <f t="shared" si="2"/>
        <v>정</v>
      </c>
      <c r="U17" s="113">
        <f>IFERROR(IF(P17&lt;8,기준정보!$H$7-N17,0),0)</f>
        <v>0</v>
      </c>
      <c r="V17" s="120">
        <f t="shared" si="11"/>
        <v>0</v>
      </c>
      <c r="W17" s="110"/>
    </row>
    <row r="18" spans="1:23">
      <c r="A18" s="89" t="s">
        <v>310</v>
      </c>
      <c r="B18" s="89" t="s">
        <v>297</v>
      </c>
      <c r="C18" s="89" t="s">
        <v>45</v>
      </c>
      <c r="D18" s="89" t="s">
        <v>158</v>
      </c>
      <c r="E18" s="89" t="s">
        <v>317</v>
      </c>
      <c r="F18" s="102">
        <f t="shared" si="0"/>
        <v>43832</v>
      </c>
      <c r="G18" s="125" t="str">
        <f t="shared" si="3"/>
        <v>1월</v>
      </c>
      <c r="H18" s="108">
        <f t="shared" si="4"/>
        <v>4</v>
      </c>
      <c r="I18" s="108" t="str">
        <f>VLOOKUP(H18,기준정보!D:E,2,FALSE)</f>
        <v>목</v>
      </c>
      <c r="J18" s="110" t="str">
        <f>IFERROR(VLOOKUP(F18,기준정보!A:B,2,FALSE),"")</f>
        <v/>
      </c>
      <c r="K18" s="110" t="str">
        <f t="shared" si="5"/>
        <v>정상근무</v>
      </c>
      <c r="L18" s="113">
        <f>IFERROR(IF(E18-D18&lt;0,기준정보!$H$11-공여사들_가공!D18+공여사들_가공!E18,E18-D18),"")</f>
        <v>0.34233796296296293</v>
      </c>
      <c r="M18" s="113" t="str">
        <f>IF(E18&gt;=기준정보!$H$4,기준정보!$H$6,IF(E18&gt;=기준정보!$H$3,E18-기준정보!$H$3,IF(E18&gt;=기준정보!$H$2,기준정보!$H$5,IF(E18&gt;=기준정보!$H$1,E18-기준정보!$H$1,0))))</f>
        <v>1:00:00</v>
      </c>
      <c r="N18" s="113">
        <f t="shared" si="6"/>
        <v>0.30067129629629624</v>
      </c>
      <c r="O18" s="114">
        <f t="shared" si="7"/>
        <v>7.2161111111111111</v>
      </c>
      <c r="P18" s="120">
        <f t="shared" si="8"/>
        <v>7</v>
      </c>
      <c r="Q18" s="120">
        <f t="shared" si="9"/>
        <v>7</v>
      </c>
      <c r="R18" s="120">
        <f t="shared" si="1"/>
        <v>0</v>
      </c>
      <c r="S18" s="120">
        <f t="shared" si="10"/>
        <v>0</v>
      </c>
      <c r="T18" s="120" t="str">
        <f t="shared" si="2"/>
        <v>정</v>
      </c>
      <c r="U18" s="113">
        <f>IFERROR(IF(P18&lt;8,기준정보!$H$7-N18,0),0)</f>
        <v>3.2662037037037073E-2</v>
      </c>
      <c r="V18" s="120">
        <f t="shared" si="11"/>
        <v>47</v>
      </c>
      <c r="W18" s="110"/>
    </row>
    <row r="19" spans="1:23">
      <c r="A19" s="89" t="s">
        <v>310</v>
      </c>
      <c r="B19" s="89" t="s">
        <v>298</v>
      </c>
      <c r="C19" s="89" t="s">
        <v>48</v>
      </c>
      <c r="D19" s="89" t="s">
        <v>318</v>
      </c>
      <c r="E19" s="89" t="s">
        <v>319</v>
      </c>
      <c r="F19" s="102">
        <f t="shared" si="0"/>
        <v>43832</v>
      </c>
      <c r="G19" s="125" t="str">
        <f t="shared" si="3"/>
        <v>1월</v>
      </c>
      <c r="H19" s="108">
        <f t="shared" si="4"/>
        <v>4</v>
      </c>
      <c r="I19" s="108" t="str">
        <f>VLOOKUP(H19,기준정보!D:E,2,FALSE)</f>
        <v>목</v>
      </c>
      <c r="J19" s="110" t="str">
        <f>IFERROR(VLOOKUP(F19,기준정보!A:B,2,FALSE),"")</f>
        <v/>
      </c>
      <c r="K19" s="110" t="str">
        <f t="shared" si="5"/>
        <v>정상근무</v>
      </c>
      <c r="L19" s="113">
        <f>IFERROR(IF(E19-D19&lt;0,기준정보!$H$11-공여사들_가공!D19+공여사들_가공!E19,E19-D19),"")</f>
        <v>0.39076388888888886</v>
      </c>
      <c r="M19" s="113">
        <f>IF(E19&gt;=기준정보!$H$4,기준정보!$H$6,IF(E19&gt;=기준정보!$H$3,E19-기준정보!$H$3,IF(E19&gt;=기준정보!$H$2,기준정보!$H$5,IF(E19&gt;=기준정보!$H$1,E19-기준정보!$H$1,0))))</f>
        <v>2.2453703703703698E-2</v>
      </c>
      <c r="N19" s="113">
        <f t="shared" si="6"/>
        <v>0.36831018518518516</v>
      </c>
      <c r="O19" s="114">
        <f t="shared" si="7"/>
        <v>8.8394444444444442</v>
      </c>
      <c r="P19" s="120">
        <f t="shared" si="8"/>
        <v>8</v>
      </c>
      <c r="Q19" s="120">
        <f t="shared" si="9"/>
        <v>8</v>
      </c>
      <c r="R19" s="120">
        <f t="shared" si="1"/>
        <v>0</v>
      </c>
      <c r="S19" s="120">
        <f t="shared" si="10"/>
        <v>0</v>
      </c>
      <c r="T19" s="120" t="str">
        <f t="shared" si="2"/>
        <v>정</v>
      </c>
      <c r="U19" s="113">
        <f>IFERROR(IF(P19&lt;8,기준정보!$H$7-N19,0),0)</f>
        <v>0</v>
      </c>
      <c r="V19" s="120">
        <f t="shared" si="11"/>
        <v>0</v>
      </c>
      <c r="W19" s="110"/>
    </row>
    <row r="20" spans="1:23">
      <c r="A20" s="89" t="s">
        <v>310</v>
      </c>
      <c r="B20" s="89" t="s">
        <v>299</v>
      </c>
      <c r="C20" s="89" t="s">
        <v>47</v>
      </c>
      <c r="D20" s="89" t="s">
        <v>320</v>
      </c>
      <c r="E20" s="89" t="s">
        <v>225</v>
      </c>
      <c r="F20" s="102">
        <f t="shared" si="0"/>
        <v>43832</v>
      </c>
      <c r="G20" s="125" t="str">
        <f t="shared" si="3"/>
        <v>1월</v>
      </c>
      <c r="H20" s="108">
        <f t="shared" si="4"/>
        <v>4</v>
      </c>
      <c r="I20" s="108" t="str">
        <f>VLOOKUP(H20,기준정보!D:E,2,FALSE)</f>
        <v>목</v>
      </c>
      <c r="J20" s="110" t="str">
        <f>IFERROR(VLOOKUP(F20,기준정보!A:B,2,FALSE),"")</f>
        <v/>
      </c>
      <c r="K20" s="110" t="str">
        <f t="shared" si="5"/>
        <v>정상근무</v>
      </c>
      <c r="L20" s="113">
        <f>IFERROR(IF(E20-D20&lt;0,기준정보!$H$11-공여사들_가공!D20+공여사들_가공!E20,E20-D20),"")</f>
        <v>0.37743055555555544</v>
      </c>
      <c r="M20" s="113">
        <f>IF(E20&gt;=기준정보!$H$4,기준정보!$H$6,IF(E20&gt;=기준정보!$H$3,E20-기준정보!$H$3,IF(E20&gt;=기준정보!$H$2,기준정보!$H$5,IF(E20&gt;=기준정보!$H$1,E20-기준정보!$H$1,0))))</f>
        <v>2.2627314814814725E-2</v>
      </c>
      <c r="N20" s="113">
        <f t="shared" si="6"/>
        <v>0.35480324074074071</v>
      </c>
      <c r="O20" s="114">
        <f t="shared" si="7"/>
        <v>8.5152777777777775</v>
      </c>
      <c r="P20" s="120">
        <f t="shared" si="8"/>
        <v>8</v>
      </c>
      <c r="Q20" s="120">
        <f t="shared" si="9"/>
        <v>8</v>
      </c>
      <c r="R20" s="120">
        <f t="shared" si="1"/>
        <v>0</v>
      </c>
      <c r="S20" s="120">
        <f t="shared" si="10"/>
        <v>0</v>
      </c>
      <c r="T20" s="120" t="str">
        <f t="shared" si="2"/>
        <v>정</v>
      </c>
      <c r="U20" s="113">
        <f>IFERROR(IF(P20&lt;8,기준정보!$H$7-N20,0),0)</f>
        <v>0</v>
      </c>
      <c r="V20" s="120">
        <f t="shared" si="11"/>
        <v>0</v>
      </c>
      <c r="W20" s="110"/>
    </row>
    <row r="21" spans="1:23">
      <c r="A21" s="89" t="s">
        <v>310</v>
      </c>
      <c r="B21" s="89" t="s">
        <v>300</v>
      </c>
      <c r="C21" s="89" t="s">
        <v>47</v>
      </c>
      <c r="D21" s="89" t="s">
        <v>321</v>
      </c>
      <c r="E21" s="122" t="s">
        <v>322</v>
      </c>
      <c r="F21" s="102">
        <f t="shared" si="0"/>
        <v>43832</v>
      </c>
      <c r="G21" s="125" t="str">
        <f t="shared" si="3"/>
        <v>1월</v>
      </c>
      <c r="H21" s="108">
        <f t="shared" si="4"/>
        <v>4</v>
      </c>
      <c r="I21" s="108" t="str">
        <f>VLOOKUP(H21,기준정보!D:E,2,FALSE)</f>
        <v>목</v>
      </c>
      <c r="J21" s="110" t="str">
        <f>IFERROR(VLOOKUP(F21,기준정보!A:B,2,FALSE),"")</f>
        <v/>
      </c>
      <c r="K21" s="110" t="str">
        <f t="shared" si="5"/>
        <v>정상근무</v>
      </c>
      <c r="L21" s="113">
        <f>IFERROR(IF(E21-D21&lt;0,기준정보!$H$11-공여사들_가공!D21+공여사들_가공!E21,E21-D21),"")</f>
        <v>0.61113425925925924</v>
      </c>
      <c r="M21" s="113" t="str">
        <f>IF(E21&gt;=기준정보!$H$4,기준정보!$H$6,IF(E21&gt;=기준정보!$H$3,E21-기준정보!$H$3,IF(E21&gt;=기준정보!$H$2,기준정보!$H$5,IF(E21&gt;=기준정보!$H$1,E21-기준정보!$H$1,0))))</f>
        <v>2:00:00</v>
      </c>
      <c r="N21" s="113">
        <f t="shared" si="6"/>
        <v>0.52780092592592587</v>
      </c>
      <c r="O21" s="114">
        <f t="shared" si="7"/>
        <v>12.667222222222222</v>
      </c>
      <c r="P21" s="120">
        <f t="shared" si="8"/>
        <v>12</v>
      </c>
      <c r="Q21" s="120">
        <f t="shared" si="9"/>
        <v>8</v>
      </c>
      <c r="R21" s="120">
        <f t="shared" si="1"/>
        <v>3</v>
      </c>
      <c r="S21" s="120">
        <f t="shared" si="10"/>
        <v>1</v>
      </c>
      <c r="T21" s="120" t="str">
        <f t="shared" si="2"/>
        <v>정</v>
      </c>
      <c r="U21" s="113">
        <f>IFERROR(IF(P21&lt;8,기준정보!$H$7-N21,0),0)</f>
        <v>0</v>
      </c>
      <c r="V21" s="120">
        <f t="shared" si="11"/>
        <v>0</v>
      </c>
      <c r="W21" s="110"/>
    </row>
    <row r="22" spans="1:23">
      <c r="A22" s="89" t="s">
        <v>310</v>
      </c>
      <c r="B22" s="89" t="s">
        <v>301</v>
      </c>
      <c r="C22" s="89" t="s">
        <v>44</v>
      </c>
      <c r="D22" s="89" t="s">
        <v>323</v>
      </c>
      <c r="E22" s="89" t="s">
        <v>324</v>
      </c>
      <c r="F22" s="102">
        <f t="shared" si="0"/>
        <v>43832</v>
      </c>
      <c r="G22" s="125" t="str">
        <f t="shared" si="3"/>
        <v>1월</v>
      </c>
      <c r="H22" s="108">
        <f t="shared" si="4"/>
        <v>4</v>
      </c>
      <c r="I22" s="108" t="str">
        <f>VLOOKUP(H22,기준정보!D:E,2,FALSE)</f>
        <v>목</v>
      </c>
      <c r="J22" s="110" t="str">
        <f>IFERROR(VLOOKUP(F22,기준정보!A:B,2,FALSE),"")</f>
        <v/>
      </c>
      <c r="K22" s="110" t="str">
        <f t="shared" si="5"/>
        <v>정상근무</v>
      </c>
      <c r="L22" s="113">
        <f>IFERROR(IF(E22-D22&lt;0,기준정보!$H$11-공여사들_가공!D22+공여사들_가공!E22,E22-D22),"")</f>
        <v>0.51278935185185182</v>
      </c>
      <c r="M22" s="113" t="str">
        <f>IF(E22&gt;=기준정보!$H$4,기준정보!$H$6,IF(E22&gt;=기준정보!$H$3,E22-기준정보!$H$3,IF(E22&gt;=기준정보!$H$2,기준정보!$H$5,IF(E22&gt;=기준정보!$H$1,E22-기준정보!$H$1,0))))</f>
        <v>2:00:00</v>
      </c>
      <c r="N22" s="113">
        <f t="shared" si="6"/>
        <v>0.4294560185185185</v>
      </c>
      <c r="O22" s="114">
        <f t="shared" si="7"/>
        <v>10.306944444444445</v>
      </c>
      <c r="P22" s="120">
        <f t="shared" si="8"/>
        <v>10</v>
      </c>
      <c r="Q22" s="120">
        <f t="shared" si="9"/>
        <v>8</v>
      </c>
      <c r="R22" s="120">
        <f t="shared" si="1"/>
        <v>2</v>
      </c>
      <c r="S22" s="120">
        <f t="shared" si="10"/>
        <v>0</v>
      </c>
      <c r="T22" s="120" t="str">
        <f t="shared" si="2"/>
        <v>정</v>
      </c>
      <c r="U22" s="113">
        <f>IFERROR(IF(P22&lt;8,기준정보!$H$7-N22,0),0)</f>
        <v>0</v>
      </c>
      <c r="V22" s="120">
        <f t="shared" si="11"/>
        <v>0</v>
      </c>
      <c r="W22" s="110"/>
    </row>
    <row r="23" spans="1:23">
      <c r="A23" s="89" t="s">
        <v>310</v>
      </c>
      <c r="B23" s="89" t="s">
        <v>288</v>
      </c>
      <c r="C23" s="89" t="s">
        <v>45</v>
      </c>
      <c r="D23" s="89" t="s">
        <v>325</v>
      </c>
      <c r="E23" s="89" t="s">
        <v>108</v>
      </c>
      <c r="F23" s="102">
        <f t="shared" si="0"/>
        <v>43832</v>
      </c>
      <c r="G23" s="125" t="str">
        <f t="shared" si="3"/>
        <v>1월</v>
      </c>
      <c r="H23" s="108">
        <f t="shared" si="4"/>
        <v>4</v>
      </c>
      <c r="I23" s="108" t="str">
        <f>VLOOKUP(H23,기준정보!D:E,2,FALSE)</f>
        <v>목</v>
      </c>
      <c r="J23" s="110" t="str">
        <f>IFERROR(VLOOKUP(F23,기준정보!A:B,2,FALSE),"")</f>
        <v/>
      </c>
      <c r="K23" s="110" t="str">
        <f t="shared" si="5"/>
        <v>정상근무</v>
      </c>
      <c r="L23" s="113">
        <f>IFERROR(IF(E23-D23&lt;0,기준정보!$H$11-공여사들_가공!D23+공여사들_가공!E23,E23-D23),"")</f>
        <v>0.40289351851851851</v>
      </c>
      <c r="M23" s="113">
        <f>IF(E23&gt;=기준정보!$H$4,기준정보!$H$6,IF(E23&gt;=기준정보!$H$3,E23-기준정보!$H$3,IF(E23&gt;=기준정보!$H$2,기준정보!$H$5,IF(E23&gt;=기준정보!$H$1,E23-기준정보!$H$1,0))))</f>
        <v>2.2337962962962976E-2</v>
      </c>
      <c r="N23" s="113">
        <f t="shared" si="6"/>
        <v>0.38055555555555554</v>
      </c>
      <c r="O23" s="114">
        <f t="shared" si="7"/>
        <v>9.1333333333333329</v>
      </c>
      <c r="P23" s="120">
        <f t="shared" si="8"/>
        <v>9</v>
      </c>
      <c r="Q23" s="120">
        <f t="shared" si="9"/>
        <v>8</v>
      </c>
      <c r="R23" s="120">
        <f t="shared" si="1"/>
        <v>1</v>
      </c>
      <c r="S23" s="120">
        <f t="shared" si="10"/>
        <v>0</v>
      </c>
      <c r="T23" s="120" t="str">
        <f t="shared" si="2"/>
        <v>정</v>
      </c>
      <c r="U23" s="113">
        <f>IFERROR(IF(P23&lt;8,기준정보!$H$7-N23,0),0)</f>
        <v>0</v>
      </c>
      <c r="V23" s="120">
        <f t="shared" si="11"/>
        <v>0</v>
      </c>
      <c r="W23" s="110"/>
    </row>
    <row r="24" spans="1:23">
      <c r="A24" s="89" t="s">
        <v>310</v>
      </c>
      <c r="B24" s="89" t="s">
        <v>289</v>
      </c>
      <c r="C24" s="89" t="s">
        <v>44</v>
      </c>
      <c r="D24" s="89" t="s">
        <v>326</v>
      </c>
      <c r="E24" s="89" t="s">
        <v>327</v>
      </c>
      <c r="F24" s="102">
        <f t="shared" si="0"/>
        <v>43832</v>
      </c>
      <c r="G24" s="125" t="str">
        <f t="shared" si="3"/>
        <v>1월</v>
      </c>
      <c r="H24" s="108">
        <f t="shared" si="4"/>
        <v>4</v>
      </c>
      <c r="I24" s="108" t="str">
        <f>VLOOKUP(H24,기준정보!D:E,2,FALSE)</f>
        <v>목</v>
      </c>
      <c r="J24" s="110" t="str">
        <f>IFERROR(VLOOKUP(F24,기준정보!A:B,2,FALSE),"")</f>
        <v/>
      </c>
      <c r="K24" s="110" t="str">
        <f t="shared" si="5"/>
        <v>정상근무</v>
      </c>
      <c r="L24" s="113">
        <f>IFERROR(IF(E24-D24&lt;0,기준정보!$H$11-공여사들_가공!D24+공여사들_가공!E24,E24-D24),"")</f>
        <v>0.5295023148148148</v>
      </c>
      <c r="M24" s="113" t="str">
        <f>IF(E24&gt;=기준정보!$H$4,기준정보!$H$6,IF(E24&gt;=기준정보!$H$3,E24-기준정보!$H$3,IF(E24&gt;=기준정보!$H$2,기준정보!$H$5,IF(E24&gt;=기준정보!$H$1,E24-기준정보!$H$1,0))))</f>
        <v>2:00:00</v>
      </c>
      <c r="N24" s="113">
        <f t="shared" si="6"/>
        <v>0.44616898148148149</v>
      </c>
      <c r="O24" s="114">
        <f t="shared" si="7"/>
        <v>10.708055555555555</v>
      </c>
      <c r="P24" s="120">
        <f t="shared" si="8"/>
        <v>10</v>
      </c>
      <c r="Q24" s="120">
        <f t="shared" si="9"/>
        <v>8</v>
      </c>
      <c r="R24" s="120">
        <f>IF(P24&lt;11,P24-Q24,3)</f>
        <v>2</v>
      </c>
      <c r="S24" s="120">
        <f t="shared" si="10"/>
        <v>0</v>
      </c>
      <c r="T24" s="120" t="str">
        <f t="shared" si="2"/>
        <v>정</v>
      </c>
      <c r="U24" s="113">
        <f>IFERROR(IF(P24&lt;8,기준정보!$H$7-N24,0),0)</f>
        <v>0</v>
      </c>
      <c r="V24" s="120">
        <f t="shared" si="11"/>
        <v>0</v>
      </c>
      <c r="W24" s="110"/>
    </row>
    <row r="25" spans="1:23">
      <c r="A25" s="89" t="s">
        <v>310</v>
      </c>
      <c r="B25" s="89" t="s">
        <v>290</v>
      </c>
      <c r="C25" s="89" t="s">
        <v>49</v>
      </c>
      <c r="D25" s="89" t="s">
        <v>328</v>
      </c>
      <c r="E25" s="89" t="s">
        <v>329</v>
      </c>
      <c r="F25" s="102">
        <f t="shared" si="0"/>
        <v>43832</v>
      </c>
      <c r="G25" s="125" t="str">
        <f t="shared" si="3"/>
        <v>1월</v>
      </c>
      <c r="H25" s="108">
        <f t="shared" si="4"/>
        <v>4</v>
      </c>
      <c r="I25" s="108" t="str">
        <f>VLOOKUP(H25,기준정보!D:E,2,FALSE)</f>
        <v>목</v>
      </c>
      <c r="J25" s="110" t="str">
        <f>IFERROR(VLOOKUP(F25,기준정보!A:B,2,FALSE),"")</f>
        <v/>
      </c>
      <c r="K25" s="110" t="str">
        <f t="shared" si="5"/>
        <v>정상근무</v>
      </c>
      <c r="L25" s="113">
        <f>IFERROR(IF(E25-D25&lt;0,기준정보!$H$11-공여사들_가공!D25+공여사들_가공!E25,E25-D25),"")</f>
        <v>0.38511574074074073</v>
      </c>
      <c r="M25" s="113">
        <f>IF(E25&gt;=기준정보!$H$4,기준정보!$H$6,IF(E25&gt;=기준정보!$H$3,E25-기준정보!$H$3,IF(E25&gt;=기준정보!$H$2,기준정보!$H$5,IF(E25&gt;=기준정보!$H$1,E25-기준정보!$H$1,0))))</f>
        <v>1.7407407407407427E-2</v>
      </c>
      <c r="N25" s="113">
        <f t="shared" si="6"/>
        <v>0.3677083333333333</v>
      </c>
      <c r="O25" s="114">
        <f t="shared" si="7"/>
        <v>8.8249999999999993</v>
      </c>
      <c r="P25" s="120">
        <f t="shared" si="8"/>
        <v>8</v>
      </c>
      <c r="Q25" s="120">
        <f t="shared" si="9"/>
        <v>8</v>
      </c>
      <c r="R25" s="120">
        <f t="shared" ref="R25:R88" si="12">IF(P25&lt;11,P25-Q25,3)</f>
        <v>0</v>
      </c>
      <c r="S25" s="120">
        <f t="shared" si="10"/>
        <v>0</v>
      </c>
      <c r="T25" s="120" t="str">
        <f t="shared" si="2"/>
        <v>정</v>
      </c>
      <c r="U25" s="113">
        <f>IFERROR(IF(P25&lt;8,기준정보!$H$7-N25,0),0)</f>
        <v>0</v>
      </c>
      <c r="V25" s="120">
        <f t="shared" si="11"/>
        <v>0</v>
      </c>
      <c r="W25" s="110"/>
    </row>
    <row r="26" spans="1:23">
      <c r="A26" s="89" t="s">
        <v>310</v>
      </c>
      <c r="B26" s="89" t="s">
        <v>291</v>
      </c>
      <c r="C26" s="89" t="s">
        <v>309</v>
      </c>
      <c r="D26" s="89" t="s">
        <v>330</v>
      </c>
      <c r="E26" s="89" t="s">
        <v>331</v>
      </c>
      <c r="F26" s="102">
        <f t="shared" si="0"/>
        <v>43832</v>
      </c>
      <c r="G26" s="125" t="str">
        <f t="shared" si="3"/>
        <v>1월</v>
      </c>
      <c r="H26" s="108">
        <f t="shared" si="4"/>
        <v>4</v>
      </c>
      <c r="I26" s="108" t="str">
        <f>VLOOKUP(H26,기준정보!D:E,2,FALSE)</f>
        <v>목</v>
      </c>
      <c r="J26" s="110" t="str">
        <f>IFERROR(VLOOKUP(F26,기준정보!A:B,2,FALSE),"")</f>
        <v/>
      </c>
      <c r="K26" s="110" t="str">
        <f t="shared" si="5"/>
        <v>정상근무</v>
      </c>
      <c r="L26" s="113">
        <f>IFERROR(IF(E26-D26&lt;0,기준정보!$H$11-공여사들_가공!D26+공여사들_가공!E26,E26-D26),"")</f>
        <v>0.48432870370370373</v>
      </c>
      <c r="M26" s="113" t="str">
        <f>IF(E26&gt;=기준정보!$H$4,기준정보!$H$6,IF(E26&gt;=기준정보!$H$3,E26-기준정보!$H$3,IF(E26&gt;=기준정보!$H$2,기준정보!$H$5,IF(E26&gt;=기준정보!$H$1,E26-기준정보!$H$1,0))))</f>
        <v>2:00:00</v>
      </c>
      <c r="N26" s="113">
        <f t="shared" si="6"/>
        <v>0.40099537037037042</v>
      </c>
      <c r="O26" s="114">
        <f t="shared" si="7"/>
        <v>9.6238888888888887</v>
      </c>
      <c r="P26" s="120">
        <f t="shared" si="8"/>
        <v>9</v>
      </c>
      <c r="Q26" s="120">
        <f t="shared" si="9"/>
        <v>8</v>
      </c>
      <c r="R26" s="120">
        <f t="shared" si="12"/>
        <v>1</v>
      </c>
      <c r="S26" s="120">
        <f t="shared" si="10"/>
        <v>0</v>
      </c>
      <c r="T26" s="120" t="str">
        <f t="shared" si="2"/>
        <v>정</v>
      </c>
      <c r="U26" s="113">
        <f>IFERROR(IF(P26&lt;8,기준정보!$H$7-N26,0),0)</f>
        <v>0</v>
      </c>
      <c r="V26" s="120">
        <f t="shared" si="11"/>
        <v>0</v>
      </c>
      <c r="W26" s="110"/>
    </row>
    <row r="27" spans="1:23">
      <c r="A27" s="89" t="s">
        <v>310</v>
      </c>
      <c r="B27" s="89" t="s">
        <v>292</v>
      </c>
      <c r="C27" s="89" t="s">
        <v>45</v>
      </c>
      <c r="D27" s="89" t="s">
        <v>50</v>
      </c>
      <c r="E27" s="89" t="s">
        <v>50</v>
      </c>
      <c r="F27" s="102">
        <f t="shared" si="0"/>
        <v>43832</v>
      </c>
      <c r="G27" s="125" t="str">
        <f t="shared" si="3"/>
        <v>1월</v>
      </c>
      <c r="H27" s="108">
        <f t="shared" si="4"/>
        <v>4</v>
      </c>
      <c r="I27" s="108" t="str">
        <f>VLOOKUP(H27,기준정보!D:E,2,FALSE)</f>
        <v>목</v>
      </c>
      <c r="J27" s="110" t="str">
        <f>IFERROR(VLOOKUP(F27,기준정보!A:B,2,FALSE),"")</f>
        <v/>
      </c>
      <c r="K27" s="110" t="str">
        <f t="shared" si="5"/>
        <v>정상근무</v>
      </c>
      <c r="L27" s="113" t="str">
        <f>IFERROR(IF(E27-D27&lt;0,기준정보!$H$11-공여사들_가공!D27+공여사들_가공!E27,E27-D27),"")</f>
        <v/>
      </c>
      <c r="M27" s="113">
        <f>IF(E27&gt;=기준정보!$H$4,기준정보!$H$6,IF(E27&gt;=기준정보!$H$3,E27-기준정보!$H$3,IF(E27&gt;=기준정보!$H$2,기준정보!$H$5,IF(E27&gt;=기준정보!$H$1,E27-기준정보!$H$1,0))))</f>
        <v>0</v>
      </c>
      <c r="N27" s="113" t="str">
        <f t="shared" si="6"/>
        <v/>
      </c>
      <c r="O27" s="114" t="str">
        <f t="shared" si="7"/>
        <v/>
      </c>
      <c r="P27" s="120">
        <f t="shared" si="8"/>
        <v>0</v>
      </c>
      <c r="Q27" s="120">
        <f t="shared" si="9"/>
        <v>0</v>
      </c>
      <c r="R27" s="120">
        <f t="shared" si="12"/>
        <v>0</v>
      </c>
      <c r="S27" s="120">
        <f t="shared" si="10"/>
        <v>0</v>
      </c>
      <c r="T27" s="120" t="str">
        <f t="shared" si="2"/>
        <v/>
      </c>
      <c r="U27" s="113">
        <f>IFERROR(IF(P27&lt;8,기준정보!$H$7-N27,0),0)</f>
        <v>0</v>
      </c>
      <c r="V27" s="120">
        <f t="shared" si="11"/>
        <v>0</v>
      </c>
      <c r="W27" s="110"/>
    </row>
    <row r="28" spans="1:23">
      <c r="A28" s="89" t="s">
        <v>332</v>
      </c>
      <c r="B28" s="89" t="s">
        <v>294</v>
      </c>
      <c r="C28" s="89" t="s">
        <v>45</v>
      </c>
      <c r="D28" s="89" t="s">
        <v>333</v>
      </c>
      <c r="E28" s="89" t="s">
        <v>334</v>
      </c>
      <c r="F28" s="102">
        <f t="shared" si="0"/>
        <v>43833</v>
      </c>
      <c r="G28" s="125" t="str">
        <f t="shared" si="3"/>
        <v>1월</v>
      </c>
      <c r="H28" s="108">
        <f t="shared" si="4"/>
        <v>5</v>
      </c>
      <c r="I28" s="108" t="str">
        <f>VLOOKUP(H28,기준정보!D:E,2,FALSE)</f>
        <v>금</v>
      </c>
      <c r="J28" s="110" t="str">
        <f>IFERROR(VLOOKUP(F28,기준정보!A:B,2,FALSE),"")</f>
        <v/>
      </c>
      <c r="K28" s="110" t="str">
        <f t="shared" si="5"/>
        <v>정상근무</v>
      </c>
      <c r="L28" s="113">
        <f>IFERROR(IF(E28-D28&lt;0,기준정보!$H$11-공여사들_가공!D28+공여사들_가공!E28,E28-D28),"")</f>
        <v>0.5261689814814815</v>
      </c>
      <c r="M28" s="113" t="str">
        <f>IF(E28&gt;=기준정보!$H$4,기준정보!$H$6,IF(E28&gt;=기준정보!$H$3,E28-기준정보!$H$3,IF(E28&gt;=기준정보!$H$2,기준정보!$H$5,IF(E28&gt;=기준정보!$H$1,E28-기준정보!$H$1,0))))</f>
        <v>2:00:00</v>
      </c>
      <c r="N28" s="113">
        <f t="shared" si="6"/>
        <v>0.44283564814814819</v>
      </c>
      <c r="O28" s="114">
        <f t="shared" si="7"/>
        <v>10.628055555555555</v>
      </c>
      <c r="P28" s="120">
        <f t="shared" si="8"/>
        <v>10</v>
      </c>
      <c r="Q28" s="120">
        <f t="shared" si="9"/>
        <v>8</v>
      </c>
      <c r="R28" s="120">
        <f t="shared" si="12"/>
        <v>2</v>
      </c>
      <c r="S28" s="120">
        <f t="shared" si="10"/>
        <v>0</v>
      </c>
      <c r="T28" s="120" t="str">
        <f t="shared" si="2"/>
        <v>정</v>
      </c>
      <c r="U28" s="113">
        <f>IFERROR(IF(P28&lt;8,기준정보!$H$7-N28,0),0)</f>
        <v>0</v>
      </c>
      <c r="V28" s="120">
        <f t="shared" si="11"/>
        <v>0</v>
      </c>
      <c r="W28" s="110"/>
    </row>
    <row r="29" spans="1:23">
      <c r="A29" s="89" t="s">
        <v>332</v>
      </c>
      <c r="B29" s="89" t="s">
        <v>295</v>
      </c>
      <c r="C29" s="89" t="s">
        <v>43</v>
      </c>
      <c r="D29" s="89" t="s">
        <v>335</v>
      </c>
      <c r="E29" s="89" t="s">
        <v>336</v>
      </c>
      <c r="F29" s="102">
        <f t="shared" si="0"/>
        <v>43833</v>
      </c>
      <c r="G29" s="125" t="str">
        <f t="shared" si="3"/>
        <v>1월</v>
      </c>
      <c r="H29" s="108">
        <f t="shared" si="4"/>
        <v>5</v>
      </c>
      <c r="I29" s="108" t="str">
        <f>VLOOKUP(H29,기준정보!D:E,2,FALSE)</f>
        <v>금</v>
      </c>
      <c r="J29" s="110" t="str">
        <f>IFERROR(VLOOKUP(F29,기준정보!A:B,2,FALSE),"")</f>
        <v/>
      </c>
      <c r="K29" s="110" t="str">
        <f t="shared" si="5"/>
        <v>정상근무</v>
      </c>
      <c r="L29" s="113">
        <f>IFERROR(IF(E29-D29&lt;0,기준정보!$H$11-공여사들_가공!D29+공여사들_가공!E29,E29-D29),"")</f>
        <v>0.52751157407407412</v>
      </c>
      <c r="M29" s="113" t="str">
        <f>IF(E29&gt;=기준정보!$H$4,기준정보!$H$6,IF(E29&gt;=기준정보!$H$3,E29-기준정보!$H$3,IF(E29&gt;=기준정보!$H$2,기준정보!$H$5,IF(E29&gt;=기준정보!$H$1,E29-기준정보!$H$1,0))))</f>
        <v>2:00:00</v>
      </c>
      <c r="N29" s="113">
        <f t="shared" si="6"/>
        <v>0.4441782407407408</v>
      </c>
      <c r="O29" s="114">
        <f t="shared" si="7"/>
        <v>10.660277777777779</v>
      </c>
      <c r="P29" s="120">
        <f t="shared" si="8"/>
        <v>10</v>
      </c>
      <c r="Q29" s="120">
        <f t="shared" si="9"/>
        <v>8</v>
      </c>
      <c r="R29" s="120">
        <f t="shared" si="12"/>
        <v>2</v>
      </c>
      <c r="S29" s="120">
        <f t="shared" si="10"/>
        <v>0</v>
      </c>
      <c r="T29" s="120" t="str">
        <f t="shared" si="2"/>
        <v>정</v>
      </c>
      <c r="U29" s="113">
        <f>IFERROR(IF(P29&lt;8,기준정보!$H$7-N29,0),0)</f>
        <v>0</v>
      </c>
      <c r="V29" s="120">
        <f t="shared" si="11"/>
        <v>0</v>
      </c>
      <c r="W29" s="110"/>
    </row>
    <row r="30" spans="1:23">
      <c r="A30" s="89" t="s">
        <v>332</v>
      </c>
      <c r="B30" s="89" t="s">
        <v>296</v>
      </c>
      <c r="C30" s="89" t="s">
        <v>46</v>
      </c>
      <c r="D30" s="89" t="s">
        <v>337</v>
      </c>
      <c r="E30" s="89" t="s">
        <v>338</v>
      </c>
      <c r="F30" s="102">
        <f t="shared" si="0"/>
        <v>43833</v>
      </c>
      <c r="G30" s="125" t="str">
        <f t="shared" si="3"/>
        <v>1월</v>
      </c>
      <c r="H30" s="108">
        <f t="shared" si="4"/>
        <v>5</v>
      </c>
      <c r="I30" s="108" t="str">
        <f>VLOOKUP(H30,기준정보!D:E,2,FALSE)</f>
        <v>금</v>
      </c>
      <c r="J30" s="110" t="str">
        <f>IFERROR(VLOOKUP(F30,기준정보!A:B,2,FALSE),"")</f>
        <v/>
      </c>
      <c r="K30" s="110" t="str">
        <f t="shared" si="5"/>
        <v>정상근무</v>
      </c>
      <c r="L30" s="113">
        <f>IFERROR(IF(E30-D30&lt;0,기준정보!$H$11-공여사들_가공!D30+공여사들_가공!E30,E30-D30),"")</f>
        <v>0.39206018518518521</v>
      </c>
      <c r="M30" s="113">
        <f>IF(E30&gt;=기준정보!$H$4,기준정보!$H$6,IF(E30&gt;=기준정보!$H$3,E30-기준정보!$H$3,IF(E30&gt;=기준정보!$H$2,기준정보!$H$5,IF(E30&gt;=기준정보!$H$1,E30-기준정보!$H$1,0))))</f>
        <v>3.4027777777777768E-2</v>
      </c>
      <c r="N30" s="113">
        <f t="shared" si="6"/>
        <v>0.35803240740740744</v>
      </c>
      <c r="O30" s="114">
        <f t="shared" si="7"/>
        <v>8.5927777777777781</v>
      </c>
      <c r="P30" s="120">
        <f t="shared" si="8"/>
        <v>8</v>
      </c>
      <c r="Q30" s="120">
        <f t="shared" si="9"/>
        <v>8</v>
      </c>
      <c r="R30" s="120">
        <f t="shared" si="12"/>
        <v>0</v>
      </c>
      <c r="S30" s="120">
        <f t="shared" si="10"/>
        <v>0</v>
      </c>
      <c r="T30" s="120" t="str">
        <f t="shared" si="2"/>
        <v>정</v>
      </c>
      <c r="U30" s="113">
        <f>IFERROR(IF(P30&lt;8,기준정보!$H$7-N30,0),0)</f>
        <v>0</v>
      </c>
      <c r="V30" s="120">
        <f t="shared" si="11"/>
        <v>0</v>
      </c>
      <c r="W30" s="110"/>
    </row>
    <row r="31" spans="1:23">
      <c r="A31" s="89" t="s">
        <v>332</v>
      </c>
      <c r="B31" s="89" t="s">
        <v>297</v>
      </c>
      <c r="C31" s="89" t="s">
        <v>45</v>
      </c>
      <c r="D31" s="89" t="s">
        <v>86</v>
      </c>
      <c r="E31" s="89" t="s">
        <v>339</v>
      </c>
      <c r="F31" s="102">
        <f t="shared" si="0"/>
        <v>43833</v>
      </c>
      <c r="G31" s="125" t="str">
        <f t="shared" si="3"/>
        <v>1월</v>
      </c>
      <c r="H31" s="108">
        <f t="shared" si="4"/>
        <v>5</v>
      </c>
      <c r="I31" s="108" t="str">
        <f>VLOOKUP(H31,기준정보!D:E,2,FALSE)</f>
        <v>금</v>
      </c>
      <c r="J31" s="110" t="str">
        <f>IFERROR(VLOOKUP(F31,기준정보!A:B,2,FALSE),"")</f>
        <v/>
      </c>
      <c r="K31" s="110" t="str">
        <f t="shared" si="5"/>
        <v>정상근무</v>
      </c>
      <c r="L31" s="113">
        <f>IFERROR(IF(E31-D31&lt;0,기준정보!$H$11-공여사들_가공!D31+공여사들_가공!E31,E31-D31),"")</f>
        <v>0.34784722222222225</v>
      </c>
      <c r="M31" s="113" t="str">
        <f>IF(E31&gt;=기준정보!$H$4,기준정보!$H$6,IF(E31&gt;=기준정보!$H$3,E31-기준정보!$H$3,IF(E31&gt;=기준정보!$H$2,기준정보!$H$5,IF(E31&gt;=기준정보!$H$1,E31-기준정보!$H$1,0))))</f>
        <v>1:00:00</v>
      </c>
      <c r="N31" s="113">
        <f t="shared" si="6"/>
        <v>0.30618055555555557</v>
      </c>
      <c r="O31" s="114">
        <f t="shared" si="7"/>
        <v>7.3483333333333327</v>
      </c>
      <c r="P31" s="120">
        <f t="shared" si="8"/>
        <v>7</v>
      </c>
      <c r="Q31" s="120">
        <f t="shared" si="9"/>
        <v>7</v>
      </c>
      <c r="R31" s="120">
        <f t="shared" si="12"/>
        <v>0</v>
      </c>
      <c r="S31" s="120">
        <f t="shared" si="10"/>
        <v>0</v>
      </c>
      <c r="T31" s="120" t="str">
        <f t="shared" si="2"/>
        <v>정</v>
      </c>
      <c r="U31" s="113">
        <f>IFERROR(IF(P31&lt;8,기준정보!$H$7-N31,0),0)</f>
        <v>2.7152777777777748E-2</v>
      </c>
      <c r="V31" s="120">
        <f t="shared" si="11"/>
        <v>39</v>
      </c>
      <c r="W31" s="110"/>
    </row>
    <row r="32" spans="1:23">
      <c r="A32" s="89" t="s">
        <v>332</v>
      </c>
      <c r="B32" s="89" t="s">
        <v>298</v>
      </c>
      <c r="C32" s="89" t="s">
        <v>48</v>
      </c>
      <c r="D32" s="89" t="s">
        <v>258</v>
      </c>
      <c r="E32" s="89" t="s">
        <v>340</v>
      </c>
      <c r="F32" s="102">
        <f t="shared" si="0"/>
        <v>43833</v>
      </c>
      <c r="G32" s="125" t="str">
        <f t="shared" si="3"/>
        <v>1월</v>
      </c>
      <c r="H32" s="108">
        <f t="shared" si="4"/>
        <v>5</v>
      </c>
      <c r="I32" s="108" t="str">
        <f>VLOOKUP(H32,기준정보!D:E,2,FALSE)</f>
        <v>금</v>
      </c>
      <c r="J32" s="110" t="str">
        <f>IFERROR(VLOOKUP(F32,기준정보!A:B,2,FALSE),"")</f>
        <v/>
      </c>
      <c r="K32" s="110" t="str">
        <f t="shared" si="5"/>
        <v>정상근무</v>
      </c>
      <c r="L32" s="113">
        <f>IFERROR(IF(E32-D32&lt;0,기준정보!$H$11-공여사들_가공!D32+공여사들_가공!E32,E32-D32),"")</f>
        <v>0.38141203703703702</v>
      </c>
      <c r="M32" s="113">
        <f>IF(E32&gt;=기준정보!$H$4,기준정보!$H$6,IF(E32&gt;=기준정보!$H$3,E32-기준정보!$H$3,IF(E32&gt;=기준정보!$H$2,기준정보!$H$5,IF(E32&gt;=기준정보!$H$1,E32-기준정보!$H$1,0))))</f>
        <v>8.8541666666666075E-3</v>
      </c>
      <c r="N32" s="113">
        <f t="shared" si="6"/>
        <v>0.37255787037037041</v>
      </c>
      <c r="O32" s="114">
        <f t="shared" si="7"/>
        <v>8.9413888888888895</v>
      </c>
      <c r="P32" s="120">
        <f t="shared" si="8"/>
        <v>8</v>
      </c>
      <c r="Q32" s="120">
        <f t="shared" si="9"/>
        <v>8</v>
      </c>
      <c r="R32" s="120">
        <f t="shared" si="12"/>
        <v>0</v>
      </c>
      <c r="S32" s="120">
        <f t="shared" si="10"/>
        <v>0</v>
      </c>
      <c r="T32" s="120" t="str">
        <f t="shared" si="2"/>
        <v>정</v>
      </c>
      <c r="U32" s="113">
        <f>IFERROR(IF(P32&lt;8,기준정보!$H$7-N32,0),0)</f>
        <v>0</v>
      </c>
      <c r="V32" s="120">
        <f t="shared" si="11"/>
        <v>0</v>
      </c>
      <c r="W32" s="110"/>
    </row>
    <row r="33" spans="1:23">
      <c r="A33" s="89" t="s">
        <v>332</v>
      </c>
      <c r="B33" s="89" t="s">
        <v>299</v>
      </c>
      <c r="C33" s="89" t="s">
        <v>47</v>
      </c>
      <c r="D33" s="89" t="s">
        <v>341</v>
      </c>
      <c r="E33" s="89" t="s">
        <v>174</v>
      </c>
      <c r="F33" s="102">
        <f t="shared" si="0"/>
        <v>43833</v>
      </c>
      <c r="G33" s="125" t="str">
        <f t="shared" si="3"/>
        <v>1월</v>
      </c>
      <c r="H33" s="108">
        <f t="shared" si="4"/>
        <v>5</v>
      </c>
      <c r="I33" s="108" t="str">
        <f>VLOOKUP(H33,기준정보!D:E,2,FALSE)</f>
        <v>금</v>
      </c>
      <c r="J33" s="110" t="str">
        <f>IFERROR(VLOOKUP(F33,기준정보!A:B,2,FALSE),"")</f>
        <v/>
      </c>
      <c r="K33" s="110" t="str">
        <f t="shared" si="5"/>
        <v>정상근무</v>
      </c>
      <c r="L33" s="113">
        <f>IFERROR(IF(E33-D33&lt;0,기준정보!$H$11-공여사들_가공!D33+공여사들_가공!E33,E33-D33),"")</f>
        <v>0.37836805555555558</v>
      </c>
      <c r="M33" s="113">
        <f>IF(E33&gt;=기준정보!$H$4,기준정보!$H$6,IF(E33&gt;=기준정보!$H$3,E33-기준정보!$H$3,IF(E33&gt;=기준정보!$H$2,기준정보!$H$5,IF(E33&gt;=기준정보!$H$1,E33-기준정보!$H$1,0))))</f>
        <v>2.3715277777777821E-2</v>
      </c>
      <c r="N33" s="113">
        <f t="shared" si="6"/>
        <v>0.35465277777777776</v>
      </c>
      <c r="O33" s="114">
        <f t="shared" si="7"/>
        <v>8.5116666666666667</v>
      </c>
      <c r="P33" s="120">
        <f t="shared" si="8"/>
        <v>8</v>
      </c>
      <c r="Q33" s="120">
        <f t="shared" si="9"/>
        <v>8</v>
      </c>
      <c r="R33" s="120">
        <f t="shared" si="12"/>
        <v>0</v>
      </c>
      <c r="S33" s="120">
        <f t="shared" si="10"/>
        <v>0</v>
      </c>
      <c r="T33" s="120" t="str">
        <f t="shared" si="2"/>
        <v>정</v>
      </c>
      <c r="U33" s="113">
        <f>IFERROR(IF(P33&lt;8,기준정보!$H$7-N33,0),0)</f>
        <v>0</v>
      </c>
      <c r="V33" s="120">
        <f t="shared" si="11"/>
        <v>0</v>
      </c>
      <c r="W33" s="110"/>
    </row>
    <row r="34" spans="1:23">
      <c r="A34" s="89" t="s">
        <v>332</v>
      </c>
      <c r="B34" s="89" t="s">
        <v>300</v>
      </c>
      <c r="C34" s="89" t="s">
        <v>47</v>
      </c>
      <c r="D34" s="89" t="s">
        <v>342</v>
      </c>
      <c r="E34" s="89" t="s">
        <v>343</v>
      </c>
      <c r="F34" s="102">
        <f t="shared" si="0"/>
        <v>43833</v>
      </c>
      <c r="G34" s="125" t="str">
        <f t="shared" si="3"/>
        <v>1월</v>
      </c>
      <c r="H34" s="108">
        <f t="shared" si="4"/>
        <v>5</v>
      </c>
      <c r="I34" s="108" t="str">
        <f>VLOOKUP(H34,기준정보!D:E,2,FALSE)</f>
        <v>금</v>
      </c>
      <c r="J34" s="110" t="str">
        <f>IFERROR(VLOOKUP(F34,기준정보!A:B,2,FALSE),"")</f>
        <v/>
      </c>
      <c r="K34" s="110" t="str">
        <f t="shared" si="5"/>
        <v>정상근무</v>
      </c>
      <c r="L34" s="113">
        <f>IFERROR(IF(E34-D34&lt;0,기준정보!$H$11-공여사들_가공!D34+공여사들_가공!E34,E34-D34),"")</f>
        <v>0.52064814814814819</v>
      </c>
      <c r="M34" s="113" t="str">
        <f>IF(E34&gt;=기준정보!$H$4,기준정보!$H$6,IF(E34&gt;=기준정보!$H$3,E34-기준정보!$H$3,IF(E34&gt;=기준정보!$H$2,기준정보!$H$5,IF(E34&gt;=기준정보!$H$1,E34-기준정보!$H$1,0))))</f>
        <v>2:00:00</v>
      </c>
      <c r="N34" s="113">
        <f t="shared" si="6"/>
        <v>0.43731481481481488</v>
      </c>
      <c r="O34" s="114">
        <f t="shared" si="7"/>
        <v>10.495555555555555</v>
      </c>
      <c r="P34" s="120">
        <f t="shared" si="8"/>
        <v>10</v>
      </c>
      <c r="Q34" s="120">
        <f t="shared" si="9"/>
        <v>8</v>
      </c>
      <c r="R34" s="120">
        <f t="shared" si="12"/>
        <v>2</v>
      </c>
      <c r="S34" s="120">
        <f t="shared" si="10"/>
        <v>0</v>
      </c>
      <c r="T34" s="120" t="str">
        <f t="shared" si="2"/>
        <v>정</v>
      </c>
      <c r="U34" s="113">
        <f>IFERROR(IF(P34&lt;8,기준정보!$H$7-N34,0),0)</f>
        <v>0</v>
      </c>
      <c r="V34" s="120">
        <f t="shared" si="11"/>
        <v>0</v>
      </c>
      <c r="W34" s="110"/>
    </row>
    <row r="35" spans="1:23">
      <c r="A35" s="89" t="s">
        <v>332</v>
      </c>
      <c r="B35" s="89" t="s">
        <v>301</v>
      </c>
      <c r="C35" s="89" t="s">
        <v>44</v>
      </c>
      <c r="D35" s="89" t="s">
        <v>344</v>
      </c>
      <c r="E35" s="89" t="s">
        <v>345</v>
      </c>
      <c r="F35" s="102">
        <f t="shared" si="0"/>
        <v>43833</v>
      </c>
      <c r="G35" s="125" t="str">
        <f t="shared" si="3"/>
        <v>1월</v>
      </c>
      <c r="H35" s="108">
        <f t="shared" si="4"/>
        <v>5</v>
      </c>
      <c r="I35" s="108" t="str">
        <f>VLOOKUP(H35,기준정보!D:E,2,FALSE)</f>
        <v>금</v>
      </c>
      <c r="J35" s="110" t="str">
        <f>IFERROR(VLOOKUP(F35,기준정보!A:B,2,FALSE),"")</f>
        <v/>
      </c>
      <c r="K35" s="110" t="str">
        <f t="shared" si="5"/>
        <v>정상근무</v>
      </c>
      <c r="L35" s="113">
        <f>IFERROR(IF(E35-D35&lt;0,기준정보!$H$11-공여사들_가공!D35+공여사들_가공!E35,E35-D35),"")</f>
        <v>0.3884953703703703</v>
      </c>
      <c r="M35" s="113">
        <f>IF(E35&gt;=기준정보!$H$4,기준정보!$H$6,IF(E35&gt;=기준정보!$H$3,E35-기준정보!$H$3,IF(E35&gt;=기준정보!$H$2,기준정보!$H$5,IF(E35&gt;=기준정보!$H$1,E35-기준정보!$H$1,0))))</f>
        <v>2.386574074074066E-2</v>
      </c>
      <c r="N35" s="113">
        <f t="shared" si="6"/>
        <v>0.36462962962962964</v>
      </c>
      <c r="O35" s="114">
        <f t="shared" si="7"/>
        <v>8.7511111111111113</v>
      </c>
      <c r="P35" s="120">
        <f t="shared" si="8"/>
        <v>8</v>
      </c>
      <c r="Q35" s="120">
        <f t="shared" si="9"/>
        <v>8</v>
      </c>
      <c r="R35" s="120">
        <f t="shared" si="12"/>
        <v>0</v>
      </c>
      <c r="S35" s="120">
        <f t="shared" si="10"/>
        <v>0</v>
      </c>
      <c r="T35" s="120" t="str">
        <f t="shared" si="2"/>
        <v>정</v>
      </c>
      <c r="U35" s="113">
        <f>IFERROR(IF(P35&lt;8,기준정보!$H$7-N35,0),0)</f>
        <v>0</v>
      </c>
      <c r="V35" s="120">
        <f t="shared" si="11"/>
        <v>0</v>
      </c>
      <c r="W35" s="110"/>
    </row>
    <row r="36" spans="1:23">
      <c r="A36" s="89" t="s">
        <v>332</v>
      </c>
      <c r="B36" s="89" t="s">
        <v>288</v>
      </c>
      <c r="C36" s="89" t="s">
        <v>45</v>
      </c>
      <c r="D36" s="89" t="s">
        <v>346</v>
      </c>
      <c r="E36" s="89" t="s">
        <v>347</v>
      </c>
      <c r="F36" s="102">
        <f t="shared" si="0"/>
        <v>43833</v>
      </c>
      <c r="G36" s="125" t="str">
        <f t="shared" si="3"/>
        <v>1월</v>
      </c>
      <c r="H36" s="108">
        <f t="shared" si="4"/>
        <v>5</v>
      </c>
      <c r="I36" s="108" t="str">
        <f>VLOOKUP(H36,기준정보!D:E,2,FALSE)</f>
        <v>금</v>
      </c>
      <c r="J36" s="110" t="str">
        <f>IFERROR(VLOOKUP(F36,기준정보!A:B,2,FALSE),"")</f>
        <v/>
      </c>
      <c r="K36" s="110" t="str">
        <f t="shared" si="5"/>
        <v>정상근무</v>
      </c>
      <c r="L36" s="113">
        <f>IFERROR(IF(E36-D36&lt;0,기준정보!$H$11-공여사들_가공!D36+공여사들_가공!E36,E36-D36),"")</f>
        <v>0.5662962962962963</v>
      </c>
      <c r="M36" s="113" t="str">
        <f>IF(E36&gt;=기준정보!$H$4,기준정보!$H$6,IF(E36&gt;=기준정보!$H$3,E36-기준정보!$H$3,IF(E36&gt;=기준정보!$H$2,기준정보!$H$5,IF(E36&gt;=기준정보!$H$1,E36-기준정보!$H$1,0))))</f>
        <v>2:00:00</v>
      </c>
      <c r="N36" s="113">
        <f t="shared" si="6"/>
        <v>0.48296296296296298</v>
      </c>
      <c r="O36" s="114">
        <f t="shared" si="7"/>
        <v>11.591111111111111</v>
      </c>
      <c r="P36" s="120">
        <f t="shared" si="8"/>
        <v>11</v>
      </c>
      <c r="Q36" s="120">
        <f t="shared" si="9"/>
        <v>8</v>
      </c>
      <c r="R36" s="120">
        <f t="shared" si="12"/>
        <v>3</v>
      </c>
      <c r="S36" s="120">
        <f t="shared" si="10"/>
        <v>0</v>
      </c>
      <c r="T36" s="120" t="str">
        <f t="shared" si="2"/>
        <v>정</v>
      </c>
      <c r="U36" s="113">
        <f>IFERROR(IF(P36&lt;8,기준정보!$H$7-N36,0),0)</f>
        <v>0</v>
      </c>
      <c r="V36" s="120">
        <f t="shared" si="11"/>
        <v>0</v>
      </c>
      <c r="W36" s="110"/>
    </row>
    <row r="37" spans="1:23">
      <c r="A37" s="89" t="s">
        <v>332</v>
      </c>
      <c r="B37" s="89" t="s">
        <v>289</v>
      </c>
      <c r="C37" s="89" t="s">
        <v>44</v>
      </c>
      <c r="D37" s="89" t="s">
        <v>348</v>
      </c>
      <c r="E37" s="89" t="s">
        <v>349</v>
      </c>
      <c r="F37" s="102">
        <f t="shared" si="0"/>
        <v>43833</v>
      </c>
      <c r="G37" s="125" t="str">
        <f t="shared" si="3"/>
        <v>1월</v>
      </c>
      <c r="H37" s="108">
        <f t="shared" si="4"/>
        <v>5</v>
      </c>
      <c r="I37" s="108" t="str">
        <f>VLOOKUP(H37,기준정보!D:E,2,FALSE)</f>
        <v>금</v>
      </c>
      <c r="J37" s="110" t="str">
        <f>IFERROR(VLOOKUP(F37,기준정보!A:B,2,FALSE),"")</f>
        <v/>
      </c>
      <c r="K37" s="110" t="str">
        <f t="shared" si="5"/>
        <v>정상근무</v>
      </c>
      <c r="L37" s="113">
        <f>IFERROR(IF(E37-D37&lt;0,기준정보!$H$11-공여사들_가공!D37+공여사들_가공!E37,E37-D37),"")</f>
        <v>0.51680555555555552</v>
      </c>
      <c r="M37" s="113" t="str">
        <f>IF(E37&gt;=기준정보!$H$4,기준정보!$H$6,IF(E37&gt;=기준정보!$H$3,E37-기준정보!$H$3,IF(E37&gt;=기준정보!$H$2,기준정보!$H$5,IF(E37&gt;=기준정보!$H$1,E37-기준정보!$H$1,0))))</f>
        <v>2:00:00</v>
      </c>
      <c r="N37" s="113">
        <f t="shared" si="6"/>
        <v>0.4334722222222222</v>
      </c>
      <c r="O37" s="114">
        <f t="shared" si="7"/>
        <v>10.403333333333334</v>
      </c>
      <c r="P37" s="120">
        <f t="shared" si="8"/>
        <v>10</v>
      </c>
      <c r="Q37" s="120">
        <f t="shared" si="9"/>
        <v>8</v>
      </c>
      <c r="R37" s="120">
        <f t="shared" si="12"/>
        <v>2</v>
      </c>
      <c r="S37" s="120">
        <f t="shared" si="10"/>
        <v>0</v>
      </c>
      <c r="T37" s="120" t="str">
        <f t="shared" si="2"/>
        <v>정</v>
      </c>
      <c r="U37" s="113">
        <f>IFERROR(IF(P37&lt;8,기준정보!$H$7-N37,0),0)</f>
        <v>0</v>
      </c>
      <c r="V37" s="120">
        <f t="shared" si="11"/>
        <v>0</v>
      </c>
      <c r="W37" s="110"/>
    </row>
    <row r="38" spans="1:23">
      <c r="A38" s="89" t="s">
        <v>332</v>
      </c>
      <c r="B38" s="89" t="s">
        <v>290</v>
      </c>
      <c r="C38" s="89" t="s">
        <v>49</v>
      </c>
      <c r="D38" s="89" t="s">
        <v>350</v>
      </c>
      <c r="E38" s="89" t="s">
        <v>351</v>
      </c>
      <c r="F38" s="102">
        <f t="shared" si="0"/>
        <v>43833</v>
      </c>
      <c r="G38" s="125" t="str">
        <f t="shared" si="3"/>
        <v>1월</v>
      </c>
      <c r="H38" s="108">
        <f t="shared" si="4"/>
        <v>5</v>
      </c>
      <c r="I38" s="108" t="str">
        <f>VLOOKUP(H38,기준정보!D:E,2,FALSE)</f>
        <v>금</v>
      </c>
      <c r="J38" s="110" t="str">
        <f>IFERROR(VLOOKUP(F38,기준정보!A:B,2,FALSE),"")</f>
        <v/>
      </c>
      <c r="K38" s="110" t="str">
        <f t="shared" si="5"/>
        <v>정상근무</v>
      </c>
      <c r="L38" s="113">
        <f>IFERROR(IF(E38-D38&lt;0,기준정보!$H$11-공여사들_가공!D38+공여사들_가공!E38,E38-D38),"")</f>
        <v>0.38336805555555553</v>
      </c>
      <c r="M38" s="113">
        <f>IF(E38&gt;=기준정보!$H$4,기준정보!$H$6,IF(E38&gt;=기준정보!$H$3,E38-기준정보!$H$3,IF(E38&gt;=기준정보!$H$2,기준정보!$H$5,IF(E38&gt;=기준정보!$H$1,E38-기준정보!$H$1,0))))</f>
        <v>1.4490740740740748E-2</v>
      </c>
      <c r="N38" s="113">
        <f t="shared" si="6"/>
        <v>0.36887731481481478</v>
      </c>
      <c r="O38" s="114">
        <f t="shared" si="7"/>
        <v>8.8530555555555548</v>
      </c>
      <c r="P38" s="120">
        <f t="shared" si="8"/>
        <v>8</v>
      </c>
      <c r="Q38" s="120">
        <f t="shared" si="9"/>
        <v>8</v>
      </c>
      <c r="R38" s="120">
        <f t="shared" si="12"/>
        <v>0</v>
      </c>
      <c r="S38" s="120">
        <f t="shared" si="10"/>
        <v>0</v>
      </c>
      <c r="T38" s="120" t="str">
        <f t="shared" si="2"/>
        <v>정</v>
      </c>
      <c r="U38" s="113">
        <f>IFERROR(IF(P38&lt;8,기준정보!$H$7-N38,0),0)</f>
        <v>0</v>
      </c>
      <c r="V38" s="120">
        <f t="shared" si="11"/>
        <v>0</v>
      </c>
      <c r="W38" s="110"/>
    </row>
    <row r="39" spans="1:23">
      <c r="A39" s="89" t="s">
        <v>332</v>
      </c>
      <c r="B39" s="89" t="s">
        <v>291</v>
      </c>
      <c r="C39" s="89" t="s">
        <v>309</v>
      </c>
      <c r="D39" s="89" t="s">
        <v>352</v>
      </c>
      <c r="E39" s="89" t="s">
        <v>353</v>
      </c>
      <c r="F39" s="102">
        <f t="shared" si="0"/>
        <v>43833</v>
      </c>
      <c r="G39" s="125" t="str">
        <f t="shared" si="3"/>
        <v>1월</v>
      </c>
      <c r="H39" s="108">
        <f t="shared" si="4"/>
        <v>5</v>
      </c>
      <c r="I39" s="108" t="str">
        <f>VLOOKUP(H39,기준정보!D:E,2,FALSE)</f>
        <v>금</v>
      </c>
      <c r="J39" s="110" t="str">
        <f>IFERROR(VLOOKUP(F39,기준정보!A:B,2,FALSE),"")</f>
        <v/>
      </c>
      <c r="K39" s="110" t="str">
        <f t="shared" si="5"/>
        <v>정상근무</v>
      </c>
      <c r="L39" s="113">
        <f>IFERROR(IF(E39-D39&lt;0,기준정보!$H$11-공여사들_가공!D39+공여사들_가공!E39,E39-D39),"")</f>
        <v>0.4805787037037037</v>
      </c>
      <c r="M39" s="113" t="str">
        <f>IF(E39&gt;=기준정보!$H$4,기준정보!$H$6,IF(E39&gt;=기준정보!$H$3,E39-기준정보!$H$3,IF(E39&gt;=기준정보!$H$2,기준정보!$H$5,IF(E39&gt;=기준정보!$H$1,E39-기준정보!$H$1,0))))</f>
        <v>2:00:00</v>
      </c>
      <c r="N39" s="113">
        <f t="shared" si="6"/>
        <v>0.39724537037037039</v>
      </c>
      <c r="O39" s="114">
        <f t="shared" si="7"/>
        <v>9.5338888888888889</v>
      </c>
      <c r="P39" s="120">
        <f t="shared" si="8"/>
        <v>9</v>
      </c>
      <c r="Q39" s="120">
        <f t="shared" si="9"/>
        <v>8</v>
      </c>
      <c r="R39" s="120">
        <f t="shared" si="12"/>
        <v>1</v>
      </c>
      <c r="S39" s="120">
        <f t="shared" si="10"/>
        <v>0</v>
      </c>
      <c r="T39" s="120" t="str">
        <f t="shared" si="2"/>
        <v>정</v>
      </c>
      <c r="U39" s="113">
        <f>IFERROR(IF(P39&lt;8,기준정보!$H$7-N39,0),0)</f>
        <v>0</v>
      </c>
      <c r="V39" s="120">
        <f t="shared" si="11"/>
        <v>0</v>
      </c>
      <c r="W39" s="110"/>
    </row>
    <row r="40" spans="1:23">
      <c r="A40" s="89" t="s">
        <v>332</v>
      </c>
      <c r="B40" s="89" t="s">
        <v>292</v>
      </c>
      <c r="C40" s="89" t="s">
        <v>45</v>
      </c>
      <c r="D40" s="89" t="s">
        <v>50</v>
      </c>
      <c r="E40" s="89" t="s">
        <v>50</v>
      </c>
      <c r="F40" s="102">
        <f t="shared" si="0"/>
        <v>43833</v>
      </c>
      <c r="G40" s="125" t="str">
        <f t="shared" si="3"/>
        <v>1월</v>
      </c>
      <c r="H40" s="108">
        <f t="shared" si="4"/>
        <v>5</v>
      </c>
      <c r="I40" s="108" t="str">
        <f>VLOOKUP(H40,기준정보!D:E,2,FALSE)</f>
        <v>금</v>
      </c>
      <c r="J40" s="110" t="str">
        <f>IFERROR(VLOOKUP(F40,기준정보!A:B,2,FALSE),"")</f>
        <v/>
      </c>
      <c r="K40" s="110" t="str">
        <f t="shared" si="5"/>
        <v>정상근무</v>
      </c>
      <c r="L40" s="113" t="str">
        <f>IFERROR(IF(E40-D40&lt;0,기준정보!$H$11-공여사들_가공!D40+공여사들_가공!E40,E40-D40),"")</f>
        <v/>
      </c>
      <c r="M40" s="113">
        <f>IF(E40&gt;=기준정보!$H$4,기준정보!$H$6,IF(E40&gt;=기준정보!$H$3,E40-기준정보!$H$3,IF(E40&gt;=기준정보!$H$2,기준정보!$H$5,IF(E40&gt;=기준정보!$H$1,E40-기준정보!$H$1,0))))</f>
        <v>0</v>
      </c>
      <c r="N40" s="113" t="str">
        <f t="shared" si="6"/>
        <v/>
      </c>
      <c r="O40" s="114" t="str">
        <f t="shared" si="7"/>
        <v/>
      </c>
      <c r="P40" s="120">
        <f t="shared" si="8"/>
        <v>0</v>
      </c>
      <c r="Q40" s="120">
        <f t="shared" si="9"/>
        <v>0</v>
      </c>
      <c r="R40" s="120">
        <f t="shared" si="12"/>
        <v>0</v>
      </c>
      <c r="S40" s="120">
        <f t="shared" si="10"/>
        <v>0</v>
      </c>
      <c r="T40" s="120" t="str">
        <f t="shared" si="2"/>
        <v/>
      </c>
      <c r="U40" s="113">
        <f>IFERROR(IF(P40&lt;8,기준정보!$H$7-N40,0),0)</f>
        <v>0</v>
      </c>
      <c r="V40" s="120">
        <f t="shared" si="11"/>
        <v>0</v>
      </c>
      <c r="W40" s="110"/>
    </row>
    <row r="41" spans="1:23">
      <c r="A41" s="89" t="s">
        <v>354</v>
      </c>
      <c r="B41" s="89" t="s">
        <v>294</v>
      </c>
      <c r="C41" s="89" t="s">
        <v>45</v>
      </c>
      <c r="D41" s="89" t="s">
        <v>50</v>
      </c>
      <c r="E41" s="89" t="s">
        <v>50</v>
      </c>
      <c r="F41" s="102">
        <f t="shared" si="0"/>
        <v>43834</v>
      </c>
      <c r="G41" s="125" t="str">
        <f t="shared" si="3"/>
        <v>1월</v>
      </c>
      <c r="H41" s="108">
        <f t="shared" si="4"/>
        <v>6</v>
      </c>
      <c r="I41" s="108" t="str">
        <f>VLOOKUP(H41,기준정보!D:E,2,FALSE)</f>
        <v>토</v>
      </c>
      <c r="J41" s="110" t="str">
        <f>IFERROR(VLOOKUP(F41,기준정보!A:B,2,FALSE),"")</f>
        <v/>
      </c>
      <c r="K41" s="110" t="str">
        <f t="shared" si="5"/>
        <v>휴무</v>
      </c>
      <c r="L41" s="113" t="str">
        <f>IFERROR(IF(E41-D41&lt;0,기준정보!$H$11-공여사들_가공!D41+공여사들_가공!E41,E41-D41),"")</f>
        <v/>
      </c>
      <c r="M41" s="113">
        <f>IF(E41&gt;=기준정보!$H$4,기준정보!$H$6,IF(E41&gt;=기준정보!$H$3,E41-기준정보!$H$3,IF(E41&gt;=기준정보!$H$2,기준정보!$H$5,IF(E41&gt;=기준정보!$H$1,E41-기준정보!$H$1,0))))</f>
        <v>0</v>
      </c>
      <c r="N41" s="113" t="str">
        <f t="shared" si="6"/>
        <v/>
      </c>
      <c r="O41" s="114" t="str">
        <f t="shared" si="7"/>
        <v/>
      </c>
      <c r="P41" s="120">
        <f t="shared" si="8"/>
        <v>0</v>
      </c>
      <c r="Q41" s="120">
        <f t="shared" si="9"/>
        <v>0</v>
      </c>
      <c r="R41" s="120">
        <f t="shared" si="12"/>
        <v>0</v>
      </c>
      <c r="S41" s="120">
        <f t="shared" si="10"/>
        <v>0</v>
      </c>
      <c r="T41" s="120" t="str">
        <f t="shared" si="2"/>
        <v/>
      </c>
      <c r="U41" s="113">
        <f>IFERROR(IF(P41&lt;8,기준정보!$H$7-N41,0),0)</f>
        <v>0</v>
      </c>
      <c r="V41" s="120">
        <f t="shared" si="11"/>
        <v>0</v>
      </c>
      <c r="W41" s="110"/>
    </row>
    <row r="42" spans="1:23">
      <c r="A42" s="89" t="s">
        <v>354</v>
      </c>
      <c r="B42" s="89" t="s">
        <v>295</v>
      </c>
      <c r="C42" s="89" t="s">
        <v>43</v>
      </c>
      <c r="D42" s="89" t="s">
        <v>50</v>
      </c>
      <c r="E42" s="89" t="s">
        <v>50</v>
      </c>
      <c r="F42" s="102">
        <f t="shared" si="0"/>
        <v>43834</v>
      </c>
      <c r="G42" s="125" t="str">
        <f t="shared" si="3"/>
        <v>1월</v>
      </c>
      <c r="H42" s="108">
        <f t="shared" si="4"/>
        <v>6</v>
      </c>
      <c r="I42" s="108" t="str">
        <f>VLOOKUP(H42,기준정보!D:E,2,FALSE)</f>
        <v>토</v>
      </c>
      <c r="J42" s="110" t="str">
        <f>IFERROR(VLOOKUP(F42,기준정보!A:B,2,FALSE),"")</f>
        <v/>
      </c>
      <c r="K42" s="110" t="str">
        <f t="shared" si="5"/>
        <v>휴무</v>
      </c>
      <c r="L42" s="113" t="str">
        <f>IFERROR(IF(E42-D42&lt;0,기준정보!$H$11-공여사들_가공!D42+공여사들_가공!E42,E42-D42),"")</f>
        <v/>
      </c>
      <c r="M42" s="113">
        <f>IF(E42&gt;=기준정보!$H$4,기준정보!$H$6,IF(E42&gt;=기준정보!$H$3,E42-기준정보!$H$3,IF(E42&gt;=기준정보!$H$2,기준정보!$H$5,IF(E42&gt;=기준정보!$H$1,E42-기준정보!$H$1,0))))</f>
        <v>0</v>
      </c>
      <c r="N42" s="113" t="str">
        <f t="shared" si="6"/>
        <v/>
      </c>
      <c r="O42" s="114" t="str">
        <f t="shared" si="7"/>
        <v/>
      </c>
      <c r="P42" s="120">
        <f t="shared" si="8"/>
        <v>0</v>
      </c>
      <c r="Q42" s="120">
        <f t="shared" si="9"/>
        <v>0</v>
      </c>
      <c r="R42" s="120">
        <f t="shared" si="12"/>
        <v>0</v>
      </c>
      <c r="S42" s="120">
        <f t="shared" si="10"/>
        <v>0</v>
      </c>
      <c r="T42" s="120" t="str">
        <f t="shared" si="2"/>
        <v/>
      </c>
      <c r="U42" s="113">
        <f>IFERROR(IF(P42&lt;8,기준정보!$H$7-N42,0),0)</f>
        <v>0</v>
      </c>
      <c r="V42" s="120">
        <f t="shared" si="11"/>
        <v>0</v>
      </c>
      <c r="W42" s="110"/>
    </row>
    <row r="43" spans="1:23">
      <c r="A43" s="89" t="s">
        <v>354</v>
      </c>
      <c r="B43" s="89" t="s">
        <v>296</v>
      </c>
      <c r="C43" s="89" t="s">
        <v>46</v>
      </c>
      <c r="D43" s="89" t="s">
        <v>50</v>
      </c>
      <c r="E43" s="89" t="s">
        <v>50</v>
      </c>
      <c r="F43" s="102">
        <f t="shared" si="0"/>
        <v>43834</v>
      </c>
      <c r="G43" s="125" t="str">
        <f t="shared" si="3"/>
        <v>1월</v>
      </c>
      <c r="H43" s="108">
        <f t="shared" si="4"/>
        <v>6</v>
      </c>
      <c r="I43" s="108" t="str">
        <f>VLOOKUP(H43,기준정보!D:E,2,FALSE)</f>
        <v>토</v>
      </c>
      <c r="J43" s="110" t="str">
        <f>IFERROR(VLOOKUP(F43,기준정보!A:B,2,FALSE),"")</f>
        <v/>
      </c>
      <c r="K43" s="110" t="str">
        <f t="shared" si="5"/>
        <v>휴무</v>
      </c>
      <c r="L43" s="113" t="str">
        <f>IFERROR(IF(E43-D43&lt;0,기준정보!$H$11-공여사들_가공!D43+공여사들_가공!E43,E43-D43),"")</f>
        <v/>
      </c>
      <c r="M43" s="113">
        <f>IF(E43&gt;=기준정보!$H$4,기준정보!$H$6,IF(E43&gt;=기준정보!$H$3,E43-기준정보!$H$3,IF(E43&gt;=기준정보!$H$2,기준정보!$H$5,IF(E43&gt;=기준정보!$H$1,E43-기준정보!$H$1,0))))</f>
        <v>0</v>
      </c>
      <c r="N43" s="113" t="str">
        <f t="shared" si="6"/>
        <v/>
      </c>
      <c r="O43" s="114" t="str">
        <f t="shared" si="7"/>
        <v/>
      </c>
      <c r="P43" s="120">
        <f t="shared" si="8"/>
        <v>0</v>
      </c>
      <c r="Q43" s="120">
        <f t="shared" si="9"/>
        <v>0</v>
      </c>
      <c r="R43" s="120">
        <f t="shared" si="12"/>
        <v>0</v>
      </c>
      <c r="S43" s="120">
        <f t="shared" si="10"/>
        <v>0</v>
      </c>
      <c r="T43" s="120" t="str">
        <f t="shared" si="2"/>
        <v/>
      </c>
      <c r="U43" s="113">
        <f>IFERROR(IF(P43&lt;8,기준정보!$H$7-N43,0),0)</f>
        <v>0</v>
      </c>
      <c r="V43" s="120">
        <f t="shared" si="11"/>
        <v>0</v>
      </c>
      <c r="W43" s="110"/>
    </row>
    <row r="44" spans="1:23">
      <c r="A44" s="89" t="s">
        <v>354</v>
      </c>
      <c r="B44" s="89" t="s">
        <v>297</v>
      </c>
      <c r="C44" s="89" t="s">
        <v>45</v>
      </c>
      <c r="D44" s="89" t="s">
        <v>50</v>
      </c>
      <c r="E44" s="89" t="s">
        <v>50</v>
      </c>
      <c r="F44" s="102">
        <f t="shared" si="0"/>
        <v>43834</v>
      </c>
      <c r="G44" s="125" t="str">
        <f t="shared" si="3"/>
        <v>1월</v>
      </c>
      <c r="H44" s="108">
        <f t="shared" si="4"/>
        <v>6</v>
      </c>
      <c r="I44" s="108" t="str">
        <f>VLOOKUP(H44,기준정보!D:E,2,FALSE)</f>
        <v>토</v>
      </c>
      <c r="J44" s="110" t="str">
        <f>IFERROR(VLOOKUP(F44,기준정보!A:B,2,FALSE),"")</f>
        <v/>
      </c>
      <c r="K44" s="110" t="str">
        <f t="shared" si="5"/>
        <v>휴무</v>
      </c>
      <c r="L44" s="113" t="str">
        <f>IFERROR(IF(E44-D44&lt;0,기준정보!$H$11-공여사들_가공!D44+공여사들_가공!E44,E44-D44),"")</f>
        <v/>
      </c>
      <c r="M44" s="113">
        <f>IF(E44&gt;=기준정보!$H$4,기준정보!$H$6,IF(E44&gt;=기준정보!$H$3,E44-기준정보!$H$3,IF(E44&gt;=기준정보!$H$2,기준정보!$H$5,IF(E44&gt;=기준정보!$H$1,E44-기준정보!$H$1,0))))</f>
        <v>0</v>
      </c>
      <c r="N44" s="113" t="str">
        <f t="shared" si="6"/>
        <v/>
      </c>
      <c r="O44" s="114" t="str">
        <f t="shared" si="7"/>
        <v/>
      </c>
      <c r="P44" s="120">
        <f t="shared" si="8"/>
        <v>0</v>
      </c>
      <c r="Q44" s="120">
        <f t="shared" si="9"/>
        <v>0</v>
      </c>
      <c r="R44" s="120">
        <f t="shared" si="12"/>
        <v>0</v>
      </c>
      <c r="S44" s="120">
        <f t="shared" si="10"/>
        <v>0</v>
      </c>
      <c r="T44" s="120" t="str">
        <f t="shared" si="2"/>
        <v/>
      </c>
      <c r="U44" s="113">
        <f>IFERROR(IF(P44&lt;8,기준정보!$H$7-N44,0),0)</f>
        <v>0</v>
      </c>
      <c r="V44" s="120">
        <f t="shared" si="11"/>
        <v>0</v>
      </c>
      <c r="W44" s="110"/>
    </row>
    <row r="45" spans="1:23">
      <c r="A45" s="89" t="s">
        <v>354</v>
      </c>
      <c r="B45" s="89" t="s">
        <v>298</v>
      </c>
      <c r="C45" s="89" t="s">
        <v>48</v>
      </c>
      <c r="D45" s="89" t="s">
        <v>50</v>
      </c>
      <c r="E45" s="89" t="s">
        <v>50</v>
      </c>
      <c r="F45" s="102">
        <f t="shared" si="0"/>
        <v>43834</v>
      </c>
      <c r="G45" s="125" t="str">
        <f t="shared" si="3"/>
        <v>1월</v>
      </c>
      <c r="H45" s="108">
        <f t="shared" si="4"/>
        <v>6</v>
      </c>
      <c r="I45" s="108" t="str">
        <f>VLOOKUP(H45,기준정보!D:E,2,FALSE)</f>
        <v>토</v>
      </c>
      <c r="J45" s="110" t="str">
        <f>IFERROR(VLOOKUP(F45,기준정보!A:B,2,FALSE),"")</f>
        <v/>
      </c>
      <c r="K45" s="110" t="str">
        <f t="shared" si="5"/>
        <v>휴무</v>
      </c>
      <c r="L45" s="113" t="str">
        <f>IFERROR(IF(E45-D45&lt;0,기준정보!$H$11-공여사들_가공!D45+공여사들_가공!E45,E45-D45),"")</f>
        <v/>
      </c>
      <c r="M45" s="113">
        <f>IF(E45&gt;=기준정보!$H$4,기준정보!$H$6,IF(E45&gt;=기준정보!$H$3,E45-기준정보!$H$3,IF(E45&gt;=기준정보!$H$2,기준정보!$H$5,IF(E45&gt;=기준정보!$H$1,E45-기준정보!$H$1,0))))</f>
        <v>0</v>
      </c>
      <c r="N45" s="113" t="str">
        <f t="shared" si="6"/>
        <v/>
      </c>
      <c r="O45" s="114" t="str">
        <f t="shared" si="7"/>
        <v/>
      </c>
      <c r="P45" s="120">
        <f t="shared" si="8"/>
        <v>0</v>
      </c>
      <c r="Q45" s="120">
        <f t="shared" si="9"/>
        <v>0</v>
      </c>
      <c r="R45" s="120">
        <f t="shared" si="12"/>
        <v>0</v>
      </c>
      <c r="S45" s="120">
        <f t="shared" si="10"/>
        <v>0</v>
      </c>
      <c r="T45" s="120" t="str">
        <f t="shared" si="2"/>
        <v/>
      </c>
      <c r="U45" s="113">
        <f>IFERROR(IF(P45&lt;8,기준정보!$H$7-N45,0),0)</f>
        <v>0</v>
      </c>
      <c r="V45" s="120">
        <f t="shared" si="11"/>
        <v>0</v>
      </c>
      <c r="W45" s="110"/>
    </row>
    <row r="46" spans="1:23">
      <c r="A46" s="89" t="s">
        <v>354</v>
      </c>
      <c r="B46" s="89" t="s">
        <v>299</v>
      </c>
      <c r="C46" s="89" t="s">
        <v>47</v>
      </c>
      <c r="D46" s="89" t="s">
        <v>50</v>
      </c>
      <c r="E46" s="89" t="s">
        <v>50</v>
      </c>
      <c r="F46" s="102">
        <f t="shared" si="0"/>
        <v>43834</v>
      </c>
      <c r="G46" s="125" t="str">
        <f t="shared" si="3"/>
        <v>1월</v>
      </c>
      <c r="H46" s="108">
        <f t="shared" si="4"/>
        <v>6</v>
      </c>
      <c r="I46" s="108" t="str">
        <f>VLOOKUP(H46,기준정보!D:E,2,FALSE)</f>
        <v>토</v>
      </c>
      <c r="J46" s="110" t="str">
        <f>IFERROR(VLOOKUP(F46,기준정보!A:B,2,FALSE),"")</f>
        <v/>
      </c>
      <c r="K46" s="110" t="str">
        <f t="shared" si="5"/>
        <v>휴무</v>
      </c>
      <c r="L46" s="113" t="str">
        <f>IFERROR(IF(E46-D46&lt;0,기준정보!$H$11-공여사들_가공!D46+공여사들_가공!E46,E46-D46),"")</f>
        <v/>
      </c>
      <c r="M46" s="113">
        <f>IF(E46&gt;=기준정보!$H$4,기준정보!$H$6,IF(E46&gt;=기준정보!$H$3,E46-기준정보!$H$3,IF(E46&gt;=기준정보!$H$2,기준정보!$H$5,IF(E46&gt;=기준정보!$H$1,E46-기준정보!$H$1,0))))</f>
        <v>0</v>
      </c>
      <c r="N46" s="113" t="str">
        <f t="shared" si="6"/>
        <v/>
      </c>
      <c r="O46" s="114" t="str">
        <f t="shared" si="7"/>
        <v/>
      </c>
      <c r="P46" s="120">
        <f t="shared" si="8"/>
        <v>0</v>
      </c>
      <c r="Q46" s="120">
        <f t="shared" si="9"/>
        <v>0</v>
      </c>
      <c r="R46" s="120">
        <f t="shared" si="12"/>
        <v>0</v>
      </c>
      <c r="S46" s="120">
        <f t="shared" si="10"/>
        <v>0</v>
      </c>
      <c r="T46" s="120" t="str">
        <f t="shared" si="2"/>
        <v/>
      </c>
      <c r="U46" s="113">
        <f>IFERROR(IF(P46&lt;8,기준정보!$H$7-N46,0),0)</f>
        <v>0</v>
      </c>
      <c r="V46" s="120">
        <f t="shared" si="11"/>
        <v>0</v>
      </c>
      <c r="W46" s="110"/>
    </row>
    <row r="47" spans="1:23">
      <c r="A47" s="89" t="s">
        <v>354</v>
      </c>
      <c r="B47" s="89" t="s">
        <v>300</v>
      </c>
      <c r="C47" s="89" t="s">
        <v>47</v>
      </c>
      <c r="D47" s="89" t="s">
        <v>50</v>
      </c>
      <c r="E47" s="89" t="s">
        <v>50</v>
      </c>
      <c r="F47" s="102">
        <f t="shared" si="0"/>
        <v>43834</v>
      </c>
      <c r="G47" s="125" t="str">
        <f t="shared" si="3"/>
        <v>1월</v>
      </c>
      <c r="H47" s="108">
        <f t="shared" si="4"/>
        <v>6</v>
      </c>
      <c r="I47" s="108" t="str">
        <f>VLOOKUP(H47,기준정보!D:E,2,FALSE)</f>
        <v>토</v>
      </c>
      <c r="J47" s="110" t="str">
        <f>IFERROR(VLOOKUP(F47,기준정보!A:B,2,FALSE),"")</f>
        <v/>
      </c>
      <c r="K47" s="110" t="str">
        <f t="shared" si="5"/>
        <v>휴무</v>
      </c>
      <c r="L47" s="113" t="str">
        <f>IFERROR(IF(E47-D47&lt;0,기준정보!$H$11-공여사들_가공!D47+공여사들_가공!E47,E47-D47),"")</f>
        <v/>
      </c>
      <c r="M47" s="113">
        <f>IF(E47&gt;=기준정보!$H$4,기준정보!$H$6,IF(E47&gt;=기준정보!$H$3,E47-기준정보!$H$3,IF(E47&gt;=기준정보!$H$2,기준정보!$H$5,IF(E47&gt;=기준정보!$H$1,E47-기준정보!$H$1,0))))</f>
        <v>0</v>
      </c>
      <c r="N47" s="113" t="str">
        <f t="shared" si="6"/>
        <v/>
      </c>
      <c r="O47" s="114" t="str">
        <f t="shared" si="7"/>
        <v/>
      </c>
      <c r="P47" s="120">
        <f t="shared" si="8"/>
        <v>0</v>
      </c>
      <c r="Q47" s="120">
        <f t="shared" si="9"/>
        <v>0</v>
      </c>
      <c r="R47" s="120">
        <f t="shared" si="12"/>
        <v>0</v>
      </c>
      <c r="S47" s="120">
        <f t="shared" si="10"/>
        <v>0</v>
      </c>
      <c r="T47" s="120" t="str">
        <f t="shared" si="2"/>
        <v/>
      </c>
      <c r="U47" s="113">
        <f>IFERROR(IF(P47&lt;8,기준정보!$H$7-N47,0),0)</f>
        <v>0</v>
      </c>
      <c r="V47" s="120">
        <f t="shared" si="11"/>
        <v>0</v>
      </c>
      <c r="W47" s="110"/>
    </row>
    <row r="48" spans="1:23">
      <c r="A48" s="89" t="s">
        <v>354</v>
      </c>
      <c r="B48" s="89" t="s">
        <v>301</v>
      </c>
      <c r="C48" s="89" t="s">
        <v>44</v>
      </c>
      <c r="D48" s="89" t="s">
        <v>50</v>
      </c>
      <c r="E48" s="89" t="s">
        <v>50</v>
      </c>
      <c r="F48" s="102">
        <f t="shared" si="0"/>
        <v>43834</v>
      </c>
      <c r="G48" s="125" t="str">
        <f t="shared" si="3"/>
        <v>1월</v>
      </c>
      <c r="H48" s="108">
        <f t="shared" si="4"/>
        <v>6</v>
      </c>
      <c r="I48" s="108" t="str">
        <f>VLOOKUP(H48,기준정보!D:E,2,FALSE)</f>
        <v>토</v>
      </c>
      <c r="J48" s="110" t="str">
        <f>IFERROR(VLOOKUP(F48,기준정보!A:B,2,FALSE),"")</f>
        <v/>
      </c>
      <c r="K48" s="110" t="str">
        <f t="shared" si="5"/>
        <v>휴무</v>
      </c>
      <c r="L48" s="113" t="str">
        <f>IFERROR(IF(E48-D48&lt;0,기준정보!$H$11-공여사들_가공!D48+공여사들_가공!E48,E48-D48),"")</f>
        <v/>
      </c>
      <c r="M48" s="113">
        <f>IF(E48&gt;=기준정보!$H$4,기준정보!$H$6,IF(E48&gt;=기준정보!$H$3,E48-기준정보!$H$3,IF(E48&gt;=기준정보!$H$2,기준정보!$H$5,IF(E48&gt;=기준정보!$H$1,E48-기준정보!$H$1,0))))</f>
        <v>0</v>
      </c>
      <c r="N48" s="113" t="str">
        <f t="shared" si="6"/>
        <v/>
      </c>
      <c r="O48" s="114" t="str">
        <f t="shared" si="7"/>
        <v/>
      </c>
      <c r="P48" s="120">
        <f t="shared" si="8"/>
        <v>0</v>
      </c>
      <c r="Q48" s="120">
        <f t="shared" si="9"/>
        <v>0</v>
      </c>
      <c r="R48" s="120">
        <f t="shared" si="12"/>
        <v>0</v>
      </c>
      <c r="S48" s="120">
        <f t="shared" si="10"/>
        <v>0</v>
      </c>
      <c r="T48" s="120" t="str">
        <f t="shared" si="2"/>
        <v/>
      </c>
      <c r="U48" s="113">
        <f>IFERROR(IF(P48&lt;8,기준정보!$H$7-N48,0),0)</f>
        <v>0</v>
      </c>
      <c r="V48" s="120">
        <f t="shared" si="11"/>
        <v>0</v>
      </c>
      <c r="W48" s="110"/>
    </row>
    <row r="49" spans="1:23">
      <c r="A49" s="89" t="s">
        <v>354</v>
      </c>
      <c r="B49" s="89" t="s">
        <v>288</v>
      </c>
      <c r="C49" s="89" t="s">
        <v>45</v>
      </c>
      <c r="D49" s="89" t="s">
        <v>50</v>
      </c>
      <c r="E49" s="89" t="s">
        <v>50</v>
      </c>
      <c r="F49" s="102">
        <f t="shared" si="0"/>
        <v>43834</v>
      </c>
      <c r="G49" s="125" t="str">
        <f t="shared" si="3"/>
        <v>1월</v>
      </c>
      <c r="H49" s="108">
        <f t="shared" si="4"/>
        <v>6</v>
      </c>
      <c r="I49" s="108" t="str">
        <f>VLOOKUP(H49,기준정보!D:E,2,FALSE)</f>
        <v>토</v>
      </c>
      <c r="J49" s="110" t="str">
        <f>IFERROR(VLOOKUP(F49,기준정보!A:B,2,FALSE),"")</f>
        <v/>
      </c>
      <c r="K49" s="110" t="str">
        <f t="shared" si="5"/>
        <v>휴무</v>
      </c>
      <c r="L49" s="113" t="str">
        <f>IFERROR(IF(E49-D49&lt;0,기준정보!$H$11-공여사들_가공!D49+공여사들_가공!E49,E49-D49),"")</f>
        <v/>
      </c>
      <c r="M49" s="113">
        <f>IF(E49&gt;=기준정보!$H$4,기준정보!$H$6,IF(E49&gt;=기준정보!$H$3,E49-기준정보!$H$3,IF(E49&gt;=기준정보!$H$2,기준정보!$H$5,IF(E49&gt;=기준정보!$H$1,E49-기준정보!$H$1,0))))</f>
        <v>0</v>
      </c>
      <c r="N49" s="113" t="str">
        <f t="shared" si="6"/>
        <v/>
      </c>
      <c r="O49" s="114" t="str">
        <f t="shared" si="7"/>
        <v/>
      </c>
      <c r="P49" s="120">
        <f t="shared" si="8"/>
        <v>0</v>
      </c>
      <c r="Q49" s="120">
        <f t="shared" si="9"/>
        <v>0</v>
      </c>
      <c r="R49" s="120">
        <f t="shared" si="12"/>
        <v>0</v>
      </c>
      <c r="S49" s="120">
        <f t="shared" si="10"/>
        <v>0</v>
      </c>
      <c r="T49" s="120" t="str">
        <f t="shared" si="2"/>
        <v/>
      </c>
      <c r="U49" s="113">
        <f>IFERROR(IF(P49&lt;8,기준정보!$H$7-N49,0),0)</f>
        <v>0</v>
      </c>
      <c r="V49" s="120">
        <f t="shared" si="11"/>
        <v>0</v>
      </c>
      <c r="W49" s="110"/>
    </row>
    <row r="50" spans="1:23">
      <c r="A50" s="89" t="s">
        <v>354</v>
      </c>
      <c r="B50" s="89" t="s">
        <v>289</v>
      </c>
      <c r="C50" s="89" t="s">
        <v>44</v>
      </c>
      <c r="D50" s="89" t="s">
        <v>50</v>
      </c>
      <c r="E50" s="89" t="s">
        <v>50</v>
      </c>
      <c r="F50" s="102">
        <f t="shared" si="0"/>
        <v>43834</v>
      </c>
      <c r="G50" s="125" t="str">
        <f t="shared" si="3"/>
        <v>1월</v>
      </c>
      <c r="H50" s="108">
        <f t="shared" si="4"/>
        <v>6</v>
      </c>
      <c r="I50" s="108" t="str">
        <f>VLOOKUP(H50,기준정보!D:E,2,FALSE)</f>
        <v>토</v>
      </c>
      <c r="J50" s="110" t="str">
        <f>IFERROR(VLOOKUP(F50,기준정보!A:B,2,FALSE),"")</f>
        <v/>
      </c>
      <c r="K50" s="110" t="str">
        <f t="shared" si="5"/>
        <v>휴무</v>
      </c>
      <c r="L50" s="113" t="str">
        <f>IFERROR(IF(E50-D50&lt;0,기준정보!$H$11-공여사들_가공!D50+공여사들_가공!E50,E50-D50),"")</f>
        <v/>
      </c>
      <c r="M50" s="113">
        <f>IF(E50&gt;=기준정보!$H$4,기준정보!$H$6,IF(E50&gt;=기준정보!$H$3,E50-기준정보!$H$3,IF(E50&gt;=기준정보!$H$2,기준정보!$H$5,IF(E50&gt;=기준정보!$H$1,E50-기준정보!$H$1,0))))</f>
        <v>0</v>
      </c>
      <c r="N50" s="113" t="str">
        <f t="shared" si="6"/>
        <v/>
      </c>
      <c r="O50" s="114" t="str">
        <f t="shared" si="7"/>
        <v/>
      </c>
      <c r="P50" s="120">
        <f t="shared" si="8"/>
        <v>0</v>
      </c>
      <c r="Q50" s="120">
        <f t="shared" si="9"/>
        <v>0</v>
      </c>
      <c r="R50" s="120">
        <f t="shared" si="12"/>
        <v>0</v>
      </c>
      <c r="S50" s="120">
        <f t="shared" si="10"/>
        <v>0</v>
      </c>
      <c r="T50" s="120" t="str">
        <f t="shared" si="2"/>
        <v/>
      </c>
      <c r="U50" s="113">
        <f>IFERROR(IF(P50&lt;8,기준정보!$H$7-N50,0),0)</f>
        <v>0</v>
      </c>
      <c r="V50" s="120">
        <f t="shared" si="11"/>
        <v>0</v>
      </c>
      <c r="W50" s="110"/>
    </row>
    <row r="51" spans="1:23">
      <c r="A51" s="89" t="s">
        <v>354</v>
      </c>
      <c r="B51" s="89" t="s">
        <v>290</v>
      </c>
      <c r="C51" s="89" t="s">
        <v>49</v>
      </c>
      <c r="D51" s="89" t="s">
        <v>50</v>
      </c>
      <c r="E51" s="89" t="s">
        <v>50</v>
      </c>
      <c r="F51" s="102">
        <f t="shared" si="0"/>
        <v>43834</v>
      </c>
      <c r="G51" s="125" t="str">
        <f t="shared" si="3"/>
        <v>1월</v>
      </c>
      <c r="H51" s="108">
        <f t="shared" si="4"/>
        <v>6</v>
      </c>
      <c r="I51" s="108" t="str">
        <f>VLOOKUP(H51,기준정보!D:E,2,FALSE)</f>
        <v>토</v>
      </c>
      <c r="J51" s="110" t="str">
        <f>IFERROR(VLOOKUP(F51,기준정보!A:B,2,FALSE),"")</f>
        <v/>
      </c>
      <c r="K51" s="110" t="str">
        <f t="shared" si="5"/>
        <v>휴무</v>
      </c>
      <c r="L51" s="113" t="str">
        <f>IFERROR(IF(E51-D51&lt;0,기준정보!$H$11-공여사들_가공!D51+공여사들_가공!E51,E51-D51),"")</f>
        <v/>
      </c>
      <c r="M51" s="113">
        <f>IF(E51&gt;=기준정보!$H$4,기준정보!$H$6,IF(E51&gt;=기준정보!$H$3,E51-기준정보!$H$3,IF(E51&gt;=기준정보!$H$2,기준정보!$H$5,IF(E51&gt;=기준정보!$H$1,E51-기준정보!$H$1,0))))</f>
        <v>0</v>
      </c>
      <c r="N51" s="113" t="str">
        <f t="shared" si="6"/>
        <v/>
      </c>
      <c r="O51" s="114" t="str">
        <f t="shared" si="7"/>
        <v/>
      </c>
      <c r="P51" s="120">
        <f t="shared" si="8"/>
        <v>0</v>
      </c>
      <c r="Q51" s="120">
        <f t="shared" si="9"/>
        <v>0</v>
      </c>
      <c r="R51" s="120">
        <f t="shared" si="12"/>
        <v>0</v>
      </c>
      <c r="S51" s="120">
        <f t="shared" si="10"/>
        <v>0</v>
      </c>
      <c r="T51" s="120" t="str">
        <f t="shared" si="2"/>
        <v/>
      </c>
      <c r="U51" s="113">
        <f>IFERROR(IF(P51&lt;8,기준정보!$H$7-N51,0),0)</f>
        <v>0</v>
      </c>
      <c r="V51" s="120">
        <f t="shared" si="11"/>
        <v>0</v>
      </c>
      <c r="W51" s="110"/>
    </row>
    <row r="52" spans="1:23">
      <c r="A52" s="89" t="s">
        <v>354</v>
      </c>
      <c r="B52" s="89" t="s">
        <v>291</v>
      </c>
      <c r="C52" s="89" t="s">
        <v>309</v>
      </c>
      <c r="D52" s="89" t="s">
        <v>50</v>
      </c>
      <c r="E52" s="89" t="s">
        <v>50</v>
      </c>
      <c r="F52" s="102">
        <f t="shared" si="0"/>
        <v>43834</v>
      </c>
      <c r="G52" s="125" t="str">
        <f t="shared" si="3"/>
        <v>1월</v>
      </c>
      <c r="H52" s="108">
        <f t="shared" si="4"/>
        <v>6</v>
      </c>
      <c r="I52" s="108" t="str">
        <f>VLOOKUP(H52,기준정보!D:E,2,FALSE)</f>
        <v>토</v>
      </c>
      <c r="J52" s="110" t="str">
        <f>IFERROR(VLOOKUP(F52,기준정보!A:B,2,FALSE),"")</f>
        <v/>
      </c>
      <c r="K52" s="110" t="str">
        <f t="shared" si="5"/>
        <v>휴무</v>
      </c>
      <c r="L52" s="113" t="str">
        <f>IFERROR(IF(E52-D52&lt;0,기준정보!$H$11-공여사들_가공!D52+공여사들_가공!E52,E52-D52),"")</f>
        <v/>
      </c>
      <c r="M52" s="113">
        <f>IF(E52&gt;=기준정보!$H$4,기준정보!$H$6,IF(E52&gt;=기준정보!$H$3,E52-기준정보!$H$3,IF(E52&gt;=기준정보!$H$2,기준정보!$H$5,IF(E52&gt;=기준정보!$H$1,E52-기준정보!$H$1,0))))</f>
        <v>0</v>
      </c>
      <c r="N52" s="113" t="str">
        <f t="shared" si="6"/>
        <v/>
      </c>
      <c r="O52" s="114" t="str">
        <f t="shared" si="7"/>
        <v/>
      </c>
      <c r="P52" s="120">
        <f t="shared" si="8"/>
        <v>0</v>
      </c>
      <c r="Q52" s="120">
        <f t="shared" si="9"/>
        <v>0</v>
      </c>
      <c r="R52" s="120">
        <f t="shared" si="12"/>
        <v>0</v>
      </c>
      <c r="S52" s="120">
        <f t="shared" si="10"/>
        <v>0</v>
      </c>
      <c r="T52" s="120" t="str">
        <f t="shared" si="2"/>
        <v/>
      </c>
      <c r="U52" s="113">
        <f>IFERROR(IF(P52&lt;8,기준정보!$H$7-N52,0),0)</f>
        <v>0</v>
      </c>
      <c r="V52" s="120">
        <f t="shared" si="11"/>
        <v>0</v>
      </c>
      <c r="W52" s="110"/>
    </row>
    <row r="53" spans="1:23">
      <c r="A53" s="89" t="s">
        <v>354</v>
      </c>
      <c r="B53" s="89" t="s">
        <v>292</v>
      </c>
      <c r="C53" s="89" t="s">
        <v>45</v>
      </c>
      <c r="D53" s="89" t="s">
        <v>50</v>
      </c>
      <c r="E53" s="89" t="s">
        <v>50</v>
      </c>
      <c r="F53" s="102">
        <f t="shared" si="0"/>
        <v>43834</v>
      </c>
      <c r="G53" s="125" t="str">
        <f t="shared" si="3"/>
        <v>1월</v>
      </c>
      <c r="H53" s="108">
        <f t="shared" si="4"/>
        <v>6</v>
      </c>
      <c r="I53" s="108" t="str">
        <f>VLOOKUP(H53,기준정보!D:E,2,FALSE)</f>
        <v>토</v>
      </c>
      <c r="J53" s="110" t="str">
        <f>IFERROR(VLOOKUP(F53,기준정보!A:B,2,FALSE),"")</f>
        <v/>
      </c>
      <c r="K53" s="110" t="str">
        <f t="shared" si="5"/>
        <v>휴무</v>
      </c>
      <c r="L53" s="113" t="str">
        <f>IFERROR(IF(E53-D53&lt;0,기준정보!$H$11-공여사들_가공!D53+공여사들_가공!E53,E53-D53),"")</f>
        <v/>
      </c>
      <c r="M53" s="113">
        <f>IF(E53&gt;=기준정보!$H$4,기준정보!$H$6,IF(E53&gt;=기준정보!$H$3,E53-기준정보!$H$3,IF(E53&gt;=기준정보!$H$2,기준정보!$H$5,IF(E53&gt;=기준정보!$H$1,E53-기준정보!$H$1,0))))</f>
        <v>0</v>
      </c>
      <c r="N53" s="113" t="str">
        <f t="shared" si="6"/>
        <v/>
      </c>
      <c r="O53" s="114" t="str">
        <f t="shared" si="7"/>
        <v/>
      </c>
      <c r="P53" s="120">
        <f t="shared" si="8"/>
        <v>0</v>
      </c>
      <c r="Q53" s="120">
        <f t="shared" si="9"/>
        <v>0</v>
      </c>
      <c r="R53" s="120">
        <f t="shared" si="12"/>
        <v>0</v>
      </c>
      <c r="S53" s="120">
        <f t="shared" si="10"/>
        <v>0</v>
      </c>
      <c r="T53" s="120" t="str">
        <f t="shared" si="2"/>
        <v/>
      </c>
      <c r="U53" s="113">
        <f>IFERROR(IF(P53&lt;8,기준정보!$H$7-N53,0),0)</f>
        <v>0</v>
      </c>
      <c r="V53" s="120">
        <f t="shared" si="11"/>
        <v>0</v>
      </c>
      <c r="W53" s="110"/>
    </row>
    <row r="54" spans="1:23">
      <c r="A54" s="89" t="s">
        <v>355</v>
      </c>
      <c r="B54" s="89" t="s">
        <v>294</v>
      </c>
      <c r="C54" s="89" t="s">
        <v>45</v>
      </c>
      <c r="D54" s="89" t="s">
        <v>50</v>
      </c>
      <c r="E54" s="89" t="s">
        <v>50</v>
      </c>
      <c r="F54" s="102">
        <f t="shared" si="0"/>
        <v>43835</v>
      </c>
      <c r="G54" s="125" t="str">
        <f t="shared" si="3"/>
        <v>1월</v>
      </c>
      <c r="H54" s="108">
        <f t="shared" si="4"/>
        <v>7</v>
      </c>
      <c r="I54" s="108" t="str">
        <f>VLOOKUP(H54,기준정보!D:E,2,FALSE)</f>
        <v>일</v>
      </c>
      <c r="J54" s="110" t="str">
        <f>IFERROR(VLOOKUP(F54,기준정보!A:B,2,FALSE),"")</f>
        <v/>
      </c>
      <c r="K54" s="110" t="str">
        <f t="shared" si="5"/>
        <v>휴무</v>
      </c>
      <c r="L54" s="113" t="str">
        <f>IFERROR(IF(E54-D54&lt;0,기준정보!$H$11-공여사들_가공!D54+공여사들_가공!E54,E54-D54),"")</f>
        <v/>
      </c>
      <c r="M54" s="113">
        <f>IF(E54&gt;=기준정보!$H$4,기준정보!$H$6,IF(E54&gt;=기준정보!$H$3,E54-기준정보!$H$3,IF(E54&gt;=기준정보!$H$2,기준정보!$H$5,IF(E54&gt;=기준정보!$H$1,E54-기준정보!$H$1,0))))</f>
        <v>0</v>
      </c>
      <c r="N54" s="113" t="str">
        <f t="shared" si="6"/>
        <v/>
      </c>
      <c r="O54" s="114" t="str">
        <f t="shared" si="7"/>
        <v/>
      </c>
      <c r="P54" s="120">
        <f t="shared" si="8"/>
        <v>0</v>
      </c>
      <c r="Q54" s="120">
        <f t="shared" si="9"/>
        <v>0</v>
      </c>
      <c r="R54" s="120">
        <f t="shared" si="12"/>
        <v>0</v>
      </c>
      <c r="S54" s="120">
        <f t="shared" si="10"/>
        <v>0</v>
      </c>
      <c r="T54" s="120" t="str">
        <f t="shared" si="2"/>
        <v/>
      </c>
      <c r="U54" s="113">
        <f>IFERROR(IF(P54&lt;8,기준정보!$H$7-N54,0),0)</f>
        <v>0</v>
      </c>
      <c r="V54" s="120">
        <f t="shared" si="11"/>
        <v>0</v>
      </c>
      <c r="W54" s="110"/>
    </row>
    <row r="55" spans="1:23">
      <c r="A55" s="89" t="s">
        <v>355</v>
      </c>
      <c r="B55" s="89" t="s">
        <v>295</v>
      </c>
      <c r="C55" s="89" t="s">
        <v>43</v>
      </c>
      <c r="D55" s="89" t="s">
        <v>50</v>
      </c>
      <c r="E55" s="89" t="s">
        <v>50</v>
      </c>
      <c r="F55" s="102">
        <f t="shared" si="0"/>
        <v>43835</v>
      </c>
      <c r="G55" s="125" t="str">
        <f t="shared" si="3"/>
        <v>1월</v>
      </c>
      <c r="H55" s="108">
        <f t="shared" si="4"/>
        <v>7</v>
      </c>
      <c r="I55" s="108" t="str">
        <f>VLOOKUP(H55,기준정보!D:E,2,FALSE)</f>
        <v>일</v>
      </c>
      <c r="J55" s="110" t="str">
        <f>IFERROR(VLOOKUP(F55,기준정보!A:B,2,FALSE),"")</f>
        <v/>
      </c>
      <c r="K55" s="110" t="str">
        <f t="shared" si="5"/>
        <v>휴무</v>
      </c>
      <c r="L55" s="113" t="str">
        <f>IFERROR(IF(E55-D55&lt;0,기준정보!$H$11-공여사들_가공!D55+공여사들_가공!E55,E55-D55),"")</f>
        <v/>
      </c>
      <c r="M55" s="113">
        <f>IF(E55&gt;=기준정보!$H$4,기준정보!$H$6,IF(E55&gt;=기준정보!$H$3,E55-기준정보!$H$3,IF(E55&gt;=기준정보!$H$2,기준정보!$H$5,IF(E55&gt;=기준정보!$H$1,E55-기준정보!$H$1,0))))</f>
        <v>0</v>
      </c>
      <c r="N55" s="113" t="str">
        <f t="shared" si="6"/>
        <v/>
      </c>
      <c r="O55" s="114" t="str">
        <f t="shared" si="7"/>
        <v/>
      </c>
      <c r="P55" s="120">
        <f t="shared" si="8"/>
        <v>0</v>
      </c>
      <c r="Q55" s="120">
        <f t="shared" si="9"/>
        <v>0</v>
      </c>
      <c r="R55" s="120">
        <f t="shared" si="12"/>
        <v>0</v>
      </c>
      <c r="S55" s="120">
        <f t="shared" si="10"/>
        <v>0</v>
      </c>
      <c r="T55" s="120" t="str">
        <f t="shared" si="2"/>
        <v/>
      </c>
      <c r="U55" s="113">
        <f>IFERROR(IF(P55&lt;8,기준정보!$H$7-N55,0),0)</f>
        <v>0</v>
      </c>
      <c r="V55" s="120">
        <f t="shared" si="11"/>
        <v>0</v>
      </c>
      <c r="W55" s="110"/>
    </row>
    <row r="56" spans="1:23">
      <c r="A56" s="89" t="s">
        <v>355</v>
      </c>
      <c r="B56" s="89" t="s">
        <v>296</v>
      </c>
      <c r="C56" s="89" t="s">
        <v>46</v>
      </c>
      <c r="D56" s="89" t="s">
        <v>50</v>
      </c>
      <c r="E56" s="89" t="s">
        <v>50</v>
      </c>
      <c r="F56" s="102">
        <f t="shared" si="0"/>
        <v>43835</v>
      </c>
      <c r="G56" s="125" t="str">
        <f t="shared" si="3"/>
        <v>1월</v>
      </c>
      <c r="H56" s="108">
        <f t="shared" si="4"/>
        <v>7</v>
      </c>
      <c r="I56" s="108" t="str">
        <f>VLOOKUP(H56,기준정보!D:E,2,FALSE)</f>
        <v>일</v>
      </c>
      <c r="J56" s="110" t="str">
        <f>IFERROR(VLOOKUP(F56,기준정보!A:B,2,FALSE),"")</f>
        <v/>
      </c>
      <c r="K56" s="110" t="str">
        <f t="shared" si="5"/>
        <v>휴무</v>
      </c>
      <c r="L56" s="113" t="str">
        <f>IFERROR(IF(E56-D56&lt;0,기준정보!$H$11-공여사들_가공!D56+공여사들_가공!E56,E56-D56),"")</f>
        <v/>
      </c>
      <c r="M56" s="113">
        <f>IF(E56&gt;=기준정보!$H$4,기준정보!$H$6,IF(E56&gt;=기준정보!$H$3,E56-기준정보!$H$3,IF(E56&gt;=기준정보!$H$2,기준정보!$H$5,IF(E56&gt;=기준정보!$H$1,E56-기준정보!$H$1,0))))</f>
        <v>0</v>
      </c>
      <c r="N56" s="113" t="str">
        <f t="shared" si="6"/>
        <v/>
      </c>
      <c r="O56" s="114" t="str">
        <f t="shared" si="7"/>
        <v/>
      </c>
      <c r="P56" s="120">
        <f t="shared" si="8"/>
        <v>0</v>
      </c>
      <c r="Q56" s="120">
        <f t="shared" si="9"/>
        <v>0</v>
      </c>
      <c r="R56" s="120">
        <f t="shared" si="12"/>
        <v>0</v>
      </c>
      <c r="S56" s="120">
        <f t="shared" si="10"/>
        <v>0</v>
      </c>
      <c r="T56" s="120" t="str">
        <f t="shared" si="2"/>
        <v/>
      </c>
      <c r="U56" s="113">
        <f>IFERROR(IF(P56&lt;8,기준정보!$H$7-N56,0),0)</f>
        <v>0</v>
      </c>
      <c r="V56" s="120">
        <f t="shared" si="11"/>
        <v>0</v>
      </c>
      <c r="W56" s="110"/>
    </row>
    <row r="57" spans="1:23">
      <c r="A57" s="89" t="s">
        <v>355</v>
      </c>
      <c r="B57" s="89" t="s">
        <v>297</v>
      </c>
      <c r="C57" s="89" t="s">
        <v>45</v>
      </c>
      <c r="D57" s="89" t="s">
        <v>50</v>
      </c>
      <c r="E57" s="89" t="s">
        <v>50</v>
      </c>
      <c r="F57" s="102">
        <f t="shared" si="0"/>
        <v>43835</v>
      </c>
      <c r="G57" s="125" t="str">
        <f t="shared" si="3"/>
        <v>1월</v>
      </c>
      <c r="H57" s="108">
        <f t="shared" si="4"/>
        <v>7</v>
      </c>
      <c r="I57" s="108" t="str">
        <f>VLOOKUP(H57,기준정보!D:E,2,FALSE)</f>
        <v>일</v>
      </c>
      <c r="J57" s="110" t="str">
        <f>IFERROR(VLOOKUP(F57,기준정보!A:B,2,FALSE),"")</f>
        <v/>
      </c>
      <c r="K57" s="110" t="str">
        <f t="shared" si="5"/>
        <v>휴무</v>
      </c>
      <c r="L57" s="113" t="str">
        <f>IFERROR(IF(E57-D57&lt;0,기준정보!$H$11-공여사들_가공!D57+공여사들_가공!E57,E57-D57),"")</f>
        <v/>
      </c>
      <c r="M57" s="113">
        <f>IF(E57&gt;=기준정보!$H$4,기준정보!$H$6,IF(E57&gt;=기준정보!$H$3,E57-기준정보!$H$3,IF(E57&gt;=기준정보!$H$2,기준정보!$H$5,IF(E57&gt;=기준정보!$H$1,E57-기준정보!$H$1,0))))</f>
        <v>0</v>
      </c>
      <c r="N57" s="113" t="str">
        <f t="shared" si="6"/>
        <v/>
      </c>
      <c r="O57" s="114" t="str">
        <f t="shared" si="7"/>
        <v/>
      </c>
      <c r="P57" s="120">
        <f t="shared" si="8"/>
        <v>0</v>
      </c>
      <c r="Q57" s="120">
        <f t="shared" si="9"/>
        <v>0</v>
      </c>
      <c r="R57" s="120">
        <f t="shared" si="12"/>
        <v>0</v>
      </c>
      <c r="S57" s="120">
        <f t="shared" si="10"/>
        <v>0</v>
      </c>
      <c r="T57" s="120" t="str">
        <f t="shared" si="2"/>
        <v/>
      </c>
      <c r="U57" s="113">
        <f>IFERROR(IF(P57&lt;8,기준정보!$H$7-N57,0),0)</f>
        <v>0</v>
      </c>
      <c r="V57" s="120">
        <f t="shared" si="11"/>
        <v>0</v>
      </c>
      <c r="W57" s="110"/>
    </row>
    <row r="58" spans="1:23">
      <c r="A58" s="89" t="s">
        <v>355</v>
      </c>
      <c r="B58" s="89" t="s">
        <v>298</v>
      </c>
      <c r="C58" s="89" t="s">
        <v>48</v>
      </c>
      <c r="D58" s="89" t="s">
        <v>50</v>
      </c>
      <c r="E58" s="89" t="s">
        <v>50</v>
      </c>
      <c r="F58" s="102">
        <f t="shared" si="0"/>
        <v>43835</v>
      </c>
      <c r="G58" s="125" t="str">
        <f t="shared" si="3"/>
        <v>1월</v>
      </c>
      <c r="H58" s="108">
        <f t="shared" si="4"/>
        <v>7</v>
      </c>
      <c r="I58" s="108" t="str">
        <f>VLOOKUP(H58,기준정보!D:E,2,FALSE)</f>
        <v>일</v>
      </c>
      <c r="J58" s="110" t="str">
        <f>IFERROR(VLOOKUP(F58,기준정보!A:B,2,FALSE),"")</f>
        <v/>
      </c>
      <c r="K58" s="110" t="str">
        <f t="shared" si="5"/>
        <v>휴무</v>
      </c>
      <c r="L58" s="113" t="str">
        <f>IFERROR(IF(E58-D58&lt;0,기준정보!$H$11-공여사들_가공!D58+공여사들_가공!E58,E58-D58),"")</f>
        <v/>
      </c>
      <c r="M58" s="113">
        <f>IF(E58&gt;=기준정보!$H$4,기준정보!$H$6,IF(E58&gt;=기준정보!$H$3,E58-기준정보!$H$3,IF(E58&gt;=기준정보!$H$2,기준정보!$H$5,IF(E58&gt;=기준정보!$H$1,E58-기준정보!$H$1,0))))</f>
        <v>0</v>
      </c>
      <c r="N58" s="113" t="str">
        <f t="shared" si="6"/>
        <v/>
      </c>
      <c r="O58" s="114" t="str">
        <f t="shared" si="7"/>
        <v/>
      </c>
      <c r="P58" s="120">
        <f t="shared" si="8"/>
        <v>0</v>
      </c>
      <c r="Q58" s="120">
        <f t="shared" si="9"/>
        <v>0</v>
      </c>
      <c r="R58" s="120">
        <f t="shared" si="12"/>
        <v>0</v>
      </c>
      <c r="S58" s="120">
        <f t="shared" si="10"/>
        <v>0</v>
      </c>
      <c r="T58" s="120" t="str">
        <f t="shared" si="2"/>
        <v/>
      </c>
      <c r="U58" s="113">
        <f>IFERROR(IF(P58&lt;8,기준정보!$H$7-N58,0),0)</f>
        <v>0</v>
      </c>
      <c r="V58" s="120">
        <f t="shared" si="11"/>
        <v>0</v>
      </c>
      <c r="W58" s="110"/>
    </row>
    <row r="59" spans="1:23">
      <c r="A59" s="89" t="s">
        <v>355</v>
      </c>
      <c r="B59" s="89" t="s">
        <v>299</v>
      </c>
      <c r="C59" s="89" t="s">
        <v>47</v>
      </c>
      <c r="D59" s="89" t="s">
        <v>50</v>
      </c>
      <c r="E59" s="89" t="s">
        <v>50</v>
      </c>
      <c r="F59" s="102">
        <f t="shared" si="0"/>
        <v>43835</v>
      </c>
      <c r="G59" s="125" t="str">
        <f t="shared" si="3"/>
        <v>1월</v>
      </c>
      <c r="H59" s="108">
        <f t="shared" si="4"/>
        <v>7</v>
      </c>
      <c r="I59" s="108" t="str">
        <f>VLOOKUP(H59,기준정보!D:E,2,FALSE)</f>
        <v>일</v>
      </c>
      <c r="J59" s="110" t="str">
        <f>IFERROR(VLOOKUP(F59,기준정보!A:B,2,FALSE),"")</f>
        <v/>
      </c>
      <c r="K59" s="110" t="str">
        <f t="shared" si="5"/>
        <v>휴무</v>
      </c>
      <c r="L59" s="113" t="str">
        <f>IFERROR(IF(E59-D59&lt;0,기준정보!$H$11-공여사들_가공!D59+공여사들_가공!E59,E59-D59),"")</f>
        <v/>
      </c>
      <c r="M59" s="113">
        <f>IF(E59&gt;=기준정보!$H$4,기준정보!$H$6,IF(E59&gt;=기준정보!$H$3,E59-기준정보!$H$3,IF(E59&gt;=기준정보!$H$2,기준정보!$H$5,IF(E59&gt;=기준정보!$H$1,E59-기준정보!$H$1,0))))</f>
        <v>0</v>
      </c>
      <c r="N59" s="113" t="str">
        <f t="shared" si="6"/>
        <v/>
      </c>
      <c r="O59" s="114" t="str">
        <f t="shared" si="7"/>
        <v/>
      </c>
      <c r="P59" s="120">
        <f t="shared" si="8"/>
        <v>0</v>
      </c>
      <c r="Q59" s="120">
        <f t="shared" si="9"/>
        <v>0</v>
      </c>
      <c r="R59" s="120">
        <f t="shared" si="12"/>
        <v>0</v>
      </c>
      <c r="S59" s="120">
        <f t="shared" si="10"/>
        <v>0</v>
      </c>
      <c r="T59" s="120" t="str">
        <f t="shared" si="2"/>
        <v/>
      </c>
      <c r="U59" s="113">
        <f>IFERROR(IF(P59&lt;8,기준정보!$H$7-N59,0),0)</f>
        <v>0</v>
      </c>
      <c r="V59" s="120">
        <f t="shared" si="11"/>
        <v>0</v>
      </c>
      <c r="W59" s="110"/>
    </row>
    <row r="60" spans="1:23">
      <c r="A60" s="89" t="s">
        <v>355</v>
      </c>
      <c r="B60" s="89" t="s">
        <v>300</v>
      </c>
      <c r="C60" s="89" t="s">
        <v>47</v>
      </c>
      <c r="D60" s="89" t="s">
        <v>50</v>
      </c>
      <c r="E60" s="89" t="s">
        <v>50</v>
      </c>
      <c r="F60" s="102">
        <f t="shared" si="0"/>
        <v>43835</v>
      </c>
      <c r="G60" s="125" t="str">
        <f t="shared" si="3"/>
        <v>1월</v>
      </c>
      <c r="H60" s="108">
        <f t="shared" si="4"/>
        <v>7</v>
      </c>
      <c r="I60" s="108" t="str">
        <f>VLOOKUP(H60,기준정보!D:E,2,FALSE)</f>
        <v>일</v>
      </c>
      <c r="J60" s="110" t="str">
        <f>IFERROR(VLOOKUP(F60,기준정보!A:B,2,FALSE),"")</f>
        <v/>
      </c>
      <c r="K60" s="110" t="str">
        <f t="shared" si="5"/>
        <v>휴무</v>
      </c>
      <c r="L60" s="113" t="str">
        <f>IFERROR(IF(E60-D60&lt;0,기준정보!$H$11-공여사들_가공!D60+공여사들_가공!E60,E60-D60),"")</f>
        <v/>
      </c>
      <c r="M60" s="113">
        <f>IF(E60&gt;=기준정보!$H$4,기준정보!$H$6,IF(E60&gt;=기준정보!$H$3,E60-기준정보!$H$3,IF(E60&gt;=기준정보!$H$2,기준정보!$H$5,IF(E60&gt;=기준정보!$H$1,E60-기준정보!$H$1,0))))</f>
        <v>0</v>
      </c>
      <c r="N60" s="113" t="str">
        <f t="shared" si="6"/>
        <v/>
      </c>
      <c r="O60" s="114" t="str">
        <f t="shared" si="7"/>
        <v/>
      </c>
      <c r="P60" s="120">
        <f t="shared" si="8"/>
        <v>0</v>
      </c>
      <c r="Q60" s="120">
        <f t="shared" si="9"/>
        <v>0</v>
      </c>
      <c r="R60" s="120">
        <f t="shared" si="12"/>
        <v>0</v>
      </c>
      <c r="S60" s="120">
        <f t="shared" si="10"/>
        <v>0</v>
      </c>
      <c r="T60" s="120" t="str">
        <f t="shared" si="2"/>
        <v/>
      </c>
      <c r="U60" s="113">
        <f>IFERROR(IF(P60&lt;8,기준정보!$H$7-N60,0),0)</f>
        <v>0</v>
      </c>
      <c r="V60" s="120">
        <f t="shared" si="11"/>
        <v>0</v>
      </c>
      <c r="W60" s="110"/>
    </row>
    <row r="61" spans="1:23">
      <c r="A61" s="89" t="s">
        <v>355</v>
      </c>
      <c r="B61" s="89" t="s">
        <v>301</v>
      </c>
      <c r="C61" s="89" t="s">
        <v>44</v>
      </c>
      <c r="D61" s="89" t="s">
        <v>50</v>
      </c>
      <c r="E61" s="89" t="s">
        <v>50</v>
      </c>
      <c r="F61" s="102">
        <f t="shared" si="0"/>
        <v>43835</v>
      </c>
      <c r="G61" s="125" t="str">
        <f t="shared" si="3"/>
        <v>1월</v>
      </c>
      <c r="H61" s="108">
        <f t="shared" si="4"/>
        <v>7</v>
      </c>
      <c r="I61" s="108" t="str">
        <f>VLOOKUP(H61,기준정보!D:E,2,FALSE)</f>
        <v>일</v>
      </c>
      <c r="J61" s="110" t="str">
        <f>IFERROR(VLOOKUP(F61,기준정보!A:B,2,FALSE),"")</f>
        <v/>
      </c>
      <c r="K61" s="110" t="str">
        <f t="shared" si="5"/>
        <v>휴무</v>
      </c>
      <c r="L61" s="113" t="str">
        <f>IFERROR(IF(E61-D61&lt;0,기준정보!$H$11-공여사들_가공!D61+공여사들_가공!E61,E61-D61),"")</f>
        <v/>
      </c>
      <c r="M61" s="113">
        <f>IF(E61&gt;=기준정보!$H$4,기준정보!$H$6,IF(E61&gt;=기준정보!$H$3,E61-기준정보!$H$3,IF(E61&gt;=기준정보!$H$2,기준정보!$H$5,IF(E61&gt;=기준정보!$H$1,E61-기준정보!$H$1,0))))</f>
        <v>0</v>
      </c>
      <c r="N61" s="113" t="str">
        <f t="shared" si="6"/>
        <v/>
      </c>
      <c r="O61" s="114" t="str">
        <f t="shared" si="7"/>
        <v/>
      </c>
      <c r="P61" s="120">
        <f t="shared" si="8"/>
        <v>0</v>
      </c>
      <c r="Q61" s="120">
        <f t="shared" si="9"/>
        <v>0</v>
      </c>
      <c r="R61" s="120">
        <f t="shared" si="12"/>
        <v>0</v>
      </c>
      <c r="S61" s="120">
        <f t="shared" si="10"/>
        <v>0</v>
      </c>
      <c r="T61" s="120" t="str">
        <f t="shared" si="2"/>
        <v/>
      </c>
      <c r="U61" s="113">
        <f>IFERROR(IF(P61&lt;8,기준정보!$H$7-N61,0),0)</f>
        <v>0</v>
      </c>
      <c r="V61" s="120">
        <f t="shared" si="11"/>
        <v>0</v>
      </c>
      <c r="W61" s="110"/>
    </row>
    <row r="62" spans="1:23">
      <c r="A62" s="89" t="s">
        <v>355</v>
      </c>
      <c r="B62" s="89" t="s">
        <v>288</v>
      </c>
      <c r="C62" s="89" t="s">
        <v>45</v>
      </c>
      <c r="D62" s="89" t="s">
        <v>50</v>
      </c>
      <c r="E62" s="89" t="s">
        <v>50</v>
      </c>
      <c r="F62" s="102">
        <f t="shared" si="0"/>
        <v>43835</v>
      </c>
      <c r="G62" s="125" t="str">
        <f t="shared" si="3"/>
        <v>1월</v>
      </c>
      <c r="H62" s="108">
        <f t="shared" si="4"/>
        <v>7</v>
      </c>
      <c r="I62" s="108" t="str">
        <f>VLOOKUP(H62,기준정보!D:E,2,FALSE)</f>
        <v>일</v>
      </c>
      <c r="J62" s="110" t="str">
        <f>IFERROR(VLOOKUP(F62,기준정보!A:B,2,FALSE),"")</f>
        <v/>
      </c>
      <c r="K62" s="110" t="str">
        <f t="shared" si="5"/>
        <v>휴무</v>
      </c>
      <c r="L62" s="113" t="str">
        <f>IFERROR(IF(E62-D62&lt;0,기준정보!$H$11-공여사들_가공!D62+공여사들_가공!E62,E62-D62),"")</f>
        <v/>
      </c>
      <c r="M62" s="113">
        <f>IF(E62&gt;=기준정보!$H$4,기준정보!$H$6,IF(E62&gt;=기준정보!$H$3,E62-기준정보!$H$3,IF(E62&gt;=기준정보!$H$2,기준정보!$H$5,IF(E62&gt;=기준정보!$H$1,E62-기준정보!$H$1,0))))</f>
        <v>0</v>
      </c>
      <c r="N62" s="113" t="str">
        <f t="shared" si="6"/>
        <v/>
      </c>
      <c r="O62" s="114" t="str">
        <f t="shared" si="7"/>
        <v/>
      </c>
      <c r="P62" s="120">
        <f t="shared" si="8"/>
        <v>0</v>
      </c>
      <c r="Q62" s="120">
        <f t="shared" si="9"/>
        <v>0</v>
      </c>
      <c r="R62" s="120">
        <f t="shared" si="12"/>
        <v>0</v>
      </c>
      <c r="S62" s="120">
        <f t="shared" si="10"/>
        <v>0</v>
      </c>
      <c r="T62" s="120" t="str">
        <f t="shared" si="2"/>
        <v/>
      </c>
      <c r="U62" s="113">
        <f>IFERROR(IF(P62&lt;8,기준정보!$H$7-N62,0),0)</f>
        <v>0</v>
      </c>
      <c r="V62" s="120">
        <f t="shared" si="11"/>
        <v>0</v>
      </c>
      <c r="W62" s="110"/>
    </row>
    <row r="63" spans="1:23">
      <c r="A63" s="89" t="s">
        <v>355</v>
      </c>
      <c r="B63" s="89" t="s">
        <v>289</v>
      </c>
      <c r="C63" s="89" t="s">
        <v>44</v>
      </c>
      <c r="D63" s="89" t="s">
        <v>50</v>
      </c>
      <c r="E63" s="89" t="s">
        <v>50</v>
      </c>
      <c r="F63" s="102">
        <f t="shared" si="0"/>
        <v>43835</v>
      </c>
      <c r="G63" s="125" t="str">
        <f t="shared" si="3"/>
        <v>1월</v>
      </c>
      <c r="H63" s="108">
        <f t="shared" si="4"/>
        <v>7</v>
      </c>
      <c r="I63" s="108" t="str">
        <f>VLOOKUP(H63,기준정보!D:E,2,FALSE)</f>
        <v>일</v>
      </c>
      <c r="J63" s="110" t="str">
        <f>IFERROR(VLOOKUP(F63,기준정보!A:B,2,FALSE),"")</f>
        <v/>
      </c>
      <c r="K63" s="110" t="str">
        <f t="shared" si="5"/>
        <v>휴무</v>
      </c>
      <c r="L63" s="113" t="str">
        <f>IFERROR(IF(E63-D63&lt;0,기준정보!$H$11-공여사들_가공!D63+공여사들_가공!E63,E63-D63),"")</f>
        <v/>
      </c>
      <c r="M63" s="113">
        <f>IF(E63&gt;=기준정보!$H$4,기준정보!$H$6,IF(E63&gt;=기준정보!$H$3,E63-기준정보!$H$3,IF(E63&gt;=기준정보!$H$2,기준정보!$H$5,IF(E63&gt;=기준정보!$H$1,E63-기준정보!$H$1,0))))</f>
        <v>0</v>
      </c>
      <c r="N63" s="113" t="str">
        <f t="shared" si="6"/>
        <v/>
      </c>
      <c r="O63" s="114" t="str">
        <f t="shared" si="7"/>
        <v/>
      </c>
      <c r="P63" s="120">
        <f t="shared" si="8"/>
        <v>0</v>
      </c>
      <c r="Q63" s="120">
        <f t="shared" si="9"/>
        <v>0</v>
      </c>
      <c r="R63" s="120">
        <f t="shared" si="12"/>
        <v>0</v>
      </c>
      <c r="S63" s="120">
        <f t="shared" si="10"/>
        <v>0</v>
      </c>
      <c r="T63" s="120" t="str">
        <f t="shared" si="2"/>
        <v/>
      </c>
      <c r="U63" s="113">
        <f>IFERROR(IF(P63&lt;8,기준정보!$H$7-N63,0),0)</f>
        <v>0</v>
      </c>
      <c r="V63" s="120">
        <f t="shared" si="11"/>
        <v>0</v>
      </c>
      <c r="W63" s="110"/>
    </row>
    <row r="64" spans="1:23">
      <c r="A64" s="89" t="s">
        <v>355</v>
      </c>
      <c r="B64" s="89" t="s">
        <v>290</v>
      </c>
      <c r="C64" s="89" t="s">
        <v>49</v>
      </c>
      <c r="D64" s="89" t="s">
        <v>50</v>
      </c>
      <c r="E64" s="89" t="s">
        <v>50</v>
      </c>
      <c r="F64" s="102">
        <f t="shared" si="0"/>
        <v>43835</v>
      </c>
      <c r="G64" s="125" t="str">
        <f t="shared" si="3"/>
        <v>1월</v>
      </c>
      <c r="H64" s="108">
        <f t="shared" si="4"/>
        <v>7</v>
      </c>
      <c r="I64" s="108" t="str">
        <f>VLOOKUP(H64,기준정보!D:E,2,FALSE)</f>
        <v>일</v>
      </c>
      <c r="J64" s="110" t="str">
        <f>IFERROR(VLOOKUP(F64,기준정보!A:B,2,FALSE),"")</f>
        <v/>
      </c>
      <c r="K64" s="110" t="str">
        <f t="shared" si="5"/>
        <v>휴무</v>
      </c>
      <c r="L64" s="113" t="str">
        <f>IFERROR(IF(E64-D64&lt;0,기준정보!$H$11-공여사들_가공!D64+공여사들_가공!E64,E64-D64),"")</f>
        <v/>
      </c>
      <c r="M64" s="113">
        <f>IF(E64&gt;=기준정보!$H$4,기준정보!$H$6,IF(E64&gt;=기준정보!$H$3,E64-기준정보!$H$3,IF(E64&gt;=기준정보!$H$2,기준정보!$H$5,IF(E64&gt;=기준정보!$H$1,E64-기준정보!$H$1,0))))</f>
        <v>0</v>
      </c>
      <c r="N64" s="113" t="str">
        <f t="shared" si="6"/>
        <v/>
      </c>
      <c r="O64" s="114" t="str">
        <f t="shared" si="7"/>
        <v/>
      </c>
      <c r="P64" s="120">
        <f t="shared" si="8"/>
        <v>0</v>
      </c>
      <c r="Q64" s="120">
        <f t="shared" si="9"/>
        <v>0</v>
      </c>
      <c r="R64" s="120">
        <f t="shared" si="12"/>
        <v>0</v>
      </c>
      <c r="S64" s="120">
        <f t="shared" si="10"/>
        <v>0</v>
      </c>
      <c r="T64" s="120" t="str">
        <f t="shared" si="2"/>
        <v/>
      </c>
      <c r="U64" s="113">
        <f>IFERROR(IF(P64&lt;8,기준정보!$H$7-N64,0),0)</f>
        <v>0</v>
      </c>
      <c r="V64" s="120">
        <f t="shared" si="11"/>
        <v>0</v>
      </c>
      <c r="W64" s="110"/>
    </row>
    <row r="65" spans="1:23">
      <c r="A65" s="89" t="s">
        <v>355</v>
      </c>
      <c r="B65" s="89" t="s">
        <v>291</v>
      </c>
      <c r="C65" s="89" t="s">
        <v>309</v>
      </c>
      <c r="D65" s="89" t="s">
        <v>50</v>
      </c>
      <c r="E65" s="89" t="s">
        <v>50</v>
      </c>
      <c r="F65" s="102">
        <f t="shared" si="0"/>
        <v>43835</v>
      </c>
      <c r="G65" s="125" t="str">
        <f t="shared" si="3"/>
        <v>1월</v>
      </c>
      <c r="H65" s="108">
        <f t="shared" si="4"/>
        <v>7</v>
      </c>
      <c r="I65" s="108" t="str">
        <f>VLOOKUP(H65,기준정보!D:E,2,FALSE)</f>
        <v>일</v>
      </c>
      <c r="J65" s="110" t="str">
        <f>IFERROR(VLOOKUP(F65,기준정보!A:B,2,FALSE),"")</f>
        <v/>
      </c>
      <c r="K65" s="110" t="str">
        <f t="shared" si="5"/>
        <v>휴무</v>
      </c>
      <c r="L65" s="113" t="str">
        <f>IFERROR(IF(E65-D65&lt;0,기준정보!$H$11-공여사들_가공!D65+공여사들_가공!E65,E65-D65),"")</f>
        <v/>
      </c>
      <c r="M65" s="113">
        <f>IF(E65&gt;=기준정보!$H$4,기준정보!$H$6,IF(E65&gt;=기준정보!$H$3,E65-기준정보!$H$3,IF(E65&gt;=기준정보!$H$2,기준정보!$H$5,IF(E65&gt;=기준정보!$H$1,E65-기준정보!$H$1,0))))</f>
        <v>0</v>
      </c>
      <c r="N65" s="113" t="str">
        <f t="shared" si="6"/>
        <v/>
      </c>
      <c r="O65" s="114" t="str">
        <f t="shared" si="7"/>
        <v/>
      </c>
      <c r="P65" s="120">
        <f t="shared" si="8"/>
        <v>0</v>
      </c>
      <c r="Q65" s="120">
        <f t="shared" si="9"/>
        <v>0</v>
      </c>
      <c r="R65" s="120">
        <f t="shared" si="12"/>
        <v>0</v>
      </c>
      <c r="S65" s="120">
        <f t="shared" si="10"/>
        <v>0</v>
      </c>
      <c r="T65" s="120" t="str">
        <f t="shared" si="2"/>
        <v/>
      </c>
      <c r="U65" s="113">
        <f>IFERROR(IF(P65&lt;8,기준정보!$H$7-N65,0),0)</f>
        <v>0</v>
      </c>
      <c r="V65" s="120">
        <f t="shared" si="11"/>
        <v>0</v>
      </c>
      <c r="W65" s="110"/>
    </row>
    <row r="66" spans="1:23">
      <c r="A66" s="89" t="s">
        <v>355</v>
      </c>
      <c r="B66" s="89" t="s">
        <v>292</v>
      </c>
      <c r="C66" s="89" t="s">
        <v>45</v>
      </c>
      <c r="D66" s="89" t="s">
        <v>50</v>
      </c>
      <c r="E66" s="89" t="s">
        <v>50</v>
      </c>
      <c r="F66" s="102">
        <f t="shared" ref="F66:F129" si="13">DATE(LEFT(A66,4),MID(A66,6,2),MID(A66,9,2))</f>
        <v>43835</v>
      </c>
      <c r="G66" s="125" t="str">
        <f t="shared" si="3"/>
        <v>1월</v>
      </c>
      <c r="H66" s="108">
        <f t="shared" si="4"/>
        <v>7</v>
      </c>
      <c r="I66" s="108" t="str">
        <f>VLOOKUP(H66,기준정보!D:E,2,FALSE)</f>
        <v>일</v>
      </c>
      <c r="J66" s="110" t="str">
        <f>IFERROR(VLOOKUP(F66,기준정보!A:B,2,FALSE),"")</f>
        <v/>
      </c>
      <c r="K66" s="110" t="str">
        <f t="shared" si="5"/>
        <v>휴무</v>
      </c>
      <c r="L66" s="113" t="str">
        <f>IFERROR(IF(E66-D66&lt;0,기준정보!$H$11-공여사들_가공!D66+공여사들_가공!E66,E66-D66),"")</f>
        <v/>
      </c>
      <c r="M66" s="113">
        <f>IF(E66&gt;=기준정보!$H$4,기준정보!$H$6,IF(E66&gt;=기준정보!$H$3,E66-기준정보!$H$3,IF(E66&gt;=기준정보!$H$2,기준정보!$H$5,IF(E66&gt;=기준정보!$H$1,E66-기준정보!$H$1,0))))</f>
        <v>0</v>
      </c>
      <c r="N66" s="113" t="str">
        <f t="shared" si="6"/>
        <v/>
      </c>
      <c r="O66" s="114" t="str">
        <f t="shared" si="7"/>
        <v/>
      </c>
      <c r="P66" s="120">
        <f t="shared" si="8"/>
        <v>0</v>
      </c>
      <c r="Q66" s="120">
        <f t="shared" si="9"/>
        <v>0</v>
      </c>
      <c r="R66" s="120">
        <f t="shared" si="12"/>
        <v>0</v>
      </c>
      <c r="S66" s="120">
        <f t="shared" si="10"/>
        <v>0</v>
      </c>
      <c r="T66" s="120" t="str">
        <f t="shared" ref="T66:T129" si="14">IF(AND(K66="휴무",P66&gt;0),"특",IF(P66&gt;0,"정",""))</f>
        <v/>
      </c>
      <c r="U66" s="113">
        <f>IFERROR(IF(P66&lt;8,기준정보!$H$7-N66,0),0)</f>
        <v>0</v>
      </c>
      <c r="V66" s="120">
        <f t="shared" si="11"/>
        <v>0</v>
      </c>
      <c r="W66" s="110"/>
    </row>
    <row r="67" spans="1:23">
      <c r="A67" s="89" t="s">
        <v>356</v>
      </c>
      <c r="B67" s="89" t="s">
        <v>294</v>
      </c>
      <c r="C67" s="89" t="s">
        <v>45</v>
      </c>
      <c r="D67" s="89" t="s">
        <v>89</v>
      </c>
      <c r="E67" s="89" t="s">
        <v>357</v>
      </c>
      <c r="F67" s="102">
        <f t="shared" si="13"/>
        <v>43836</v>
      </c>
      <c r="G67" s="125" t="str">
        <f t="shared" ref="G67:G130" si="15">MONTH(F67)&amp;"월"</f>
        <v>1월</v>
      </c>
      <c r="H67" s="108">
        <f t="shared" ref="H67:H130" si="16">WEEKDAY(F67,2)</f>
        <v>1</v>
      </c>
      <c r="I67" s="108" t="str">
        <f>VLOOKUP(H67,기준정보!D:E,2,FALSE)</f>
        <v>월</v>
      </c>
      <c r="J67" s="110" t="str">
        <f>IFERROR(VLOOKUP(F67,기준정보!A:B,2,FALSE),"")</f>
        <v/>
      </c>
      <c r="K67" s="110" t="str">
        <f t="shared" ref="K67:K130" si="17">IF(OR(I67="토",I67="일"),"휴무",IF(J67="","정상근무","휴무"))</f>
        <v>정상근무</v>
      </c>
      <c r="L67" s="113">
        <f>IFERROR(IF(E67-D67&lt;0,기준정보!$H$11-공여사들_가공!D67+공여사들_가공!E67,E67-D67),"")</f>
        <v>0.56644675925925925</v>
      </c>
      <c r="M67" s="113" t="str">
        <f>IF(E67&gt;=기준정보!$H$4,기준정보!$H$6,IF(E67&gt;=기준정보!$H$3,E67-기준정보!$H$3,IF(E67&gt;=기준정보!$H$2,기준정보!$H$5,IF(E67&gt;=기준정보!$H$1,E67-기준정보!$H$1,0))))</f>
        <v>2:00:00</v>
      </c>
      <c r="N67" s="113">
        <f t="shared" ref="N67:N130" si="18">IFERROR(L67-M67,"")</f>
        <v>0.48311342592592593</v>
      </c>
      <c r="O67" s="114">
        <f t="shared" ref="O67:O130" si="19">IFERROR(HOUR(N67)+MINUTE(N67)/60+SECOND(N67)/3600,"")</f>
        <v>11.594722222222222</v>
      </c>
      <c r="P67" s="120">
        <f t="shared" ref="P67:P130" si="20">IFERROR(ROUNDDOWN(O67,0),0)</f>
        <v>11</v>
      </c>
      <c r="Q67" s="120">
        <f t="shared" ref="Q67:Q130" si="21">IF(P67&lt;8,P67,8)</f>
        <v>8</v>
      </c>
      <c r="R67" s="120">
        <f t="shared" si="12"/>
        <v>3</v>
      </c>
      <c r="S67" s="120">
        <f t="shared" ref="S67:S130" si="22">P67-Q67-R67</f>
        <v>0</v>
      </c>
      <c r="T67" s="120" t="str">
        <f t="shared" si="14"/>
        <v>정</v>
      </c>
      <c r="U67" s="113">
        <f>IFERROR(IF(P67&lt;8,기준정보!$H$7-N67,0),0)</f>
        <v>0</v>
      </c>
      <c r="V67" s="120">
        <f t="shared" ref="V67:V130" si="23">ROUND(IFERROR(HOUR(U67)+MINUTE(U67)/60+SECOND(U67)/3600,"")*60,0)</f>
        <v>0</v>
      </c>
      <c r="W67" s="110"/>
    </row>
    <row r="68" spans="1:23">
      <c r="A68" s="89" t="s">
        <v>356</v>
      </c>
      <c r="B68" s="89" t="s">
        <v>295</v>
      </c>
      <c r="C68" s="89" t="s">
        <v>43</v>
      </c>
      <c r="D68" s="89" t="s">
        <v>358</v>
      </c>
      <c r="E68" s="89" t="s">
        <v>359</v>
      </c>
      <c r="F68" s="102">
        <f t="shared" si="13"/>
        <v>43836</v>
      </c>
      <c r="G68" s="125" t="str">
        <f t="shared" si="15"/>
        <v>1월</v>
      </c>
      <c r="H68" s="108">
        <f t="shared" si="16"/>
        <v>1</v>
      </c>
      <c r="I68" s="108" t="str">
        <f>VLOOKUP(H68,기준정보!D:E,2,FALSE)</f>
        <v>월</v>
      </c>
      <c r="J68" s="110" t="str">
        <f>IFERROR(VLOOKUP(F68,기준정보!A:B,2,FALSE),"")</f>
        <v/>
      </c>
      <c r="K68" s="110" t="str">
        <f t="shared" si="17"/>
        <v>정상근무</v>
      </c>
      <c r="L68" s="113">
        <f>IFERROR(IF(E68-D68&lt;0,기준정보!$H$11-공여사들_가공!D68+공여사들_가공!E68,E68-D68),"")</f>
        <v>0.30741898148148139</v>
      </c>
      <c r="M68" s="113" t="str">
        <f>IF(E68&gt;=기준정보!$H$4,기준정보!$H$6,IF(E68&gt;=기준정보!$H$3,E68-기준정보!$H$3,IF(E68&gt;=기준정보!$H$2,기준정보!$H$5,IF(E68&gt;=기준정보!$H$1,E68-기준정보!$H$1,0))))</f>
        <v>2:00:00</v>
      </c>
      <c r="N68" s="113">
        <f t="shared" si="18"/>
        <v>0.22408564814814808</v>
      </c>
      <c r="O68" s="114">
        <f t="shared" si="19"/>
        <v>5.3780555555555551</v>
      </c>
      <c r="P68" s="120">
        <f t="shared" si="20"/>
        <v>5</v>
      </c>
      <c r="Q68" s="120">
        <f t="shared" si="21"/>
        <v>5</v>
      </c>
      <c r="R68" s="120">
        <f t="shared" si="12"/>
        <v>0</v>
      </c>
      <c r="S68" s="120">
        <f t="shared" si="22"/>
        <v>0</v>
      </c>
      <c r="T68" s="120" t="str">
        <f t="shared" si="14"/>
        <v>정</v>
      </c>
      <c r="U68" s="113">
        <f>IFERROR(IF(P68&lt;8,기준정보!$H$7-N68,0),0)</f>
        <v>0.10924768518518524</v>
      </c>
      <c r="V68" s="120">
        <f t="shared" si="23"/>
        <v>157</v>
      </c>
      <c r="W68" s="110"/>
    </row>
    <row r="69" spans="1:23">
      <c r="A69" s="89" t="s">
        <v>356</v>
      </c>
      <c r="B69" s="89" t="s">
        <v>296</v>
      </c>
      <c r="C69" s="89" t="s">
        <v>46</v>
      </c>
      <c r="D69" s="89" t="s">
        <v>184</v>
      </c>
      <c r="E69" s="89" t="s">
        <v>360</v>
      </c>
      <c r="F69" s="102">
        <f t="shared" si="13"/>
        <v>43836</v>
      </c>
      <c r="G69" s="125" t="str">
        <f t="shared" si="15"/>
        <v>1월</v>
      </c>
      <c r="H69" s="108">
        <f t="shared" si="16"/>
        <v>1</v>
      </c>
      <c r="I69" s="108" t="str">
        <f>VLOOKUP(H69,기준정보!D:E,2,FALSE)</f>
        <v>월</v>
      </c>
      <c r="J69" s="110" t="str">
        <f>IFERROR(VLOOKUP(F69,기준정보!A:B,2,FALSE),"")</f>
        <v/>
      </c>
      <c r="K69" s="110" t="str">
        <f t="shared" si="17"/>
        <v>정상근무</v>
      </c>
      <c r="L69" s="113">
        <f>IFERROR(IF(E69-D69&lt;0,기준정보!$H$11-공여사들_가공!D69+공여사들_가공!E69,E69-D69),"")</f>
        <v>0.39256944444444453</v>
      </c>
      <c r="M69" s="113">
        <f>IF(E69&gt;=기준정보!$H$4,기준정보!$H$6,IF(E69&gt;=기준정보!$H$3,E69-기준정보!$H$3,IF(E69&gt;=기준정보!$H$2,기준정보!$H$5,IF(E69&gt;=기준정보!$H$1,E69-기준정보!$H$1,0))))</f>
        <v>3.0428240740740797E-2</v>
      </c>
      <c r="N69" s="113">
        <f t="shared" si="18"/>
        <v>0.36214120370370373</v>
      </c>
      <c r="O69" s="114">
        <f t="shared" si="19"/>
        <v>8.6913888888888895</v>
      </c>
      <c r="P69" s="120">
        <f t="shared" si="20"/>
        <v>8</v>
      </c>
      <c r="Q69" s="120">
        <f t="shared" si="21"/>
        <v>8</v>
      </c>
      <c r="R69" s="120">
        <f t="shared" si="12"/>
        <v>0</v>
      </c>
      <c r="S69" s="120">
        <f t="shared" si="22"/>
        <v>0</v>
      </c>
      <c r="T69" s="120" t="str">
        <f t="shared" si="14"/>
        <v>정</v>
      </c>
      <c r="U69" s="113">
        <f>IFERROR(IF(P69&lt;8,기준정보!$H$7-N69,0),0)</f>
        <v>0</v>
      </c>
      <c r="V69" s="120">
        <f t="shared" si="23"/>
        <v>0</v>
      </c>
      <c r="W69" s="110"/>
    </row>
    <row r="70" spans="1:23">
      <c r="A70" s="89" t="s">
        <v>356</v>
      </c>
      <c r="B70" s="89" t="s">
        <v>297</v>
      </c>
      <c r="C70" s="89" t="s">
        <v>45</v>
      </c>
      <c r="D70" s="89" t="s">
        <v>235</v>
      </c>
      <c r="E70" s="89" t="s">
        <v>361</v>
      </c>
      <c r="F70" s="102">
        <f t="shared" si="13"/>
        <v>43836</v>
      </c>
      <c r="G70" s="125" t="str">
        <f t="shared" si="15"/>
        <v>1월</v>
      </c>
      <c r="H70" s="108">
        <f t="shared" si="16"/>
        <v>1</v>
      </c>
      <c r="I70" s="108" t="str">
        <f>VLOOKUP(H70,기준정보!D:E,2,FALSE)</f>
        <v>월</v>
      </c>
      <c r="J70" s="110" t="str">
        <f>IFERROR(VLOOKUP(F70,기준정보!A:B,2,FALSE),"")</f>
        <v/>
      </c>
      <c r="K70" s="110" t="str">
        <f t="shared" si="17"/>
        <v>정상근무</v>
      </c>
      <c r="L70" s="113">
        <f>IFERROR(IF(E70-D70&lt;0,기준정보!$H$11-공여사들_가공!D70+공여사들_가공!E70,E70-D70),"")</f>
        <v>0.33547453703703706</v>
      </c>
      <c r="M70" s="113" t="str">
        <f>IF(E70&gt;=기준정보!$H$4,기준정보!$H$6,IF(E70&gt;=기준정보!$H$3,E70-기준정보!$H$3,IF(E70&gt;=기준정보!$H$2,기준정보!$H$5,IF(E70&gt;=기준정보!$H$1,E70-기준정보!$H$1,0))))</f>
        <v>1:00:00</v>
      </c>
      <c r="N70" s="113">
        <f t="shared" si="18"/>
        <v>0.29380787037037037</v>
      </c>
      <c r="O70" s="114">
        <f t="shared" si="19"/>
        <v>7.0513888888888889</v>
      </c>
      <c r="P70" s="120">
        <f t="shared" si="20"/>
        <v>7</v>
      </c>
      <c r="Q70" s="120">
        <f t="shared" si="21"/>
        <v>7</v>
      </c>
      <c r="R70" s="120">
        <f t="shared" si="12"/>
        <v>0</v>
      </c>
      <c r="S70" s="120">
        <f t="shared" si="22"/>
        <v>0</v>
      </c>
      <c r="T70" s="120" t="str">
        <f t="shared" si="14"/>
        <v>정</v>
      </c>
      <c r="U70" s="113">
        <f>IFERROR(IF(P70&lt;8,기준정보!$H$7-N70,0),0)</f>
        <v>3.9525462962962943E-2</v>
      </c>
      <c r="V70" s="120">
        <f t="shared" si="23"/>
        <v>57</v>
      </c>
      <c r="W70" s="110"/>
    </row>
    <row r="71" spans="1:23">
      <c r="A71" s="89" t="s">
        <v>356</v>
      </c>
      <c r="B71" s="89" t="s">
        <v>298</v>
      </c>
      <c r="C71" s="89" t="s">
        <v>48</v>
      </c>
      <c r="D71" s="89" t="s">
        <v>107</v>
      </c>
      <c r="E71" s="89" t="s">
        <v>362</v>
      </c>
      <c r="F71" s="102">
        <f t="shared" si="13"/>
        <v>43836</v>
      </c>
      <c r="G71" s="125" t="str">
        <f t="shared" si="15"/>
        <v>1월</v>
      </c>
      <c r="H71" s="108">
        <f t="shared" si="16"/>
        <v>1</v>
      </c>
      <c r="I71" s="108" t="str">
        <f>VLOOKUP(H71,기준정보!D:E,2,FALSE)</f>
        <v>월</v>
      </c>
      <c r="J71" s="110" t="str">
        <f>IFERROR(VLOOKUP(F71,기준정보!A:B,2,FALSE),"")</f>
        <v/>
      </c>
      <c r="K71" s="110" t="str">
        <f t="shared" si="17"/>
        <v>정상근무</v>
      </c>
      <c r="L71" s="113">
        <f>IFERROR(IF(E71-D71&lt;0,기준정보!$H$11-공여사들_가공!D71+공여사들_가공!E71,E71-D71),"")</f>
        <v>0.39966435185185178</v>
      </c>
      <c r="M71" s="113" t="str">
        <f>IF(E71&gt;=기준정보!$H$4,기준정보!$H$6,IF(E71&gt;=기준정보!$H$3,E71-기준정보!$H$3,IF(E71&gt;=기준정보!$H$2,기준정보!$H$5,IF(E71&gt;=기준정보!$H$1,E71-기준정보!$H$1,0))))</f>
        <v>2:00:00</v>
      </c>
      <c r="N71" s="113">
        <f t="shared" si="18"/>
        <v>0.31633101851851847</v>
      </c>
      <c r="O71" s="114">
        <f t="shared" si="19"/>
        <v>7.5919444444444437</v>
      </c>
      <c r="P71" s="120">
        <f t="shared" si="20"/>
        <v>7</v>
      </c>
      <c r="Q71" s="120">
        <f t="shared" si="21"/>
        <v>7</v>
      </c>
      <c r="R71" s="120">
        <f t="shared" si="12"/>
        <v>0</v>
      </c>
      <c r="S71" s="120">
        <f t="shared" si="22"/>
        <v>0</v>
      </c>
      <c r="T71" s="120" t="str">
        <f t="shared" si="14"/>
        <v>정</v>
      </c>
      <c r="U71" s="113">
        <f>IFERROR(IF(P71&lt;8,기준정보!$H$7-N71,0),0)</f>
        <v>1.7002314814814845E-2</v>
      </c>
      <c r="V71" s="120">
        <f t="shared" si="23"/>
        <v>24</v>
      </c>
      <c r="W71" s="110"/>
    </row>
    <row r="72" spans="1:23">
      <c r="A72" s="89" t="s">
        <v>356</v>
      </c>
      <c r="B72" s="89" t="s">
        <v>299</v>
      </c>
      <c r="C72" s="89" t="s">
        <v>47</v>
      </c>
      <c r="D72" s="89" t="s">
        <v>138</v>
      </c>
      <c r="E72" s="89" t="s">
        <v>363</v>
      </c>
      <c r="F72" s="102">
        <f t="shared" si="13"/>
        <v>43836</v>
      </c>
      <c r="G72" s="125" t="str">
        <f t="shared" si="15"/>
        <v>1월</v>
      </c>
      <c r="H72" s="108">
        <f t="shared" si="16"/>
        <v>1</v>
      </c>
      <c r="I72" s="108" t="str">
        <f>VLOOKUP(H72,기준정보!D:E,2,FALSE)</f>
        <v>월</v>
      </c>
      <c r="J72" s="110" t="str">
        <f>IFERROR(VLOOKUP(F72,기준정보!A:B,2,FALSE),"")</f>
        <v/>
      </c>
      <c r="K72" s="110" t="str">
        <f t="shared" si="17"/>
        <v>정상근무</v>
      </c>
      <c r="L72" s="113">
        <f>IFERROR(IF(E72-D72&lt;0,기준정보!$H$11-공여사들_가공!D72+공여사들_가공!E72,E72-D72),"")</f>
        <v>0.40320601851851845</v>
      </c>
      <c r="M72" s="113">
        <f>IF(E72&gt;=기준정보!$H$4,기준정보!$H$6,IF(E72&gt;=기준정보!$H$3,E72-기준정보!$H$3,IF(E72&gt;=기준정보!$H$2,기준정보!$H$5,IF(E72&gt;=기준정보!$H$1,E72-기준정보!$H$1,0))))</f>
        <v>4.0324074074074012E-2</v>
      </c>
      <c r="N72" s="113">
        <f t="shared" si="18"/>
        <v>0.36288194444444444</v>
      </c>
      <c r="O72" s="114">
        <f t="shared" si="19"/>
        <v>8.7091666666666665</v>
      </c>
      <c r="P72" s="120">
        <f t="shared" si="20"/>
        <v>8</v>
      </c>
      <c r="Q72" s="120">
        <f t="shared" si="21"/>
        <v>8</v>
      </c>
      <c r="R72" s="120">
        <f t="shared" si="12"/>
        <v>0</v>
      </c>
      <c r="S72" s="120">
        <f t="shared" si="22"/>
        <v>0</v>
      </c>
      <c r="T72" s="120" t="str">
        <f t="shared" si="14"/>
        <v>정</v>
      </c>
      <c r="U72" s="113">
        <f>IFERROR(IF(P72&lt;8,기준정보!$H$7-N72,0),0)</f>
        <v>0</v>
      </c>
      <c r="V72" s="120">
        <f t="shared" si="23"/>
        <v>0</v>
      </c>
      <c r="W72" s="110"/>
    </row>
    <row r="73" spans="1:23">
      <c r="A73" s="89" t="s">
        <v>356</v>
      </c>
      <c r="B73" s="89" t="s">
        <v>300</v>
      </c>
      <c r="C73" s="89" t="s">
        <v>47</v>
      </c>
      <c r="D73" s="89" t="s">
        <v>179</v>
      </c>
      <c r="E73" s="89" t="s">
        <v>364</v>
      </c>
      <c r="F73" s="102">
        <f t="shared" si="13"/>
        <v>43836</v>
      </c>
      <c r="G73" s="125" t="str">
        <f t="shared" si="15"/>
        <v>1월</v>
      </c>
      <c r="H73" s="108">
        <f t="shared" si="16"/>
        <v>1</v>
      </c>
      <c r="I73" s="108" t="str">
        <f>VLOOKUP(H73,기준정보!D:E,2,FALSE)</f>
        <v>월</v>
      </c>
      <c r="J73" s="110" t="str">
        <f>IFERROR(VLOOKUP(F73,기준정보!A:B,2,FALSE),"")</f>
        <v/>
      </c>
      <c r="K73" s="110" t="str">
        <f t="shared" si="17"/>
        <v>정상근무</v>
      </c>
      <c r="L73" s="113">
        <f>IFERROR(IF(E73-D73&lt;0,기준정보!$H$11-공여사들_가공!D73+공여사들_가공!E73,E73-D73),"")</f>
        <v>0.53450231481481481</v>
      </c>
      <c r="M73" s="113" t="str">
        <f>IF(E73&gt;=기준정보!$H$4,기준정보!$H$6,IF(E73&gt;=기준정보!$H$3,E73-기준정보!$H$3,IF(E73&gt;=기준정보!$H$2,기준정보!$H$5,IF(E73&gt;=기준정보!$H$1,E73-기준정보!$H$1,0))))</f>
        <v>2:00:00</v>
      </c>
      <c r="N73" s="113">
        <f t="shared" si="18"/>
        <v>0.45116898148148149</v>
      </c>
      <c r="O73" s="114">
        <f t="shared" si="19"/>
        <v>10.828055555555554</v>
      </c>
      <c r="P73" s="120">
        <f t="shared" si="20"/>
        <v>10</v>
      </c>
      <c r="Q73" s="120">
        <f t="shared" si="21"/>
        <v>8</v>
      </c>
      <c r="R73" s="120">
        <f t="shared" si="12"/>
        <v>2</v>
      </c>
      <c r="S73" s="120">
        <f t="shared" si="22"/>
        <v>0</v>
      </c>
      <c r="T73" s="120" t="str">
        <f t="shared" si="14"/>
        <v>정</v>
      </c>
      <c r="U73" s="113">
        <f>IFERROR(IF(P73&lt;8,기준정보!$H$7-N73,0),0)</f>
        <v>0</v>
      </c>
      <c r="V73" s="120">
        <f t="shared" si="23"/>
        <v>0</v>
      </c>
      <c r="W73" s="110"/>
    </row>
    <row r="74" spans="1:23">
      <c r="A74" s="89" t="s">
        <v>356</v>
      </c>
      <c r="B74" s="89" t="s">
        <v>301</v>
      </c>
      <c r="C74" s="89" t="s">
        <v>44</v>
      </c>
      <c r="D74" s="89" t="s">
        <v>365</v>
      </c>
      <c r="E74" s="89" t="s">
        <v>366</v>
      </c>
      <c r="F74" s="102">
        <f t="shared" si="13"/>
        <v>43836</v>
      </c>
      <c r="G74" s="125" t="str">
        <f t="shared" si="15"/>
        <v>1월</v>
      </c>
      <c r="H74" s="108">
        <f t="shared" si="16"/>
        <v>1</v>
      </c>
      <c r="I74" s="108" t="str">
        <f>VLOOKUP(H74,기준정보!D:E,2,FALSE)</f>
        <v>월</v>
      </c>
      <c r="J74" s="110" t="str">
        <f>IFERROR(VLOOKUP(F74,기준정보!A:B,2,FALSE),"")</f>
        <v/>
      </c>
      <c r="K74" s="110" t="str">
        <f t="shared" si="17"/>
        <v>정상근무</v>
      </c>
      <c r="L74" s="113">
        <f>IFERROR(IF(E74-D74&lt;0,기준정보!$H$11-공여사들_가공!D74+공여사들_가공!E74,E74-D74),"")</f>
        <v>0.57174768518518504</v>
      </c>
      <c r="M74" s="113" t="str">
        <f>IF(E74&gt;=기준정보!$H$4,기준정보!$H$6,IF(E74&gt;=기준정보!$H$3,E74-기준정보!$H$3,IF(E74&gt;=기준정보!$H$2,기준정보!$H$5,IF(E74&gt;=기준정보!$H$1,E74-기준정보!$H$1,0))))</f>
        <v>2:00:00</v>
      </c>
      <c r="N74" s="113">
        <f t="shared" si="18"/>
        <v>0.48841435185185172</v>
      </c>
      <c r="O74" s="114">
        <f t="shared" si="19"/>
        <v>11.721944444444444</v>
      </c>
      <c r="P74" s="120">
        <f t="shared" si="20"/>
        <v>11</v>
      </c>
      <c r="Q74" s="120">
        <f t="shared" si="21"/>
        <v>8</v>
      </c>
      <c r="R74" s="120">
        <f t="shared" si="12"/>
        <v>3</v>
      </c>
      <c r="S74" s="120">
        <f t="shared" si="22"/>
        <v>0</v>
      </c>
      <c r="T74" s="120" t="str">
        <f t="shared" si="14"/>
        <v>정</v>
      </c>
      <c r="U74" s="113">
        <f>IFERROR(IF(P74&lt;8,기준정보!$H$7-N74,0),0)</f>
        <v>0</v>
      </c>
      <c r="V74" s="120">
        <f t="shared" si="23"/>
        <v>0</v>
      </c>
      <c r="W74" s="110"/>
    </row>
    <row r="75" spans="1:23">
      <c r="A75" s="89" t="s">
        <v>356</v>
      </c>
      <c r="B75" s="89" t="s">
        <v>288</v>
      </c>
      <c r="C75" s="89" t="s">
        <v>45</v>
      </c>
      <c r="D75" s="89" t="s">
        <v>367</v>
      </c>
      <c r="E75" s="89" t="s">
        <v>368</v>
      </c>
      <c r="F75" s="102">
        <f t="shared" si="13"/>
        <v>43836</v>
      </c>
      <c r="G75" s="125" t="str">
        <f t="shared" si="15"/>
        <v>1월</v>
      </c>
      <c r="H75" s="108">
        <f t="shared" si="16"/>
        <v>1</v>
      </c>
      <c r="I75" s="108" t="str">
        <f>VLOOKUP(H75,기준정보!D:E,2,FALSE)</f>
        <v>월</v>
      </c>
      <c r="J75" s="110" t="str">
        <f>IFERROR(VLOOKUP(F75,기준정보!A:B,2,FALSE),"")</f>
        <v/>
      </c>
      <c r="K75" s="110" t="str">
        <f t="shared" si="17"/>
        <v>정상근무</v>
      </c>
      <c r="L75" s="113">
        <f>IFERROR(IF(E75-D75&lt;0,기준정보!$H$11-공여사들_가공!D75+공여사들_가공!E75,E75-D75),"")</f>
        <v>0.40771990740740738</v>
      </c>
      <c r="M75" s="113">
        <f>IF(E75&gt;=기준정보!$H$4,기준정보!$H$6,IF(E75&gt;=기준정보!$H$3,E75-기준정보!$H$3,IF(E75&gt;=기준정보!$H$2,기준정보!$H$5,IF(E75&gt;=기준정보!$H$1,E75-기준정보!$H$1,0))))</f>
        <v>1.6504629629629619E-2</v>
      </c>
      <c r="N75" s="113">
        <f t="shared" si="18"/>
        <v>0.39121527777777776</v>
      </c>
      <c r="O75" s="114">
        <f t="shared" si="19"/>
        <v>9.3891666666666662</v>
      </c>
      <c r="P75" s="120">
        <f t="shared" si="20"/>
        <v>9</v>
      </c>
      <c r="Q75" s="120">
        <f t="shared" si="21"/>
        <v>8</v>
      </c>
      <c r="R75" s="120">
        <f t="shared" si="12"/>
        <v>1</v>
      </c>
      <c r="S75" s="120">
        <f t="shared" si="22"/>
        <v>0</v>
      </c>
      <c r="T75" s="120" t="str">
        <f t="shared" si="14"/>
        <v>정</v>
      </c>
      <c r="U75" s="113">
        <f>IFERROR(IF(P75&lt;8,기준정보!$H$7-N75,0),0)</f>
        <v>0</v>
      </c>
      <c r="V75" s="120">
        <f t="shared" si="23"/>
        <v>0</v>
      </c>
      <c r="W75" s="110"/>
    </row>
    <row r="76" spans="1:23">
      <c r="A76" s="89" t="s">
        <v>356</v>
      </c>
      <c r="B76" s="89" t="s">
        <v>289</v>
      </c>
      <c r="C76" s="89" t="s">
        <v>44</v>
      </c>
      <c r="D76" s="89" t="s">
        <v>369</v>
      </c>
      <c r="E76" s="89" t="s">
        <v>370</v>
      </c>
      <c r="F76" s="102">
        <f t="shared" si="13"/>
        <v>43836</v>
      </c>
      <c r="G76" s="125" t="str">
        <f t="shared" si="15"/>
        <v>1월</v>
      </c>
      <c r="H76" s="108">
        <f t="shared" si="16"/>
        <v>1</v>
      </c>
      <c r="I76" s="108" t="str">
        <f>VLOOKUP(H76,기준정보!D:E,2,FALSE)</f>
        <v>월</v>
      </c>
      <c r="J76" s="110" t="str">
        <f>IFERROR(VLOOKUP(F76,기준정보!A:B,2,FALSE),"")</f>
        <v/>
      </c>
      <c r="K76" s="110" t="str">
        <f t="shared" si="17"/>
        <v>정상근무</v>
      </c>
      <c r="L76" s="113">
        <f>IFERROR(IF(E76-D76&lt;0,기준정보!$H$11-공여사들_가공!D76+공여사들_가공!E76,E76-D76),"")</f>
        <v>0.57175925925925919</v>
      </c>
      <c r="M76" s="113" t="str">
        <f>IF(E76&gt;=기준정보!$H$4,기준정보!$H$6,IF(E76&gt;=기준정보!$H$3,E76-기준정보!$H$3,IF(E76&gt;=기준정보!$H$2,기준정보!$H$5,IF(E76&gt;=기준정보!$H$1,E76-기준정보!$H$1,0))))</f>
        <v>2:00:00</v>
      </c>
      <c r="N76" s="113">
        <f t="shared" si="18"/>
        <v>0.48842592592592587</v>
      </c>
      <c r="O76" s="114">
        <f t="shared" si="19"/>
        <v>11.722222222222223</v>
      </c>
      <c r="P76" s="120">
        <f t="shared" si="20"/>
        <v>11</v>
      </c>
      <c r="Q76" s="120">
        <f t="shared" si="21"/>
        <v>8</v>
      </c>
      <c r="R76" s="120">
        <f t="shared" si="12"/>
        <v>3</v>
      </c>
      <c r="S76" s="120">
        <f t="shared" si="22"/>
        <v>0</v>
      </c>
      <c r="T76" s="120" t="str">
        <f t="shared" si="14"/>
        <v>정</v>
      </c>
      <c r="U76" s="113">
        <f>IFERROR(IF(P76&lt;8,기준정보!$H$7-N76,0),0)</f>
        <v>0</v>
      </c>
      <c r="V76" s="120">
        <f t="shared" si="23"/>
        <v>0</v>
      </c>
      <c r="W76" s="110"/>
    </row>
    <row r="77" spans="1:23">
      <c r="A77" s="89" t="s">
        <v>356</v>
      </c>
      <c r="B77" s="89" t="s">
        <v>290</v>
      </c>
      <c r="C77" s="89" t="s">
        <v>49</v>
      </c>
      <c r="D77" s="89" t="s">
        <v>371</v>
      </c>
      <c r="E77" s="89" t="s">
        <v>372</v>
      </c>
      <c r="F77" s="102">
        <f t="shared" si="13"/>
        <v>43836</v>
      </c>
      <c r="G77" s="125" t="str">
        <f t="shared" si="15"/>
        <v>1월</v>
      </c>
      <c r="H77" s="108">
        <f t="shared" si="16"/>
        <v>1</v>
      </c>
      <c r="I77" s="108" t="str">
        <f>VLOOKUP(H77,기준정보!D:E,2,FALSE)</f>
        <v>월</v>
      </c>
      <c r="J77" s="110" t="str">
        <f>IFERROR(VLOOKUP(F77,기준정보!A:B,2,FALSE),"")</f>
        <v/>
      </c>
      <c r="K77" s="110" t="str">
        <f t="shared" si="17"/>
        <v>정상근무</v>
      </c>
      <c r="L77" s="113">
        <f>IFERROR(IF(E77-D77&lt;0,기준정보!$H$11-공여사들_가공!D77+공여사들_가공!E77,E77-D77),"")</f>
        <v>0.37702546296296291</v>
      </c>
      <c r="M77" s="113">
        <f>IF(E77&gt;=기준정보!$H$4,기준정보!$H$6,IF(E77&gt;=기준정보!$H$3,E77-기준정보!$H$3,IF(E77&gt;=기준정보!$H$2,기준정보!$H$5,IF(E77&gt;=기준정보!$H$1,E77-기준정보!$H$1,0))))</f>
        <v>8.5185185185184809E-3</v>
      </c>
      <c r="N77" s="113">
        <f t="shared" si="18"/>
        <v>0.36850694444444443</v>
      </c>
      <c r="O77" s="114">
        <f t="shared" si="19"/>
        <v>8.8441666666666681</v>
      </c>
      <c r="P77" s="120">
        <f t="shared" si="20"/>
        <v>8</v>
      </c>
      <c r="Q77" s="120">
        <f t="shared" si="21"/>
        <v>8</v>
      </c>
      <c r="R77" s="120">
        <f t="shared" si="12"/>
        <v>0</v>
      </c>
      <c r="S77" s="120">
        <f t="shared" si="22"/>
        <v>0</v>
      </c>
      <c r="T77" s="120" t="str">
        <f t="shared" si="14"/>
        <v>정</v>
      </c>
      <c r="U77" s="113">
        <f>IFERROR(IF(P77&lt;8,기준정보!$H$7-N77,0),0)</f>
        <v>0</v>
      </c>
      <c r="V77" s="120">
        <f t="shared" si="23"/>
        <v>0</v>
      </c>
      <c r="W77" s="110"/>
    </row>
    <row r="78" spans="1:23">
      <c r="A78" s="89" t="s">
        <v>356</v>
      </c>
      <c r="B78" s="89" t="s">
        <v>291</v>
      </c>
      <c r="C78" s="89" t="s">
        <v>309</v>
      </c>
      <c r="D78" s="89" t="s">
        <v>373</v>
      </c>
      <c r="E78" s="89" t="s">
        <v>374</v>
      </c>
      <c r="F78" s="102">
        <f t="shared" si="13"/>
        <v>43836</v>
      </c>
      <c r="G78" s="125" t="str">
        <f t="shared" si="15"/>
        <v>1월</v>
      </c>
      <c r="H78" s="108">
        <f t="shared" si="16"/>
        <v>1</v>
      </c>
      <c r="I78" s="108" t="str">
        <f>VLOOKUP(H78,기준정보!D:E,2,FALSE)</f>
        <v>월</v>
      </c>
      <c r="J78" s="110" t="str">
        <f>IFERROR(VLOOKUP(F78,기준정보!A:B,2,FALSE),"")</f>
        <v/>
      </c>
      <c r="K78" s="110" t="str">
        <f t="shared" si="17"/>
        <v>정상근무</v>
      </c>
      <c r="L78" s="113">
        <f>IFERROR(IF(E78-D78&lt;0,기준정보!$H$11-공여사들_가공!D78+공여사들_가공!E78,E78-D78),"")</f>
        <v>0.50402777777777774</v>
      </c>
      <c r="M78" s="113" t="str">
        <f>IF(E78&gt;=기준정보!$H$4,기준정보!$H$6,IF(E78&gt;=기준정보!$H$3,E78-기준정보!$H$3,IF(E78&gt;=기준정보!$H$2,기준정보!$H$5,IF(E78&gt;=기준정보!$H$1,E78-기준정보!$H$1,0))))</f>
        <v>2:00:00</v>
      </c>
      <c r="N78" s="113">
        <f t="shared" si="18"/>
        <v>0.42069444444444443</v>
      </c>
      <c r="O78" s="114">
        <f t="shared" si="19"/>
        <v>10.096666666666668</v>
      </c>
      <c r="P78" s="120">
        <f t="shared" si="20"/>
        <v>10</v>
      </c>
      <c r="Q78" s="120">
        <f t="shared" si="21"/>
        <v>8</v>
      </c>
      <c r="R78" s="120">
        <f t="shared" si="12"/>
        <v>2</v>
      </c>
      <c r="S78" s="120">
        <f t="shared" si="22"/>
        <v>0</v>
      </c>
      <c r="T78" s="120" t="str">
        <f t="shared" si="14"/>
        <v>정</v>
      </c>
      <c r="U78" s="113">
        <f>IFERROR(IF(P78&lt;8,기준정보!$H$7-N78,0),0)</f>
        <v>0</v>
      </c>
      <c r="V78" s="120">
        <f t="shared" si="23"/>
        <v>0</v>
      </c>
      <c r="W78" s="110"/>
    </row>
    <row r="79" spans="1:23">
      <c r="A79" s="89" t="s">
        <v>356</v>
      </c>
      <c r="B79" s="89" t="s">
        <v>292</v>
      </c>
      <c r="C79" s="89" t="s">
        <v>45</v>
      </c>
      <c r="D79" s="89" t="s">
        <v>50</v>
      </c>
      <c r="E79" s="89" t="s">
        <v>50</v>
      </c>
      <c r="F79" s="102">
        <f t="shared" si="13"/>
        <v>43836</v>
      </c>
      <c r="G79" s="125" t="str">
        <f t="shared" si="15"/>
        <v>1월</v>
      </c>
      <c r="H79" s="108">
        <f t="shared" si="16"/>
        <v>1</v>
      </c>
      <c r="I79" s="108" t="str">
        <f>VLOOKUP(H79,기준정보!D:E,2,FALSE)</f>
        <v>월</v>
      </c>
      <c r="J79" s="110" t="str">
        <f>IFERROR(VLOOKUP(F79,기준정보!A:B,2,FALSE),"")</f>
        <v/>
      </c>
      <c r="K79" s="110" t="str">
        <f t="shared" si="17"/>
        <v>정상근무</v>
      </c>
      <c r="L79" s="113" t="str">
        <f>IFERROR(IF(E79-D79&lt;0,기준정보!$H$11-공여사들_가공!D79+공여사들_가공!E79,E79-D79),"")</f>
        <v/>
      </c>
      <c r="M79" s="113">
        <f>IF(E79&gt;=기준정보!$H$4,기준정보!$H$6,IF(E79&gt;=기준정보!$H$3,E79-기준정보!$H$3,IF(E79&gt;=기준정보!$H$2,기준정보!$H$5,IF(E79&gt;=기준정보!$H$1,E79-기준정보!$H$1,0))))</f>
        <v>0</v>
      </c>
      <c r="N79" s="113" t="str">
        <f t="shared" si="18"/>
        <v/>
      </c>
      <c r="O79" s="114" t="str">
        <f t="shared" si="19"/>
        <v/>
      </c>
      <c r="P79" s="120">
        <f t="shared" si="20"/>
        <v>0</v>
      </c>
      <c r="Q79" s="120">
        <f t="shared" si="21"/>
        <v>0</v>
      </c>
      <c r="R79" s="120">
        <f t="shared" si="12"/>
        <v>0</v>
      </c>
      <c r="S79" s="120">
        <f t="shared" si="22"/>
        <v>0</v>
      </c>
      <c r="T79" s="120" t="str">
        <f t="shared" si="14"/>
        <v/>
      </c>
      <c r="U79" s="113">
        <f>IFERROR(IF(P79&lt;8,기준정보!$H$7-N79,0),0)</f>
        <v>0</v>
      </c>
      <c r="V79" s="120">
        <f t="shared" si="23"/>
        <v>0</v>
      </c>
      <c r="W79" s="110"/>
    </row>
    <row r="80" spans="1:23">
      <c r="A80" s="89" t="s">
        <v>375</v>
      </c>
      <c r="B80" s="89" t="s">
        <v>294</v>
      </c>
      <c r="C80" s="89" t="s">
        <v>45</v>
      </c>
      <c r="D80" s="89" t="s">
        <v>376</v>
      </c>
      <c r="E80" s="89" t="s">
        <v>377</v>
      </c>
      <c r="F80" s="102">
        <f t="shared" si="13"/>
        <v>43837</v>
      </c>
      <c r="G80" s="125" t="str">
        <f t="shared" si="15"/>
        <v>1월</v>
      </c>
      <c r="H80" s="108">
        <f t="shared" si="16"/>
        <v>2</v>
      </c>
      <c r="I80" s="108" t="str">
        <f>VLOOKUP(H80,기준정보!D:E,2,FALSE)</f>
        <v>화</v>
      </c>
      <c r="J80" s="110" t="str">
        <f>IFERROR(VLOOKUP(F80,기준정보!A:B,2,FALSE),"")</f>
        <v/>
      </c>
      <c r="K80" s="110" t="str">
        <f t="shared" si="17"/>
        <v>정상근무</v>
      </c>
      <c r="L80" s="113">
        <f>IFERROR(IF(E80-D80&lt;0,기준정보!$H$11-공여사들_가공!D80+공여사들_가공!E80,E80-D80),"")</f>
        <v>0.60939814814814808</v>
      </c>
      <c r="M80" s="113">
        <f>IF(E80&gt;=기준정보!$H$4,기준정보!$H$6,IF(E80&gt;=기준정보!$H$3,E80-기준정보!$H$3,IF(E80&gt;=기준정보!$H$2,기준정보!$H$5,IF(E80&gt;=기준정보!$H$1,E80-기준정보!$H$1,0))))</f>
        <v>0</v>
      </c>
      <c r="N80" s="113">
        <f t="shared" si="18"/>
        <v>0.60939814814814808</v>
      </c>
      <c r="O80" s="114">
        <f t="shared" si="19"/>
        <v>14.625555555555556</v>
      </c>
      <c r="P80" s="120">
        <f t="shared" si="20"/>
        <v>14</v>
      </c>
      <c r="Q80" s="120">
        <f t="shared" si="21"/>
        <v>8</v>
      </c>
      <c r="R80" s="120">
        <f t="shared" si="12"/>
        <v>3</v>
      </c>
      <c r="S80" s="120">
        <f t="shared" si="22"/>
        <v>3</v>
      </c>
      <c r="T80" s="120" t="str">
        <f t="shared" si="14"/>
        <v>정</v>
      </c>
      <c r="U80" s="113">
        <f>IFERROR(IF(P80&lt;8,기준정보!$H$7-N80,0),0)</f>
        <v>0</v>
      </c>
      <c r="V80" s="120">
        <f t="shared" si="23"/>
        <v>0</v>
      </c>
      <c r="W80" s="110"/>
    </row>
    <row r="81" spans="1:23">
      <c r="A81" s="89" t="s">
        <v>375</v>
      </c>
      <c r="B81" s="89" t="s">
        <v>295</v>
      </c>
      <c r="C81" s="89" t="s">
        <v>43</v>
      </c>
      <c r="D81" s="89" t="s">
        <v>378</v>
      </c>
      <c r="E81" s="89" t="s">
        <v>379</v>
      </c>
      <c r="F81" s="102">
        <f t="shared" si="13"/>
        <v>43837</v>
      </c>
      <c r="G81" s="125" t="str">
        <f t="shared" si="15"/>
        <v>1월</v>
      </c>
      <c r="H81" s="108">
        <f t="shared" si="16"/>
        <v>2</v>
      </c>
      <c r="I81" s="108" t="str">
        <f>VLOOKUP(H81,기준정보!D:E,2,FALSE)</f>
        <v>화</v>
      </c>
      <c r="J81" s="110" t="str">
        <f>IFERROR(VLOOKUP(F81,기준정보!A:B,2,FALSE),"")</f>
        <v/>
      </c>
      <c r="K81" s="110" t="str">
        <f t="shared" si="17"/>
        <v>정상근무</v>
      </c>
      <c r="L81" s="113">
        <f>IFERROR(IF(E81-D81&lt;0,기준정보!$H$11-공여사들_가공!D81+공여사들_가공!E81,E81-D81),"")</f>
        <v>0.56311342592592584</v>
      </c>
      <c r="M81" s="113" t="str">
        <f>IF(E81&gt;=기준정보!$H$4,기준정보!$H$6,IF(E81&gt;=기준정보!$H$3,E81-기준정보!$H$3,IF(E81&gt;=기준정보!$H$2,기준정보!$H$5,IF(E81&gt;=기준정보!$H$1,E81-기준정보!$H$1,0))))</f>
        <v>2:00:00</v>
      </c>
      <c r="N81" s="113">
        <f t="shared" si="18"/>
        <v>0.47978009259259252</v>
      </c>
      <c r="O81" s="114">
        <f t="shared" si="19"/>
        <v>11.514722222222222</v>
      </c>
      <c r="P81" s="120">
        <f t="shared" si="20"/>
        <v>11</v>
      </c>
      <c r="Q81" s="120">
        <f t="shared" si="21"/>
        <v>8</v>
      </c>
      <c r="R81" s="120">
        <f t="shared" si="12"/>
        <v>3</v>
      </c>
      <c r="S81" s="120">
        <f t="shared" si="22"/>
        <v>0</v>
      </c>
      <c r="T81" s="120" t="str">
        <f t="shared" si="14"/>
        <v>정</v>
      </c>
      <c r="U81" s="113">
        <f>IFERROR(IF(P81&lt;8,기준정보!$H$7-N81,0),0)</f>
        <v>0</v>
      </c>
      <c r="V81" s="120">
        <f t="shared" si="23"/>
        <v>0</v>
      </c>
      <c r="W81" s="110"/>
    </row>
    <row r="82" spans="1:23">
      <c r="A82" s="89" t="s">
        <v>375</v>
      </c>
      <c r="B82" s="89" t="s">
        <v>296</v>
      </c>
      <c r="C82" s="89" t="s">
        <v>46</v>
      </c>
      <c r="D82" s="89" t="s">
        <v>380</v>
      </c>
      <c r="E82" s="89" t="s">
        <v>381</v>
      </c>
      <c r="F82" s="102">
        <f t="shared" si="13"/>
        <v>43837</v>
      </c>
      <c r="G82" s="125" t="str">
        <f t="shared" si="15"/>
        <v>1월</v>
      </c>
      <c r="H82" s="108">
        <f t="shared" si="16"/>
        <v>2</v>
      </c>
      <c r="I82" s="108" t="str">
        <f>VLOOKUP(H82,기준정보!D:E,2,FALSE)</f>
        <v>화</v>
      </c>
      <c r="J82" s="110" t="str">
        <f>IFERROR(VLOOKUP(F82,기준정보!A:B,2,FALSE),"")</f>
        <v/>
      </c>
      <c r="K82" s="110" t="str">
        <f t="shared" si="17"/>
        <v>정상근무</v>
      </c>
      <c r="L82" s="113">
        <f>IFERROR(IF(E82-D82&lt;0,기준정보!$H$11-공여사들_가공!D82+공여사들_가공!E82,E82-D82),"")</f>
        <v>0.164988425925926</v>
      </c>
      <c r="M82" s="113">
        <f>IF(E82&gt;=기준정보!$H$4,기준정보!$H$6,IF(E82&gt;=기준정보!$H$3,E82-기준정보!$H$3,IF(E82&gt;=기준정보!$H$2,기준정보!$H$5,IF(E82&gt;=기준정보!$H$1,E82-기준정보!$H$1,0))))</f>
        <v>2.8819444444444509E-3</v>
      </c>
      <c r="N82" s="113">
        <f t="shared" si="18"/>
        <v>0.16210648148148155</v>
      </c>
      <c r="O82" s="114">
        <f t="shared" si="19"/>
        <v>3.8905555555555553</v>
      </c>
      <c r="P82" s="120">
        <f t="shared" si="20"/>
        <v>3</v>
      </c>
      <c r="Q82" s="120">
        <f t="shared" si="21"/>
        <v>3</v>
      </c>
      <c r="R82" s="120">
        <f t="shared" si="12"/>
        <v>0</v>
      </c>
      <c r="S82" s="120">
        <f t="shared" si="22"/>
        <v>0</v>
      </c>
      <c r="T82" s="120" t="str">
        <f t="shared" si="14"/>
        <v>정</v>
      </c>
      <c r="U82" s="113">
        <f>IFERROR(IF(P82&lt;8,기준정보!$H$7-N82,0),0)</f>
        <v>0.17122685185185177</v>
      </c>
      <c r="V82" s="130">
        <f t="shared" si="23"/>
        <v>247</v>
      </c>
      <c r="W82" s="110" t="s">
        <v>1583</v>
      </c>
    </row>
    <row r="83" spans="1:23">
      <c r="A83" s="89" t="s">
        <v>375</v>
      </c>
      <c r="B83" s="89" t="s">
        <v>297</v>
      </c>
      <c r="C83" s="89" t="s">
        <v>45</v>
      </c>
      <c r="D83" s="89" t="s">
        <v>382</v>
      </c>
      <c r="E83" s="89" t="s">
        <v>50</v>
      </c>
      <c r="F83" s="102">
        <f t="shared" si="13"/>
        <v>43837</v>
      </c>
      <c r="G83" s="125" t="str">
        <f t="shared" si="15"/>
        <v>1월</v>
      </c>
      <c r="H83" s="108">
        <f t="shared" si="16"/>
        <v>2</v>
      </c>
      <c r="I83" s="108" t="str">
        <f>VLOOKUP(H83,기준정보!D:E,2,FALSE)</f>
        <v>화</v>
      </c>
      <c r="J83" s="110" t="str">
        <f>IFERROR(VLOOKUP(F83,기준정보!A:B,2,FALSE),"")</f>
        <v/>
      </c>
      <c r="K83" s="110" t="str">
        <f t="shared" si="17"/>
        <v>정상근무</v>
      </c>
      <c r="L83" s="113" t="str">
        <f>IFERROR(IF(E83-D83&lt;0,기준정보!$H$11-공여사들_가공!D83+공여사들_가공!E83,E83-D83),"")</f>
        <v/>
      </c>
      <c r="M83" s="113">
        <f>IF(E83&gt;=기준정보!$H$4,기준정보!$H$6,IF(E83&gt;=기준정보!$H$3,E83-기준정보!$H$3,IF(E83&gt;=기준정보!$H$2,기준정보!$H$5,IF(E83&gt;=기준정보!$H$1,E83-기준정보!$H$1,0))))</f>
        <v>0</v>
      </c>
      <c r="N83" s="113" t="str">
        <f t="shared" si="18"/>
        <v/>
      </c>
      <c r="O83" s="114" t="str">
        <f t="shared" si="19"/>
        <v/>
      </c>
      <c r="P83" s="120">
        <f t="shared" si="20"/>
        <v>0</v>
      </c>
      <c r="Q83" s="120">
        <f t="shared" si="21"/>
        <v>0</v>
      </c>
      <c r="R83" s="120">
        <f t="shared" si="12"/>
        <v>0</v>
      </c>
      <c r="S83" s="120">
        <f t="shared" si="22"/>
        <v>0</v>
      </c>
      <c r="T83" s="120" t="str">
        <f t="shared" si="14"/>
        <v/>
      </c>
      <c r="U83" s="113">
        <f>IFERROR(IF(P83&lt;8,기준정보!$H$7-N83,0),0)</f>
        <v>0</v>
      </c>
      <c r="V83" s="120">
        <f t="shared" si="23"/>
        <v>0</v>
      </c>
      <c r="W83" s="110"/>
    </row>
    <row r="84" spans="1:23">
      <c r="A84" s="89" t="s">
        <v>375</v>
      </c>
      <c r="B84" s="89" t="s">
        <v>298</v>
      </c>
      <c r="C84" s="89" t="s">
        <v>48</v>
      </c>
      <c r="D84" s="89" t="s">
        <v>383</v>
      </c>
      <c r="E84" s="89" t="s">
        <v>384</v>
      </c>
      <c r="F84" s="102">
        <f t="shared" si="13"/>
        <v>43837</v>
      </c>
      <c r="G84" s="125" t="str">
        <f t="shared" si="15"/>
        <v>1월</v>
      </c>
      <c r="H84" s="108">
        <f t="shared" si="16"/>
        <v>2</v>
      </c>
      <c r="I84" s="108" t="str">
        <f>VLOOKUP(H84,기준정보!D:E,2,FALSE)</f>
        <v>화</v>
      </c>
      <c r="J84" s="110" t="str">
        <f>IFERROR(VLOOKUP(F84,기준정보!A:B,2,FALSE),"")</f>
        <v/>
      </c>
      <c r="K84" s="110" t="str">
        <f t="shared" si="17"/>
        <v>정상근무</v>
      </c>
      <c r="L84" s="113">
        <f>IFERROR(IF(E84-D84&lt;0,기준정보!$H$11-공여사들_가공!D84+공여사들_가공!E84,E84-D84),"")</f>
        <v>0.52509259259259244</v>
      </c>
      <c r="M84" s="113" t="str">
        <f>IF(E84&gt;=기준정보!$H$4,기준정보!$H$6,IF(E84&gt;=기준정보!$H$3,E84-기준정보!$H$3,IF(E84&gt;=기준정보!$H$2,기준정보!$H$5,IF(E84&gt;=기준정보!$H$1,E84-기준정보!$H$1,0))))</f>
        <v>2:00:00</v>
      </c>
      <c r="N84" s="113">
        <f t="shared" si="18"/>
        <v>0.44175925925925913</v>
      </c>
      <c r="O84" s="114">
        <f t="shared" si="19"/>
        <v>10.602222222222222</v>
      </c>
      <c r="P84" s="120">
        <f t="shared" si="20"/>
        <v>10</v>
      </c>
      <c r="Q84" s="120">
        <f t="shared" si="21"/>
        <v>8</v>
      </c>
      <c r="R84" s="120">
        <f t="shared" si="12"/>
        <v>2</v>
      </c>
      <c r="S84" s="120">
        <f t="shared" si="22"/>
        <v>0</v>
      </c>
      <c r="T84" s="120" t="str">
        <f t="shared" si="14"/>
        <v>정</v>
      </c>
      <c r="U84" s="113">
        <f>IFERROR(IF(P84&lt;8,기준정보!$H$7-N84,0),0)</f>
        <v>0</v>
      </c>
      <c r="V84" s="120">
        <f t="shared" si="23"/>
        <v>0</v>
      </c>
      <c r="W84" s="110"/>
    </row>
    <row r="85" spans="1:23">
      <c r="A85" s="89" t="s">
        <v>375</v>
      </c>
      <c r="B85" s="89" t="s">
        <v>299</v>
      </c>
      <c r="C85" s="89" t="s">
        <v>47</v>
      </c>
      <c r="D85" s="89" t="s">
        <v>271</v>
      </c>
      <c r="E85" s="89" t="s">
        <v>385</v>
      </c>
      <c r="F85" s="102">
        <f t="shared" si="13"/>
        <v>43837</v>
      </c>
      <c r="G85" s="125" t="str">
        <f t="shared" si="15"/>
        <v>1월</v>
      </c>
      <c r="H85" s="108">
        <f t="shared" si="16"/>
        <v>2</v>
      </c>
      <c r="I85" s="108" t="str">
        <f>VLOOKUP(H85,기준정보!D:E,2,FALSE)</f>
        <v>화</v>
      </c>
      <c r="J85" s="110" t="str">
        <f>IFERROR(VLOOKUP(F85,기준정보!A:B,2,FALSE),"")</f>
        <v/>
      </c>
      <c r="K85" s="110" t="str">
        <f t="shared" si="17"/>
        <v>정상근무</v>
      </c>
      <c r="L85" s="113">
        <f>IFERROR(IF(E85-D85&lt;0,기준정보!$H$11-공여사들_가공!D85+공여사들_가공!E85,E85-D85),"")</f>
        <v>0.48543981481481485</v>
      </c>
      <c r="M85" s="113" t="str">
        <f>IF(E85&gt;=기준정보!$H$4,기준정보!$H$6,IF(E85&gt;=기준정보!$H$3,E85-기준정보!$H$3,IF(E85&gt;=기준정보!$H$2,기준정보!$H$5,IF(E85&gt;=기준정보!$H$1,E85-기준정보!$H$1,0))))</f>
        <v>2:00:00</v>
      </c>
      <c r="N85" s="113">
        <f t="shared" si="18"/>
        <v>0.40210648148148154</v>
      </c>
      <c r="O85" s="114">
        <f t="shared" si="19"/>
        <v>9.650555555555556</v>
      </c>
      <c r="P85" s="120">
        <f t="shared" si="20"/>
        <v>9</v>
      </c>
      <c r="Q85" s="120">
        <f t="shared" si="21"/>
        <v>8</v>
      </c>
      <c r="R85" s="120">
        <f t="shared" si="12"/>
        <v>1</v>
      </c>
      <c r="S85" s="120">
        <f t="shared" si="22"/>
        <v>0</v>
      </c>
      <c r="T85" s="120" t="str">
        <f t="shared" si="14"/>
        <v>정</v>
      </c>
      <c r="U85" s="113">
        <f>IFERROR(IF(P85&lt;8,기준정보!$H$7-N85,0),0)</f>
        <v>0</v>
      </c>
      <c r="V85" s="120">
        <f t="shared" si="23"/>
        <v>0</v>
      </c>
      <c r="W85" s="110"/>
    </row>
    <row r="86" spans="1:23">
      <c r="A86" s="89" t="s">
        <v>375</v>
      </c>
      <c r="B86" s="89" t="s">
        <v>300</v>
      </c>
      <c r="C86" s="89" t="s">
        <v>47</v>
      </c>
      <c r="D86" s="89" t="s">
        <v>386</v>
      </c>
      <c r="E86" s="89" t="s">
        <v>387</v>
      </c>
      <c r="F86" s="102">
        <f t="shared" si="13"/>
        <v>43837</v>
      </c>
      <c r="G86" s="125" t="str">
        <f t="shared" si="15"/>
        <v>1월</v>
      </c>
      <c r="H86" s="108">
        <f t="shared" si="16"/>
        <v>2</v>
      </c>
      <c r="I86" s="108" t="str">
        <f>VLOOKUP(H86,기준정보!D:E,2,FALSE)</f>
        <v>화</v>
      </c>
      <c r="J86" s="110" t="str">
        <f>IFERROR(VLOOKUP(F86,기준정보!A:B,2,FALSE),"")</f>
        <v/>
      </c>
      <c r="K86" s="110" t="str">
        <f t="shared" si="17"/>
        <v>정상근무</v>
      </c>
      <c r="L86" s="113">
        <f>IFERROR(IF(E86-D86&lt;0,기준정보!$H$11-공여사들_가공!D86+공여사들_가공!E86,E86-D86),"")</f>
        <v>0.48348379629629629</v>
      </c>
      <c r="M86" s="113" t="str">
        <f>IF(E86&gt;=기준정보!$H$4,기준정보!$H$6,IF(E86&gt;=기준정보!$H$3,E86-기준정보!$H$3,IF(E86&gt;=기준정보!$H$2,기준정보!$H$5,IF(E86&gt;=기준정보!$H$1,E86-기준정보!$H$1,0))))</f>
        <v>2:00:00</v>
      </c>
      <c r="N86" s="113">
        <f t="shared" si="18"/>
        <v>0.40015046296296297</v>
      </c>
      <c r="O86" s="114">
        <f t="shared" si="19"/>
        <v>9.6036111111111104</v>
      </c>
      <c r="P86" s="120">
        <f t="shared" si="20"/>
        <v>9</v>
      </c>
      <c r="Q86" s="120">
        <f t="shared" si="21"/>
        <v>8</v>
      </c>
      <c r="R86" s="120">
        <f t="shared" si="12"/>
        <v>1</v>
      </c>
      <c r="S86" s="120">
        <f t="shared" si="22"/>
        <v>0</v>
      </c>
      <c r="T86" s="120" t="str">
        <f t="shared" si="14"/>
        <v>정</v>
      </c>
      <c r="U86" s="113">
        <f>IFERROR(IF(P86&lt;8,기준정보!$H$7-N86,0),0)</f>
        <v>0</v>
      </c>
      <c r="V86" s="120">
        <f t="shared" si="23"/>
        <v>0</v>
      </c>
      <c r="W86" s="110"/>
    </row>
    <row r="87" spans="1:23">
      <c r="A87" s="89" t="s">
        <v>375</v>
      </c>
      <c r="B87" s="89" t="s">
        <v>301</v>
      </c>
      <c r="C87" s="89" t="s">
        <v>44</v>
      </c>
      <c r="D87" s="89" t="s">
        <v>388</v>
      </c>
      <c r="E87" s="89" t="s">
        <v>389</v>
      </c>
      <c r="F87" s="102">
        <f t="shared" si="13"/>
        <v>43837</v>
      </c>
      <c r="G87" s="125" t="str">
        <f t="shared" si="15"/>
        <v>1월</v>
      </c>
      <c r="H87" s="108">
        <f t="shared" si="16"/>
        <v>2</v>
      </c>
      <c r="I87" s="108" t="str">
        <f>VLOOKUP(H87,기준정보!D:E,2,FALSE)</f>
        <v>화</v>
      </c>
      <c r="J87" s="110" t="str">
        <f>IFERROR(VLOOKUP(F87,기준정보!A:B,2,FALSE),"")</f>
        <v/>
      </c>
      <c r="K87" s="110" t="str">
        <f t="shared" si="17"/>
        <v>정상근무</v>
      </c>
      <c r="L87" s="113">
        <f>IFERROR(IF(E87-D87&lt;0,기준정보!$H$11-공여사들_가공!D87+공여사들_가공!E87,E87-D87),"")</f>
        <v>0.61375000000000002</v>
      </c>
      <c r="M87" s="113" t="str">
        <f>IF(E87&gt;=기준정보!$H$4,기준정보!$H$6,IF(E87&gt;=기준정보!$H$3,E87-기준정보!$H$3,IF(E87&gt;=기준정보!$H$2,기준정보!$H$5,IF(E87&gt;=기준정보!$H$1,E87-기준정보!$H$1,0))))</f>
        <v>2:00:00</v>
      </c>
      <c r="N87" s="113">
        <f t="shared" si="18"/>
        <v>0.53041666666666665</v>
      </c>
      <c r="O87" s="114">
        <f t="shared" si="19"/>
        <v>12.73</v>
      </c>
      <c r="P87" s="120">
        <f t="shared" si="20"/>
        <v>12</v>
      </c>
      <c r="Q87" s="120">
        <f t="shared" si="21"/>
        <v>8</v>
      </c>
      <c r="R87" s="120">
        <f t="shared" si="12"/>
        <v>3</v>
      </c>
      <c r="S87" s="120">
        <f t="shared" si="22"/>
        <v>1</v>
      </c>
      <c r="T87" s="120" t="str">
        <f t="shared" si="14"/>
        <v>정</v>
      </c>
      <c r="U87" s="113">
        <f>IFERROR(IF(P87&lt;8,기준정보!$H$7-N87,0),0)</f>
        <v>0</v>
      </c>
      <c r="V87" s="120">
        <f t="shared" si="23"/>
        <v>0</v>
      </c>
      <c r="W87" s="110"/>
    </row>
    <row r="88" spans="1:23">
      <c r="A88" s="89" t="s">
        <v>375</v>
      </c>
      <c r="B88" s="89" t="s">
        <v>288</v>
      </c>
      <c r="C88" s="89" t="s">
        <v>45</v>
      </c>
      <c r="D88" s="89" t="s">
        <v>390</v>
      </c>
      <c r="E88" s="89" t="s">
        <v>50</v>
      </c>
      <c r="F88" s="102">
        <f t="shared" si="13"/>
        <v>43837</v>
      </c>
      <c r="G88" s="125" t="str">
        <f t="shared" si="15"/>
        <v>1월</v>
      </c>
      <c r="H88" s="108">
        <f t="shared" si="16"/>
        <v>2</v>
      </c>
      <c r="I88" s="108" t="str">
        <f>VLOOKUP(H88,기준정보!D:E,2,FALSE)</f>
        <v>화</v>
      </c>
      <c r="J88" s="110" t="str">
        <f>IFERROR(VLOOKUP(F88,기준정보!A:B,2,FALSE),"")</f>
        <v/>
      </c>
      <c r="K88" s="110" t="str">
        <f t="shared" si="17"/>
        <v>정상근무</v>
      </c>
      <c r="L88" s="113" t="str">
        <f>IFERROR(IF(E88-D88&lt;0,기준정보!$H$11-공여사들_가공!D88+공여사들_가공!E88,E88-D88),"")</f>
        <v/>
      </c>
      <c r="M88" s="113">
        <f>IF(E88&gt;=기준정보!$H$4,기준정보!$H$6,IF(E88&gt;=기준정보!$H$3,E88-기준정보!$H$3,IF(E88&gt;=기준정보!$H$2,기준정보!$H$5,IF(E88&gt;=기준정보!$H$1,E88-기준정보!$H$1,0))))</f>
        <v>0</v>
      </c>
      <c r="N88" s="113" t="str">
        <f t="shared" si="18"/>
        <v/>
      </c>
      <c r="O88" s="114" t="str">
        <f t="shared" si="19"/>
        <v/>
      </c>
      <c r="P88" s="120">
        <f t="shared" si="20"/>
        <v>0</v>
      </c>
      <c r="Q88" s="120">
        <f t="shared" si="21"/>
        <v>0</v>
      </c>
      <c r="R88" s="120">
        <f t="shared" si="12"/>
        <v>0</v>
      </c>
      <c r="S88" s="120">
        <f t="shared" si="22"/>
        <v>0</v>
      </c>
      <c r="T88" s="120" t="str">
        <f t="shared" si="14"/>
        <v/>
      </c>
      <c r="U88" s="113">
        <f>IFERROR(IF(P88&lt;8,기준정보!$H$7-N88,0),0)</f>
        <v>0</v>
      </c>
      <c r="V88" s="120">
        <f t="shared" si="23"/>
        <v>0</v>
      </c>
      <c r="W88" s="110"/>
    </row>
    <row r="89" spans="1:23">
      <c r="A89" s="89" t="s">
        <v>375</v>
      </c>
      <c r="B89" s="89" t="s">
        <v>289</v>
      </c>
      <c r="C89" s="89" t="s">
        <v>44</v>
      </c>
      <c r="D89" s="122" t="s">
        <v>391</v>
      </c>
      <c r="E89" s="89" t="s">
        <v>392</v>
      </c>
      <c r="F89" s="102">
        <f t="shared" si="13"/>
        <v>43837</v>
      </c>
      <c r="G89" s="125" t="str">
        <f t="shared" si="15"/>
        <v>1월</v>
      </c>
      <c r="H89" s="108">
        <f t="shared" si="16"/>
        <v>2</v>
      </c>
      <c r="I89" s="108" t="str">
        <f>VLOOKUP(H89,기준정보!D:E,2,FALSE)</f>
        <v>화</v>
      </c>
      <c r="J89" s="110" t="str">
        <f>IFERROR(VLOOKUP(F89,기준정보!A:B,2,FALSE),"")</f>
        <v/>
      </c>
      <c r="K89" s="110" t="str">
        <f t="shared" si="17"/>
        <v>정상근무</v>
      </c>
      <c r="L89" s="113">
        <f>IFERROR(IF(E89-D89&lt;0,기준정보!$H$11-공여사들_가공!D89+공여사들_가공!E89,E89-D89),"")</f>
        <v>0.59947916666666656</v>
      </c>
      <c r="M89" s="113" t="str">
        <f>IF(E89&gt;=기준정보!$H$4,기준정보!$H$6,IF(E89&gt;=기준정보!$H$3,E89-기준정보!$H$3,IF(E89&gt;=기준정보!$H$2,기준정보!$H$5,IF(E89&gt;=기준정보!$H$1,E89-기준정보!$H$1,0))))</f>
        <v>2:00:00</v>
      </c>
      <c r="N89" s="113">
        <f t="shared" si="18"/>
        <v>0.51614583333333319</v>
      </c>
      <c r="O89" s="114">
        <f t="shared" si="19"/>
        <v>12.387499999999999</v>
      </c>
      <c r="P89" s="120">
        <f t="shared" si="20"/>
        <v>12</v>
      </c>
      <c r="Q89" s="120">
        <f t="shared" si="21"/>
        <v>8</v>
      </c>
      <c r="R89" s="120">
        <f t="shared" ref="R89:R152" si="24">IF(P89&lt;11,P89-Q89,3)</f>
        <v>3</v>
      </c>
      <c r="S89" s="120">
        <f t="shared" si="22"/>
        <v>1</v>
      </c>
      <c r="T89" s="120" t="str">
        <f t="shared" si="14"/>
        <v>정</v>
      </c>
      <c r="U89" s="113">
        <f>IFERROR(IF(P89&lt;8,기준정보!$H$7-N89,0),0)</f>
        <v>0</v>
      </c>
      <c r="V89" s="120">
        <f t="shared" si="23"/>
        <v>0</v>
      </c>
      <c r="W89" s="110"/>
    </row>
    <row r="90" spans="1:23">
      <c r="A90" s="89" t="s">
        <v>375</v>
      </c>
      <c r="B90" s="89" t="s">
        <v>290</v>
      </c>
      <c r="C90" s="89" t="s">
        <v>49</v>
      </c>
      <c r="D90" s="89" t="s">
        <v>393</v>
      </c>
      <c r="E90" s="89" t="s">
        <v>394</v>
      </c>
      <c r="F90" s="102">
        <f t="shared" si="13"/>
        <v>43837</v>
      </c>
      <c r="G90" s="125" t="str">
        <f t="shared" si="15"/>
        <v>1월</v>
      </c>
      <c r="H90" s="108">
        <f t="shared" si="16"/>
        <v>2</v>
      </c>
      <c r="I90" s="108" t="str">
        <f>VLOOKUP(H90,기준정보!D:E,2,FALSE)</f>
        <v>화</v>
      </c>
      <c r="J90" s="110" t="str">
        <f>IFERROR(VLOOKUP(F90,기준정보!A:B,2,FALSE),"")</f>
        <v/>
      </c>
      <c r="K90" s="110" t="str">
        <f t="shared" si="17"/>
        <v>정상근무</v>
      </c>
      <c r="L90" s="113">
        <f>IFERROR(IF(E90-D90&lt;0,기준정보!$H$11-공여사들_가공!D90+공여사들_가공!E90,E90-D90),"")</f>
        <v>0.48283564814814806</v>
      </c>
      <c r="M90" s="113" t="str">
        <f>IF(E90&gt;=기준정보!$H$4,기준정보!$H$6,IF(E90&gt;=기준정보!$H$3,E90-기준정보!$H$3,IF(E90&gt;=기준정보!$H$2,기준정보!$H$5,IF(E90&gt;=기준정보!$H$1,E90-기준정보!$H$1,0))))</f>
        <v>2:00:00</v>
      </c>
      <c r="N90" s="113">
        <f t="shared" si="18"/>
        <v>0.39950231481481474</v>
      </c>
      <c r="O90" s="114">
        <f t="shared" si="19"/>
        <v>9.588055555555556</v>
      </c>
      <c r="P90" s="120">
        <f t="shared" si="20"/>
        <v>9</v>
      </c>
      <c r="Q90" s="120">
        <f t="shared" si="21"/>
        <v>8</v>
      </c>
      <c r="R90" s="120">
        <f t="shared" si="24"/>
        <v>1</v>
      </c>
      <c r="S90" s="120">
        <f t="shared" si="22"/>
        <v>0</v>
      </c>
      <c r="T90" s="120" t="str">
        <f t="shared" si="14"/>
        <v>정</v>
      </c>
      <c r="U90" s="113">
        <f>IFERROR(IF(P90&lt;8,기준정보!$H$7-N90,0),0)</f>
        <v>0</v>
      </c>
      <c r="V90" s="120">
        <f t="shared" si="23"/>
        <v>0</v>
      </c>
      <c r="W90" s="110"/>
    </row>
    <row r="91" spans="1:23">
      <c r="A91" s="89" t="s">
        <v>375</v>
      </c>
      <c r="B91" s="89" t="s">
        <v>291</v>
      </c>
      <c r="C91" s="89" t="s">
        <v>309</v>
      </c>
      <c r="D91" s="89" t="s">
        <v>50</v>
      </c>
      <c r="E91" s="89" t="s">
        <v>50</v>
      </c>
      <c r="F91" s="102">
        <f t="shared" si="13"/>
        <v>43837</v>
      </c>
      <c r="G91" s="125" t="str">
        <f t="shared" si="15"/>
        <v>1월</v>
      </c>
      <c r="H91" s="108">
        <f t="shared" si="16"/>
        <v>2</v>
      </c>
      <c r="I91" s="108" t="str">
        <f>VLOOKUP(H91,기준정보!D:E,2,FALSE)</f>
        <v>화</v>
      </c>
      <c r="J91" s="110" t="str">
        <f>IFERROR(VLOOKUP(F91,기준정보!A:B,2,FALSE),"")</f>
        <v/>
      </c>
      <c r="K91" s="110" t="str">
        <f t="shared" si="17"/>
        <v>정상근무</v>
      </c>
      <c r="L91" s="113" t="str">
        <f>IFERROR(IF(E91-D91&lt;0,기준정보!$H$11-공여사들_가공!D91+공여사들_가공!E91,E91-D91),"")</f>
        <v/>
      </c>
      <c r="M91" s="113">
        <f>IF(E91&gt;=기준정보!$H$4,기준정보!$H$6,IF(E91&gt;=기준정보!$H$3,E91-기준정보!$H$3,IF(E91&gt;=기준정보!$H$2,기준정보!$H$5,IF(E91&gt;=기준정보!$H$1,E91-기준정보!$H$1,0))))</f>
        <v>0</v>
      </c>
      <c r="N91" s="113" t="str">
        <f t="shared" si="18"/>
        <v/>
      </c>
      <c r="O91" s="114" t="str">
        <f t="shared" si="19"/>
        <v/>
      </c>
      <c r="P91" s="120">
        <f t="shared" si="20"/>
        <v>0</v>
      </c>
      <c r="Q91" s="120">
        <f t="shared" si="21"/>
        <v>0</v>
      </c>
      <c r="R91" s="120">
        <f t="shared" si="24"/>
        <v>0</v>
      </c>
      <c r="S91" s="120">
        <f t="shared" si="22"/>
        <v>0</v>
      </c>
      <c r="T91" s="120" t="str">
        <f t="shared" si="14"/>
        <v/>
      </c>
      <c r="U91" s="113">
        <f>IFERROR(IF(P91&lt;8,기준정보!$H$7-N91,0),0)</f>
        <v>0</v>
      </c>
      <c r="V91" s="120">
        <f t="shared" si="23"/>
        <v>0</v>
      </c>
      <c r="W91" s="110"/>
    </row>
    <row r="92" spans="1:23">
      <c r="A92" s="89" t="s">
        <v>375</v>
      </c>
      <c r="B92" s="89" t="s">
        <v>292</v>
      </c>
      <c r="C92" s="89" t="s">
        <v>45</v>
      </c>
      <c r="D92" s="89" t="s">
        <v>50</v>
      </c>
      <c r="E92" s="89" t="s">
        <v>50</v>
      </c>
      <c r="F92" s="102">
        <f t="shared" si="13"/>
        <v>43837</v>
      </c>
      <c r="G92" s="125" t="str">
        <f t="shared" si="15"/>
        <v>1월</v>
      </c>
      <c r="H92" s="108">
        <f t="shared" si="16"/>
        <v>2</v>
      </c>
      <c r="I92" s="108" t="str">
        <f>VLOOKUP(H92,기준정보!D:E,2,FALSE)</f>
        <v>화</v>
      </c>
      <c r="J92" s="110" t="str">
        <f>IFERROR(VLOOKUP(F92,기준정보!A:B,2,FALSE),"")</f>
        <v/>
      </c>
      <c r="K92" s="110" t="str">
        <f t="shared" si="17"/>
        <v>정상근무</v>
      </c>
      <c r="L92" s="113" t="str">
        <f>IFERROR(IF(E92-D92&lt;0,기준정보!$H$11-공여사들_가공!D92+공여사들_가공!E92,E92-D92),"")</f>
        <v/>
      </c>
      <c r="M92" s="113">
        <f>IF(E92&gt;=기준정보!$H$4,기준정보!$H$6,IF(E92&gt;=기준정보!$H$3,E92-기준정보!$H$3,IF(E92&gt;=기준정보!$H$2,기준정보!$H$5,IF(E92&gt;=기준정보!$H$1,E92-기준정보!$H$1,0))))</f>
        <v>0</v>
      </c>
      <c r="N92" s="113" t="str">
        <f t="shared" si="18"/>
        <v/>
      </c>
      <c r="O92" s="114" t="str">
        <f t="shared" si="19"/>
        <v/>
      </c>
      <c r="P92" s="120">
        <f t="shared" si="20"/>
        <v>0</v>
      </c>
      <c r="Q92" s="120">
        <f t="shared" si="21"/>
        <v>0</v>
      </c>
      <c r="R92" s="120">
        <f t="shared" si="24"/>
        <v>0</v>
      </c>
      <c r="S92" s="120">
        <f t="shared" si="22"/>
        <v>0</v>
      </c>
      <c r="T92" s="120" t="str">
        <f t="shared" si="14"/>
        <v/>
      </c>
      <c r="U92" s="113">
        <f>IFERROR(IF(P92&lt;8,기준정보!$H$7-N92,0),0)</f>
        <v>0</v>
      </c>
      <c r="V92" s="120">
        <f t="shared" si="23"/>
        <v>0</v>
      </c>
      <c r="W92" s="110"/>
    </row>
    <row r="93" spans="1:23">
      <c r="A93" s="89" t="s">
        <v>395</v>
      </c>
      <c r="B93" s="89" t="s">
        <v>294</v>
      </c>
      <c r="C93" s="89" t="s">
        <v>45</v>
      </c>
      <c r="D93" s="89" t="s">
        <v>396</v>
      </c>
      <c r="E93" s="89" t="s">
        <v>397</v>
      </c>
      <c r="F93" s="102">
        <f t="shared" si="13"/>
        <v>43838</v>
      </c>
      <c r="G93" s="125" t="str">
        <f t="shared" si="15"/>
        <v>1월</v>
      </c>
      <c r="H93" s="108">
        <f t="shared" si="16"/>
        <v>3</v>
      </c>
      <c r="I93" s="108" t="str">
        <f>VLOOKUP(H93,기준정보!D:E,2,FALSE)</f>
        <v>수</v>
      </c>
      <c r="J93" s="110" t="str">
        <f>IFERROR(VLOOKUP(F93,기준정보!A:B,2,FALSE),"")</f>
        <v/>
      </c>
      <c r="K93" s="110" t="str">
        <f t="shared" si="17"/>
        <v>정상근무</v>
      </c>
      <c r="L93" s="113">
        <f>IFERROR(IF(E93-D93&lt;0,기준정보!$H$11-공여사들_가공!D93+공여사들_가공!E93,E93-D93),"")</f>
        <v>0.40331018518518513</v>
      </c>
      <c r="M93" s="113" t="str">
        <f>IF(E93&gt;=기준정보!$H$4,기준정보!$H$6,IF(E93&gt;=기준정보!$H$3,E93-기준정보!$H$3,IF(E93&gt;=기준정보!$H$2,기준정보!$H$5,IF(E93&gt;=기준정보!$H$1,E93-기준정보!$H$1,0))))</f>
        <v>2:00:00</v>
      </c>
      <c r="N93" s="113">
        <f t="shared" si="18"/>
        <v>0.31997685185185182</v>
      </c>
      <c r="O93" s="114">
        <f t="shared" si="19"/>
        <v>7.679444444444445</v>
      </c>
      <c r="P93" s="120">
        <f t="shared" si="20"/>
        <v>7</v>
      </c>
      <c r="Q93" s="120">
        <f t="shared" si="21"/>
        <v>7</v>
      </c>
      <c r="R93" s="120">
        <f t="shared" si="24"/>
        <v>0</v>
      </c>
      <c r="S93" s="120">
        <f t="shared" si="22"/>
        <v>0</v>
      </c>
      <c r="T93" s="120" t="str">
        <f t="shared" si="14"/>
        <v>정</v>
      </c>
      <c r="U93" s="113">
        <f>IFERROR(IF(P93&lt;8,기준정보!$H$7-N93,0),0)</f>
        <v>1.3356481481481497E-2</v>
      </c>
      <c r="V93" s="120">
        <f t="shared" si="23"/>
        <v>19</v>
      </c>
      <c r="W93" s="110"/>
    </row>
    <row r="94" spans="1:23">
      <c r="A94" s="89" t="s">
        <v>395</v>
      </c>
      <c r="B94" s="89" t="s">
        <v>295</v>
      </c>
      <c r="C94" s="89" t="s">
        <v>43</v>
      </c>
      <c r="D94" s="89" t="s">
        <v>52</v>
      </c>
      <c r="E94" s="89" t="s">
        <v>398</v>
      </c>
      <c r="F94" s="102">
        <f t="shared" si="13"/>
        <v>43838</v>
      </c>
      <c r="G94" s="125" t="str">
        <f t="shared" si="15"/>
        <v>1월</v>
      </c>
      <c r="H94" s="108">
        <f t="shared" si="16"/>
        <v>3</v>
      </c>
      <c r="I94" s="108" t="str">
        <f>VLOOKUP(H94,기준정보!D:E,2,FALSE)</f>
        <v>수</v>
      </c>
      <c r="J94" s="110" t="str">
        <f>IFERROR(VLOOKUP(F94,기준정보!A:B,2,FALSE),"")</f>
        <v/>
      </c>
      <c r="K94" s="110" t="str">
        <f t="shared" si="17"/>
        <v>정상근무</v>
      </c>
      <c r="L94" s="113">
        <f>IFERROR(IF(E94-D94&lt;0,기준정보!$H$11-공여사들_가공!D94+공여사들_가공!E94,E94-D94),"")</f>
        <v>0.58055555555555549</v>
      </c>
      <c r="M94" s="113" t="str">
        <f>IF(E94&gt;=기준정보!$H$4,기준정보!$H$6,IF(E94&gt;=기준정보!$H$3,E94-기준정보!$H$3,IF(E94&gt;=기준정보!$H$2,기준정보!$H$5,IF(E94&gt;=기준정보!$H$1,E94-기준정보!$H$1,0))))</f>
        <v>2:00:00</v>
      </c>
      <c r="N94" s="113">
        <f t="shared" si="18"/>
        <v>0.49722222222222218</v>
      </c>
      <c r="O94" s="114">
        <f t="shared" si="19"/>
        <v>11.933333333333334</v>
      </c>
      <c r="P94" s="120">
        <f t="shared" si="20"/>
        <v>11</v>
      </c>
      <c r="Q94" s="120">
        <f t="shared" si="21"/>
        <v>8</v>
      </c>
      <c r="R94" s="120">
        <f t="shared" si="24"/>
        <v>3</v>
      </c>
      <c r="S94" s="120">
        <f t="shared" si="22"/>
        <v>0</v>
      </c>
      <c r="T94" s="120" t="str">
        <f t="shared" si="14"/>
        <v>정</v>
      </c>
      <c r="U94" s="113">
        <f>IFERROR(IF(P94&lt;8,기준정보!$H$7-N94,0),0)</f>
        <v>0</v>
      </c>
      <c r="V94" s="120">
        <f t="shared" si="23"/>
        <v>0</v>
      </c>
      <c r="W94" s="110"/>
    </row>
    <row r="95" spans="1:23">
      <c r="A95" s="89" t="s">
        <v>395</v>
      </c>
      <c r="B95" s="89" t="s">
        <v>296</v>
      </c>
      <c r="C95" s="89" t="s">
        <v>46</v>
      </c>
      <c r="D95" s="89" t="s">
        <v>399</v>
      </c>
      <c r="E95" s="89" t="s">
        <v>400</v>
      </c>
      <c r="F95" s="102">
        <f t="shared" si="13"/>
        <v>43838</v>
      </c>
      <c r="G95" s="125" t="str">
        <f t="shared" si="15"/>
        <v>1월</v>
      </c>
      <c r="H95" s="108">
        <f t="shared" si="16"/>
        <v>3</v>
      </c>
      <c r="I95" s="108" t="str">
        <f>VLOOKUP(H95,기준정보!D:E,2,FALSE)</f>
        <v>수</v>
      </c>
      <c r="J95" s="110" t="str">
        <f>IFERROR(VLOOKUP(F95,기준정보!A:B,2,FALSE),"")</f>
        <v/>
      </c>
      <c r="K95" s="110" t="str">
        <f t="shared" si="17"/>
        <v>정상근무</v>
      </c>
      <c r="L95" s="113">
        <f>IFERROR(IF(E95-D95&lt;0,기준정보!$H$11-공여사들_가공!D95+공여사들_가공!E95,E95-D95),"")</f>
        <v>0.36585648148148159</v>
      </c>
      <c r="M95" s="113">
        <f>IF(E95&gt;=기준정보!$H$4,기준정보!$H$6,IF(E95&gt;=기준정보!$H$3,E95-기준정보!$H$3,IF(E95&gt;=기준정보!$H$2,기준정보!$H$5,IF(E95&gt;=기준정보!$H$1,E95-기준정보!$H$1,0))))</f>
        <v>9.9421296296297035E-3</v>
      </c>
      <c r="N95" s="113">
        <f t="shared" si="18"/>
        <v>0.35591435185185188</v>
      </c>
      <c r="O95" s="114">
        <f t="shared" si="19"/>
        <v>8.5419444444444448</v>
      </c>
      <c r="P95" s="120">
        <f t="shared" si="20"/>
        <v>8</v>
      </c>
      <c r="Q95" s="120">
        <f t="shared" si="21"/>
        <v>8</v>
      </c>
      <c r="R95" s="120">
        <f t="shared" si="24"/>
        <v>0</v>
      </c>
      <c r="S95" s="120">
        <f t="shared" si="22"/>
        <v>0</v>
      </c>
      <c r="T95" s="120" t="str">
        <f t="shared" si="14"/>
        <v>정</v>
      </c>
      <c r="U95" s="113">
        <f>IFERROR(IF(P95&lt;8,기준정보!$H$7-N95,0),0)</f>
        <v>0</v>
      </c>
      <c r="V95" s="120">
        <f t="shared" si="23"/>
        <v>0</v>
      </c>
      <c r="W95" s="110"/>
    </row>
    <row r="96" spans="1:23">
      <c r="A96" s="89" t="s">
        <v>395</v>
      </c>
      <c r="B96" s="89" t="s">
        <v>297</v>
      </c>
      <c r="C96" s="89" t="s">
        <v>45</v>
      </c>
      <c r="D96" s="89" t="s">
        <v>401</v>
      </c>
      <c r="E96" s="89" t="s">
        <v>402</v>
      </c>
      <c r="F96" s="102">
        <f t="shared" si="13"/>
        <v>43838</v>
      </c>
      <c r="G96" s="125" t="str">
        <f t="shared" si="15"/>
        <v>1월</v>
      </c>
      <c r="H96" s="108">
        <f t="shared" si="16"/>
        <v>3</v>
      </c>
      <c r="I96" s="108" t="str">
        <f>VLOOKUP(H96,기준정보!D:E,2,FALSE)</f>
        <v>수</v>
      </c>
      <c r="J96" s="110" t="str">
        <f>IFERROR(VLOOKUP(F96,기준정보!A:B,2,FALSE),"")</f>
        <v/>
      </c>
      <c r="K96" s="110" t="str">
        <f t="shared" si="17"/>
        <v>정상근무</v>
      </c>
      <c r="L96" s="113">
        <f>IFERROR(IF(E96-D96&lt;0,기준정보!$H$11-공여사들_가공!D96+공여사들_가공!E96,E96-D96),"")</f>
        <v>0.32629629629629625</v>
      </c>
      <c r="M96" s="113" t="str">
        <f>IF(E96&gt;=기준정보!$H$4,기준정보!$H$6,IF(E96&gt;=기준정보!$H$3,E96-기준정보!$H$3,IF(E96&gt;=기준정보!$H$2,기준정보!$H$5,IF(E96&gt;=기준정보!$H$1,E96-기준정보!$H$1,0))))</f>
        <v>1:00:00</v>
      </c>
      <c r="N96" s="113">
        <f t="shared" si="18"/>
        <v>0.28462962962962957</v>
      </c>
      <c r="O96" s="114">
        <f t="shared" si="19"/>
        <v>6.8311111111111105</v>
      </c>
      <c r="P96" s="120">
        <f t="shared" si="20"/>
        <v>6</v>
      </c>
      <c r="Q96" s="120">
        <f t="shared" si="21"/>
        <v>6</v>
      </c>
      <c r="R96" s="120">
        <f t="shared" si="24"/>
        <v>0</v>
      </c>
      <c r="S96" s="120">
        <f t="shared" si="22"/>
        <v>0</v>
      </c>
      <c r="T96" s="120" t="str">
        <f t="shared" si="14"/>
        <v>정</v>
      </c>
      <c r="U96" s="113">
        <f>IFERROR(IF(P96&lt;8,기준정보!$H$7-N96,0),0)</f>
        <v>4.8703703703703749E-2</v>
      </c>
      <c r="V96" s="120">
        <f t="shared" si="23"/>
        <v>70</v>
      </c>
      <c r="W96" s="110"/>
    </row>
    <row r="97" spans="1:23">
      <c r="A97" s="89" t="s">
        <v>395</v>
      </c>
      <c r="B97" s="89" t="s">
        <v>298</v>
      </c>
      <c r="C97" s="89" t="s">
        <v>48</v>
      </c>
      <c r="D97" s="89" t="s">
        <v>403</v>
      </c>
      <c r="E97" s="89" t="s">
        <v>404</v>
      </c>
      <c r="F97" s="102">
        <f t="shared" si="13"/>
        <v>43838</v>
      </c>
      <c r="G97" s="125" t="str">
        <f t="shared" si="15"/>
        <v>1월</v>
      </c>
      <c r="H97" s="108">
        <f t="shared" si="16"/>
        <v>3</v>
      </c>
      <c r="I97" s="108" t="str">
        <f>VLOOKUP(H97,기준정보!D:E,2,FALSE)</f>
        <v>수</v>
      </c>
      <c r="J97" s="110" t="str">
        <f>IFERROR(VLOOKUP(F97,기준정보!A:B,2,FALSE),"")</f>
        <v/>
      </c>
      <c r="K97" s="110" t="str">
        <f t="shared" si="17"/>
        <v>정상근무</v>
      </c>
      <c r="L97" s="113">
        <f>IFERROR(IF(E97-D97&lt;0,기준정보!$H$11-공여사들_가공!D97+공여사들_가공!E97,E97-D97),"")</f>
        <v>0.4121875000000001</v>
      </c>
      <c r="M97" s="113" t="str">
        <f>IF(E97&gt;=기준정보!$H$4,기준정보!$H$6,IF(E97&gt;=기준정보!$H$3,E97-기준정보!$H$3,IF(E97&gt;=기준정보!$H$2,기준정보!$H$5,IF(E97&gt;=기준정보!$H$1,E97-기준정보!$H$1,0))))</f>
        <v>2:00:00</v>
      </c>
      <c r="N97" s="113">
        <f t="shared" si="18"/>
        <v>0.32885416666666678</v>
      </c>
      <c r="O97" s="114">
        <f t="shared" si="19"/>
        <v>7.8924999999999992</v>
      </c>
      <c r="P97" s="120">
        <f t="shared" si="20"/>
        <v>7</v>
      </c>
      <c r="Q97" s="120">
        <f t="shared" si="21"/>
        <v>7</v>
      </c>
      <c r="R97" s="120">
        <f t="shared" si="24"/>
        <v>0</v>
      </c>
      <c r="S97" s="120">
        <f t="shared" si="22"/>
        <v>0</v>
      </c>
      <c r="T97" s="120" t="str">
        <f t="shared" si="14"/>
        <v>정</v>
      </c>
      <c r="U97" s="113">
        <f>IFERROR(IF(P97&lt;8,기준정보!$H$7-N97,0),0)</f>
        <v>4.4791666666665342E-3</v>
      </c>
      <c r="V97" s="120">
        <f t="shared" si="23"/>
        <v>6</v>
      </c>
      <c r="W97" s="110"/>
    </row>
    <row r="98" spans="1:23">
      <c r="A98" s="89" t="s">
        <v>395</v>
      </c>
      <c r="B98" s="89" t="s">
        <v>299</v>
      </c>
      <c r="C98" s="89" t="s">
        <v>47</v>
      </c>
      <c r="D98" s="89" t="s">
        <v>405</v>
      </c>
      <c r="E98" s="89" t="s">
        <v>50</v>
      </c>
      <c r="F98" s="102">
        <f t="shared" si="13"/>
        <v>43838</v>
      </c>
      <c r="G98" s="125" t="str">
        <f t="shared" si="15"/>
        <v>1월</v>
      </c>
      <c r="H98" s="108">
        <f t="shared" si="16"/>
        <v>3</v>
      </c>
      <c r="I98" s="108" t="str">
        <f>VLOOKUP(H98,기준정보!D:E,2,FALSE)</f>
        <v>수</v>
      </c>
      <c r="J98" s="110" t="str">
        <f>IFERROR(VLOOKUP(F98,기준정보!A:B,2,FALSE),"")</f>
        <v/>
      </c>
      <c r="K98" s="110" t="str">
        <f t="shared" si="17"/>
        <v>정상근무</v>
      </c>
      <c r="L98" s="113" t="str">
        <f>IFERROR(IF(E98-D98&lt;0,기준정보!$H$11-공여사들_가공!D98+공여사들_가공!E98,E98-D98),"")</f>
        <v/>
      </c>
      <c r="M98" s="113">
        <f>IF(E98&gt;=기준정보!$H$4,기준정보!$H$6,IF(E98&gt;=기준정보!$H$3,E98-기준정보!$H$3,IF(E98&gt;=기준정보!$H$2,기준정보!$H$5,IF(E98&gt;=기준정보!$H$1,E98-기준정보!$H$1,0))))</f>
        <v>0</v>
      </c>
      <c r="N98" s="113" t="str">
        <f t="shared" si="18"/>
        <v/>
      </c>
      <c r="O98" s="114" t="str">
        <f t="shared" si="19"/>
        <v/>
      </c>
      <c r="P98" s="120">
        <f t="shared" si="20"/>
        <v>0</v>
      </c>
      <c r="Q98" s="120">
        <f t="shared" si="21"/>
        <v>0</v>
      </c>
      <c r="R98" s="120">
        <f t="shared" si="24"/>
        <v>0</v>
      </c>
      <c r="S98" s="120">
        <f t="shared" si="22"/>
        <v>0</v>
      </c>
      <c r="T98" s="120" t="str">
        <f t="shared" si="14"/>
        <v/>
      </c>
      <c r="U98" s="113">
        <f>IFERROR(IF(P98&lt;8,기준정보!$H$7-N98,0),0)</f>
        <v>0</v>
      </c>
      <c r="V98" s="120">
        <f t="shared" si="23"/>
        <v>0</v>
      </c>
      <c r="W98" s="110"/>
    </row>
    <row r="99" spans="1:23">
      <c r="A99" s="89" t="s">
        <v>395</v>
      </c>
      <c r="B99" s="89" t="s">
        <v>300</v>
      </c>
      <c r="C99" s="89" t="s">
        <v>47</v>
      </c>
      <c r="D99" s="89" t="s">
        <v>406</v>
      </c>
      <c r="E99" s="89" t="s">
        <v>85</v>
      </c>
      <c r="F99" s="102">
        <f t="shared" si="13"/>
        <v>43838</v>
      </c>
      <c r="G99" s="125" t="str">
        <f t="shared" si="15"/>
        <v>1월</v>
      </c>
      <c r="H99" s="108">
        <f t="shared" si="16"/>
        <v>3</v>
      </c>
      <c r="I99" s="108" t="str">
        <f>VLOOKUP(H99,기준정보!D:E,2,FALSE)</f>
        <v>수</v>
      </c>
      <c r="J99" s="110" t="str">
        <f>IFERROR(VLOOKUP(F99,기준정보!A:B,2,FALSE),"")</f>
        <v/>
      </c>
      <c r="K99" s="110" t="str">
        <f t="shared" si="17"/>
        <v>정상근무</v>
      </c>
      <c r="L99" s="113">
        <f>IFERROR(IF(E99-D99&lt;0,기준정보!$H$11-공여사들_가공!D99+공여사들_가공!E99,E99-D99),"")</f>
        <v>0.37534722222222228</v>
      </c>
      <c r="M99" s="113">
        <f>IF(E99&gt;=기준정보!$H$4,기준정보!$H$6,IF(E99&gt;=기준정보!$H$3,E99-기준정보!$H$3,IF(E99&gt;=기준정보!$H$2,기준정보!$H$5,IF(E99&gt;=기준정보!$H$1,E99-기준정보!$H$1,0))))</f>
        <v>4.079861111111116E-2</v>
      </c>
      <c r="N99" s="113">
        <f t="shared" si="18"/>
        <v>0.33454861111111112</v>
      </c>
      <c r="O99" s="114">
        <f t="shared" si="19"/>
        <v>8.0291666666666668</v>
      </c>
      <c r="P99" s="120">
        <f t="shared" si="20"/>
        <v>8</v>
      </c>
      <c r="Q99" s="120">
        <f t="shared" si="21"/>
        <v>8</v>
      </c>
      <c r="R99" s="120">
        <f t="shared" si="24"/>
        <v>0</v>
      </c>
      <c r="S99" s="120">
        <f t="shared" si="22"/>
        <v>0</v>
      </c>
      <c r="T99" s="120" t="str">
        <f t="shared" si="14"/>
        <v>정</v>
      </c>
      <c r="U99" s="113">
        <f>IFERROR(IF(P99&lt;8,기준정보!$H$7-N99,0),0)</f>
        <v>0</v>
      </c>
      <c r="V99" s="120">
        <f t="shared" si="23"/>
        <v>0</v>
      </c>
      <c r="W99" s="110"/>
    </row>
    <row r="100" spans="1:23">
      <c r="A100" s="89" t="s">
        <v>395</v>
      </c>
      <c r="B100" s="89" t="s">
        <v>301</v>
      </c>
      <c r="C100" s="89" t="s">
        <v>44</v>
      </c>
      <c r="D100" s="89" t="s">
        <v>407</v>
      </c>
      <c r="E100" s="89" t="s">
        <v>408</v>
      </c>
      <c r="F100" s="102">
        <f t="shared" si="13"/>
        <v>43838</v>
      </c>
      <c r="G100" s="125" t="str">
        <f t="shared" si="15"/>
        <v>1월</v>
      </c>
      <c r="H100" s="108">
        <f t="shared" si="16"/>
        <v>3</v>
      </c>
      <c r="I100" s="108" t="str">
        <f>VLOOKUP(H100,기준정보!D:E,2,FALSE)</f>
        <v>수</v>
      </c>
      <c r="J100" s="110" t="str">
        <f>IFERROR(VLOOKUP(F100,기준정보!A:B,2,FALSE),"")</f>
        <v/>
      </c>
      <c r="K100" s="110" t="str">
        <f t="shared" si="17"/>
        <v>정상근무</v>
      </c>
      <c r="L100" s="113">
        <f>IFERROR(IF(E100-D100&lt;0,기준정보!$H$11-공여사들_가공!D100+공여사들_가공!E100,E100-D100),"")</f>
        <v>0.53431712962962963</v>
      </c>
      <c r="M100" s="113" t="str">
        <f>IF(E100&gt;=기준정보!$H$4,기준정보!$H$6,IF(E100&gt;=기준정보!$H$3,E100-기준정보!$H$3,IF(E100&gt;=기준정보!$H$2,기준정보!$H$5,IF(E100&gt;=기준정보!$H$1,E100-기준정보!$H$1,0))))</f>
        <v>2:00:00</v>
      </c>
      <c r="N100" s="113">
        <f t="shared" si="18"/>
        <v>0.45098379629629631</v>
      </c>
      <c r="O100" s="114">
        <f t="shared" si="19"/>
        <v>10.823611111111111</v>
      </c>
      <c r="P100" s="120">
        <f t="shared" si="20"/>
        <v>10</v>
      </c>
      <c r="Q100" s="120">
        <f t="shared" si="21"/>
        <v>8</v>
      </c>
      <c r="R100" s="120">
        <f t="shared" si="24"/>
        <v>2</v>
      </c>
      <c r="S100" s="120">
        <f t="shared" si="22"/>
        <v>0</v>
      </c>
      <c r="T100" s="120" t="str">
        <f t="shared" si="14"/>
        <v>정</v>
      </c>
      <c r="U100" s="113">
        <f>IFERROR(IF(P100&lt;8,기준정보!$H$7-N100,0),0)</f>
        <v>0</v>
      </c>
      <c r="V100" s="120">
        <f t="shared" si="23"/>
        <v>0</v>
      </c>
      <c r="W100" s="110"/>
    </row>
    <row r="101" spans="1:23">
      <c r="A101" s="89" t="s">
        <v>395</v>
      </c>
      <c r="B101" s="89" t="s">
        <v>288</v>
      </c>
      <c r="C101" s="89" t="s">
        <v>45</v>
      </c>
      <c r="D101" s="89" t="s">
        <v>409</v>
      </c>
      <c r="E101" s="89" t="s">
        <v>410</v>
      </c>
      <c r="F101" s="102">
        <f t="shared" si="13"/>
        <v>43838</v>
      </c>
      <c r="G101" s="125" t="str">
        <f t="shared" si="15"/>
        <v>1월</v>
      </c>
      <c r="H101" s="108">
        <f t="shared" si="16"/>
        <v>3</v>
      </c>
      <c r="I101" s="108" t="str">
        <f>VLOOKUP(H101,기준정보!D:E,2,FALSE)</f>
        <v>수</v>
      </c>
      <c r="J101" s="110" t="str">
        <f>IFERROR(VLOOKUP(F101,기준정보!A:B,2,FALSE),"")</f>
        <v/>
      </c>
      <c r="K101" s="110" t="str">
        <f t="shared" si="17"/>
        <v>정상근무</v>
      </c>
      <c r="L101" s="113">
        <f>IFERROR(IF(E101-D101&lt;0,기준정보!$H$11-공여사들_가공!D101+공여사들_가공!E101,E101-D101),"")</f>
        <v>0.5978472222222222</v>
      </c>
      <c r="M101" s="113" t="str">
        <f>IF(E101&gt;=기준정보!$H$4,기준정보!$H$6,IF(E101&gt;=기준정보!$H$3,E101-기준정보!$H$3,IF(E101&gt;=기준정보!$H$2,기준정보!$H$5,IF(E101&gt;=기준정보!$H$1,E101-기준정보!$H$1,0))))</f>
        <v>2:00:00</v>
      </c>
      <c r="N101" s="113">
        <f t="shared" si="18"/>
        <v>0.51451388888888883</v>
      </c>
      <c r="O101" s="114">
        <f t="shared" si="19"/>
        <v>12.348333333333334</v>
      </c>
      <c r="P101" s="120">
        <f t="shared" si="20"/>
        <v>12</v>
      </c>
      <c r="Q101" s="120">
        <f t="shared" si="21"/>
        <v>8</v>
      </c>
      <c r="R101" s="120">
        <f t="shared" si="24"/>
        <v>3</v>
      </c>
      <c r="S101" s="120">
        <f t="shared" si="22"/>
        <v>1</v>
      </c>
      <c r="T101" s="120" t="str">
        <f t="shared" si="14"/>
        <v>정</v>
      </c>
      <c r="U101" s="113">
        <f>IFERROR(IF(P101&lt;8,기준정보!$H$7-N101,0),0)</f>
        <v>0</v>
      </c>
      <c r="V101" s="120">
        <f t="shared" si="23"/>
        <v>0</v>
      </c>
      <c r="W101" s="110"/>
    </row>
    <row r="102" spans="1:23">
      <c r="A102" s="89" t="s">
        <v>395</v>
      </c>
      <c r="B102" s="89" t="s">
        <v>289</v>
      </c>
      <c r="C102" s="89" t="s">
        <v>44</v>
      </c>
      <c r="D102" s="89" t="s">
        <v>411</v>
      </c>
      <c r="E102" s="89" t="s">
        <v>412</v>
      </c>
      <c r="F102" s="102">
        <f t="shared" si="13"/>
        <v>43838</v>
      </c>
      <c r="G102" s="125" t="str">
        <f t="shared" si="15"/>
        <v>1월</v>
      </c>
      <c r="H102" s="108">
        <f t="shared" si="16"/>
        <v>3</v>
      </c>
      <c r="I102" s="108" t="str">
        <f>VLOOKUP(H102,기준정보!D:E,2,FALSE)</f>
        <v>수</v>
      </c>
      <c r="J102" s="110" t="str">
        <f>IFERROR(VLOOKUP(F102,기준정보!A:B,2,FALSE),"")</f>
        <v/>
      </c>
      <c r="K102" s="110" t="str">
        <f t="shared" si="17"/>
        <v>정상근무</v>
      </c>
      <c r="L102" s="113">
        <f>IFERROR(IF(E102-D102&lt;0,기준정보!$H$11-공여사들_가공!D102+공여사들_가공!E102,E102-D102),"")</f>
        <v>0.26141203703703697</v>
      </c>
      <c r="M102" s="113" t="str">
        <f>IF(E102&gt;=기준정보!$H$4,기준정보!$H$6,IF(E102&gt;=기준정보!$H$3,E102-기준정보!$H$3,IF(E102&gt;=기준정보!$H$2,기준정보!$H$5,IF(E102&gt;=기준정보!$H$1,E102-기준정보!$H$1,0))))</f>
        <v>2:00:00</v>
      </c>
      <c r="N102" s="113">
        <f t="shared" si="18"/>
        <v>0.17807870370370366</v>
      </c>
      <c r="O102" s="114">
        <f t="shared" si="19"/>
        <v>4.2738888888888891</v>
      </c>
      <c r="P102" s="120">
        <f t="shared" si="20"/>
        <v>4</v>
      </c>
      <c r="Q102" s="120">
        <f t="shared" si="21"/>
        <v>4</v>
      </c>
      <c r="R102" s="120">
        <f t="shared" si="24"/>
        <v>0</v>
      </c>
      <c r="S102" s="120">
        <f t="shared" si="22"/>
        <v>0</v>
      </c>
      <c r="T102" s="120" t="str">
        <f t="shared" si="14"/>
        <v>정</v>
      </c>
      <c r="U102" s="113">
        <f>IFERROR(IF(P102&lt;8,기준정보!$H$7-N102,0),0)</f>
        <v>0.15525462962962966</v>
      </c>
      <c r="V102" s="120">
        <f t="shared" si="23"/>
        <v>224</v>
      </c>
      <c r="W102" s="110" t="s">
        <v>1587</v>
      </c>
    </row>
    <row r="103" spans="1:23">
      <c r="A103" s="89" t="s">
        <v>395</v>
      </c>
      <c r="B103" s="89" t="s">
        <v>290</v>
      </c>
      <c r="C103" s="89" t="s">
        <v>49</v>
      </c>
      <c r="D103" s="89" t="s">
        <v>413</v>
      </c>
      <c r="E103" s="89" t="s">
        <v>50</v>
      </c>
      <c r="F103" s="102">
        <f t="shared" si="13"/>
        <v>43838</v>
      </c>
      <c r="G103" s="125" t="str">
        <f t="shared" si="15"/>
        <v>1월</v>
      </c>
      <c r="H103" s="108">
        <f t="shared" si="16"/>
        <v>3</v>
      </c>
      <c r="I103" s="108" t="str">
        <f>VLOOKUP(H103,기준정보!D:E,2,FALSE)</f>
        <v>수</v>
      </c>
      <c r="J103" s="110" t="str">
        <f>IFERROR(VLOOKUP(F103,기준정보!A:B,2,FALSE),"")</f>
        <v/>
      </c>
      <c r="K103" s="110" t="str">
        <f t="shared" si="17"/>
        <v>정상근무</v>
      </c>
      <c r="L103" s="113" t="str">
        <f>IFERROR(IF(E103-D103&lt;0,기준정보!$H$11-공여사들_가공!D103+공여사들_가공!E103,E103-D103),"")</f>
        <v/>
      </c>
      <c r="M103" s="113">
        <f>IF(E103&gt;=기준정보!$H$4,기준정보!$H$6,IF(E103&gt;=기준정보!$H$3,E103-기준정보!$H$3,IF(E103&gt;=기준정보!$H$2,기준정보!$H$5,IF(E103&gt;=기준정보!$H$1,E103-기준정보!$H$1,0))))</f>
        <v>0</v>
      </c>
      <c r="N103" s="113" t="str">
        <f t="shared" si="18"/>
        <v/>
      </c>
      <c r="O103" s="114" t="str">
        <f t="shared" si="19"/>
        <v/>
      </c>
      <c r="P103" s="120">
        <f t="shared" si="20"/>
        <v>0</v>
      </c>
      <c r="Q103" s="120">
        <f t="shared" si="21"/>
        <v>0</v>
      </c>
      <c r="R103" s="120">
        <f t="shared" si="24"/>
        <v>0</v>
      </c>
      <c r="S103" s="120">
        <f t="shared" si="22"/>
        <v>0</v>
      </c>
      <c r="T103" s="120" t="str">
        <f t="shared" si="14"/>
        <v/>
      </c>
      <c r="U103" s="113">
        <f>IFERROR(IF(P103&lt;8,기준정보!$H$7-N103,0),0)</f>
        <v>0</v>
      </c>
      <c r="V103" s="120">
        <f t="shared" si="23"/>
        <v>0</v>
      </c>
      <c r="W103" s="110"/>
    </row>
    <row r="104" spans="1:23">
      <c r="A104" s="89" t="s">
        <v>395</v>
      </c>
      <c r="B104" s="89" t="s">
        <v>291</v>
      </c>
      <c r="C104" s="89" t="s">
        <v>309</v>
      </c>
      <c r="D104" s="89" t="s">
        <v>131</v>
      </c>
      <c r="E104" s="89" t="s">
        <v>414</v>
      </c>
      <c r="F104" s="102">
        <f t="shared" si="13"/>
        <v>43838</v>
      </c>
      <c r="G104" s="125" t="str">
        <f t="shared" si="15"/>
        <v>1월</v>
      </c>
      <c r="H104" s="108">
        <f t="shared" si="16"/>
        <v>3</v>
      </c>
      <c r="I104" s="108" t="str">
        <f>VLOOKUP(H104,기준정보!D:E,2,FALSE)</f>
        <v>수</v>
      </c>
      <c r="J104" s="110" t="str">
        <f>IFERROR(VLOOKUP(F104,기준정보!A:B,2,FALSE),"")</f>
        <v/>
      </c>
      <c r="K104" s="110" t="str">
        <f t="shared" si="17"/>
        <v>정상근무</v>
      </c>
      <c r="L104" s="113">
        <f>IFERROR(IF(E104-D104&lt;0,기준정보!$H$11-공여사들_가공!D104+공여사들_가공!E104,E104-D104),"")</f>
        <v>0.41239583333333329</v>
      </c>
      <c r="M104" s="113" t="str">
        <f>IF(E104&gt;=기준정보!$H$4,기준정보!$H$6,IF(E104&gt;=기준정보!$H$3,E104-기준정보!$H$3,IF(E104&gt;=기준정보!$H$2,기준정보!$H$5,IF(E104&gt;=기준정보!$H$1,E104-기준정보!$H$1,0))))</f>
        <v>2:00:00</v>
      </c>
      <c r="N104" s="113">
        <f t="shared" si="18"/>
        <v>0.32906249999999998</v>
      </c>
      <c r="O104" s="114">
        <f t="shared" si="19"/>
        <v>7.8975</v>
      </c>
      <c r="P104" s="120">
        <f t="shared" si="20"/>
        <v>7</v>
      </c>
      <c r="Q104" s="120">
        <f t="shared" si="21"/>
        <v>7</v>
      </c>
      <c r="R104" s="120">
        <f t="shared" si="24"/>
        <v>0</v>
      </c>
      <c r="S104" s="120">
        <f t="shared" si="22"/>
        <v>0</v>
      </c>
      <c r="T104" s="120" t="str">
        <f t="shared" si="14"/>
        <v>정</v>
      </c>
      <c r="U104" s="113">
        <f>IFERROR(IF(P104&lt;8,기준정보!$H$7-N104,0),0)</f>
        <v>4.2708333333333348E-3</v>
      </c>
      <c r="V104" s="120">
        <f t="shared" si="23"/>
        <v>6</v>
      </c>
      <c r="W104" s="110"/>
    </row>
    <row r="105" spans="1:23">
      <c r="A105" s="89" t="s">
        <v>395</v>
      </c>
      <c r="B105" s="89" t="s">
        <v>292</v>
      </c>
      <c r="C105" s="89" t="s">
        <v>45</v>
      </c>
      <c r="D105" s="89" t="s">
        <v>50</v>
      </c>
      <c r="E105" s="89" t="s">
        <v>50</v>
      </c>
      <c r="F105" s="102">
        <f t="shared" si="13"/>
        <v>43838</v>
      </c>
      <c r="G105" s="125" t="str">
        <f t="shared" si="15"/>
        <v>1월</v>
      </c>
      <c r="H105" s="108">
        <f t="shared" si="16"/>
        <v>3</v>
      </c>
      <c r="I105" s="108" t="str">
        <f>VLOOKUP(H105,기준정보!D:E,2,FALSE)</f>
        <v>수</v>
      </c>
      <c r="J105" s="110" t="str">
        <f>IFERROR(VLOOKUP(F105,기준정보!A:B,2,FALSE),"")</f>
        <v/>
      </c>
      <c r="K105" s="110" t="str">
        <f t="shared" si="17"/>
        <v>정상근무</v>
      </c>
      <c r="L105" s="113" t="str">
        <f>IFERROR(IF(E105-D105&lt;0,기준정보!$H$11-공여사들_가공!D105+공여사들_가공!E105,E105-D105),"")</f>
        <v/>
      </c>
      <c r="M105" s="113">
        <f>IF(E105&gt;=기준정보!$H$4,기준정보!$H$6,IF(E105&gt;=기준정보!$H$3,E105-기준정보!$H$3,IF(E105&gt;=기준정보!$H$2,기준정보!$H$5,IF(E105&gt;=기준정보!$H$1,E105-기준정보!$H$1,0))))</f>
        <v>0</v>
      </c>
      <c r="N105" s="113" t="str">
        <f t="shared" si="18"/>
        <v/>
      </c>
      <c r="O105" s="114" t="str">
        <f t="shared" si="19"/>
        <v/>
      </c>
      <c r="P105" s="120">
        <f t="shared" si="20"/>
        <v>0</v>
      </c>
      <c r="Q105" s="120">
        <f t="shared" si="21"/>
        <v>0</v>
      </c>
      <c r="R105" s="120">
        <f t="shared" si="24"/>
        <v>0</v>
      </c>
      <c r="S105" s="120">
        <f t="shared" si="22"/>
        <v>0</v>
      </c>
      <c r="T105" s="120" t="str">
        <f t="shared" si="14"/>
        <v/>
      </c>
      <c r="U105" s="113">
        <f>IFERROR(IF(P105&lt;8,기준정보!$H$7-N105,0),0)</f>
        <v>0</v>
      </c>
      <c r="V105" s="120">
        <f t="shared" si="23"/>
        <v>0</v>
      </c>
      <c r="W105" s="110"/>
    </row>
    <row r="106" spans="1:23">
      <c r="A106" s="89" t="s">
        <v>415</v>
      </c>
      <c r="B106" s="89" t="s">
        <v>294</v>
      </c>
      <c r="C106" s="89" t="s">
        <v>45</v>
      </c>
      <c r="D106" s="89" t="s">
        <v>64</v>
      </c>
      <c r="E106" s="89" t="s">
        <v>416</v>
      </c>
      <c r="F106" s="102">
        <f t="shared" si="13"/>
        <v>43839</v>
      </c>
      <c r="G106" s="125" t="str">
        <f t="shared" si="15"/>
        <v>1월</v>
      </c>
      <c r="H106" s="108">
        <f t="shared" si="16"/>
        <v>4</v>
      </c>
      <c r="I106" s="108" t="str">
        <f>VLOOKUP(H106,기준정보!D:E,2,FALSE)</f>
        <v>목</v>
      </c>
      <c r="J106" s="110" t="str">
        <f>IFERROR(VLOOKUP(F106,기준정보!A:B,2,FALSE),"")</f>
        <v/>
      </c>
      <c r="K106" s="110" t="str">
        <f t="shared" si="17"/>
        <v>정상근무</v>
      </c>
      <c r="L106" s="113">
        <f>IFERROR(IF(E106-D106&lt;0,기준정보!$H$11-공여사들_가공!D106+공여사들_가공!E106,E106-D106),"")</f>
        <v>0.55374999999999996</v>
      </c>
      <c r="M106" s="113" t="str">
        <f>IF(E106&gt;=기준정보!$H$4,기준정보!$H$6,IF(E106&gt;=기준정보!$H$3,E106-기준정보!$H$3,IF(E106&gt;=기준정보!$H$2,기준정보!$H$5,IF(E106&gt;=기준정보!$H$1,E106-기준정보!$H$1,0))))</f>
        <v>2:00:00</v>
      </c>
      <c r="N106" s="113">
        <f t="shared" si="18"/>
        <v>0.47041666666666665</v>
      </c>
      <c r="O106" s="114">
        <f t="shared" si="19"/>
        <v>11.29</v>
      </c>
      <c r="P106" s="120">
        <f t="shared" si="20"/>
        <v>11</v>
      </c>
      <c r="Q106" s="120">
        <f t="shared" si="21"/>
        <v>8</v>
      </c>
      <c r="R106" s="120">
        <f t="shared" si="24"/>
        <v>3</v>
      </c>
      <c r="S106" s="120">
        <f t="shared" si="22"/>
        <v>0</v>
      </c>
      <c r="T106" s="120" t="str">
        <f t="shared" si="14"/>
        <v>정</v>
      </c>
      <c r="U106" s="113">
        <f>IFERROR(IF(P106&lt;8,기준정보!$H$7-N106,0),0)</f>
        <v>0</v>
      </c>
      <c r="V106" s="120">
        <f t="shared" si="23"/>
        <v>0</v>
      </c>
      <c r="W106" s="110"/>
    </row>
    <row r="107" spans="1:23">
      <c r="A107" s="89" t="s">
        <v>415</v>
      </c>
      <c r="B107" s="89" t="s">
        <v>295</v>
      </c>
      <c r="C107" s="89" t="s">
        <v>43</v>
      </c>
      <c r="D107" s="89" t="s">
        <v>417</v>
      </c>
      <c r="E107" s="89" t="s">
        <v>418</v>
      </c>
      <c r="F107" s="102">
        <f t="shared" si="13"/>
        <v>43839</v>
      </c>
      <c r="G107" s="125" t="str">
        <f t="shared" si="15"/>
        <v>1월</v>
      </c>
      <c r="H107" s="108">
        <f t="shared" si="16"/>
        <v>4</v>
      </c>
      <c r="I107" s="108" t="str">
        <f>VLOOKUP(H107,기준정보!D:E,2,FALSE)</f>
        <v>목</v>
      </c>
      <c r="J107" s="110" t="str">
        <f>IFERROR(VLOOKUP(F107,기준정보!A:B,2,FALSE),"")</f>
        <v/>
      </c>
      <c r="K107" s="110" t="str">
        <f t="shared" si="17"/>
        <v>정상근무</v>
      </c>
      <c r="L107" s="113">
        <f>IFERROR(IF(E107-D107&lt;0,기준정보!$H$11-공여사들_가공!D107+공여사들_가공!E107,E107-D107),"")</f>
        <v>0.45950231481481485</v>
      </c>
      <c r="M107" s="113">
        <f>IF(E107&gt;=기준정보!$H$4,기준정보!$H$6,IF(E107&gt;=기준정보!$H$3,E107-기준정보!$H$3,IF(E107&gt;=기준정보!$H$2,기준정보!$H$5,IF(E107&gt;=기준정보!$H$1,E107-기준정보!$H$1,0))))</f>
        <v>0</v>
      </c>
      <c r="N107" s="113">
        <f t="shared" si="18"/>
        <v>0.45950231481481485</v>
      </c>
      <c r="O107" s="114">
        <f t="shared" si="19"/>
        <v>11.028055555555556</v>
      </c>
      <c r="P107" s="120">
        <f t="shared" si="20"/>
        <v>11</v>
      </c>
      <c r="Q107" s="120">
        <f t="shared" si="21"/>
        <v>8</v>
      </c>
      <c r="R107" s="120">
        <f t="shared" si="24"/>
        <v>3</v>
      </c>
      <c r="S107" s="120">
        <f t="shared" si="22"/>
        <v>0</v>
      </c>
      <c r="T107" s="120" t="str">
        <f t="shared" si="14"/>
        <v>정</v>
      </c>
      <c r="U107" s="113">
        <f>IFERROR(IF(P107&lt;8,기준정보!$H$7-N107,0),0)</f>
        <v>0</v>
      </c>
      <c r="V107" s="120">
        <f t="shared" si="23"/>
        <v>0</v>
      </c>
      <c r="W107" s="110"/>
    </row>
    <row r="108" spans="1:23">
      <c r="A108" s="89" t="s">
        <v>415</v>
      </c>
      <c r="B108" s="89" t="s">
        <v>296</v>
      </c>
      <c r="C108" s="89" t="s">
        <v>46</v>
      </c>
      <c r="D108" s="89" t="s">
        <v>419</v>
      </c>
      <c r="E108" s="89" t="s">
        <v>420</v>
      </c>
      <c r="F108" s="102">
        <f t="shared" si="13"/>
        <v>43839</v>
      </c>
      <c r="G108" s="125" t="str">
        <f t="shared" si="15"/>
        <v>1월</v>
      </c>
      <c r="H108" s="108">
        <f t="shared" si="16"/>
        <v>4</v>
      </c>
      <c r="I108" s="108" t="str">
        <f>VLOOKUP(H108,기준정보!D:E,2,FALSE)</f>
        <v>목</v>
      </c>
      <c r="J108" s="110" t="str">
        <f>IFERROR(VLOOKUP(F108,기준정보!A:B,2,FALSE),"")</f>
        <v/>
      </c>
      <c r="K108" s="110" t="str">
        <f t="shared" si="17"/>
        <v>정상근무</v>
      </c>
      <c r="L108" s="113">
        <f>IFERROR(IF(E108-D108&lt;0,기준정보!$H$11-공여사들_가공!D108+공여사들_가공!E108,E108-D108),"")</f>
        <v>0.3809953703703704</v>
      </c>
      <c r="M108" s="113">
        <f>IF(E108&gt;=기준정보!$H$4,기준정보!$H$6,IF(E108&gt;=기준정보!$H$3,E108-기준정보!$H$3,IF(E108&gt;=기준정보!$H$2,기준정보!$H$5,IF(E108&gt;=기준정보!$H$1,E108-기준정보!$H$1,0))))</f>
        <v>2.675925925925926E-2</v>
      </c>
      <c r="N108" s="113">
        <f t="shared" si="18"/>
        <v>0.35423611111111114</v>
      </c>
      <c r="O108" s="114">
        <f t="shared" si="19"/>
        <v>8.5016666666666669</v>
      </c>
      <c r="P108" s="120">
        <f t="shared" si="20"/>
        <v>8</v>
      </c>
      <c r="Q108" s="120">
        <f t="shared" si="21"/>
        <v>8</v>
      </c>
      <c r="R108" s="120">
        <f t="shared" si="24"/>
        <v>0</v>
      </c>
      <c r="S108" s="120">
        <f t="shared" si="22"/>
        <v>0</v>
      </c>
      <c r="T108" s="120" t="str">
        <f t="shared" si="14"/>
        <v>정</v>
      </c>
      <c r="U108" s="113">
        <f>IFERROR(IF(P108&lt;8,기준정보!$H$7-N108,0),0)</f>
        <v>0</v>
      </c>
      <c r="V108" s="120">
        <f t="shared" si="23"/>
        <v>0</v>
      </c>
      <c r="W108" s="110"/>
    </row>
    <row r="109" spans="1:23">
      <c r="A109" s="89" t="s">
        <v>415</v>
      </c>
      <c r="B109" s="89" t="s">
        <v>297</v>
      </c>
      <c r="C109" s="89" t="s">
        <v>45</v>
      </c>
      <c r="D109" s="89" t="s">
        <v>151</v>
      </c>
      <c r="E109" s="89" t="s">
        <v>421</v>
      </c>
      <c r="F109" s="102">
        <f t="shared" si="13"/>
        <v>43839</v>
      </c>
      <c r="G109" s="125" t="str">
        <f t="shared" si="15"/>
        <v>1월</v>
      </c>
      <c r="H109" s="108">
        <f t="shared" si="16"/>
        <v>4</v>
      </c>
      <c r="I109" s="108" t="str">
        <f>VLOOKUP(H109,기준정보!D:E,2,FALSE)</f>
        <v>목</v>
      </c>
      <c r="J109" s="110" t="str">
        <f>IFERROR(VLOOKUP(F109,기준정보!A:B,2,FALSE),"")</f>
        <v/>
      </c>
      <c r="K109" s="110" t="str">
        <f t="shared" si="17"/>
        <v>정상근무</v>
      </c>
      <c r="L109" s="113">
        <f>IFERROR(IF(E109-D109&lt;0,기준정보!$H$11-공여사들_가공!D109+공여사들_가공!E109,E109-D109),"")</f>
        <v>0.34395833333333325</v>
      </c>
      <c r="M109" s="113" t="str">
        <f>IF(E109&gt;=기준정보!$H$4,기준정보!$H$6,IF(E109&gt;=기준정보!$H$3,E109-기준정보!$H$3,IF(E109&gt;=기준정보!$H$2,기준정보!$H$5,IF(E109&gt;=기준정보!$H$1,E109-기준정보!$H$1,0))))</f>
        <v>1:00:00</v>
      </c>
      <c r="N109" s="113">
        <f t="shared" si="18"/>
        <v>0.30229166666666657</v>
      </c>
      <c r="O109" s="114">
        <f t="shared" si="19"/>
        <v>7.2549999999999999</v>
      </c>
      <c r="P109" s="120">
        <f t="shared" si="20"/>
        <v>7</v>
      </c>
      <c r="Q109" s="120">
        <f t="shared" si="21"/>
        <v>7</v>
      </c>
      <c r="R109" s="120">
        <f t="shared" si="24"/>
        <v>0</v>
      </c>
      <c r="S109" s="120">
        <f t="shared" si="22"/>
        <v>0</v>
      </c>
      <c r="T109" s="120" t="str">
        <f t="shared" si="14"/>
        <v>정</v>
      </c>
      <c r="U109" s="113">
        <f>IFERROR(IF(P109&lt;8,기준정보!$H$7-N109,0),0)</f>
        <v>3.1041666666666745E-2</v>
      </c>
      <c r="V109" s="120">
        <f t="shared" si="23"/>
        <v>45</v>
      </c>
      <c r="W109" s="110"/>
    </row>
    <row r="110" spans="1:23">
      <c r="A110" s="89" t="s">
        <v>415</v>
      </c>
      <c r="B110" s="89" t="s">
        <v>298</v>
      </c>
      <c r="C110" s="89" t="s">
        <v>48</v>
      </c>
      <c r="D110" s="89" t="s">
        <v>193</v>
      </c>
      <c r="E110" s="89" t="s">
        <v>422</v>
      </c>
      <c r="F110" s="102">
        <f t="shared" si="13"/>
        <v>43839</v>
      </c>
      <c r="G110" s="125" t="str">
        <f t="shared" si="15"/>
        <v>1월</v>
      </c>
      <c r="H110" s="108">
        <f t="shared" si="16"/>
        <v>4</v>
      </c>
      <c r="I110" s="108" t="str">
        <f>VLOOKUP(H110,기준정보!D:E,2,FALSE)</f>
        <v>목</v>
      </c>
      <c r="J110" s="110" t="str">
        <f>IFERROR(VLOOKUP(F110,기준정보!A:B,2,FALSE),"")</f>
        <v/>
      </c>
      <c r="K110" s="110" t="str">
        <f t="shared" si="17"/>
        <v>정상근무</v>
      </c>
      <c r="L110" s="113">
        <f>IFERROR(IF(E110-D110&lt;0,기준정보!$H$11-공여사들_가공!D110+공여사들_가공!E110,E110-D110),"")</f>
        <v>0.38098379629629636</v>
      </c>
      <c r="M110" s="113">
        <f>IF(E110&gt;=기준정보!$H$4,기준정보!$H$6,IF(E110&gt;=기준정보!$H$3,E110-기준정보!$H$3,IF(E110&gt;=기준정보!$H$2,기준정보!$H$5,IF(E110&gt;=기준정보!$H$1,E110-기준정보!$H$1,0))))</f>
        <v>2.18518518518519E-2</v>
      </c>
      <c r="N110" s="113">
        <f t="shared" si="18"/>
        <v>0.35913194444444446</v>
      </c>
      <c r="O110" s="114">
        <f t="shared" si="19"/>
        <v>8.6191666666666666</v>
      </c>
      <c r="P110" s="120">
        <f t="shared" si="20"/>
        <v>8</v>
      </c>
      <c r="Q110" s="120">
        <f t="shared" si="21"/>
        <v>8</v>
      </c>
      <c r="R110" s="120">
        <f t="shared" si="24"/>
        <v>0</v>
      </c>
      <c r="S110" s="120">
        <f t="shared" si="22"/>
        <v>0</v>
      </c>
      <c r="T110" s="120" t="str">
        <f t="shared" si="14"/>
        <v>정</v>
      </c>
      <c r="U110" s="113">
        <f>IFERROR(IF(P110&lt;8,기준정보!$H$7-N110,0),0)</f>
        <v>0</v>
      </c>
      <c r="V110" s="120">
        <f t="shared" si="23"/>
        <v>0</v>
      </c>
      <c r="W110" s="110"/>
    </row>
    <row r="111" spans="1:23">
      <c r="A111" s="89" t="s">
        <v>415</v>
      </c>
      <c r="B111" s="89" t="s">
        <v>299</v>
      </c>
      <c r="C111" s="89" t="s">
        <v>47</v>
      </c>
      <c r="D111" s="89" t="s">
        <v>100</v>
      </c>
      <c r="E111" s="89" t="s">
        <v>230</v>
      </c>
      <c r="F111" s="102">
        <f t="shared" si="13"/>
        <v>43839</v>
      </c>
      <c r="G111" s="125" t="str">
        <f t="shared" si="15"/>
        <v>1월</v>
      </c>
      <c r="H111" s="108">
        <f t="shared" si="16"/>
        <v>4</v>
      </c>
      <c r="I111" s="108" t="str">
        <f>VLOOKUP(H111,기준정보!D:E,2,FALSE)</f>
        <v>목</v>
      </c>
      <c r="J111" s="110" t="str">
        <f>IFERROR(VLOOKUP(F111,기준정보!A:B,2,FALSE),"")</f>
        <v/>
      </c>
      <c r="K111" s="110" t="str">
        <f t="shared" si="17"/>
        <v>정상근무</v>
      </c>
      <c r="L111" s="113">
        <f>IFERROR(IF(E111-D111&lt;0,기준정보!$H$11-공여사들_가공!D111+공여사들_가공!E111,E111-D111),"")</f>
        <v>0.46803240740740742</v>
      </c>
      <c r="M111" s="113" t="str">
        <f>IF(E111&gt;=기준정보!$H$4,기준정보!$H$6,IF(E111&gt;=기준정보!$H$3,E111-기준정보!$H$3,IF(E111&gt;=기준정보!$H$2,기준정보!$H$5,IF(E111&gt;=기준정보!$H$1,E111-기준정보!$H$1,0))))</f>
        <v>2:00:00</v>
      </c>
      <c r="N111" s="113">
        <f t="shared" si="18"/>
        <v>0.38469907407407411</v>
      </c>
      <c r="O111" s="114">
        <f t="shared" si="19"/>
        <v>9.2327777777777786</v>
      </c>
      <c r="P111" s="120">
        <f t="shared" si="20"/>
        <v>9</v>
      </c>
      <c r="Q111" s="120">
        <f t="shared" si="21"/>
        <v>8</v>
      </c>
      <c r="R111" s="120">
        <f t="shared" si="24"/>
        <v>1</v>
      </c>
      <c r="S111" s="120">
        <f t="shared" si="22"/>
        <v>0</v>
      </c>
      <c r="T111" s="120" t="str">
        <f t="shared" si="14"/>
        <v>정</v>
      </c>
      <c r="U111" s="113">
        <f>IFERROR(IF(P111&lt;8,기준정보!$H$7-N111,0),0)</f>
        <v>0</v>
      </c>
      <c r="V111" s="120">
        <f t="shared" si="23"/>
        <v>0</v>
      </c>
      <c r="W111" s="110"/>
    </row>
    <row r="112" spans="1:23">
      <c r="A112" s="89" t="s">
        <v>415</v>
      </c>
      <c r="B112" s="89" t="s">
        <v>300</v>
      </c>
      <c r="C112" s="89" t="s">
        <v>47</v>
      </c>
      <c r="D112" s="89" t="s">
        <v>116</v>
      </c>
      <c r="E112" s="89" t="s">
        <v>423</v>
      </c>
      <c r="F112" s="102">
        <f t="shared" si="13"/>
        <v>43839</v>
      </c>
      <c r="G112" s="125" t="str">
        <f t="shared" si="15"/>
        <v>1월</v>
      </c>
      <c r="H112" s="108">
        <f t="shared" si="16"/>
        <v>4</v>
      </c>
      <c r="I112" s="108" t="str">
        <f>VLOOKUP(H112,기준정보!D:E,2,FALSE)</f>
        <v>목</v>
      </c>
      <c r="J112" s="110" t="str">
        <f>IFERROR(VLOOKUP(F112,기준정보!A:B,2,FALSE),"")</f>
        <v/>
      </c>
      <c r="K112" s="110" t="str">
        <f t="shared" si="17"/>
        <v>정상근무</v>
      </c>
      <c r="L112" s="113">
        <f>IFERROR(IF(E112-D112&lt;0,기준정보!$H$11-공여사들_가공!D112+공여사들_가공!E112,E112-D112),"")</f>
        <v>0.50162037037037033</v>
      </c>
      <c r="M112" s="113" t="str">
        <f>IF(E112&gt;=기준정보!$H$4,기준정보!$H$6,IF(E112&gt;=기준정보!$H$3,E112-기준정보!$H$3,IF(E112&gt;=기준정보!$H$2,기준정보!$H$5,IF(E112&gt;=기준정보!$H$1,E112-기준정보!$H$1,0))))</f>
        <v>2:00:00</v>
      </c>
      <c r="N112" s="113">
        <f t="shared" si="18"/>
        <v>0.41828703703703701</v>
      </c>
      <c r="O112" s="114">
        <f t="shared" si="19"/>
        <v>10.03888888888889</v>
      </c>
      <c r="P112" s="120">
        <f t="shared" si="20"/>
        <v>10</v>
      </c>
      <c r="Q112" s="120">
        <f t="shared" si="21"/>
        <v>8</v>
      </c>
      <c r="R112" s="120">
        <f t="shared" si="24"/>
        <v>2</v>
      </c>
      <c r="S112" s="120">
        <f t="shared" si="22"/>
        <v>0</v>
      </c>
      <c r="T112" s="120" t="str">
        <f t="shared" si="14"/>
        <v>정</v>
      </c>
      <c r="U112" s="113">
        <f>IFERROR(IF(P112&lt;8,기준정보!$H$7-N112,0),0)</f>
        <v>0</v>
      </c>
      <c r="V112" s="120">
        <f t="shared" si="23"/>
        <v>0</v>
      </c>
      <c r="W112" s="110"/>
    </row>
    <row r="113" spans="1:23">
      <c r="A113" s="89" t="s">
        <v>415</v>
      </c>
      <c r="B113" s="89" t="s">
        <v>301</v>
      </c>
      <c r="C113" s="89" t="s">
        <v>44</v>
      </c>
      <c r="D113" s="89" t="s">
        <v>424</v>
      </c>
      <c r="E113" s="89" t="s">
        <v>225</v>
      </c>
      <c r="F113" s="102">
        <f t="shared" si="13"/>
        <v>43839</v>
      </c>
      <c r="G113" s="125" t="str">
        <f t="shared" si="15"/>
        <v>1월</v>
      </c>
      <c r="H113" s="108">
        <f t="shared" si="16"/>
        <v>4</v>
      </c>
      <c r="I113" s="108" t="str">
        <f>VLOOKUP(H113,기준정보!D:E,2,FALSE)</f>
        <v>목</v>
      </c>
      <c r="J113" s="110" t="str">
        <f>IFERROR(VLOOKUP(F113,기준정보!A:B,2,FALSE),"")</f>
        <v/>
      </c>
      <c r="K113" s="110" t="str">
        <f t="shared" si="17"/>
        <v>정상근무</v>
      </c>
      <c r="L113" s="113">
        <f>IFERROR(IF(E113-D113&lt;0,기준정보!$H$11-공여사들_가공!D113+공여사들_가공!E113,E113-D113),"")</f>
        <v>0.22688657407407398</v>
      </c>
      <c r="M113" s="113">
        <f>IF(E113&gt;=기준정보!$H$4,기준정보!$H$6,IF(E113&gt;=기준정보!$H$3,E113-기준정보!$H$3,IF(E113&gt;=기준정보!$H$2,기준정보!$H$5,IF(E113&gt;=기준정보!$H$1,E113-기준정보!$H$1,0))))</f>
        <v>2.2627314814814725E-2</v>
      </c>
      <c r="N113" s="113">
        <f t="shared" si="18"/>
        <v>0.20425925925925925</v>
      </c>
      <c r="O113" s="114">
        <f t="shared" si="19"/>
        <v>4.9022222222222229</v>
      </c>
      <c r="P113" s="120">
        <f t="shared" si="20"/>
        <v>4</v>
      </c>
      <c r="Q113" s="120">
        <f t="shared" si="21"/>
        <v>4</v>
      </c>
      <c r="R113" s="120">
        <f t="shared" si="24"/>
        <v>0</v>
      </c>
      <c r="S113" s="120">
        <f t="shared" si="22"/>
        <v>0</v>
      </c>
      <c r="T113" s="120" t="str">
        <f t="shared" si="14"/>
        <v>정</v>
      </c>
      <c r="U113" s="113">
        <f>IFERROR(IF(P113&lt;8,기준정보!$H$7-N113,0),0)</f>
        <v>0.12907407407407406</v>
      </c>
      <c r="V113" s="120">
        <f t="shared" si="23"/>
        <v>186</v>
      </c>
      <c r="W113" s="110"/>
    </row>
    <row r="114" spans="1:23">
      <c r="A114" s="89" t="s">
        <v>415</v>
      </c>
      <c r="B114" s="89" t="s">
        <v>288</v>
      </c>
      <c r="C114" s="89" t="s">
        <v>45</v>
      </c>
      <c r="D114" s="89" t="s">
        <v>425</v>
      </c>
      <c r="E114" s="89" t="s">
        <v>426</v>
      </c>
      <c r="F114" s="102">
        <f t="shared" si="13"/>
        <v>43839</v>
      </c>
      <c r="G114" s="125" t="str">
        <f t="shared" si="15"/>
        <v>1월</v>
      </c>
      <c r="H114" s="108">
        <f t="shared" si="16"/>
        <v>4</v>
      </c>
      <c r="I114" s="108" t="str">
        <f>VLOOKUP(H114,기준정보!D:E,2,FALSE)</f>
        <v>목</v>
      </c>
      <c r="J114" s="110" t="str">
        <f>IFERROR(VLOOKUP(F114,기준정보!A:B,2,FALSE),"")</f>
        <v/>
      </c>
      <c r="K114" s="110" t="str">
        <f t="shared" si="17"/>
        <v>정상근무</v>
      </c>
      <c r="L114" s="113">
        <f>IFERROR(IF(E114-D114&lt;0,기준정보!$H$11-공여사들_가공!D114+공여사들_가공!E114,E114-D114),"")</f>
        <v>0.40186342592592589</v>
      </c>
      <c r="M114" s="113">
        <f>IF(E114&gt;=기준정보!$H$4,기준정보!$H$6,IF(E114&gt;=기준정보!$H$3,E114-기준정보!$H$3,IF(E114&gt;=기준정보!$H$2,기준정보!$H$5,IF(E114&gt;=기준정보!$H$1,E114-기준정보!$H$1,0))))</f>
        <v>2.2523148148148153E-2</v>
      </c>
      <c r="N114" s="113">
        <f t="shared" si="18"/>
        <v>0.37934027777777773</v>
      </c>
      <c r="O114" s="114">
        <f t="shared" si="19"/>
        <v>9.1041666666666661</v>
      </c>
      <c r="P114" s="120">
        <f t="shared" si="20"/>
        <v>9</v>
      </c>
      <c r="Q114" s="120">
        <f t="shared" si="21"/>
        <v>8</v>
      </c>
      <c r="R114" s="120">
        <f t="shared" si="24"/>
        <v>1</v>
      </c>
      <c r="S114" s="120">
        <f t="shared" si="22"/>
        <v>0</v>
      </c>
      <c r="T114" s="120" t="str">
        <f t="shared" si="14"/>
        <v>정</v>
      </c>
      <c r="U114" s="113">
        <f>IFERROR(IF(P114&lt;8,기준정보!$H$7-N114,0),0)</f>
        <v>0</v>
      </c>
      <c r="V114" s="120">
        <f t="shared" si="23"/>
        <v>0</v>
      </c>
      <c r="W114" s="110"/>
    </row>
    <row r="115" spans="1:23">
      <c r="A115" s="89" t="s">
        <v>415</v>
      </c>
      <c r="B115" s="89" t="s">
        <v>289</v>
      </c>
      <c r="C115" s="89" t="s">
        <v>44</v>
      </c>
      <c r="D115" s="89" t="s">
        <v>427</v>
      </c>
      <c r="E115" s="89" t="s">
        <v>428</v>
      </c>
      <c r="F115" s="102">
        <f t="shared" si="13"/>
        <v>43839</v>
      </c>
      <c r="G115" s="125" t="str">
        <f t="shared" si="15"/>
        <v>1월</v>
      </c>
      <c r="H115" s="108">
        <f t="shared" si="16"/>
        <v>4</v>
      </c>
      <c r="I115" s="108" t="str">
        <f>VLOOKUP(H115,기준정보!D:E,2,FALSE)</f>
        <v>목</v>
      </c>
      <c r="J115" s="110" t="str">
        <f>IFERROR(VLOOKUP(F115,기준정보!A:B,2,FALSE),"")</f>
        <v/>
      </c>
      <c r="K115" s="110" t="str">
        <f t="shared" si="17"/>
        <v>정상근무</v>
      </c>
      <c r="L115" s="113">
        <f>IFERROR(IF(E115-D115&lt;0,기준정보!$H$11-공여사들_가공!D115+공여사들_가공!E115,E115-D115),"")</f>
        <v>0.49973379629629638</v>
      </c>
      <c r="M115" s="113" t="str">
        <f>IF(E115&gt;=기준정보!$H$4,기준정보!$H$6,IF(E115&gt;=기준정보!$H$3,E115-기준정보!$H$3,IF(E115&gt;=기준정보!$H$2,기준정보!$H$5,IF(E115&gt;=기준정보!$H$1,E115-기준정보!$H$1,0))))</f>
        <v>2:00:00</v>
      </c>
      <c r="N115" s="113">
        <f t="shared" si="18"/>
        <v>0.41640046296296307</v>
      </c>
      <c r="O115" s="114">
        <f t="shared" si="19"/>
        <v>9.993611111111111</v>
      </c>
      <c r="P115" s="120">
        <f t="shared" si="20"/>
        <v>9</v>
      </c>
      <c r="Q115" s="120">
        <f t="shared" si="21"/>
        <v>8</v>
      </c>
      <c r="R115" s="120">
        <f t="shared" si="24"/>
        <v>1</v>
      </c>
      <c r="S115" s="120">
        <f t="shared" si="22"/>
        <v>0</v>
      </c>
      <c r="T115" s="120" t="str">
        <f t="shared" si="14"/>
        <v>정</v>
      </c>
      <c r="U115" s="113">
        <f>IFERROR(IF(P115&lt;8,기준정보!$H$7-N115,0),0)</f>
        <v>0</v>
      </c>
      <c r="V115" s="120">
        <f t="shared" si="23"/>
        <v>0</v>
      </c>
      <c r="W115" s="110"/>
    </row>
    <row r="116" spans="1:23">
      <c r="A116" s="89" t="s">
        <v>415</v>
      </c>
      <c r="B116" s="89" t="s">
        <v>290</v>
      </c>
      <c r="C116" s="89" t="s">
        <v>49</v>
      </c>
      <c r="D116" s="89" t="s">
        <v>429</v>
      </c>
      <c r="E116" s="89" t="s">
        <v>430</v>
      </c>
      <c r="F116" s="102">
        <f t="shared" si="13"/>
        <v>43839</v>
      </c>
      <c r="G116" s="125" t="str">
        <f t="shared" si="15"/>
        <v>1월</v>
      </c>
      <c r="H116" s="108">
        <f t="shared" si="16"/>
        <v>4</v>
      </c>
      <c r="I116" s="108" t="str">
        <f>VLOOKUP(H116,기준정보!D:E,2,FALSE)</f>
        <v>목</v>
      </c>
      <c r="J116" s="110" t="str">
        <f>IFERROR(VLOOKUP(F116,기준정보!A:B,2,FALSE),"")</f>
        <v/>
      </c>
      <c r="K116" s="110" t="str">
        <f t="shared" si="17"/>
        <v>정상근무</v>
      </c>
      <c r="L116" s="113">
        <f>IFERROR(IF(E116-D116&lt;0,기준정보!$H$11-공여사들_가공!D116+공여사들_가공!E116,E116-D116),"")</f>
        <v>0.34049768518518519</v>
      </c>
      <c r="M116" s="113">
        <f>IF(E116&gt;=기준정보!$H$4,기준정보!$H$6,IF(E116&gt;=기준정보!$H$3,E116-기준정보!$H$3,IF(E116&gt;=기준정보!$H$2,기준정보!$H$5,IF(E116&gt;=기준정보!$H$1,E116-기준정보!$H$1,0))))</f>
        <v>1.6539351851851847E-2</v>
      </c>
      <c r="N116" s="113">
        <f t="shared" si="18"/>
        <v>0.32395833333333335</v>
      </c>
      <c r="O116" s="114">
        <f t="shared" si="19"/>
        <v>7.7750000000000004</v>
      </c>
      <c r="P116" s="120">
        <f t="shared" si="20"/>
        <v>7</v>
      </c>
      <c r="Q116" s="120">
        <f t="shared" si="21"/>
        <v>7</v>
      </c>
      <c r="R116" s="120">
        <f t="shared" si="24"/>
        <v>0</v>
      </c>
      <c r="S116" s="120">
        <f t="shared" si="22"/>
        <v>0</v>
      </c>
      <c r="T116" s="120" t="str">
        <f t="shared" si="14"/>
        <v>정</v>
      </c>
      <c r="U116" s="113">
        <f>IFERROR(IF(P116&lt;8,기준정보!$H$7-N116,0),0)</f>
        <v>9.3749999999999667E-3</v>
      </c>
      <c r="V116" s="120">
        <f t="shared" si="23"/>
        <v>14</v>
      </c>
      <c r="W116" s="110"/>
    </row>
    <row r="117" spans="1:23">
      <c r="A117" s="89" t="s">
        <v>415</v>
      </c>
      <c r="B117" s="89" t="s">
        <v>291</v>
      </c>
      <c r="C117" s="89" t="s">
        <v>309</v>
      </c>
      <c r="D117" s="89" t="s">
        <v>123</v>
      </c>
      <c r="E117" s="89" t="s">
        <v>431</v>
      </c>
      <c r="F117" s="102">
        <f t="shared" si="13"/>
        <v>43839</v>
      </c>
      <c r="G117" s="125" t="str">
        <f t="shared" si="15"/>
        <v>1월</v>
      </c>
      <c r="H117" s="108">
        <f t="shared" si="16"/>
        <v>4</v>
      </c>
      <c r="I117" s="108" t="str">
        <f>VLOOKUP(H117,기준정보!D:E,2,FALSE)</f>
        <v>목</v>
      </c>
      <c r="J117" s="110" t="str">
        <f>IFERROR(VLOOKUP(F117,기준정보!A:B,2,FALSE),"")</f>
        <v/>
      </c>
      <c r="K117" s="110" t="str">
        <f t="shared" si="17"/>
        <v>정상근무</v>
      </c>
      <c r="L117" s="113">
        <f>IFERROR(IF(E117-D117&lt;0,기준정보!$H$11-공여사들_가공!D117+공여사들_가공!E117,E117-D117),"")</f>
        <v>0.42047453703703691</v>
      </c>
      <c r="M117" s="113" t="str">
        <f>IF(E117&gt;=기준정보!$H$4,기준정보!$H$6,IF(E117&gt;=기준정보!$H$3,E117-기준정보!$H$3,IF(E117&gt;=기준정보!$H$2,기준정보!$H$5,IF(E117&gt;=기준정보!$H$1,E117-기준정보!$H$1,0))))</f>
        <v>2:00:00</v>
      </c>
      <c r="N117" s="113">
        <f t="shared" si="18"/>
        <v>0.3371412037037036</v>
      </c>
      <c r="O117" s="114">
        <f t="shared" si="19"/>
        <v>8.0913888888888899</v>
      </c>
      <c r="P117" s="120">
        <f t="shared" si="20"/>
        <v>8</v>
      </c>
      <c r="Q117" s="120">
        <f t="shared" si="21"/>
        <v>8</v>
      </c>
      <c r="R117" s="120">
        <f t="shared" si="24"/>
        <v>0</v>
      </c>
      <c r="S117" s="120">
        <f t="shared" si="22"/>
        <v>0</v>
      </c>
      <c r="T117" s="120" t="str">
        <f t="shared" si="14"/>
        <v>정</v>
      </c>
      <c r="U117" s="113">
        <f>IFERROR(IF(P117&lt;8,기준정보!$H$7-N117,0),0)</f>
        <v>0</v>
      </c>
      <c r="V117" s="120">
        <f t="shared" si="23"/>
        <v>0</v>
      </c>
      <c r="W117" s="110"/>
    </row>
    <row r="118" spans="1:23">
      <c r="A118" s="89" t="s">
        <v>415</v>
      </c>
      <c r="B118" s="89" t="s">
        <v>292</v>
      </c>
      <c r="C118" s="89" t="s">
        <v>45</v>
      </c>
      <c r="D118" s="89" t="s">
        <v>50</v>
      </c>
      <c r="E118" s="89" t="s">
        <v>50</v>
      </c>
      <c r="F118" s="102">
        <f t="shared" si="13"/>
        <v>43839</v>
      </c>
      <c r="G118" s="125" t="str">
        <f t="shared" si="15"/>
        <v>1월</v>
      </c>
      <c r="H118" s="108">
        <f t="shared" si="16"/>
        <v>4</v>
      </c>
      <c r="I118" s="108" t="str">
        <f>VLOOKUP(H118,기준정보!D:E,2,FALSE)</f>
        <v>목</v>
      </c>
      <c r="J118" s="110" t="str">
        <f>IFERROR(VLOOKUP(F118,기준정보!A:B,2,FALSE),"")</f>
        <v/>
      </c>
      <c r="K118" s="110" t="str">
        <f t="shared" si="17"/>
        <v>정상근무</v>
      </c>
      <c r="L118" s="113" t="str">
        <f>IFERROR(IF(E118-D118&lt;0,기준정보!$H$11-공여사들_가공!D118+공여사들_가공!E118,E118-D118),"")</f>
        <v/>
      </c>
      <c r="M118" s="113">
        <f>IF(E118&gt;=기준정보!$H$4,기준정보!$H$6,IF(E118&gt;=기준정보!$H$3,E118-기준정보!$H$3,IF(E118&gt;=기준정보!$H$2,기준정보!$H$5,IF(E118&gt;=기준정보!$H$1,E118-기준정보!$H$1,0))))</f>
        <v>0</v>
      </c>
      <c r="N118" s="113" t="str">
        <f t="shared" si="18"/>
        <v/>
      </c>
      <c r="O118" s="114" t="str">
        <f t="shared" si="19"/>
        <v/>
      </c>
      <c r="P118" s="120">
        <f t="shared" si="20"/>
        <v>0</v>
      </c>
      <c r="Q118" s="120">
        <f t="shared" si="21"/>
        <v>0</v>
      </c>
      <c r="R118" s="120">
        <f t="shared" si="24"/>
        <v>0</v>
      </c>
      <c r="S118" s="120">
        <f t="shared" si="22"/>
        <v>0</v>
      </c>
      <c r="T118" s="120" t="str">
        <f t="shared" si="14"/>
        <v/>
      </c>
      <c r="U118" s="113">
        <f>IFERROR(IF(P118&lt;8,기준정보!$H$7-N118,0),0)</f>
        <v>0</v>
      </c>
      <c r="V118" s="120">
        <f t="shared" si="23"/>
        <v>0</v>
      </c>
      <c r="W118" s="110"/>
    </row>
    <row r="119" spans="1:23">
      <c r="A119" s="89" t="s">
        <v>432</v>
      </c>
      <c r="B119" s="89" t="s">
        <v>294</v>
      </c>
      <c r="C119" s="89" t="s">
        <v>45</v>
      </c>
      <c r="D119" s="89" t="s">
        <v>433</v>
      </c>
      <c r="E119" s="89" t="s">
        <v>434</v>
      </c>
      <c r="F119" s="102">
        <f t="shared" si="13"/>
        <v>43840</v>
      </c>
      <c r="G119" s="125" t="str">
        <f t="shared" si="15"/>
        <v>1월</v>
      </c>
      <c r="H119" s="108">
        <f t="shared" si="16"/>
        <v>5</v>
      </c>
      <c r="I119" s="108" t="str">
        <f>VLOOKUP(H119,기준정보!D:E,2,FALSE)</f>
        <v>금</v>
      </c>
      <c r="J119" s="110" t="str">
        <f>IFERROR(VLOOKUP(F119,기준정보!A:B,2,FALSE),"")</f>
        <v/>
      </c>
      <c r="K119" s="110" t="str">
        <f t="shared" si="17"/>
        <v>정상근무</v>
      </c>
      <c r="L119" s="113">
        <f>IFERROR(IF(E119-D119&lt;0,기준정보!$H$11-공여사들_가공!D119+공여사들_가공!E119,E119-D119),"")</f>
        <v>0.46369212962962958</v>
      </c>
      <c r="M119" s="113" t="str">
        <f>IF(E119&gt;=기준정보!$H$4,기준정보!$H$6,IF(E119&gt;=기준정보!$H$3,E119-기준정보!$H$3,IF(E119&gt;=기준정보!$H$2,기준정보!$H$5,IF(E119&gt;=기준정보!$H$1,E119-기준정보!$H$1,0))))</f>
        <v>2:00:00</v>
      </c>
      <c r="N119" s="113">
        <f t="shared" si="18"/>
        <v>0.38035879629629626</v>
      </c>
      <c r="O119" s="114">
        <f t="shared" si="19"/>
        <v>9.1286111111111108</v>
      </c>
      <c r="P119" s="120">
        <f t="shared" si="20"/>
        <v>9</v>
      </c>
      <c r="Q119" s="120">
        <f t="shared" si="21"/>
        <v>8</v>
      </c>
      <c r="R119" s="120">
        <f t="shared" si="24"/>
        <v>1</v>
      </c>
      <c r="S119" s="120">
        <f t="shared" si="22"/>
        <v>0</v>
      </c>
      <c r="T119" s="120" t="str">
        <f t="shared" si="14"/>
        <v>정</v>
      </c>
      <c r="U119" s="113">
        <f>IFERROR(IF(P119&lt;8,기준정보!$H$7-N119,0),0)</f>
        <v>0</v>
      </c>
      <c r="V119" s="120">
        <f t="shared" si="23"/>
        <v>0</v>
      </c>
      <c r="W119" s="110"/>
    </row>
    <row r="120" spans="1:23">
      <c r="A120" s="89" t="s">
        <v>432</v>
      </c>
      <c r="B120" s="89" t="s">
        <v>295</v>
      </c>
      <c r="C120" s="89" t="s">
        <v>43</v>
      </c>
      <c r="D120" s="89" t="s">
        <v>435</v>
      </c>
      <c r="E120" s="89" t="s">
        <v>436</v>
      </c>
      <c r="F120" s="102">
        <f t="shared" si="13"/>
        <v>43840</v>
      </c>
      <c r="G120" s="125" t="str">
        <f t="shared" si="15"/>
        <v>1월</v>
      </c>
      <c r="H120" s="108">
        <f t="shared" si="16"/>
        <v>5</v>
      </c>
      <c r="I120" s="108" t="str">
        <f>VLOOKUP(H120,기준정보!D:E,2,FALSE)</f>
        <v>금</v>
      </c>
      <c r="J120" s="110" t="str">
        <f>IFERROR(VLOOKUP(F120,기준정보!A:B,2,FALSE),"")</f>
        <v/>
      </c>
      <c r="K120" s="110" t="str">
        <f t="shared" si="17"/>
        <v>정상근무</v>
      </c>
      <c r="L120" s="113">
        <f>IFERROR(IF(E120-D120&lt;0,기준정보!$H$11-공여사들_가공!D120+공여사들_가공!E120,E120-D120),"")</f>
        <v>0.55542824074074082</v>
      </c>
      <c r="M120" s="113" t="str">
        <f>IF(E120&gt;=기준정보!$H$4,기준정보!$H$6,IF(E120&gt;=기준정보!$H$3,E120-기준정보!$H$3,IF(E120&gt;=기준정보!$H$2,기준정보!$H$5,IF(E120&gt;=기준정보!$H$1,E120-기준정보!$H$1,0))))</f>
        <v>2:00:00</v>
      </c>
      <c r="N120" s="113">
        <f t="shared" si="18"/>
        <v>0.4720949074074075</v>
      </c>
      <c r="O120" s="114">
        <f t="shared" si="19"/>
        <v>11.330277777777777</v>
      </c>
      <c r="P120" s="120">
        <f t="shared" si="20"/>
        <v>11</v>
      </c>
      <c r="Q120" s="120">
        <f t="shared" si="21"/>
        <v>8</v>
      </c>
      <c r="R120" s="120">
        <f t="shared" si="24"/>
        <v>3</v>
      </c>
      <c r="S120" s="120">
        <f t="shared" si="22"/>
        <v>0</v>
      </c>
      <c r="T120" s="120" t="str">
        <f t="shared" si="14"/>
        <v>정</v>
      </c>
      <c r="U120" s="113">
        <f>IFERROR(IF(P120&lt;8,기준정보!$H$7-N120,0),0)</f>
        <v>0</v>
      </c>
      <c r="V120" s="120">
        <f t="shared" si="23"/>
        <v>0</v>
      </c>
      <c r="W120" s="110"/>
    </row>
    <row r="121" spans="1:23">
      <c r="A121" s="89" t="s">
        <v>432</v>
      </c>
      <c r="B121" s="89" t="s">
        <v>296</v>
      </c>
      <c r="C121" s="89" t="s">
        <v>46</v>
      </c>
      <c r="D121" s="89" t="s">
        <v>437</v>
      </c>
      <c r="E121" s="89" t="s">
        <v>438</v>
      </c>
      <c r="F121" s="102">
        <f t="shared" si="13"/>
        <v>43840</v>
      </c>
      <c r="G121" s="125" t="str">
        <f t="shared" si="15"/>
        <v>1월</v>
      </c>
      <c r="H121" s="108">
        <f t="shared" si="16"/>
        <v>5</v>
      </c>
      <c r="I121" s="108" t="str">
        <f>VLOOKUP(H121,기준정보!D:E,2,FALSE)</f>
        <v>금</v>
      </c>
      <c r="J121" s="110" t="str">
        <f>IFERROR(VLOOKUP(F121,기준정보!A:B,2,FALSE),"")</f>
        <v/>
      </c>
      <c r="K121" s="110" t="str">
        <f t="shared" si="17"/>
        <v>정상근무</v>
      </c>
      <c r="L121" s="113">
        <f>IFERROR(IF(E121-D121&lt;0,기준정보!$H$11-공여사들_가공!D121+공여사들_가공!E121,E121-D121),"")</f>
        <v>0.33307870370370363</v>
      </c>
      <c r="M121" s="113">
        <f>IF(E121&gt;=기준정보!$H$4,기준정보!$H$6,IF(E121&gt;=기준정보!$H$3,E121-기준정보!$H$3,IF(E121&gt;=기준정보!$H$2,기준정보!$H$5,IF(E121&gt;=기준정보!$H$1,E121-기준정보!$H$1,0))))</f>
        <v>2.3124999999999951E-2</v>
      </c>
      <c r="N121" s="113">
        <f t="shared" si="18"/>
        <v>0.30995370370370368</v>
      </c>
      <c r="O121" s="114">
        <f t="shared" si="19"/>
        <v>7.4388888888888891</v>
      </c>
      <c r="P121" s="120">
        <f t="shared" si="20"/>
        <v>7</v>
      </c>
      <c r="Q121" s="120">
        <f t="shared" si="21"/>
        <v>7</v>
      </c>
      <c r="R121" s="120">
        <f t="shared" si="24"/>
        <v>0</v>
      </c>
      <c r="S121" s="120">
        <f t="shared" si="22"/>
        <v>0</v>
      </c>
      <c r="T121" s="120" t="str">
        <f t="shared" si="14"/>
        <v>정</v>
      </c>
      <c r="U121" s="113">
        <f>IFERROR(IF(P121&lt;8,기준정보!$H$7-N121,0),0)</f>
        <v>2.3379629629629639E-2</v>
      </c>
      <c r="V121" s="120">
        <f t="shared" si="23"/>
        <v>34</v>
      </c>
      <c r="W121" s="110"/>
    </row>
    <row r="122" spans="1:23">
      <c r="A122" s="89" t="s">
        <v>432</v>
      </c>
      <c r="B122" s="89" t="s">
        <v>297</v>
      </c>
      <c r="C122" s="89" t="s">
        <v>45</v>
      </c>
      <c r="D122" s="89" t="s">
        <v>439</v>
      </c>
      <c r="E122" s="89" t="s">
        <v>440</v>
      </c>
      <c r="F122" s="102">
        <f t="shared" si="13"/>
        <v>43840</v>
      </c>
      <c r="G122" s="125" t="str">
        <f t="shared" si="15"/>
        <v>1월</v>
      </c>
      <c r="H122" s="108">
        <f t="shared" si="16"/>
        <v>5</v>
      </c>
      <c r="I122" s="108" t="str">
        <f>VLOOKUP(H122,기준정보!D:E,2,FALSE)</f>
        <v>금</v>
      </c>
      <c r="J122" s="110" t="str">
        <f>IFERROR(VLOOKUP(F122,기준정보!A:B,2,FALSE),"")</f>
        <v/>
      </c>
      <c r="K122" s="110" t="str">
        <f t="shared" si="17"/>
        <v>정상근무</v>
      </c>
      <c r="L122" s="113">
        <f>IFERROR(IF(E122-D122&lt;0,기준정보!$H$11-공여사들_가공!D122+공여사들_가공!E122,E122-D122),"")</f>
        <v>0.3323842592592593</v>
      </c>
      <c r="M122" s="113" t="str">
        <f>IF(E122&gt;=기준정보!$H$4,기준정보!$H$6,IF(E122&gt;=기준정보!$H$3,E122-기준정보!$H$3,IF(E122&gt;=기준정보!$H$2,기준정보!$H$5,IF(E122&gt;=기준정보!$H$1,E122-기준정보!$H$1,0))))</f>
        <v>1:00:00</v>
      </c>
      <c r="N122" s="113">
        <f t="shared" si="18"/>
        <v>0.29071759259259261</v>
      </c>
      <c r="O122" s="114">
        <f t="shared" si="19"/>
        <v>6.9772222222222222</v>
      </c>
      <c r="P122" s="120">
        <f t="shared" si="20"/>
        <v>6</v>
      </c>
      <c r="Q122" s="120">
        <f t="shared" si="21"/>
        <v>6</v>
      </c>
      <c r="R122" s="120">
        <f t="shared" si="24"/>
        <v>0</v>
      </c>
      <c r="S122" s="120">
        <f t="shared" si="22"/>
        <v>0</v>
      </c>
      <c r="T122" s="120" t="str">
        <f t="shared" si="14"/>
        <v>정</v>
      </c>
      <c r="U122" s="113">
        <f>IFERROR(IF(P122&lt;8,기준정보!$H$7-N122,0),0)</f>
        <v>4.2615740740740704E-2</v>
      </c>
      <c r="V122" s="120">
        <f t="shared" si="23"/>
        <v>61</v>
      </c>
      <c r="W122" s="110"/>
    </row>
    <row r="123" spans="1:23">
      <c r="A123" s="89" t="s">
        <v>432</v>
      </c>
      <c r="B123" s="89" t="s">
        <v>298</v>
      </c>
      <c r="C123" s="89" t="s">
        <v>48</v>
      </c>
      <c r="D123" s="89" t="s">
        <v>441</v>
      </c>
      <c r="E123" s="89" t="s">
        <v>442</v>
      </c>
      <c r="F123" s="102">
        <f t="shared" si="13"/>
        <v>43840</v>
      </c>
      <c r="G123" s="125" t="str">
        <f t="shared" si="15"/>
        <v>1월</v>
      </c>
      <c r="H123" s="108">
        <f t="shared" si="16"/>
        <v>5</v>
      </c>
      <c r="I123" s="108" t="str">
        <f>VLOOKUP(H123,기준정보!D:E,2,FALSE)</f>
        <v>금</v>
      </c>
      <c r="J123" s="110" t="str">
        <f>IFERROR(VLOOKUP(F123,기준정보!A:B,2,FALSE),"")</f>
        <v/>
      </c>
      <c r="K123" s="110" t="str">
        <f t="shared" si="17"/>
        <v>정상근무</v>
      </c>
      <c r="L123" s="113">
        <f>IFERROR(IF(E123-D123&lt;0,기준정보!$H$11-공여사들_가공!D123+공여사들_가공!E123,E123-D123),"")</f>
        <v>0.38896990740740739</v>
      </c>
      <c r="M123" s="113">
        <f>IF(E123&gt;=기준정보!$H$4,기준정보!$H$6,IF(E123&gt;=기준정보!$H$3,E123-기준정보!$H$3,IF(E123&gt;=기준정보!$H$2,기준정보!$H$5,IF(E123&gt;=기준정보!$H$1,E123-기준정보!$H$1,0))))</f>
        <v>1.4733796296296231E-2</v>
      </c>
      <c r="N123" s="113">
        <f t="shared" si="18"/>
        <v>0.37423611111111116</v>
      </c>
      <c r="O123" s="114">
        <f t="shared" si="19"/>
        <v>8.9816666666666674</v>
      </c>
      <c r="P123" s="120">
        <f t="shared" si="20"/>
        <v>8</v>
      </c>
      <c r="Q123" s="120">
        <f t="shared" si="21"/>
        <v>8</v>
      </c>
      <c r="R123" s="120">
        <f t="shared" si="24"/>
        <v>0</v>
      </c>
      <c r="S123" s="120">
        <f t="shared" si="22"/>
        <v>0</v>
      </c>
      <c r="T123" s="120" t="str">
        <f t="shared" si="14"/>
        <v>정</v>
      </c>
      <c r="U123" s="113">
        <f>IFERROR(IF(P123&lt;8,기준정보!$H$7-N123,0),0)</f>
        <v>0</v>
      </c>
      <c r="V123" s="120">
        <f t="shared" si="23"/>
        <v>0</v>
      </c>
      <c r="W123" s="110"/>
    </row>
    <row r="124" spans="1:23">
      <c r="A124" s="89" t="s">
        <v>432</v>
      </c>
      <c r="B124" s="89" t="s">
        <v>299</v>
      </c>
      <c r="C124" s="89" t="s">
        <v>47</v>
      </c>
      <c r="D124" s="89" t="s">
        <v>122</v>
      </c>
      <c r="E124" s="89" t="s">
        <v>443</v>
      </c>
      <c r="F124" s="102">
        <f t="shared" si="13"/>
        <v>43840</v>
      </c>
      <c r="G124" s="125" t="str">
        <f t="shared" si="15"/>
        <v>1월</v>
      </c>
      <c r="H124" s="108">
        <f t="shared" si="16"/>
        <v>5</v>
      </c>
      <c r="I124" s="108" t="str">
        <f>VLOOKUP(H124,기준정보!D:E,2,FALSE)</f>
        <v>금</v>
      </c>
      <c r="J124" s="110" t="str">
        <f>IFERROR(VLOOKUP(F124,기준정보!A:B,2,FALSE),"")</f>
        <v/>
      </c>
      <c r="K124" s="110" t="str">
        <f t="shared" si="17"/>
        <v>정상근무</v>
      </c>
      <c r="L124" s="113">
        <f>IFERROR(IF(E124-D124&lt;0,기준정보!$H$11-공여사들_가공!D124+공여사들_가공!E124,E124-D124),"")</f>
        <v>0.38408564814814816</v>
      </c>
      <c r="M124" s="113">
        <f>IF(E124&gt;=기준정보!$H$4,기준정보!$H$6,IF(E124&gt;=기준정보!$H$3,E124-기준정보!$H$3,IF(E124&gt;=기준정보!$H$2,기준정보!$H$5,IF(E124&gt;=기준정보!$H$1,E124-기준정보!$H$1,0))))</f>
        <v>3.0324074074074114E-2</v>
      </c>
      <c r="N124" s="113">
        <f t="shared" si="18"/>
        <v>0.35376157407407405</v>
      </c>
      <c r="O124" s="114">
        <f t="shared" si="19"/>
        <v>8.4902777777777771</v>
      </c>
      <c r="P124" s="120">
        <f t="shared" si="20"/>
        <v>8</v>
      </c>
      <c r="Q124" s="120">
        <f t="shared" si="21"/>
        <v>8</v>
      </c>
      <c r="R124" s="120">
        <f t="shared" si="24"/>
        <v>0</v>
      </c>
      <c r="S124" s="120">
        <f t="shared" si="22"/>
        <v>0</v>
      </c>
      <c r="T124" s="120" t="str">
        <f t="shared" si="14"/>
        <v>정</v>
      </c>
      <c r="U124" s="113">
        <f>IFERROR(IF(P124&lt;8,기준정보!$H$7-N124,0),0)</f>
        <v>0</v>
      </c>
      <c r="V124" s="120">
        <f t="shared" si="23"/>
        <v>0</v>
      </c>
      <c r="W124" s="110"/>
    </row>
    <row r="125" spans="1:23">
      <c r="A125" s="89" t="s">
        <v>432</v>
      </c>
      <c r="B125" s="89" t="s">
        <v>300</v>
      </c>
      <c r="C125" s="89" t="s">
        <v>47</v>
      </c>
      <c r="D125" s="89" t="s">
        <v>444</v>
      </c>
      <c r="E125" s="89" t="s">
        <v>445</v>
      </c>
      <c r="F125" s="102">
        <f t="shared" si="13"/>
        <v>43840</v>
      </c>
      <c r="G125" s="125" t="str">
        <f t="shared" si="15"/>
        <v>1월</v>
      </c>
      <c r="H125" s="108">
        <f t="shared" si="16"/>
        <v>5</v>
      </c>
      <c r="I125" s="108" t="str">
        <f>VLOOKUP(H125,기준정보!D:E,2,FALSE)</f>
        <v>금</v>
      </c>
      <c r="J125" s="110" t="str">
        <f>IFERROR(VLOOKUP(F125,기준정보!A:B,2,FALSE),"")</f>
        <v/>
      </c>
      <c r="K125" s="110" t="str">
        <f t="shared" si="17"/>
        <v>정상근무</v>
      </c>
      <c r="L125" s="113">
        <f>IFERROR(IF(E125-D125&lt;0,기준정보!$H$11-공여사들_가공!D125+공여사들_가공!E125,E125-D125),"")</f>
        <v>0.38890046296296293</v>
      </c>
      <c r="M125" s="113">
        <f>IF(E125&gt;=기준정보!$H$4,기준정보!$H$6,IF(E125&gt;=기준정보!$H$3,E125-기준정보!$H$3,IF(E125&gt;=기준정보!$H$2,기준정보!$H$5,IF(E125&gt;=기준정보!$H$1,E125-기준정보!$H$1,0))))</f>
        <v>3.1990740740740709E-2</v>
      </c>
      <c r="N125" s="113">
        <f t="shared" si="18"/>
        <v>0.35690972222222223</v>
      </c>
      <c r="O125" s="114">
        <f t="shared" si="19"/>
        <v>8.5658333333333339</v>
      </c>
      <c r="P125" s="120">
        <f t="shared" si="20"/>
        <v>8</v>
      </c>
      <c r="Q125" s="120">
        <f t="shared" si="21"/>
        <v>8</v>
      </c>
      <c r="R125" s="120">
        <f t="shared" si="24"/>
        <v>0</v>
      </c>
      <c r="S125" s="120">
        <f t="shared" si="22"/>
        <v>0</v>
      </c>
      <c r="T125" s="120" t="str">
        <f t="shared" si="14"/>
        <v>정</v>
      </c>
      <c r="U125" s="113">
        <f>IFERROR(IF(P125&lt;8,기준정보!$H$7-N125,0),0)</f>
        <v>0</v>
      </c>
      <c r="V125" s="120">
        <f t="shared" si="23"/>
        <v>0</v>
      </c>
      <c r="W125" s="110"/>
    </row>
    <row r="126" spans="1:23">
      <c r="A126" s="89" t="s">
        <v>432</v>
      </c>
      <c r="B126" s="89" t="s">
        <v>301</v>
      </c>
      <c r="C126" s="89" t="s">
        <v>44</v>
      </c>
      <c r="D126" s="89" t="s">
        <v>205</v>
      </c>
      <c r="E126" s="89" t="s">
        <v>446</v>
      </c>
      <c r="F126" s="102">
        <f t="shared" si="13"/>
        <v>43840</v>
      </c>
      <c r="G126" s="125" t="str">
        <f t="shared" si="15"/>
        <v>1월</v>
      </c>
      <c r="H126" s="108">
        <f t="shared" si="16"/>
        <v>5</v>
      </c>
      <c r="I126" s="108" t="str">
        <f>VLOOKUP(H126,기준정보!D:E,2,FALSE)</f>
        <v>금</v>
      </c>
      <c r="J126" s="110" t="str">
        <f>IFERROR(VLOOKUP(F126,기준정보!A:B,2,FALSE),"")</f>
        <v/>
      </c>
      <c r="K126" s="110" t="str">
        <f t="shared" si="17"/>
        <v>정상근무</v>
      </c>
      <c r="L126" s="113">
        <f>IFERROR(IF(E126-D126&lt;0,기준정보!$H$11-공여사들_가공!D126+공여사들_가공!E126,E126-D126),"")</f>
        <v>0.48447916666666663</v>
      </c>
      <c r="M126" s="113" t="str">
        <f>IF(E126&gt;=기준정보!$H$4,기준정보!$H$6,IF(E126&gt;=기준정보!$H$3,E126-기준정보!$H$3,IF(E126&gt;=기준정보!$H$2,기준정보!$H$5,IF(E126&gt;=기준정보!$H$1,E126-기준정보!$H$1,0))))</f>
        <v>2:00:00</v>
      </c>
      <c r="N126" s="113">
        <f t="shared" si="18"/>
        <v>0.40114583333333331</v>
      </c>
      <c r="O126" s="114">
        <f t="shared" si="19"/>
        <v>9.6275000000000013</v>
      </c>
      <c r="P126" s="120">
        <f t="shared" si="20"/>
        <v>9</v>
      </c>
      <c r="Q126" s="120">
        <f t="shared" si="21"/>
        <v>8</v>
      </c>
      <c r="R126" s="120">
        <f t="shared" si="24"/>
        <v>1</v>
      </c>
      <c r="S126" s="120">
        <f t="shared" si="22"/>
        <v>0</v>
      </c>
      <c r="T126" s="120" t="str">
        <f t="shared" si="14"/>
        <v>정</v>
      </c>
      <c r="U126" s="113">
        <f>IFERROR(IF(P126&lt;8,기준정보!$H$7-N126,0),0)</f>
        <v>0</v>
      </c>
      <c r="V126" s="120">
        <f t="shared" si="23"/>
        <v>0</v>
      </c>
      <c r="W126" s="110"/>
    </row>
    <row r="127" spans="1:23">
      <c r="A127" s="89" t="s">
        <v>432</v>
      </c>
      <c r="B127" s="89" t="s">
        <v>288</v>
      </c>
      <c r="C127" s="89" t="s">
        <v>45</v>
      </c>
      <c r="D127" s="89" t="s">
        <v>447</v>
      </c>
      <c r="E127" s="89" t="s">
        <v>448</v>
      </c>
      <c r="F127" s="102">
        <f t="shared" si="13"/>
        <v>43840</v>
      </c>
      <c r="G127" s="125" t="str">
        <f t="shared" si="15"/>
        <v>1월</v>
      </c>
      <c r="H127" s="108">
        <f t="shared" si="16"/>
        <v>5</v>
      </c>
      <c r="I127" s="108" t="str">
        <f>VLOOKUP(H127,기준정보!D:E,2,FALSE)</f>
        <v>금</v>
      </c>
      <c r="J127" s="110" t="str">
        <f>IFERROR(VLOOKUP(F127,기준정보!A:B,2,FALSE),"")</f>
        <v/>
      </c>
      <c r="K127" s="110" t="str">
        <f t="shared" si="17"/>
        <v>정상근무</v>
      </c>
      <c r="L127" s="113">
        <f>IFERROR(IF(E127-D127&lt;0,기준정보!$H$11-공여사들_가공!D127+공여사들_가공!E127,E127-D127),"")</f>
        <v>0.37960648148148141</v>
      </c>
      <c r="M127" s="113">
        <f>IF(E127&gt;=기준정보!$H$4,기준정보!$H$6,IF(E127&gt;=기준정보!$H$3,E127-기준정보!$H$3,IF(E127&gt;=기준정보!$H$2,기준정보!$H$5,IF(E127&gt;=기준정보!$H$1,E127-기준정보!$H$1,0))))</f>
        <v>5.4513888888888529E-3</v>
      </c>
      <c r="N127" s="113">
        <f t="shared" si="18"/>
        <v>0.37415509259259255</v>
      </c>
      <c r="O127" s="114">
        <f t="shared" si="19"/>
        <v>8.9797222222222217</v>
      </c>
      <c r="P127" s="120">
        <f t="shared" si="20"/>
        <v>8</v>
      </c>
      <c r="Q127" s="120">
        <f t="shared" si="21"/>
        <v>8</v>
      </c>
      <c r="R127" s="120">
        <f t="shared" si="24"/>
        <v>0</v>
      </c>
      <c r="S127" s="120">
        <f t="shared" si="22"/>
        <v>0</v>
      </c>
      <c r="T127" s="120" t="str">
        <f t="shared" si="14"/>
        <v>정</v>
      </c>
      <c r="U127" s="113">
        <f>IFERROR(IF(P127&lt;8,기준정보!$H$7-N127,0),0)</f>
        <v>0</v>
      </c>
      <c r="V127" s="120">
        <f t="shared" si="23"/>
        <v>0</v>
      </c>
      <c r="W127" s="110"/>
    </row>
    <row r="128" spans="1:23">
      <c r="A128" s="89" t="s">
        <v>432</v>
      </c>
      <c r="B128" s="89" t="s">
        <v>289</v>
      </c>
      <c r="C128" s="89" t="s">
        <v>44</v>
      </c>
      <c r="D128" s="89" t="s">
        <v>449</v>
      </c>
      <c r="E128" s="89" t="s">
        <v>50</v>
      </c>
      <c r="F128" s="102">
        <f t="shared" si="13"/>
        <v>43840</v>
      </c>
      <c r="G128" s="125" t="str">
        <f t="shared" si="15"/>
        <v>1월</v>
      </c>
      <c r="H128" s="108">
        <f t="shared" si="16"/>
        <v>5</v>
      </c>
      <c r="I128" s="108" t="str">
        <f>VLOOKUP(H128,기준정보!D:E,2,FALSE)</f>
        <v>금</v>
      </c>
      <c r="J128" s="110" t="str">
        <f>IFERROR(VLOOKUP(F128,기준정보!A:B,2,FALSE),"")</f>
        <v/>
      </c>
      <c r="K128" s="110" t="str">
        <f t="shared" si="17"/>
        <v>정상근무</v>
      </c>
      <c r="L128" s="113" t="str">
        <f>IFERROR(IF(E128-D128&lt;0,기준정보!$H$11-공여사들_가공!D128+공여사들_가공!E128,E128-D128),"")</f>
        <v/>
      </c>
      <c r="M128" s="113">
        <f>IF(E128&gt;=기준정보!$H$4,기준정보!$H$6,IF(E128&gt;=기준정보!$H$3,E128-기준정보!$H$3,IF(E128&gt;=기준정보!$H$2,기준정보!$H$5,IF(E128&gt;=기준정보!$H$1,E128-기준정보!$H$1,0))))</f>
        <v>0</v>
      </c>
      <c r="N128" s="113" t="str">
        <f t="shared" si="18"/>
        <v/>
      </c>
      <c r="O128" s="114" t="str">
        <f t="shared" si="19"/>
        <v/>
      </c>
      <c r="P128" s="120">
        <f t="shared" si="20"/>
        <v>0</v>
      </c>
      <c r="Q128" s="120">
        <f t="shared" si="21"/>
        <v>0</v>
      </c>
      <c r="R128" s="120">
        <f t="shared" si="24"/>
        <v>0</v>
      </c>
      <c r="S128" s="120">
        <f t="shared" si="22"/>
        <v>0</v>
      </c>
      <c r="T128" s="120" t="str">
        <f t="shared" si="14"/>
        <v/>
      </c>
      <c r="U128" s="113">
        <f>IFERROR(IF(P128&lt;8,기준정보!$H$7-N128,0),0)</f>
        <v>0</v>
      </c>
      <c r="V128" s="120">
        <f t="shared" si="23"/>
        <v>0</v>
      </c>
      <c r="W128" s="110"/>
    </row>
    <row r="129" spans="1:23">
      <c r="A129" s="89" t="s">
        <v>432</v>
      </c>
      <c r="B129" s="89" t="s">
        <v>290</v>
      </c>
      <c r="C129" s="89" t="s">
        <v>49</v>
      </c>
      <c r="D129" s="89" t="s">
        <v>450</v>
      </c>
      <c r="E129" s="89" t="s">
        <v>451</v>
      </c>
      <c r="F129" s="102">
        <f t="shared" si="13"/>
        <v>43840</v>
      </c>
      <c r="G129" s="125" t="str">
        <f t="shared" si="15"/>
        <v>1월</v>
      </c>
      <c r="H129" s="108">
        <f t="shared" si="16"/>
        <v>5</v>
      </c>
      <c r="I129" s="108" t="str">
        <f>VLOOKUP(H129,기준정보!D:E,2,FALSE)</f>
        <v>금</v>
      </c>
      <c r="J129" s="110" t="str">
        <f>IFERROR(VLOOKUP(F129,기준정보!A:B,2,FALSE),"")</f>
        <v/>
      </c>
      <c r="K129" s="110" t="str">
        <f t="shared" si="17"/>
        <v>정상근무</v>
      </c>
      <c r="L129" s="113">
        <f>IFERROR(IF(E129-D129&lt;0,기준정보!$H$11-공여사들_가공!D129+공여사들_가공!E129,E129-D129),"")</f>
        <v>0.38162037037037033</v>
      </c>
      <c r="M129" s="113">
        <f>IF(E129&gt;=기준정보!$H$4,기준정보!$H$6,IF(E129&gt;=기준정보!$H$3,E129-기준정보!$H$3,IF(E129&gt;=기준정보!$H$2,기준정보!$H$5,IF(E129&gt;=기준정보!$H$1,E129-기준정보!$H$1,0))))</f>
        <v>1.4652777777777737E-2</v>
      </c>
      <c r="N129" s="113">
        <f t="shared" si="18"/>
        <v>0.3669675925925926</v>
      </c>
      <c r="O129" s="114">
        <f t="shared" si="19"/>
        <v>8.8072222222222223</v>
      </c>
      <c r="P129" s="120">
        <f t="shared" si="20"/>
        <v>8</v>
      </c>
      <c r="Q129" s="120">
        <f t="shared" si="21"/>
        <v>8</v>
      </c>
      <c r="R129" s="120">
        <f t="shared" si="24"/>
        <v>0</v>
      </c>
      <c r="S129" s="120">
        <f t="shared" si="22"/>
        <v>0</v>
      </c>
      <c r="T129" s="120" t="str">
        <f t="shared" si="14"/>
        <v>정</v>
      </c>
      <c r="U129" s="113">
        <f>IFERROR(IF(P129&lt;8,기준정보!$H$7-N129,0),0)</f>
        <v>0</v>
      </c>
      <c r="V129" s="120">
        <f t="shared" si="23"/>
        <v>0</v>
      </c>
      <c r="W129" s="110"/>
    </row>
    <row r="130" spans="1:23">
      <c r="A130" s="89" t="s">
        <v>432</v>
      </c>
      <c r="B130" s="89" t="s">
        <v>291</v>
      </c>
      <c r="C130" s="89" t="s">
        <v>309</v>
      </c>
      <c r="D130" s="89" t="s">
        <v>50</v>
      </c>
      <c r="E130" s="89" t="s">
        <v>50</v>
      </c>
      <c r="F130" s="102">
        <f t="shared" ref="F130:F193" si="25">DATE(LEFT(A130,4),MID(A130,6,2),MID(A130,9,2))</f>
        <v>43840</v>
      </c>
      <c r="G130" s="125" t="str">
        <f t="shared" si="15"/>
        <v>1월</v>
      </c>
      <c r="H130" s="108">
        <f t="shared" si="16"/>
        <v>5</v>
      </c>
      <c r="I130" s="108" t="str">
        <f>VLOOKUP(H130,기준정보!D:E,2,FALSE)</f>
        <v>금</v>
      </c>
      <c r="J130" s="110" t="str">
        <f>IFERROR(VLOOKUP(F130,기준정보!A:B,2,FALSE),"")</f>
        <v/>
      </c>
      <c r="K130" s="110" t="str">
        <f t="shared" si="17"/>
        <v>정상근무</v>
      </c>
      <c r="L130" s="113" t="str">
        <f>IFERROR(IF(E130-D130&lt;0,기준정보!$H$11-공여사들_가공!D130+공여사들_가공!E130,E130-D130),"")</f>
        <v/>
      </c>
      <c r="M130" s="113">
        <f>IF(E130&gt;=기준정보!$H$4,기준정보!$H$6,IF(E130&gt;=기준정보!$H$3,E130-기준정보!$H$3,IF(E130&gt;=기준정보!$H$2,기준정보!$H$5,IF(E130&gt;=기준정보!$H$1,E130-기준정보!$H$1,0))))</f>
        <v>0</v>
      </c>
      <c r="N130" s="113" t="str">
        <f t="shared" si="18"/>
        <v/>
      </c>
      <c r="O130" s="114" t="str">
        <f t="shared" si="19"/>
        <v/>
      </c>
      <c r="P130" s="120">
        <f t="shared" si="20"/>
        <v>0</v>
      </c>
      <c r="Q130" s="120">
        <f t="shared" si="21"/>
        <v>0</v>
      </c>
      <c r="R130" s="120">
        <f t="shared" si="24"/>
        <v>0</v>
      </c>
      <c r="S130" s="120">
        <f t="shared" si="22"/>
        <v>0</v>
      </c>
      <c r="T130" s="120" t="str">
        <f t="shared" ref="T130:T193" si="26">IF(AND(K130="휴무",P130&gt;0),"특",IF(P130&gt;0,"정",""))</f>
        <v/>
      </c>
      <c r="U130" s="113">
        <f>IFERROR(IF(P130&lt;8,기준정보!$H$7-N130,0),0)</f>
        <v>0</v>
      </c>
      <c r="V130" s="120">
        <f t="shared" si="23"/>
        <v>0</v>
      </c>
      <c r="W130" s="110"/>
    </row>
    <row r="131" spans="1:23">
      <c r="A131" s="89" t="s">
        <v>432</v>
      </c>
      <c r="B131" s="89" t="s">
        <v>292</v>
      </c>
      <c r="C131" s="89" t="s">
        <v>45</v>
      </c>
      <c r="D131" s="89" t="s">
        <v>50</v>
      </c>
      <c r="E131" s="89" t="s">
        <v>50</v>
      </c>
      <c r="F131" s="102">
        <f t="shared" si="25"/>
        <v>43840</v>
      </c>
      <c r="G131" s="125" t="str">
        <f t="shared" ref="G131:G194" si="27">MONTH(F131)&amp;"월"</f>
        <v>1월</v>
      </c>
      <c r="H131" s="108">
        <f t="shared" ref="H131:H194" si="28">WEEKDAY(F131,2)</f>
        <v>5</v>
      </c>
      <c r="I131" s="108" t="str">
        <f>VLOOKUP(H131,기준정보!D:E,2,FALSE)</f>
        <v>금</v>
      </c>
      <c r="J131" s="110" t="str">
        <f>IFERROR(VLOOKUP(F131,기준정보!A:B,2,FALSE),"")</f>
        <v/>
      </c>
      <c r="K131" s="110" t="str">
        <f t="shared" ref="K131:K194" si="29">IF(OR(I131="토",I131="일"),"휴무",IF(J131="","정상근무","휴무"))</f>
        <v>정상근무</v>
      </c>
      <c r="L131" s="113" t="str">
        <f>IFERROR(IF(E131-D131&lt;0,기준정보!$H$11-공여사들_가공!D131+공여사들_가공!E131,E131-D131),"")</f>
        <v/>
      </c>
      <c r="M131" s="113">
        <f>IF(E131&gt;=기준정보!$H$4,기준정보!$H$6,IF(E131&gt;=기준정보!$H$3,E131-기준정보!$H$3,IF(E131&gt;=기준정보!$H$2,기준정보!$H$5,IF(E131&gt;=기준정보!$H$1,E131-기준정보!$H$1,0))))</f>
        <v>0</v>
      </c>
      <c r="N131" s="113" t="str">
        <f t="shared" ref="N131:N194" si="30">IFERROR(L131-M131,"")</f>
        <v/>
      </c>
      <c r="O131" s="114" t="str">
        <f t="shared" ref="O131:O194" si="31">IFERROR(HOUR(N131)+MINUTE(N131)/60+SECOND(N131)/3600,"")</f>
        <v/>
      </c>
      <c r="P131" s="120">
        <f t="shared" ref="P131:P194" si="32">IFERROR(ROUNDDOWN(O131,0),0)</f>
        <v>0</v>
      </c>
      <c r="Q131" s="120">
        <f t="shared" ref="Q131:Q194" si="33">IF(P131&lt;8,P131,8)</f>
        <v>0</v>
      </c>
      <c r="R131" s="120">
        <f t="shared" si="24"/>
        <v>0</v>
      </c>
      <c r="S131" s="120">
        <f t="shared" ref="S131:S194" si="34">P131-Q131-R131</f>
        <v>0</v>
      </c>
      <c r="T131" s="120" t="str">
        <f t="shared" si="26"/>
        <v/>
      </c>
      <c r="U131" s="113">
        <f>IFERROR(IF(P131&lt;8,기준정보!$H$7-N131,0),0)</f>
        <v>0</v>
      </c>
      <c r="V131" s="120">
        <f t="shared" ref="V131:V194" si="35">ROUND(IFERROR(HOUR(U131)+MINUTE(U131)/60+SECOND(U131)/3600,"")*60,0)</f>
        <v>0</v>
      </c>
      <c r="W131" s="110"/>
    </row>
    <row r="132" spans="1:23">
      <c r="A132" s="89" t="s">
        <v>452</v>
      </c>
      <c r="B132" s="89" t="s">
        <v>294</v>
      </c>
      <c r="C132" s="89" t="s">
        <v>45</v>
      </c>
      <c r="D132" s="89" t="s">
        <v>50</v>
      </c>
      <c r="E132" s="89" t="s">
        <v>50</v>
      </c>
      <c r="F132" s="102">
        <f t="shared" si="25"/>
        <v>43841</v>
      </c>
      <c r="G132" s="125" t="str">
        <f t="shared" si="27"/>
        <v>1월</v>
      </c>
      <c r="H132" s="108">
        <f t="shared" si="28"/>
        <v>6</v>
      </c>
      <c r="I132" s="108" t="str">
        <f>VLOOKUP(H132,기준정보!D:E,2,FALSE)</f>
        <v>토</v>
      </c>
      <c r="J132" s="110" t="str">
        <f>IFERROR(VLOOKUP(F132,기준정보!A:B,2,FALSE),"")</f>
        <v/>
      </c>
      <c r="K132" s="110" t="str">
        <f t="shared" si="29"/>
        <v>휴무</v>
      </c>
      <c r="L132" s="113" t="str">
        <f>IFERROR(IF(E132-D132&lt;0,기준정보!$H$11-공여사들_가공!D132+공여사들_가공!E132,E132-D132),"")</f>
        <v/>
      </c>
      <c r="M132" s="113">
        <f>IF(E132&gt;=기준정보!$H$4,기준정보!$H$6,IF(E132&gt;=기준정보!$H$3,E132-기준정보!$H$3,IF(E132&gt;=기준정보!$H$2,기준정보!$H$5,IF(E132&gt;=기준정보!$H$1,E132-기준정보!$H$1,0))))</f>
        <v>0</v>
      </c>
      <c r="N132" s="113" t="str">
        <f t="shared" si="30"/>
        <v/>
      </c>
      <c r="O132" s="114" t="str">
        <f t="shared" si="31"/>
        <v/>
      </c>
      <c r="P132" s="120">
        <f t="shared" si="32"/>
        <v>0</v>
      </c>
      <c r="Q132" s="120">
        <f t="shared" si="33"/>
        <v>0</v>
      </c>
      <c r="R132" s="120">
        <f t="shared" si="24"/>
        <v>0</v>
      </c>
      <c r="S132" s="120">
        <f t="shared" si="34"/>
        <v>0</v>
      </c>
      <c r="T132" s="120" t="str">
        <f t="shared" si="26"/>
        <v/>
      </c>
      <c r="U132" s="113">
        <f>IFERROR(IF(P132&lt;8,기준정보!$H$7-N132,0),0)</f>
        <v>0</v>
      </c>
      <c r="V132" s="120">
        <f t="shared" si="35"/>
        <v>0</v>
      </c>
      <c r="W132" s="110"/>
    </row>
    <row r="133" spans="1:23">
      <c r="A133" s="89" t="s">
        <v>452</v>
      </c>
      <c r="B133" s="89" t="s">
        <v>295</v>
      </c>
      <c r="C133" s="89" t="s">
        <v>43</v>
      </c>
      <c r="D133" s="89" t="s">
        <v>50</v>
      </c>
      <c r="E133" s="89" t="s">
        <v>50</v>
      </c>
      <c r="F133" s="102">
        <f t="shared" si="25"/>
        <v>43841</v>
      </c>
      <c r="G133" s="125" t="str">
        <f t="shared" si="27"/>
        <v>1월</v>
      </c>
      <c r="H133" s="108">
        <f t="shared" si="28"/>
        <v>6</v>
      </c>
      <c r="I133" s="108" t="str">
        <f>VLOOKUP(H133,기준정보!D:E,2,FALSE)</f>
        <v>토</v>
      </c>
      <c r="J133" s="110" t="str">
        <f>IFERROR(VLOOKUP(F133,기준정보!A:B,2,FALSE),"")</f>
        <v/>
      </c>
      <c r="K133" s="110" t="str">
        <f t="shared" si="29"/>
        <v>휴무</v>
      </c>
      <c r="L133" s="113" t="str">
        <f>IFERROR(IF(E133-D133&lt;0,기준정보!$H$11-공여사들_가공!D133+공여사들_가공!E133,E133-D133),"")</f>
        <v/>
      </c>
      <c r="M133" s="113">
        <f>IF(E133&gt;=기준정보!$H$4,기준정보!$H$6,IF(E133&gt;=기준정보!$H$3,E133-기준정보!$H$3,IF(E133&gt;=기준정보!$H$2,기준정보!$H$5,IF(E133&gt;=기준정보!$H$1,E133-기준정보!$H$1,0))))</f>
        <v>0</v>
      </c>
      <c r="N133" s="113" t="str">
        <f t="shared" si="30"/>
        <v/>
      </c>
      <c r="O133" s="114" t="str">
        <f t="shared" si="31"/>
        <v/>
      </c>
      <c r="P133" s="120">
        <f t="shared" si="32"/>
        <v>0</v>
      </c>
      <c r="Q133" s="120">
        <f t="shared" si="33"/>
        <v>0</v>
      </c>
      <c r="R133" s="120">
        <f t="shared" si="24"/>
        <v>0</v>
      </c>
      <c r="S133" s="120">
        <f t="shared" si="34"/>
        <v>0</v>
      </c>
      <c r="T133" s="120" t="str">
        <f t="shared" si="26"/>
        <v/>
      </c>
      <c r="U133" s="113">
        <f>IFERROR(IF(P133&lt;8,기준정보!$H$7-N133,0),0)</f>
        <v>0</v>
      </c>
      <c r="V133" s="120">
        <f t="shared" si="35"/>
        <v>0</v>
      </c>
      <c r="W133" s="110"/>
    </row>
    <row r="134" spans="1:23">
      <c r="A134" s="89" t="s">
        <v>452</v>
      </c>
      <c r="B134" s="89" t="s">
        <v>296</v>
      </c>
      <c r="C134" s="89" t="s">
        <v>46</v>
      </c>
      <c r="D134" s="89" t="s">
        <v>50</v>
      </c>
      <c r="E134" s="89" t="s">
        <v>50</v>
      </c>
      <c r="F134" s="102">
        <f t="shared" si="25"/>
        <v>43841</v>
      </c>
      <c r="G134" s="125" t="str">
        <f t="shared" si="27"/>
        <v>1월</v>
      </c>
      <c r="H134" s="108">
        <f t="shared" si="28"/>
        <v>6</v>
      </c>
      <c r="I134" s="108" t="str">
        <f>VLOOKUP(H134,기준정보!D:E,2,FALSE)</f>
        <v>토</v>
      </c>
      <c r="J134" s="110" t="str">
        <f>IFERROR(VLOOKUP(F134,기준정보!A:B,2,FALSE),"")</f>
        <v/>
      </c>
      <c r="K134" s="110" t="str">
        <f t="shared" si="29"/>
        <v>휴무</v>
      </c>
      <c r="L134" s="113" t="str">
        <f>IFERROR(IF(E134-D134&lt;0,기준정보!$H$11-공여사들_가공!D134+공여사들_가공!E134,E134-D134),"")</f>
        <v/>
      </c>
      <c r="M134" s="113">
        <f>IF(E134&gt;=기준정보!$H$4,기준정보!$H$6,IF(E134&gt;=기준정보!$H$3,E134-기준정보!$H$3,IF(E134&gt;=기준정보!$H$2,기준정보!$H$5,IF(E134&gt;=기준정보!$H$1,E134-기준정보!$H$1,0))))</f>
        <v>0</v>
      </c>
      <c r="N134" s="113" t="str">
        <f t="shared" si="30"/>
        <v/>
      </c>
      <c r="O134" s="114" t="str">
        <f t="shared" si="31"/>
        <v/>
      </c>
      <c r="P134" s="120">
        <f t="shared" si="32"/>
        <v>0</v>
      </c>
      <c r="Q134" s="120">
        <f t="shared" si="33"/>
        <v>0</v>
      </c>
      <c r="R134" s="120">
        <f t="shared" si="24"/>
        <v>0</v>
      </c>
      <c r="S134" s="120">
        <f t="shared" si="34"/>
        <v>0</v>
      </c>
      <c r="T134" s="120" t="str">
        <f t="shared" si="26"/>
        <v/>
      </c>
      <c r="U134" s="113">
        <f>IFERROR(IF(P134&lt;8,기준정보!$H$7-N134,0),0)</f>
        <v>0</v>
      </c>
      <c r="V134" s="120">
        <f t="shared" si="35"/>
        <v>0</v>
      </c>
      <c r="W134" s="110"/>
    </row>
    <row r="135" spans="1:23">
      <c r="A135" s="89" t="s">
        <v>452</v>
      </c>
      <c r="B135" s="89" t="s">
        <v>297</v>
      </c>
      <c r="C135" s="89" t="s">
        <v>45</v>
      </c>
      <c r="D135" s="89" t="s">
        <v>50</v>
      </c>
      <c r="E135" s="89" t="s">
        <v>50</v>
      </c>
      <c r="F135" s="102">
        <f t="shared" si="25"/>
        <v>43841</v>
      </c>
      <c r="G135" s="125" t="str">
        <f t="shared" si="27"/>
        <v>1월</v>
      </c>
      <c r="H135" s="108">
        <f t="shared" si="28"/>
        <v>6</v>
      </c>
      <c r="I135" s="108" t="str">
        <f>VLOOKUP(H135,기준정보!D:E,2,FALSE)</f>
        <v>토</v>
      </c>
      <c r="J135" s="110" t="str">
        <f>IFERROR(VLOOKUP(F135,기준정보!A:B,2,FALSE),"")</f>
        <v/>
      </c>
      <c r="K135" s="110" t="str">
        <f t="shared" si="29"/>
        <v>휴무</v>
      </c>
      <c r="L135" s="113" t="str">
        <f>IFERROR(IF(E135-D135&lt;0,기준정보!$H$11-공여사들_가공!D135+공여사들_가공!E135,E135-D135),"")</f>
        <v/>
      </c>
      <c r="M135" s="113">
        <f>IF(E135&gt;=기준정보!$H$4,기준정보!$H$6,IF(E135&gt;=기준정보!$H$3,E135-기준정보!$H$3,IF(E135&gt;=기준정보!$H$2,기준정보!$H$5,IF(E135&gt;=기준정보!$H$1,E135-기준정보!$H$1,0))))</f>
        <v>0</v>
      </c>
      <c r="N135" s="113" t="str">
        <f t="shared" si="30"/>
        <v/>
      </c>
      <c r="O135" s="114" t="str">
        <f t="shared" si="31"/>
        <v/>
      </c>
      <c r="P135" s="120">
        <f t="shared" si="32"/>
        <v>0</v>
      </c>
      <c r="Q135" s="120">
        <f t="shared" si="33"/>
        <v>0</v>
      </c>
      <c r="R135" s="120">
        <f t="shared" si="24"/>
        <v>0</v>
      </c>
      <c r="S135" s="120">
        <f t="shared" si="34"/>
        <v>0</v>
      </c>
      <c r="T135" s="120" t="str">
        <f t="shared" si="26"/>
        <v/>
      </c>
      <c r="U135" s="113">
        <f>IFERROR(IF(P135&lt;8,기준정보!$H$7-N135,0),0)</f>
        <v>0</v>
      </c>
      <c r="V135" s="120">
        <f t="shared" si="35"/>
        <v>0</v>
      </c>
      <c r="W135" s="110"/>
    </row>
    <row r="136" spans="1:23">
      <c r="A136" s="89" t="s">
        <v>452</v>
      </c>
      <c r="B136" s="89" t="s">
        <v>298</v>
      </c>
      <c r="C136" s="89" t="s">
        <v>48</v>
      </c>
      <c r="D136" s="89" t="s">
        <v>50</v>
      </c>
      <c r="E136" s="89" t="s">
        <v>50</v>
      </c>
      <c r="F136" s="102">
        <f t="shared" si="25"/>
        <v>43841</v>
      </c>
      <c r="G136" s="125" t="str">
        <f t="shared" si="27"/>
        <v>1월</v>
      </c>
      <c r="H136" s="108">
        <f t="shared" si="28"/>
        <v>6</v>
      </c>
      <c r="I136" s="108" t="str">
        <f>VLOOKUP(H136,기준정보!D:E,2,FALSE)</f>
        <v>토</v>
      </c>
      <c r="J136" s="110" t="str">
        <f>IFERROR(VLOOKUP(F136,기준정보!A:B,2,FALSE),"")</f>
        <v/>
      </c>
      <c r="K136" s="110" t="str">
        <f t="shared" si="29"/>
        <v>휴무</v>
      </c>
      <c r="L136" s="113" t="str">
        <f>IFERROR(IF(E136-D136&lt;0,기준정보!$H$11-공여사들_가공!D136+공여사들_가공!E136,E136-D136),"")</f>
        <v/>
      </c>
      <c r="M136" s="113">
        <f>IF(E136&gt;=기준정보!$H$4,기준정보!$H$6,IF(E136&gt;=기준정보!$H$3,E136-기준정보!$H$3,IF(E136&gt;=기준정보!$H$2,기준정보!$H$5,IF(E136&gt;=기준정보!$H$1,E136-기준정보!$H$1,0))))</f>
        <v>0</v>
      </c>
      <c r="N136" s="113" t="str">
        <f t="shared" si="30"/>
        <v/>
      </c>
      <c r="O136" s="114" t="str">
        <f t="shared" si="31"/>
        <v/>
      </c>
      <c r="P136" s="120">
        <f t="shared" si="32"/>
        <v>0</v>
      </c>
      <c r="Q136" s="120">
        <f t="shared" si="33"/>
        <v>0</v>
      </c>
      <c r="R136" s="120">
        <f t="shared" si="24"/>
        <v>0</v>
      </c>
      <c r="S136" s="120">
        <f t="shared" si="34"/>
        <v>0</v>
      </c>
      <c r="T136" s="120" t="str">
        <f t="shared" si="26"/>
        <v/>
      </c>
      <c r="U136" s="113">
        <f>IFERROR(IF(P136&lt;8,기준정보!$H$7-N136,0),0)</f>
        <v>0</v>
      </c>
      <c r="V136" s="120">
        <f t="shared" si="35"/>
        <v>0</v>
      </c>
      <c r="W136" s="110"/>
    </row>
    <row r="137" spans="1:23">
      <c r="A137" s="89" t="s">
        <v>452</v>
      </c>
      <c r="B137" s="89" t="s">
        <v>299</v>
      </c>
      <c r="C137" s="89" t="s">
        <v>47</v>
      </c>
      <c r="D137" s="89" t="s">
        <v>50</v>
      </c>
      <c r="E137" s="89" t="s">
        <v>50</v>
      </c>
      <c r="F137" s="102">
        <f t="shared" si="25"/>
        <v>43841</v>
      </c>
      <c r="G137" s="125" t="str">
        <f t="shared" si="27"/>
        <v>1월</v>
      </c>
      <c r="H137" s="108">
        <f t="shared" si="28"/>
        <v>6</v>
      </c>
      <c r="I137" s="108" t="str">
        <f>VLOOKUP(H137,기준정보!D:E,2,FALSE)</f>
        <v>토</v>
      </c>
      <c r="J137" s="110" t="str">
        <f>IFERROR(VLOOKUP(F137,기준정보!A:B,2,FALSE),"")</f>
        <v/>
      </c>
      <c r="K137" s="110" t="str">
        <f t="shared" si="29"/>
        <v>휴무</v>
      </c>
      <c r="L137" s="113" t="str">
        <f>IFERROR(IF(E137-D137&lt;0,기준정보!$H$11-공여사들_가공!D137+공여사들_가공!E137,E137-D137),"")</f>
        <v/>
      </c>
      <c r="M137" s="113">
        <f>IF(E137&gt;=기준정보!$H$4,기준정보!$H$6,IF(E137&gt;=기준정보!$H$3,E137-기준정보!$H$3,IF(E137&gt;=기준정보!$H$2,기준정보!$H$5,IF(E137&gt;=기준정보!$H$1,E137-기준정보!$H$1,0))))</f>
        <v>0</v>
      </c>
      <c r="N137" s="113" t="str">
        <f t="shared" si="30"/>
        <v/>
      </c>
      <c r="O137" s="114" t="str">
        <f t="shared" si="31"/>
        <v/>
      </c>
      <c r="P137" s="120">
        <f t="shared" si="32"/>
        <v>0</v>
      </c>
      <c r="Q137" s="120">
        <f t="shared" si="33"/>
        <v>0</v>
      </c>
      <c r="R137" s="120">
        <f t="shared" si="24"/>
        <v>0</v>
      </c>
      <c r="S137" s="120">
        <f t="shared" si="34"/>
        <v>0</v>
      </c>
      <c r="T137" s="120" t="str">
        <f t="shared" si="26"/>
        <v/>
      </c>
      <c r="U137" s="113">
        <f>IFERROR(IF(P137&lt;8,기준정보!$H$7-N137,0),0)</f>
        <v>0</v>
      </c>
      <c r="V137" s="120">
        <f t="shared" si="35"/>
        <v>0</v>
      </c>
      <c r="W137" s="110"/>
    </row>
    <row r="138" spans="1:23">
      <c r="A138" s="89" t="s">
        <v>452</v>
      </c>
      <c r="B138" s="89" t="s">
        <v>300</v>
      </c>
      <c r="C138" s="89" t="s">
        <v>47</v>
      </c>
      <c r="D138" s="89" t="s">
        <v>50</v>
      </c>
      <c r="E138" s="89" t="s">
        <v>50</v>
      </c>
      <c r="F138" s="102">
        <f t="shared" si="25"/>
        <v>43841</v>
      </c>
      <c r="G138" s="125" t="str">
        <f t="shared" si="27"/>
        <v>1월</v>
      </c>
      <c r="H138" s="108">
        <f t="shared" si="28"/>
        <v>6</v>
      </c>
      <c r="I138" s="108" t="str">
        <f>VLOOKUP(H138,기준정보!D:E,2,FALSE)</f>
        <v>토</v>
      </c>
      <c r="J138" s="110" t="str">
        <f>IFERROR(VLOOKUP(F138,기준정보!A:B,2,FALSE),"")</f>
        <v/>
      </c>
      <c r="K138" s="110" t="str">
        <f t="shared" si="29"/>
        <v>휴무</v>
      </c>
      <c r="L138" s="113" t="str">
        <f>IFERROR(IF(E138-D138&lt;0,기준정보!$H$11-공여사들_가공!D138+공여사들_가공!E138,E138-D138),"")</f>
        <v/>
      </c>
      <c r="M138" s="113">
        <f>IF(E138&gt;=기준정보!$H$4,기준정보!$H$6,IF(E138&gt;=기준정보!$H$3,E138-기준정보!$H$3,IF(E138&gt;=기준정보!$H$2,기준정보!$H$5,IF(E138&gt;=기준정보!$H$1,E138-기준정보!$H$1,0))))</f>
        <v>0</v>
      </c>
      <c r="N138" s="113" t="str">
        <f t="shared" si="30"/>
        <v/>
      </c>
      <c r="O138" s="114" t="str">
        <f t="shared" si="31"/>
        <v/>
      </c>
      <c r="P138" s="120">
        <f t="shared" si="32"/>
        <v>0</v>
      </c>
      <c r="Q138" s="120">
        <f t="shared" si="33"/>
        <v>0</v>
      </c>
      <c r="R138" s="120">
        <f t="shared" si="24"/>
        <v>0</v>
      </c>
      <c r="S138" s="120">
        <f t="shared" si="34"/>
        <v>0</v>
      </c>
      <c r="T138" s="120" t="str">
        <f t="shared" si="26"/>
        <v/>
      </c>
      <c r="U138" s="113">
        <f>IFERROR(IF(P138&lt;8,기준정보!$H$7-N138,0),0)</f>
        <v>0</v>
      </c>
      <c r="V138" s="120">
        <f t="shared" si="35"/>
        <v>0</v>
      </c>
      <c r="W138" s="110"/>
    </row>
    <row r="139" spans="1:23">
      <c r="A139" s="89" t="s">
        <v>452</v>
      </c>
      <c r="B139" s="89" t="s">
        <v>301</v>
      </c>
      <c r="C139" s="89" t="s">
        <v>44</v>
      </c>
      <c r="D139" s="89" t="s">
        <v>50</v>
      </c>
      <c r="E139" s="89" t="s">
        <v>50</v>
      </c>
      <c r="F139" s="102">
        <f t="shared" si="25"/>
        <v>43841</v>
      </c>
      <c r="G139" s="125" t="str">
        <f t="shared" si="27"/>
        <v>1월</v>
      </c>
      <c r="H139" s="108">
        <f t="shared" si="28"/>
        <v>6</v>
      </c>
      <c r="I139" s="108" t="str">
        <f>VLOOKUP(H139,기준정보!D:E,2,FALSE)</f>
        <v>토</v>
      </c>
      <c r="J139" s="110" t="str">
        <f>IFERROR(VLOOKUP(F139,기준정보!A:B,2,FALSE),"")</f>
        <v/>
      </c>
      <c r="K139" s="110" t="str">
        <f t="shared" si="29"/>
        <v>휴무</v>
      </c>
      <c r="L139" s="113" t="str">
        <f>IFERROR(IF(E139-D139&lt;0,기준정보!$H$11-공여사들_가공!D139+공여사들_가공!E139,E139-D139),"")</f>
        <v/>
      </c>
      <c r="M139" s="113">
        <f>IF(E139&gt;=기준정보!$H$4,기준정보!$H$6,IF(E139&gt;=기준정보!$H$3,E139-기준정보!$H$3,IF(E139&gt;=기준정보!$H$2,기준정보!$H$5,IF(E139&gt;=기준정보!$H$1,E139-기준정보!$H$1,0))))</f>
        <v>0</v>
      </c>
      <c r="N139" s="113" t="str">
        <f t="shared" si="30"/>
        <v/>
      </c>
      <c r="O139" s="114" t="str">
        <f t="shared" si="31"/>
        <v/>
      </c>
      <c r="P139" s="120">
        <f t="shared" si="32"/>
        <v>0</v>
      </c>
      <c r="Q139" s="120">
        <f t="shared" si="33"/>
        <v>0</v>
      </c>
      <c r="R139" s="120">
        <f t="shared" si="24"/>
        <v>0</v>
      </c>
      <c r="S139" s="120">
        <f t="shared" si="34"/>
        <v>0</v>
      </c>
      <c r="T139" s="120" t="str">
        <f t="shared" si="26"/>
        <v/>
      </c>
      <c r="U139" s="113">
        <f>IFERROR(IF(P139&lt;8,기준정보!$H$7-N139,0),0)</f>
        <v>0</v>
      </c>
      <c r="V139" s="120">
        <f t="shared" si="35"/>
        <v>0</v>
      </c>
      <c r="W139" s="110"/>
    </row>
    <row r="140" spans="1:23">
      <c r="A140" s="89" t="s">
        <v>452</v>
      </c>
      <c r="B140" s="89" t="s">
        <v>288</v>
      </c>
      <c r="C140" s="89" t="s">
        <v>45</v>
      </c>
      <c r="D140" s="89" t="s">
        <v>50</v>
      </c>
      <c r="E140" s="89" t="s">
        <v>50</v>
      </c>
      <c r="F140" s="102">
        <f t="shared" si="25"/>
        <v>43841</v>
      </c>
      <c r="G140" s="125" t="str">
        <f t="shared" si="27"/>
        <v>1월</v>
      </c>
      <c r="H140" s="108">
        <f t="shared" si="28"/>
        <v>6</v>
      </c>
      <c r="I140" s="108" t="str">
        <f>VLOOKUP(H140,기준정보!D:E,2,FALSE)</f>
        <v>토</v>
      </c>
      <c r="J140" s="110" t="str">
        <f>IFERROR(VLOOKUP(F140,기준정보!A:B,2,FALSE),"")</f>
        <v/>
      </c>
      <c r="K140" s="110" t="str">
        <f t="shared" si="29"/>
        <v>휴무</v>
      </c>
      <c r="L140" s="113" t="str">
        <f>IFERROR(IF(E140-D140&lt;0,기준정보!$H$11-공여사들_가공!D140+공여사들_가공!E140,E140-D140),"")</f>
        <v/>
      </c>
      <c r="M140" s="113">
        <f>IF(E140&gt;=기준정보!$H$4,기준정보!$H$6,IF(E140&gt;=기준정보!$H$3,E140-기준정보!$H$3,IF(E140&gt;=기준정보!$H$2,기준정보!$H$5,IF(E140&gt;=기준정보!$H$1,E140-기준정보!$H$1,0))))</f>
        <v>0</v>
      </c>
      <c r="N140" s="113" t="str">
        <f t="shared" si="30"/>
        <v/>
      </c>
      <c r="O140" s="114" t="str">
        <f t="shared" si="31"/>
        <v/>
      </c>
      <c r="P140" s="120">
        <f t="shared" si="32"/>
        <v>0</v>
      </c>
      <c r="Q140" s="120">
        <f t="shared" si="33"/>
        <v>0</v>
      </c>
      <c r="R140" s="120">
        <f t="shared" si="24"/>
        <v>0</v>
      </c>
      <c r="S140" s="120">
        <f t="shared" si="34"/>
        <v>0</v>
      </c>
      <c r="T140" s="120" t="str">
        <f t="shared" si="26"/>
        <v/>
      </c>
      <c r="U140" s="113">
        <f>IFERROR(IF(P140&lt;8,기준정보!$H$7-N140,0),0)</f>
        <v>0</v>
      </c>
      <c r="V140" s="120">
        <f t="shared" si="35"/>
        <v>0</v>
      </c>
      <c r="W140" s="110"/>
    </row>
    <row r="141" spans="1:23">
      <c r="A141" s="89" t="s">
        <v>452</v>
      </c>
      <c r="B141" s="89" t="s">
        <v>289</v>
      </c>
      <c r="C141" s="89" t="s">
        <v>44</v>
      </c>
      <c r="D141" s="89" t="s">
        <v>453</v>
      </c>
      <c r="E141" s="89" t="s">
        <v>50</v>
      </c>
      <c r="F141" s="102">
        <f t="shared" si="25"/>
        <v>43841</v>
      </c>
      <c r="G141" s="125" t="str">
        <f t="shared" si="27"/>
        <v>1월</v>
      </c>
      <c r="H141" s="108">
        <f t="shared" si="28"/>
        <v>6</v>
      </c>
      <c r="I141" s="108" t="str">
        <f>VLOOKUP(H141,기준정보!D:E,2,FALSE)</f>
        <v>토</v>
      </c>
      <c r="J141" s="110" t="str">
        <f>IFERROR(VLOOKUP(F141,기준정보!A:B,2,FALSE),"")</f>
        <v/>
      </c>
      <c r="K141" s="110" t="str">
        <f t="shared" si="29"/>
        <v>휴무</v>
      </c>
      <c r="L141" s="113" t="str">
        <f>IFERROR(IF(E141-D141&lt;0,기준정보!$H$11-공여사들_가공!D141+공여사들_가공!E141,E141-D141),"")</f>
        <v/>
      </c>
      <c r="M141" s="113">
        <f>IF(E141&gt;=기준정보!$H$4,기준정보!$H$6,IF(E141&gt;=기준정보!$H$3,E141-기준정보!$H$3,IF(E141&gt;=기준정보!$H$2,기준정보!$H$5,IF(E141&gt;=기준정보!$H$1,E141-기준정보!$H$1,0))))</f>
        <v>0</v>
      </c>
      <c r="N141" s="113" t="str">
        <f t="shared" si="30"/>
        <v/>
      </c>
      <c r="O141" s="114" t="str">
        <f t="shared" si="31"/>
        <v/>
      </c>
      <c r="P141" s="120">
        <f t="shared" si="32"/>
        <v>0</v>
      </c>
      <c r="Q141" s="120">
        <f t="shared" si="33"/>
        <v>0</v>
      </c>
      <c r="R141" s="120">
        <f t="shared" si="24"/>
        <v>0</v>
      </c>
      <c r="S141" s="120">
        <f t="shared" si="34"/>
        <v>0</v>
      </c>
      <c r="T141" s="120" t="str">
        <f t="shared" si="26"/>
        <v/>
      </c>
      <c r="U141" s="113">
        <f>IFERROR(IF(P141&lt;8,기준정보!$H$7-N141,0),0)</f>
        <v>0</v>
      </c>
      <c r="V141" s="120">
        <f t="shared" si="35"/>
        <v>0</v>
      </c>
      <c r="W141" s="110"/>
    </row>
    <row r="142" spans="1:23">
      <c r="A142" s="89" t="s">
        <v>452</v>
      </c>
      <c r="B142" s="89" t="s">
        <v>290</v>
      </c>
      <c r="C142" s="89" t="s">
        <v>49</v>
      </c>
      <c r="D142" s="89" t="s">
        <v>50</v>
      </c>
      <c r="E142" s="89" t="s">
        <v>50</v>
      </c>
      <c r="F142" s="102">
        <f t="shared" si="25"/>
        <v>43841</v>
      </c>
      <c r="G142" s="125" t="str">
        <f t="shared" si="27"/>
        <v>1월</v>
      </c>
      <c r="H142" s="108">
        <f t="shared" si="28"/>
        <v>6</v>
      </c>
      <c r="I142" s="108" t="str">
        <f>VLOOKUP(H142,기준정보!D:E,2,FALSE)</f>
        <v>토</v>
      </c>
      <c r="J142" s="110" t="str">
        <f>IFERROR(VLOOKUP(F142,기준정보!A:B,2,FALSE),"")</f>
        <v/>
      </c>
      <c r="K142" s="110" t="str">
        <f t="shared" si="29"/>
        <v>휴무</v>
      </c>
      <c r="L142" s="113" t="str">
        <f>IFERROR(IF(E142-D142&lt;0,기준정보!$H$11-공여사들_가공!D142+공여사들_가공!E142,E142-D142),"")</f>
        <v/>
      </c>
      <c r="M142" s="113">
        <f>IF(E142&gt;=기준정보!$H$4,기준정보!$H$6,IF(E142&gt;=기준정보!$H$3,E142-기준정보!$H$3,IF(E142&gt;=기준정보!$H$2,기준정보!$H$5,IF(E142&gt;=기준정보!$H$1,E142-기준정보!$H$1,0))))</f>
        <v>0</v>
      </c>
      <c r="N142" s="113" t="str">
        <f t="shared" si="30"/>
        <v/>
      </c>
      <c r="O142" s="114" t="str">
        <f t="shared" si="31"/>
        <v/>
      </c>
      <c r="P142" s="120">
        <f t="shared" si="32"/>
        <v>0</v>
      </c>
      <c r="Q142" s="120">
        <f t="shared" si="33"/>
        <v>0</v>
      </c>
      <c r="R142" s="120">
        <f t="shared" si="24"/>
        <v>0</v>
      </c>
      <c r="S142" s="120">
        <f t="shared" si="34"/>
        <v>0</v>
      </c>
      <c r="T142" s="120" t="str">
        <f t="shared" si="26"/>
        <v/>
      </c>
      <c r="U142" s="113">
        <f>IFERROR(IF(P142&lt;8,기준정보!$H$7-N142,0),0)</f>
        <v>0</v>
      </c>
      <c r="V142" s="120">
        <f t="shared" si="35"/>
        <v>0</v>
      </c>
      <c r="W142" s="110"/>
    </row>
    <row r="143" spans="1:23">
      <c r="A143" s="89" t="s">
        <v>452</v>
      </c>
      <c r="B143" s="89" t="s">
        <v>291</v>
      </c>
      <c r="C143" s="89" t="s">
        <v>309</v>
      </c>
      <c r="D143" s="89" t="s">
        <v>50</v>
      </c>
      <c r="E143" s="89" t="s">
        <v>50</v>
      </c>
      <c r="F143" s="102">
        <f t="shared" si="25"/>
        <v>43841</v>
      </c>
      <c r="G143" s="125" t="str">
        <f t="shared" si="27"/>
        <v>1월</v>
      </c>
      <c r="H143" s="108">
        <f t="shared" si="28"/>
        <v>6</v>
      </c>
      <c r="I143" s="108" t="str">
        <f>VLOOKUP(H143,기준정보!D:E,2,FALSE)</f>
        <v>토</v>
      </c>
      <c r="J143" s="110" t="str">
        <f>IFERROR(VLOOKUP(F143,기준정보!A:B,2,FALSE),"")</f>
        <v/>
      </c>
      <c r="K143" s="110" t="str">
        <f t="shared" si="29"/>
        <v>휴무</v>
      </c>
      <c r="L143" s="113" t="str">
        <f>IFERROR(IF(E143-D143&lt;0,기준정보!$H$11-공여사들_가공!D143+공여사들_가공!E143,E143-D143),"")</f>
        <v/>
      </c>
      <c r="M143" s="113">
        <f>IF(E143&gt;=기준정보!$H$4,기준정보!$H$6,IF(E143&gt;=기준정보!$H$3,E143-기준정보!$H$3,IF(E143&gt;=기준정보!$H$2,기준정보!$H$5,IF(E143&gt;=기준정보!$H$1,E143-기준정보!$H$1,0))))</f>
        <v>0</v>
      </c>
      <c r="N143" s="113" t="str">
        <f t="shared" si="30"/>
        <v/>
      </c>
      <c r="O143" s="114" t="str">
        <f t="shared" si="31"/>
        <v/>
      </c>
      <c r="P143" s="120">
        <f t="shared" si="32"/>
        <v>0</v>
      </c>
      <c r="Q143" s="120">
        <f t="shared" si="33"/>
        <v>0</v>
      </c>
      <c r="R143" s="120">
        <f t="shared" si="24"/>
        <v>0</v>
      </c>
      <c r="S143" s="120">
        <f t="shared" si="34"/>
        <v>0</v>
      </c>
      <c r="T143" s="120" t="str">
        <f t="shared" si="26"/>
        <v/>
      </c>
      <c r="U143" s="113">
        <f>IFERROR(IF(P143&lt;8,기준정보!$H$7-N143,0),0)</f>
        <v>0</v>
      </c>
      <c r="V143" s="120">
        <f t="shared" si="35"/>
        <v>0</v>
      </c>
      <c r="W143" s="110"/>
    </row>
    <row r="144" spans="1:23">
      <c r="A144" s="89" t="s">
        <v>452</v>
      </c>
      <c r="B144" s="89" t="s">
        <v>292</v>
      </c>
      <c r="C144" s="89" t="s">
        <v>45</v>
      </c>
      <c r="D144" s="89" t="s">
        <v>50</v>
      </c>
      <c r="E144" s="89" t="s">
        <v>50</v>
      </c>
      <c r="F144" s="102">
        <f t="shared" si="25"/>
        <v>43841</v>
      </c>
      <c r="G144" s="125" t="str">
        <f t="shared" si="27"/>
        <v>1월</v>
      </c>
      <c r="H144" s="108">
        <f t="shared" si="28"/>
        <v>6</v>
      </c>
      <c r="I144" s="108" t="str">
        <f>VLOOKUP(H144,기준정보!D:E,2,FALSE)</f>
        <v>토</v>
      </c>
      <c r="J144" s="110" t="str">
        <f>IFERROR(VLOOKUP(F144,기준정보!A:B,2,FALSE),"")</f>
        <v/>
      </c>
      <c r="K144" s="110" t="str">
        <f t="shared" si="29"/>
        <v>휴무</v>
      </c>
      <c r="L144" s="113" t="str">
        <f>IFERROR(IF(E144-D144&lt;0,기준정보!$H$11-공여사들_가공!D144+공여사들_가공!E144,E144-D144),"")</f>
        <v/>
      </c>
      <c r="M144" s="113">
        <f>IF(E144&gt;=기준정보!$H$4,기준정보!$H$6,IF(E144&gt;=기준정보!$H$3,E144-기준정보!$H$3,IF(E144&gt;=기준정보!$H$2,기준정보!$H$5,IF(E144&gt;=기준정보!$H$1,E144-기준정보!$H$1,0))))</f>
        <v>0</v>
      </c>
      <c r="N144" s="113" t="str">
        <f t="shared" si="30"/>
        <v/>
      </c>
      <c r="O144" s="114" t="str">
        <f t="shared" si="31"/>
        <v/>
      </c>
      <c r="P144" s="120">
        <f t="shared" si="32"/>
        <v>0</v>
      </c>
      <c r="Q144" s="120">
        <f t="shared" si="33"/>
        <v>0</v>
      </c>
      <c r="R144" s="120">
        <f t="shared" si="24"/>
        <v>0</v>
      </c>
      <c r="S144" s="120">
        <f t="shared" si="34"/>
        <v>0</v>
      </c>
      <c r="T144" s="120" t="str">
        <f t="shared" si="26"/>
        <v/>
      </c>
      <c r="U144" s="113">
        <f>IFERROR(IF(P144&lt;8,기준정보!$H$7-N144,0),0)</f>
        <v>0</v>
      </c>
      <c r="V144" s="120">
        <f t="shared" si="35"/>
        <v>0</v>
      </c>
      <c r="W144" s="110"/>
    </row>
    <row r="145" spans="1:23">
      <c r="A145" s="89" t="s">
        <v>454</v>
      </c>
      <c r="B145" s="89" t="s">
        <v>294</v>
      </c>
      <c r="C145" s="89" t="s">
        <v>45</v>
      </c>
      <c r="D145" s="89" t="s">
        <v>50</v>
      </c>
      <c r="E145" s="89" t="s">
        <v>50</v>
      </c>
      <c r="F145" s="102">
        <f t="shared" si="25"/>
        <v>43842</v>
      </c>
      <c r="G145" s="125" t="str">
        <f t="shared" si="27"/>
        <v>1월</v>
      </c>
      <c r="H145" s="108">
        <f t="shared" si="28"/>
        <v>7</v>
      </c>
      <c r="I145" s="108" t="str">
        <f>VLOOKUP(H145,기준정보!D:E,2,FALSE)</f>
        <v>일</v>
      </c>
      <c r="J145" s="110" t="str">
        <f>IFERROR(VLOOKUP(F145,기준정보!A:B,2,FALSE),"")</f>
        <v/>
      </c>
      <c r="K145" s="110" t="str">
        <f t="shared" si="29"/>
        <v>휴무</v>
      </c>
      <c r="L145" s="113" t="str">
        <f>IFERROR(IF(E145-D145&lt;0,기준정보!$H$11-공여사들_가공!D145+공여사들_가공!E145,E145-D145),"")</f>
        <v/>
      </c>
      <c r="M145" s="113">
        <f>IF(E145&gt;=기준정보!$H$4,기준정보!$H$6,IF(E145&gt;=기준정보!$H$3,E145-기준정보!$H$3,IF(E145&gt;=기준정보!$H$2,기준정보!$H$5,IF(E145&gt;=기준정보!$H$1,E145-기준정보!$H$1,0))))</f>
        <v>0</v>
      </c>
      <c r="N145" s="113" t="str">
        <f t="shared" si="30"/>
        <v/>
      </c>
      <c r="O145" s="114" t="str">
        <f t="shared" si="31"/>
        <v/>
      </c>
      <c r="P145" s="120">
        <f t="shared" si="32"/>
        <v>0</v>
      </c>
      <c r="Q145" s="120">
        <f t="shared" si="33"/>
        <v>0</v>
      </c>
      <c r="R145" s="120">
        <f t="shared" si="24"/>
        <v>0</v>
      </c>
      <c r="S145" s="120">
        <f t="shared" si="34"/>
        <v>0</v>
      </c>
      <c r="T145" s="120" t="str">
        <f t="shared" si="26"/>
        <v/>
      </c>
      <c r="U145" s="113">
        <f>IFERROR(IF(P145&lt;8,기준정보!$H$7-N145,0),0)</f>
        <v>0</v>
      </c>
      <c r="V145" s="120">
        <f t="shared" si="35"/>
        <v>0</v>
      </c>
      <c r="W145" s="110"/>
    </row>
    <row r="146" spans="1:23">
      <c r="A146" s="89" t="s">
        <v>454</v>
      </c>
      <c r="B146" s="89" t="s">
        <v>295</v>
      </c>
      <c r="C146" s="89" t="s">
        <v>43</v>
      </c>
      <c r="D146" s="89" t="s">
        <v>50</v>
      </c>
      <c r="E146" s="89" t="s">
        <v>50</v>
      </c>
      <c r="F146" s="102">
        <f t="shared" si="25"/>
        <v>43842</v>
      </c>
      <c r="G146" s="125" t="str">
        <f t="shared" si="27"/>
        <v>1월</v>
      </c>
      <c r="H146" s="108">
        <f t="shared" si="28"/>
        <v>7</v>
      </c>
      <c r="I146" s="108" t="str">
        <f>VLOOKUP(H146,기준정보!D:E,2,FALSE)</f>
        <v>일</v>
      </c>
      <c r="J146" s="110" t="str">
        <f>IFERROR(VLOOKUP(F146,기준정보!A:B,2,FALSE),"")</f>
        <v/>
      </c>
      <c r="K146" s="110" t="str">
        <f t="shared" si="29"/>
        <v>휴무</v>
      </c>
      <c r="L146" s="113" t="str">
        <f>IFERROR(IF(E146-D146&lt;0,기준정보!$H$11-공여사들_가공!D146+공여사들_가공!E146,E146-D146),"")</f>
        <v/>
      </c>
      <c r="M146" s="113">
        <f>IF(E146&gt;=기준정보!$H$4,기준정보!$H$6,IF(E146&gt;=기준정보!$H$3,E146-기준정보!$H$3,IF(E146&gt;=기준정보!$H$2,기준정보!$H$5,IF(E146&gt;=기준정보!$H$1,E146-기준정보!$H$1,0))))</f>
        <v>0</v>
      </c>
      <c r="N146" s="113" t="str">
        <f t="shared" si="30"/>
        <v/>
      </c>
      <c r="O146" s="114" t="str">
        <f t="shared" si="31"/>
        <v/>
      </c>
      <c r="P146" s="120">
        <f t="shared" si="32"/>
        <v>0</v>
      </c>
      <c r="Q146" s="120">
        <f t="shared" si="33"/>
        <v>0</v>
      </c>
      <c r="R146" s="120">
        <f t="shared" si="24"/>
        <v>0</v>
      </c>
      <c r="S146" s="120">
        <f t="shared" si="34"/>
        <v>0</v>
      </c>
      <c r="T146" s="120" t="str">
        <f t="shared" si="26"/>
        <v/>
      </c>
      <c r="U146" s="113">
        <f>IFERROR(IF(P146&lt;8,기준정보!$H$7-N146,0),0)</f>
        <v>0</v>
      </c>
      <c r="V146" s="120">
        <f t="shared" si="35"/>
        <v>0</v>
      </c>
      <c r="W146" s="110"/>
    </row>
    <row r="147" spans="1:23">
      <c r="A147" s="89" t="s">
        <v>454</v>
      </c>
      <c r="B147" s="89" t="s">
        <v>296</v>
      </c>
      <c r="C147" s="89" t="s">
        <v>46</v>
      </c>
      <c r="D147" s="89" t="s">
        <v>50</v>
      </c>
      <c r="E147" s="89" t="s">
        <v>50</v>
      </c>
      <c r="F147" s="102">
        <f t="shared" si="25"/>
        <v>43842</v>
      </c>
      <c r="G147" s="125" t="str">
        <f t="shared" si="27"/>
        <v>1월</v>
      </c>
      <c r="H147" s="108">
        <f t="shared" si="28"/>
        <v>7</v>
      </c>
      <c r="I147" s="108" t="str">
        <f>VLOOKUP(H147,기준정보!D:E,2,FALSE)</f>
        <v>일</v>
      </c>
      <c r="J147" s="110" t="str">
        <f>IFERROR(VLOOKUP(F147,기준정보!A:B,2,FALSE),"")</f>
        <v/>
      </c>
      <c r="K147" s="110" t="str">
        <f t="shared" si="29"/>
        <v>휴무</v>
      </c>
      <c r="L147" s="113" t="str">
        <f>IFERROR(IF(E147-D147&lt;0,기준정보!$H$11-공여사들_가공!D147+공여사들_가공!E147,E147-D147),"")</f>
        <v/>
      </c>
      <c r="M147" s="113">
        <f>IF(E147&gt;=기준정보!$H$4,기준정보!$H$6,IF(E147&gt;=기준정보!$H$3,E147-기준정보!$H$3,IF(E147&gt;=기준정보!$H$2,기준정보!$H$5,IF(E147&gt;=기준정보!$H$1,E147-기준정보!$H$1,0))))</f>
        <v>0</v>
      </c>
      <c r="N147" s="113" t="str">
        <f t="shared" si="30"/>
        <v/>
      </c>
      <c r="O147" s="114" t="str">
        <f t="shared" si="31"/>
        <v/>
      </c>
      <c r="P147" s="120">
        <f t="shared" si="32"/>
        <v>0</v>
      </c>
      <c r="Q147" s="120">
        <f t="shared" si="33"/>
        <v>0</v>
      </c>
      <c r="R147" s="120">
        <f t="shared" si="24"/>
        <v>0</v>
      </c>
      <c r="S147" s="120">
        <f t="shared" si="34"/>
        <v>0</v>
      </c>
      <c r="T147" s="120" t="str">
        <f t="shared" si="26"/>
        <v/>
      </c>
      <c r="U147" s="113">
        <f>IFERROR(IF(P147&lt;8,기준정보!$H$7-N147,0),0)</f>
        <v>0</v>
      </c>
      <c r="V147" s="120">
        <f t="shared" si="35"/>
        <v>0</v>
      </c>
      <c r="W147" s="110"/>
    </row>
    <row r="148" spans="1:23">
      <c r="A148" s="89" t="s">
        <v>454</v>
      </c>
      <c r="B148" s="89" t="s">
        <v>297</v>
      </c>
      <c r="C148" s="89" t="s">
        <v>45</v>
      </c>
      <c r="D148" s="89" t="s">
        <v>50</v>
      </c>
      <c r="E148" s="89" t="s">
        <v>50</v>
      </c>
      <c r="F148" s="102">
        <f t="shared" si="25"/>
        <v>43842</v>
      </c>
      <c r="G148" s="125" t="str">
        <f t="shared" si="27"/>
        <v>1월</v>
      </c>
      <c r="H148" s="108">
        <f t="shared" si="28"/>
        <v>7</v>
      </c>
      <c r="I148" s="108" t="str">
        <f>VLOOKUP(H148,기준정보!D:E,2,FALSE)</f>
        <v>일</v>
      </c>
      <c r="J148" s="110" t="str">
        <f>IFERROR(VLOOKUP(F148,기준정보!A:B,2,FALSE),"")</f>
        <v/>
      </c>
      <c r="K148" s="110" t="str">
        <f t="shared" si="29"/>
        <v>휴무</v>
      </c>
      <c r="L148" s="113" t="str">
        <f>IFERROR(IF(E148-D148&lt;0,기준정보!$H$11-공여사들_가공!D148+공여사들_가공!E148,E148-D148),"")</f>
        <v/>
      </c>
      <c r="M148" s="113">
        <f>IF(E148&gt;=기준정보!$H$4,기준정보!$H$6,IF(E148&gt;=기준정보!$H$3,E148-기준정보!$H$3,IF(E148&gt;=기준정보!$H$2,기준정보!$H$5,IF(E148&gt;=기준정보!$H$1,E148-기준정보!$H$1,0))))</f>
        <v>0</v>
      </c>
      <c r="N148" s="113" t="str">
        <f t="shared" si="30"/>
        <v/>
      </c>
      <c r="O148" s="114" t="str">
        <f t="shared" si="31"/>
        <v/>
      </c>
      <c r="P148" s="120">
        <f t="shared" si="32"/>
        <v>0</v>
      </c>
      <c r="Q148" s="120">
        <f t="shared" si="33"/>
        <v>0</v>
      </c>
      <c r="R148" s="120">
        <f t="shared" si="24"/>
        <v>0</v>
      </c>
      <c r="S148" s="120">
        <f t="shared" si="34"/>
        <v>0</v>
      </c>
      <c r="T148" s="120" t="str">
        <f t="shared" si="26"/>
        <v/>
      </c>
      <c r="U148" s="113">
        <f>IFERROR(IF(P148&lt;8,기준정보!$H$7-N148,0),0)</f>
        <v>0</v>
      </c>
      <c r="V148" s="120">
        <f t="shared" si="35"/>
        <v>0</v>
      </c>
      <c r="W148" s="110"/>
    </row>
    <row r="149" spans="1:23">
      <c r="A149" s="89" t="s">
        <v>454</v>
      </c>
      <c r="B149" s="89" t="s">
        <v>298</v>
      </c>
      <c r="C149" s="89" t="s">
        <v>48</v>
      </c>
      <c r="D149" s="89" t="s">
        <v>50</v>
      </c>
      <c r="E149" s="89" t="s">
        <v>50</v>
      </c>
      <c r="F149" s="102">
        <f t="shared" si="25"/>
        <v>43842</v>
      </c>
      <c r="G149" s="125" t="str">
        <f t="shared" si="27"/>
        <v>1월</v>
      </c>
      <c r="H149" s="108">
        <f t="shared" si="28"/>
        <v>7</v>
      </c>
      <c r="I149" s="108" t="str">
        <f>VLOOKUP(H149,기준정보!D:E,2,FALSE)</f>
        <v>일</v>
      </c>
      <c r="J149" s="110" t="str">
        <f>IFERROR(VLOOKUP(F149,기준정보!A:B,2,FALSE),"")</f>
        <v/>
      </c>
      <c r="K149" s="110" t="str">
        <f t="shared" si="29"/>
        <v>휴무</v>
      </c>
      <c r="L149" s="113" t="str">
        <f>IFERROR(IF(E149-D149&lt;0,기준정보!$H$11-공여사들_가공!D149+공여사들_가공!E149,E149-D149),"")</f>
        <v/>
      </c>
      <c r="M149" s="113">
        <f>IF(E149&gt;=기준정보!$H$4,기준정보!$H$6,IF(E149&gt;=기준정보!$H$3,E149-기준정보!$H$3,IF(E149&gt;=기준정보!$H$2,기준정보!$H$5,IF(E149&gt;=기준정보!$H$1,E149-기준정보!$H$1,0))))</f>
        <v>0</v>
      </c>
      <c r="N149" s="113" t="str">
        <f t="shared" si="30"/>
        <v/>
      </c>
      <c r="O149" s="114" t="str">
        <f t="shared" si="31"/>
        <v/>
      </c>
      <c r="P149" s="120">
        <f t="shared" si="32"/>
        <v>0</v>
      </c>
      <c r="Q149" s="120">
        <f t="shared" si="33"/>
        <v>0</v>
      </c>
      <c r="R149" s="120">
        <f t="shared" si="24"/>
        <v>0</v>
      </c>
      <c r="S149" s="120">
        <f t="shared" si="34"/>
        <v>0</v>
      </c>
      <c r="T149" s="120" t="str">
        <f t="shared" si="26"/>
        <v/>
      </c>
      <c r="U149" s="113">
        <f>IFERROR(IF(P149&lt;8,기준정보!$H$7-N149,0),0)</f>
        <v>0</v>
      </c>
      <c r="V149" s="120">
        <f t="shared" si="35"/>
        <v>0</v>
      </c>
      <c r="W149" s="110"/>
    </row>
    <row r="150" spans="1:23">
      <c r="A150" s="89" t="s">
        <v>454</v>
      </c>
      <c r="B150" s="89" t="s">
        <v>299</v>
      </c>
      <c r="C150" s="89" t="s">
        <v>47</v>
      </c>
      <c r="D150" s="89" t="s">
        <v>50</v>
      </c>
      <c r="E150" s="89" t="s">
        <v>50</v>
      </c>
      <c r="F150" s="102">
        <f t="shared" si="25"/>
        <v>43842</v>
      </c>
      <c r="G150" s="125" t="str">
        <f t="shared" si="27"/>
        <v>1월</v>
      </c>
      <c r="H150" s="108">
        <f t="shared" si="28"/>
        <v>7</v>
      </c>
      <c r="I150" s="108" t="str">
        <f>VLOOKUP(H150,기준정보!D:E,2,FALSE)</f>
        <v>일</v>
      </c>
      <c r="J150" s="110" t="str">
        <f>IFERROR(VLOOKUP(F150,기준정보!A:B,2,FALSE),"")</f>
        <v/>
      </c>
      <c r="K150" s="110" t="str">
        <f t="shared" si="29"/>
        <v>휴무</v>
      </c>
      <c r="L150" s="113" t="str">
        <f>IFERROR(IF(E150-D150&lt;0,기준정보!$H$11-공여사들_가공!D150+공여사들_가공!E150,E150-D150),"")</f>
        <v/>
      </c>
      <c r="M150" s="113">
        <f>IF(E150&gt;=기준정보!$H$4,기준정보!$H$6,IF(E150&gt;=기준정보!$H$3,E150-기준정보!$H$3,IF(E150&gt;=기준정보!$H$2,기준정보!$H$5,IF(E150&gt;=기준정보!$H$1,E150-기준정보!$H$1,0))))</f>
        <v>0</v>
      </c>
      <c r="N150" s="113" t="str">
        <f t="shared" si="30"/>
        <v/>
      </c>
      <c r="O150" s="114" t="str">
        <f t="shared" si="31"/>
        <v/>
      </c>
      <c r="P150" s="120">
        <f t="shared" si="32"/>
        <v>0</v>
      </c>
      <c r="Q150" s="120">
        <f t="shared" si="33"/>
        <v>0</v>
      </c>
      <c r="R150" s="120">
        <f t="shared" si="24"/>
        <v>0</v>
      </c>
      <c r="S150" s="120">
        <f t="shared" si="34"/>
        <v>0</v>
      </c>
      <c r="T150" s="120" t="str">
        <f t="shared" si="26"/>
        <v/>
      </c>
      <c r="U150" s="113">
        <f>IFERROR(IF(P150&lt;8,기준정보!$H$7-N150,0),0)</f>
        <v>0</v>
      </c>
      <c r="V150" s="120">
        <f t="shared" si="35"/>
        <v>0</v>
      </c>
      <c r="W150" s="110"/>
    </row>
    <row r="151" spans="1:23">
      <c r="A151" s="89" t="s">
        <v>454</v>
      </c>
      <c r="B151" s="89" t="s">
        <v>300</v>
      </c>
      <c r="C151" s="89" t="s">
        <v>47</v>
      </c>
      <c r="D151" s="89" t="s">
        <v>50</v>
      </c>
      <c r="E151" s="89" t="s">
        <v>50</v>
      </c>
      <c r="F151" s="102">
        <f t="shared" si="25"/>
        <v>43842</v>
      </c>
      <c r="G151" s="125" t="str">
        <f t="shared" si="27"/>
        <v>1월</v>
      </c>
      <c r="H151" s="108">
        <f t="shared" si="28"/>
        <v>7</v>
      </c>
      <c r="I151" s="108" t="str">
        <f>VLOOKUP(H151,기준정보!D:E,2,FALSE)</f>
        <v>일</v>
      </c>
      <c r="J151" s="110" t="str">
        <f>IFERROR(VLOOKUP(F151,기준정보!A:B,2,FALSE),"")</f>
        <v/>
      </c>
      <c r="K151" s="110" t="str">
        <f t="shared" si="29"/>
        <v>휴무</v>
      </c>
      <c r="L151" s="113" t="str">
        <f>IFERROR(IF(E151-D151&lt;0,기준정보!$H$11-공여사들_가공!D151+공여사들_가공!E151,E151-D151),"")</f>
        <v/>
      </c>
      <c r="M151" s="113">
        <f>IF(E151&gt;=기준정보!$H$4,기준정보!$H$6,IF(E151&gt;=기준정보!$H$3,E151-기준정보!$H$3,IF(E151&gt;=기준정보!$H$2,기준정보!$H$5,IF(E151&gt;=기준정보!$H$1,E151-기준정보!$H$1,0))))</f>
        <v>0</v>
      </c>
      <c r="N151" s="113" t="str">
        <f t="shared" si="30"/>
        <v/>
      </c>
      <c r="O151" s="114" t="str">
        <f t="shared" si="31"/>
        <v/>
      </c>
      <c r="P151" s="120">
        <f t="shared" si="32"/>
        <v>0</v>
      </c>
      <c r="Q151" s="120">
        <f t="shared" si="33"/>
        <v>0</v>
      </c>
      <c r="R151" s="120">
        <f t="shared" si="24"/>
        <v>0</v>
      </c>
      <c r="S151" s="120">
        <f t="shared" si="34"/>
        <v>0</v>
      </c>
      <c r="T151" s="120" t="str">
        <f t="shared" si="26"/>
        <v/>
      </c>
      <c r="U151" s="113">
        <f>IFERROR(IF(P151&lt;8,기준정보!$H$7-N151,0),0)</f>
        <v>0</v>
      </c>
      <c r="V151" s="120">
        <f t="shared" si="35"/>
        <v>0</v>
      </c>
      <c r="W151" s="110"/>
    </row>
    <row r="152" spans="1:23">
      <c r="A152" s="89" t="s">
        <v>454</v>
      </c>
      <c r="B152" s="89" t="s">
        <v>301</v>
      </c>
      <c r="C152" s="89" t="s">
        <v>44</v>
      </c>
      <c r="D152" s="89" t="s">
        <v>50</v>
      </c>
      <c r="E152" s="89" t="s">
        <v>50</v>
      </c>
      <c r="F152" s="102">
        <f t="shared" si="25"/>
        <v>43842</v>
      </c>
      <c r="G152" s="125" t="str">
        <f t="shared" si="27"/>
        <v>1월</v>
      </c>
      <c r="H152" s="108">
        <f t="shared" si="28"/>
        <v>7</v>
      </c>
      <c r="I152" s="108" t="str">
        <f>VLOOKUP(H152,기준정보!D:E,2,FALSE)</f>
        <v>일</v>
      </c>
      <c r="J152" s="110" t="str">
        <f>IFERROR(VLOOKUP(F152,기준정보!A:B,2,FALSE),"")</f>
        <v/>
      </c>
      <c r="K152" s="110" t="str">
        <f t="shared" si="29"/>
        <v>휴무</v>
      </c>
      <c r="L152" s="113" t="str">
        <f>IFERROR(IF(E152-D152&lt;0,기준정보!$H$11-공여사들_가공!D152+공여사들_가공!E152,E152-D152),"")</f>
        <v/>
      </c>
      <c r="M152" s="113">
        <f>IF(E152&gt;=기준정보!$H$4,기준정보!$H$6,IF(E152&gt;=기준정보!$H$3,E152-기준정보!$H$3,IF(E152&gt;=기준정보!$H$2,기준정보!$H$5,IF(E152&gt;=기준정보!$H$1,E152-기준정보!$H$1,0))))</f>
        <v>0</v>
      </c>
      <c r="N152" s="113" t="str">
        <f t="shared" si="30"/>
        <v/>
      </c>
      <c r="O152" s="114" t="str">
        <f t="shared" si="31"/>
        <v/>
      </c>
      <c r="P152" s="120">
        <f t="shared" si="32"/>
        <v>0</v>
      </c>
      <c r="Q152" s="120">
        <f t="shared" si="33"/>
        <v>0</v>
      </c>
      <c r="R152" s="120">
        <f t="shared" si="24"/>
        <v>0</v>
      </c>
      <c r="S152" s="120">
        <f t="shared" si="34"/>
        <v>0</v>
      </c>
      <c r="T152" s="120" t="str">
        <f t="shared" si="26"/>
        <v/>
      </c>
      <c r="U152" s="113">
        <f>IFERROR(IF(P152&lt;8,기준정보!$H$7-N152,0),0)</f>
        <v>0</v>
      </c>
      <c r="V152" s="120">
        <f t="shared" si="35"/>
        <v>0</v>
      </c>
      <c r="W152" s="110"/>
    </row>
    <row r="153" spans="1:23">
      <c r="A153" s="89" t="s">
        <v>454</v>
      </c>
      <c r="B153" s="89" t="s">
        <v>288</v>
      </c>
      <c r="C153" s="89" t="s">
        <v>45</v>
      </c>
      <c r="D153" s="89" t="s">
        <v>50</v>
      </c>
      <c r="E153" s="89" t="s">
        <v>50</v>
      </c>
      <c r="F153" s="102">
        <f t="shared" si="25"/>
        <v>43842</v>
      </c>
      <c r="G153" s="125" t="str">
        <f t="shared" si="27"/>
        <v>1월</v>
      </c>
      <c r="H153" s="108">
        <f t="shared" si="28"/>
        <v>7</v>
      </c>
      <c r="I153" s="108" t="str">
        <f>VLOOKUP(H153,기준정보!D:E,2,FALSE)</f>
        <v>일</v>
      </c>
      <c r="J153" s="110" t="str">
        <f>IFERROR(VLOOKUP(F153,기준정보!A:B,2,FALSE),"")</f>
        <v/>
      </c>
      <c r="K153" s="110" t="str">
        <f t="shared" si="29"/>
        <v>휴무</v>
      </c>
      <c r="L153" s="113" t="str">
        <f>IFERROR(IF(E153-D153&lt;0,기준정보!$H$11-공여사들_가공!D153+공여사들_가공!E153,E153-D153),"")</f>
        <v/>
      </c>
      <c r="M153" s="113">
        <f>IF(E153&gt;=기준정보!$H$4,기준정보!$H$6,IF(E153&gt;=기준정보!$H$3,E153-기준정보!$H$3,IF(E153&gt;=기준정보!$H$2,기준정보!$H$5,IF(E153&gt;=기준정보!$H$1,E153-기준정보!$H$1,0))))</f>
        <v>0</v>
      </c>
      <c r="N153" s="113" t="str">
        <f t="shared" si="30"/>
        <v/>
      </c>
      <c r="O153" s="114" t="str">
        <f t="shared" si="31"/>
        <v/>
      </c>
      <c r="P153" s="120">
        <f t="shared" si="32"/>
        <v>0</v>
      </c>
      <c r="Q153" s="120">
        <f t="shared" si="33"/>
        <v>0</v>
      </c>
      <c r="R153" s="120">
        <f t="shared" ref="R153:R216" si="36">IF(P153&lt;11,P153-Q153,3)</f>
        <v>0</v>
      </c>
      <c r="S153" s="120">
        <f t="shared" si="34"/>
        <v>0</v>
      </c>
      <c r="T153" s="120" t="str">
        <f t="shared" si="26"/>
        <v/>
      </c>
      <c r="U153" s="113">
        <f>IFERROR(IF(P153&lt;8,기준정보!$H$7-N153,0),0)</f>
        <v>0</v>
      </c>
      <c r="V153" s="120">
        <f t="shared" si="35"/>
        <v>0</v>
      </c>
      <c r="W153" s="110"/>
    </row>
    <row r="154" spans="1:23">
      <c r="A154" s="89" t="s">
        <v>454</v>
      </c>
      <c r="B154" s="89" t="s">
        <v>289</v>
      </c>
      <c r="C154" s="89" t="s">
        <v>44</v>
      </c>
      <c r="D154" s="89" t="s">
        <v>50</v>
      </c>
      <c r="E154" s="89" t="s">
        <v>50</v>
      </c>
      <c r="F154" s="102">
        <f t="shared" si="25"/>
        <v>43842</v>
      </c>
      <c r="G154" s="125" t="str">
        <f t="shared" si="27"/>
        <v>1월</v>
      </c>
      <c r="H154" s="108">
        <f t="shared" si="28"/>
        <v>7</v>
      </c>
      <c r="I154" s="108" t="str">
        <f>VLOOKUP(H154,기준정보!D:E,2,FALSE)</f>
        <v>일</v>
      </c>
      <c r="J154" s="110" t="str">
        <f>IFERROR(VLOOKUP(F154,기준정보!A:B,2,FALSE),"")</f>
        <v/>
      </c>
      <c r="K154" s="110" t="str">
        <f t="shared" si="29"/>
        <v>휴무</v>
      </c>
      <c r="L154" s="113" t="str">
        <f>IFERROR(IF(E154-D154&lt;0,기준정보!$H$11-공여사들_가공!D154+공여사들_가공!E154,E154-D154),"")</f>
        <v/>
      </c>
      <c r="M154" s="113">
        <f>IF(E154&gt;=기준정보!$H$4,기준정보!$H$6,IF(E154&gt;=기준정보!$H$3,E154-기준정보!$H$3,IF(E154&gt;=기준정보!$H$2,기준정보!$H$5,IF(E154&gt;=기준정보!$H$1,E154-기준정보!$H$1,0))))</f>
        <v>0</v>
      </c>
      <c r="N154" s="113" t="str">
        <f t="shared" si="30"/>
        <v/>
      </c>
      <c r="O154" s="114" t="str">
        <f t="shared" si="31"/>
        <v/>
      </c>
      <c r="P154" s="120">
        <f t="shared" si="32"/>
        <v>0</v>
      </c>
      <c r="Q154" s="120">
        <f t="shared" si="33"/>
        <v>0</v>
      </c>
      <c r="R154" s="120">
        <f t="shared" si="36"/>
        <v>0</v>
      </c>
      <c r="S154" s="120">
        <f t="shared" si="34"/>
        <v>0</v>
      </c>
      <c r="T154" s="120" t="str">
        <f t="shared" si="26"/>
        <v/>
      </c>
      <c r="U154" s="113">
        <f>IFERROR(IF(P154&lt;8,기준정보!$H$7-N154,0),0)</f>
        <v>0</v>
      </c>
      <c r="V154" s="120">
        <f t="shared" si="35"/>
        <v>0</v>
      </c>
      <c r="W154" s="110"/>
    </row>
    <row r="155" spans="1:23">
      <c r="A155" s="89" t="s">
        <v>454</v>
      </c>
      <c r="B155" s="89" t="s">
        <v>290</v>
      </c>
      <c r="C155" s="89" t="s">
        <v>49</v>
      </c>
      <c r="D155" s="89" t="s">
        <v>50</v>
      </c>
      <c r="E155" s="89" t="s">
        <v>50</v>
      </c>
      <c r="F155" s="102">
        <f t="shared" si="25"/>
        <v>43842</v>
      </c>
      <c r="G155" s="125" t="str">
        <f t="shared" si="27"/>
        <v>1월</v>
      </c>
      <c r="H155" s="108">
        <f t="shared" si="28"/>
        <v>7</v>
      </c>
      <c r="I155" s="108" t="str">
        <f>VLOOKUP(H155,기준정보!D:E,2,FALSE)</f>
        <v>일</v>
      </c>
      <c r="J155" s="110" t="str">
        <f>IFERROR(VLOOKUP(F155,기준정보!A:B,2,FALSE),"")</f>
        <v/>
      </c>
      <c r="K155" s="110" t="str">
        <f t="shared" si="29"/>
        <v>휴무</v>
      </c>
      <c r="L155" s="113" t="str">
        <f>IFERROR(IF(E155-D155&lt;0,기준정보!$H$11-공여사들_가공!D155+공여사들_가공!E155,E155-D155),"")</f>
        <v/>
      </c>
      <c r="M155" s="113">
        <f>IF(E155&gt;=기준정보!$H$4,기준정보!$H$6,IF(E155&gt;=기준정보!$H$3,E155-기준정보!$H$3,IF(E155&gt;=기준정보!$H$2,기준정보!$H$5,IF(E155&gt;=기준정보!$H$1,E155-기준정보!$H$1,0))))</f>
        <v>0</v>
      </c>
      <c r="N155" s="113" t="str">
        <f t="shared" si="30"/>
        <v/>
      </c>
      <c r="O155" s="114" t="str">
        <f t="shared" si="31"/>
        <v/>
      </c>
      <c r="P155" s="120">
        <f t="shared" si="32"/>
        <v>0</v>
      </c>
      <c r="Q155" s="120">
        <f t="shared" si="33"/>
        <v>0</v>
      </c>
      <c r="R155" s="120">
        <f t="shared" si="36"/>
        <v>0</v>
      </c>
      <c r="S155" s="120">
        <f t="shared" si="34"/>
        <v>0</v>
      </c>
      <c r="T155" s="120" t="str">
        <f t="shared" si="26"/>
        <v/>
      </c>
      <c r="U155" s="113">
        <f>IFERROR(IF(P155&lt;8,기준정보!$H$7-N155,0),0)</f>
        <v>0</v>
      </c>
      <c r="V155" s="120">
        <f t="shared" si="35"/>
        <v>0</v>
      </c>
      <c r="W155" s="110"/>
    </row>
    <row r="156" spans="1:23">
      <c r="A156" s="89" t="s">
        <v>454</v>
      </c>
      <c r="B156" s="89" t="s">
        <v>291</v>
      </c>
      <c r="C156" s="89" t="s">
        <v>309</v>
      </c>
      <c r="D156" s="89" t="s">
        <v>50</v>
      </c>
      <c r="E156" s="89" t="s">
        <v>50</v>
      </c>
      <c r="F156" s="102">
        <f t="shared" si="25"/>
        <v>43842</v>
      </c>
      <c r="G156" s="125" t="str">
        <f t="shared" si="27"/>
        <v>1월</v>
      </c>
      <c r="H156" s="108">
        <f t="shared" si="28"/>
        <v>7</v>
      </c>
      <c r="I156" s="108" t="str">
        <f>VLOOKUP(H156,기준정보!D:E,2,FALSE)</f>
        <v>일</v>
      </c>
      <c r="J156" s="110" t="str">
        <f>IFERROR(VLOOKUP(F156,기준정보!A:B,2,FALSE),"")</f>
        <v/>
      </c>
      <c r="K156" s="110" t="str">
        <f t="shared" si="29"/>
        <v>휴무</v>
      </c>
      <c r="L156" s="113" t="str">
        <f>IFERROR(IF(E156-D156&lt;0,기준정보!$H$11-공여사들_가공!D156+공여사들_가공!E156,E156-D156),"")</f>
        <v/>
      </c>
      <c r="M156" s="113">
        <f>IF(E156&gt;=기준정보!$H$4,기준정보!$H$6,IF(E156&gt;=기준정보!$H$3,E156-기준정보!$H$3,IF(E156&gt;=기준정보!$H$2,기준정보!$H$5,IF(E156&gt;=기준정보!$H$1,E156-기준정보!$H$1,0))))</f>
        <v>0</v>
      </c>
      <c r="N156" s="113" t="str">
        <f t="shared" si="30"/>
        <v/>
      </c>
      <c r="O156" s="114" t="str">
        <f t="shared" si="31"/>
        <v/>
      </c>
      <c r="P156" s="120">
        <f t="shared" si="32"/>
        <v>0</v>
      </c>
      <c r="Q156" s="120">
        <f t="shared" si="33"/>
        <v>0</v>
      </c>
      <c r="R156" s="120">
        <f t="shared" si="36"/>
        <v>0</v>
      </c>
      <c r="S156" s="120">
        <f t="shared" si="34"/>
        <v>0</v>
      </c>
      <c r="T156" s="120" t="str">
        <f t="shared" si="26"/>
        <v/>
      </c>
      <c r="U156" s="113">
        <f>IFERROR(IF(P156&lt;8,기준정보!$H$7-N156,0),0)</f>
        <v>0</v>
      </c>
      <c r="V156" s="120">
        <f t="shared" si="35"/>
        <v>0</v>
      </c>
      <c r="W156" s="110"/>
    </row>
    <row r="157" spans="1:23">
      <c r="A157" s="89" t="s">
        <v>454</v>
      </c>
      <c r="B157" s="89" t="s">
        <v>292</v>
      </c>
      <c r="C157" s="89" t="s">
        <v>45</v>
      </c>
      <c r="D157" s="89" t="s">
        <v>50</v>
      </c>
      <c r="E157" s="89" t="s">
        <v>50</v>
      </c>
      <c r="F157" s="102">
        <f t="shared" si="25"/>
        <v>43842</v>
      </c>
      <c r="G157" s="125" t="str">
        <f t="shared" si="27"/>
        <v>1월</v>
      </c>
      <c r="H157" s="108">
        <f t="shared" si="28"/>
        <v>7</v>
      </c>
      <c r="I157" s="108" t="str">
        <f>VLOOKUP(H157,기준정보!D:E,2,FALSE)</f>
        <v>일</v>
      </c>
      <c r="J157" s="110" t="str">
        <f>IFERROR(VLOOKUP(F157,기준정보!A:B,2,FALSE),"")</f>
        <v/>
      </c>
      <c r="K157" s="110" t="str">
        <f t="shared" si="29"/>
        <v>휴무</v>
      </c>
      <c r="L157" s="113" t="str">
        <f>IFERROR(IF(E157-D157&lt;0,기준정보!$H$11-공여사들_가공!D157+공여사들_가공!E157,E157-D157),"")</f>
        <v/>
      </c>
      <c r="M157" s="113">
        <f>IF(E157&gt;=기준정보!$H$4,기준정보!$H$6,IF(E157&gt;=기준정보!$H$3,E157-기준정보!$H$3,IF(E157&gt;=기준정보!$H$2,기준정보!$H$5,IF(E157&gt;=기준정보!$H$1,E157-기준정보!$H$1,0))))</f>
        <v>0</v>
      </c>
      <c r="N157" s="113" t="str">
        <f t="shared" si="30"/>
        <v/>
      </c>
      <c r="O157" s="114" t="str">
        <f t="shared" si="31"/>
        <v/>
      </c>
      <c r="P157" s="120">
        <f t="shared" si="32"/>
        <v>0</v>
      </c>
      <c r="Q157" s="120">
        <f t="shared" si="33"/>
        <v>0</v>
      </c>
      <c r="R157" s="120">
        <f t="shared" si="36"/>
        <v>0</v>
      </c>
      <c r="S157" s="120">
        <f t="shared" si="34"/>
        <v>0</v>
      </c>
      <c r="T157" s="120" t="str">
        <f t="shared" si="26"/>
        <v/>
      </c>
      <c r="U157" s="113">
        <f>IFERROR(IF(P157&lt;8,기준정보!$H$7-N157,0),0)</f>
        <v>0</v>
      </c>
      <c r="V157" s="120">
        <f t="shared" si="35"/>
        <v>0</v>
      </c>
      <c r="W157" s="110"/>
    </row>
    <row r="158" spans="1:23">
      <c r="A158" s="89" t="s">
        <v>455</v>
      </c>
      <c r="B158" s="89" t="s">
        <v>294</v>
      </c>
      <c r="C158" s="89" t="s">
        <v>45</v>
      </c>
      <c r="D158" s="89" t="s">
        <v>456</v>
      </c>
      <c r="E158" s="89" t="s">
        <v>457</v>
      </c>
      <c r="F158" s="102">
        <f t="shared" si="25"/>
        <v>43843</v>
      </c>
      <c r="G158" s="125" t="str">
        <f t="shared" si="27"/>
        <v>1월</v>
      </c>
      <c r="H158" s="108">
        <f t="shared" si="28"/>
        <v>1</v>
      </c>
      <c r="I158" s="108" t="str">
        <f>VLOOKUP(H158,기준정보!D:E,2,FALSE)</f>
        <v>월</v>
      </c>
      <c r="J158" s="110" t="str">
        <f>IFERROR(VLOOKUP(F158,기준정보!A:B,2,FALSE),"")</f>
        <v/>
      </c>
      <c r="K158" s="110" t="str">
        <f t="shared" si="29"/>
        <v>정상근무</v>
      </c>
      <c r="L158" s="113">
        <f>IFERROR(IF(E158-D158&lt;0,기준정보!$H$11-공여사들_가공!D158+공여사들_가공!E158,E158-D158),"")</f>
        <v>0.52886574074074078</v>
      </c>
      <c r="M158" s="113" t="str">
        <f>IF(E158&gt;=기준정보!$H$4,기준정보!$H$6,IF(E158&gt;=기준정보!$H$3,E158-기준정보!$H$3,IF(E158&gt;=기준정보!$H$2,기준정보!$H$5,IF(E158&gt;=기준정보!$H$1,E158-기준정보!$H$1,0))))</f>
        <v>2:00:00</v>
      </c>
      <c r="N158" s="113">
        <f t="shared" si="30"/>
        <v>0.44553240740740746</v>
      </c>
      <c r="O158" s="114">
        <f t="shared" si="31"/>
        <v>10.692777777777778</v>
      </c>
      <c r="P158" s="120">
        <f t="shared" si="32"/>
        <v>10</v>
      </c>
      <c r="Q158" s="120">
        <f t="shared" si="33"/>
        <v>8</v>
      </c>
      <c r="R158" s="120">
        <f t="shared" si="36"/>
        <v>2</v>
      </c>
      <c r="S158" s="120">
        <f t="shared" si="34"/>
        <v>0</v>
      </c>
      <c r="T158" s="120" t="str">
        <f t="shared" si="26"/>
        <v>정</v>
      </c>
      <c r="U158" s="113">
        <f>IFERROR(IF(P158&lt;8,기준정보!$H$7-N158,0),0)</f>
        <v>0</v>
      </c>
      <c r="V158" s="120">
        <f t="shared" si="35"/>
        <v>0</v>
      </c>
      <c r="W158" s="110"/>
    </row>
    <row r="159" spans="1:23">
      <c r="A159" s="89" t="s">
        <v>455</v>
      </c>
      <c r="B159" s="89" t="s">
        <v>295</v>
      </c>
      <c r="C159" s="89" t="s">
        <v>43</v>
      </c>
      <c r="D159" s="89" t="s">
        <v>458</v>
      </c>
      <c r="E159" s="89" t="s">
        <v>459</v>
      </c>
      <c r="F159" s="102">
        <f t="shared" si="25"/>
        <v>43843</v>
      </c>
      <c r="G159" s="125" t="str">
        <f t="shared" si="27"/>
        <v>1월</v>
      </c>
      <c r="H159" s="108">
        <f t="shared" si="28"/>
        <v>1</v>
      </c>
      <c r="I159" s="108" t="str">
        <f>VLOOKUP(H159,기준정보!D:E,2,FALSE)</f>
        <v>월</v>
      </c>
      <c r="J159" s="110" t="str">
        <f>IFERROR(VLOOKUP(F159,기준정보!A:B,2,FALSE),"")</f>
        <v/>
      </c>
      <c r="K159" s="110" t="str">
        <f t="shared" si="29"/>
        <v>정상근무</v>
      </c>
      <c r="L159" s="113">
        <f>IFERROR(IF(E159-D159&lt;0,기준정보!$H$11-공여사들_가공!D159+공여사들_가공!E159,E159-D159),"")</f>
        <v>0.64203703703703707</v>
      </c>
      <c r="M159" s="113">
        <f>IF(E159&gt;=기준정보!$H$4,기준정보!$H$6,IF(E159&gt;=기준정보!$H$3,E159-기준정보!$H$3,IF(E159&gt;=기준정보!$H$2,기준정보!$H$5,IF(E159&gt;=기준정보!$H$1,E159-기준정보!$H$1,0))))</f>
        <v>0</v>
      </c>
      <c r="N159" s="113">
        <f t="shared" si="30"/>
        <v>0.64203703703703707</v>
      </c>
      <c r="O159" s="114">
        <f t="shared" si="31"/>
        <v>15.408888888888889</v>
      </c>
      <c r="P159" s="120">
        <f t="shared" si="32"/>
        <v>15</v>
      </c>
      <c r="Q159" s="120">
        <f t="shared" si="33"/>
        <v>8</v>
      </c>
      <c r="R159" s="120">
        <f t="shared" si="36"/>
        <v>3</v>
      </c>
      <c r="S159" s="120">
        <f t="shared" si="34"/>
        <v>4</v>
      </c>
      <c r="T159" s="120" t="str">
        <f t="shared" si="26"/>
        <v>정</v>
      </c>
      <c r="U159" s="113">
        <f>IFERROR(IF(P159&lt;8,기준정보!$H$7-N159,0),0)</f>
        <v>0</v>
      </c>
      <c r="V159" s="120">
        <f t="shared" si="35"/>
        <v>0</v>
      </c>
      <c r="W159" s="110"/>
    </row>
    <row r="160" spans="1:23">
      <c r="A160" s="89" t="s">
        <v>455</v>
      </c>
      <c r="B160" s="89" t="s">
        <v>296</v>
      </c>
      <c r="C160" s="89" t="s">
        <v>46</v>
      </c>
      <c r="D160" s="89" t="s">
        <v>460</v>
      </c>
      <c r="E160" s="89" t="s">
        <v>461</v>
      </c>
      <c r="F160" s="102">
        <f t="shared" si="25"/>
        <v>43843</v>
      </c>
      <c r="G160" s="125" t="str">
        <f t="shared" si="27"/>
        <v>1월</v>
      </c>
      <c r="H160" s="108">
        <f t="shared" si="28"/>
        <v>1</v>
      </c>
      <c r="I160" s="108" t="str">
        <f>VLOOKUP(H160,기준정보!D:E,2,FALSE)</f>
        <v>월</v>
      </c>
      <c r="J160" s="110" t="str">
        <f>IFERROR(VLOOKUP(F160,기준정보!A:B,2,FALSE),"")</f>
        <v/>
      </c>
      <c r="K160" s="110" t="str">
        <f t="shared" si="29"/>
        <v>정상근무</v>
      </c>
      <c r="L160" s="113">
        <f>IFERROR(IF(E160-D160&lt;0,기준정보!$H$11-공여사들_가공!D160+공여사들_가공!E160,E160-D160),"")</f>
        <v>0.38177083333333334</v>
      </c>
      <c r="M160" s="113">
        <f>IF(E160&gt;=기준정보!$H$4,기준정보!$H$6,IF(E160&gt;=기준정보!$H$3,E160-기준정보!$H$3,IF(E160&gt;=기준정보!$H$2,기준정보!$H$5,IF(E160&gt;=기준정보!$H$1,E160-기준정보!$H$1,0))))</f>
        <v>2.7708333333333335E-2</v>
      </c>
      <c r="N160" s="113">
        <f t="shared" si="30"/>
        <v>0.3540625</v>
      </c>
      <c r="O160" s="114">
        <f t="shared" si="31"/>
        <v>8.4974999999999987</v>
      </c>
      <c r="P160" s="120">
        <f t="shared" si="32"/>
        <v>8</v>
      </c>
      <c r="Q160" s="120">
        <f t="shared" si="33"/>
        <v>8</v>
      </c>
      <c r="R160" s="120">
        <f t="shared" si="36"/>
        <v>0</v>
      </c>
      <c r="S160" s="120">
        <f t="shared" si="34"/>
        <v>0</v>
      </c>
      <c r="T160" s="120" t="str">
        <f t="shared" si="26"/>
        <v>정</v>
      </c>
      <c r="U160" s="113">
        <f>IFERROR(IF(P160&lt;8,기준정보!$H$7-N160,0),0)</f>
        <v>0</v>
      </c>
      <c r="V160" s="120">
        <f t="shared" si="35"/>
        <v>0</v>
      </c>
      <c r="W160" s="110"/>
    </row>
    <row r="161" spans="1:23">
      <c r="A161" s="89" t="s">
        <v>455</v>
      </c>
      <c r="B161" s="89" t="s">
        <v>297</v>
      </c>
      <c r="C161" s="89" t="s">
        <v>45</v>
      </c>
      <c r="D161" s="89" t="s">
        <v>462</v>
      </c>
      <c r="E161" s="89" t="s">
        <v>463</v>
      </c>
      <c r="F161" s="102">
        <f t="shared" si="25"/>
        <v>43843</v>
      </c>
      <c r="G161" s="125" t="str">
        <f t="shared" si="27"/>
        <v>1월</v>
      </c>
      <c r="H161" s="108">
        <f t="shared" si="28"/>
        <v>1</v>
      </c>
      <c r="I161" s="108" t="str">
        <f>VLOOKUP(H161,기준정보!D:E,2,FALSE)</f>
        <v>월</v>
      </c>
      <c r="J161" s="110" t="str">
        <f>IFERROR(VLOOKUP(F161,기준정보!A:B,2,FALSE),"")</f>
        <v/>
      </c>
      <c r="K161" s="110" t="str">
        <f t="shared" si="29"/>
        <v>정상근무</v>
      </c>
      <c r="L161" s="113">
        <f>IFERROR(IF(E161-D161&lt;0,기준정보!$H$11-공여사들_가공!D161+공여사들_가공!E161,E161-D161),"")</f>
        <v>0.32153935185185184</v>
      </c>
      <c r="M161" s="113" t="str">
        <f>IF(E161&gt;=기준정보!$H$4,기준정보!$H$6,IF(E161&gt;=기준정보!$H$3,E161-기준정보!$H$3,IF(E161&gt;=기준정보!$H$2,기준정보!$H$5,IF(E161&gt;=기준정보!$H$1,E161-기준정보!$H$1,0))))</f>
        <v>1:00:00</v>
      </c>
      <c r="N161" s="113">
        <f t="shared" si="30"/>
        <v>0.27987268518518515</v>
      </c>
      <c r="O161" s="114">
        <f t="shared" si="31"/>
        <v>6.7169444444444446</v>
      </c>
      <c r="P161" s="120">
        <f t="shared" si="32"/>
        <v>6</v>
      </c>
      <c r="Q161" s="120">
        <f t="shared" si="33"/>
        <v>6</v>
      </c>
      <c r="R161" s="120">
        <f t="shared" si="36"/>
        <v>0</v>
      </c>
      <c r="S161" s="120">
        <f t="shared" si="34"/>
        <v>0</v>
      </c>
      <c r="T161" s="120" t="str">
        <f t="shared" si="26"/>
        <v>정</v>
      </c>
      <c r="U161" s="113">
        <f>IFERROR(IF(P161&lt;8,기준정보!$H$7-N161,0),0)</f>
        <v>5.346064814814816E-2</v>
      </c>
      <c r="V161" s="120">
        <f t="shared" si="35"/>
        <v>77</v>
      </c>
      <c r="W161" s="110"/>
    </row>
    <row r="162" spans="1:23">
      <c r="A162" s="89" t="s">
        <v>455</v>
      </c>
      <c r="B162" s="89" t="s">
        <v>298</v>
      </c>
      <c r="C162" s="89" t="s">
        <v>48</v>
      </c>
      <c r="D162" s="89" t="s">
        <v>464</v>
      </c>
      <c r="E162" s="89" t="s">
        <v>465</v>
      </c>
      <c r="F162" s="102">
        <f t="shared" si="25"/>
        <v>43843</v>
      </c>
      <c r="G162" s="125" t="str">
        <f t="shared" si="27"/>
        <v>1월</v>
      </c>
      <c r="H162" s="108">
        <f t="shared" si="28"/>
        <v>1</v>
      </c>
      <c r="I162" s="108" t="str">
        <f>VLOOKUP(H162,기준정보!D:E,2,FALSE)</f>
        <v>월</v>
      </c>
      <c r="J162" s="110" t="str">
        <f>IFERROR(VLOOKUP(F162,기준정보!A:B,2,FALSE),"")</f>
        <v/>
      </c>
      <c r="K162" s="110" t="str">
        <f t="shared" si="29"/>
        <v>정상근무</v>
      </c>
      <c r="L162" s="113">
        <f>IFERROR(IF(E162-D162&lt;0,기준정보!$H$11-공여사들_가공!D162+공여사들_가공!E162,E162-D162),"")</f>
        <v>0.49386574074074069</v>
      </c>
      <c r="M162" s="113" t="str">
        <f>IF(E162&gt;=기준정보!$H$4,기준정보!$H$6,IF(E162&gt;=기준정보!$H$3,E162-기준정보!$H$3,IF(E162&gt;=기준정보!$H$2,기준정보!$H$5,IF(E162&gt;=기준정보!$H$1,E162-기준정보!$H$1,0))))</f>
        <v>2:00:00</v>
      </c>
      <c r="N162" s="113">
        <f t="shared" si="30"/>
        <v>0.41053240740740737</v>
      </c>
      <c r="O162" s="114">
        <f t="shared" si="31"/>
        <v>9.8527777777777779</v>
      </c>
      <c r="P162" s="120">
        <f t="shared" si="32"/>
        <v>9</v>
      </c>
      <c r="Q162" s="120">
        <f t="shared" si="33"/>
        <v>8</v>
      </c>
      <c r="R162" s="120">
        <f t="shared" si="36"/>
        <v>1</v>
      </c>
      <c r="S162" s="120">
        <f t="shared" si="34"/>
        <v>0</v>
      </c>
      <c r="T162" s="120" t="str">
        <f t="shared" si="26"/>
        <v>정</v>
      </c>
      <c r="U162" s="113">
        <f>IFERROR(IF(P162&lt;8,기준정보!$H$7-N162,0),0)</f>
        <v>0</v>
      </c>
      <c r="V162" s="120">
        <f t="shared" si="35"/>
        <v>0</v>
      </c>
      <c r="W162" s="110"/>
    </row>
    <row r="163" spans="1:23">
      <c r="A163" s="89" t="s">
        <v>455</v>
      </c>
      <c r="B163" s="89" t="s">
        <v>299</v>
      </c>
      <c r="C163" s="89" t="s">
        <v>47</v>
      </c>
      <c r="D163" s="89" t="s">
        <v>260</v>
      </c>
      <c r="E163" s="89" t="s">
        <v>466</v>
      </c>
      <c r="F163" s="102">
        <f t="shared" si="25"/>
        <v>43843</v>
      </c>
      <c r="G163" s="125" t="str">
        <f t="shared" si="27"/>
        <v>1월</v>
      </c>
      <c r="H163" s="108">
        <f t="shared" si="28"/>
        <v>1</v>
      </c>
      <c r="I163" s="108" t="str">
        <f>VLOOKUP(H163,기준정보!D:E,2,FALSE)</f>
        <v>월</v>
      </c>
      <c r="J163" s="110" t="str">
        <f>IFERROR(VLOOKUP(F163,기준정보!A:B,2,FALSE),"")</f>
        <v/>
      </c>
      <c r="K163" s="110" t="str">
        <f t="shared" si="29"/>
        <v>정상근무</v>
      </c>
      <c r="L163" s="113">
        <f>IFERROR(IF(E163-D163&lt;0,기준정보!$H$11-공여사들_가공!D163+공여사들_가공!E163,E163-D163),"")</f>
        <v>0.49839120370370366</v>
      </c>
      <c r="M163" s="113" t="str">
        <f>IF(E163&gt;=기준정보!$H$4,기준정보!$H$6,IF(E163&gt;=기준정보!$H$3,E163-기준정보!$H$3,IF(E163&gt;=기준정보!$H$2,기준정보!$H$5,IF(E163&gt;=기준정보!$H$1,E163-기준정보!$H$1,0))))</f>
        <v>2:00:00</v>
      </c>
      <c r="N163" s="113">
        <f t="shared" si="30"/>
        <v>0.41505787037037034</v>
      </c>
      <c r="O163" s="114">
        <f t="shared" si="31"/>
        <v>9.9613888888888873</v>
      </c>
      <c r="P163" s="120">
        <f t="shared" si="32"/>
        <v>9</v>
      </c>
      <c r="Q163" s="120">
        <f t="shared" si="33"/>
        <v>8</v>
      </c>
      <c r="R163" s="120">
        <f t="shared" si="36"/>
        <v>1</v>
      </c>
      <c r="S163" s="120">
        <f t="shared" si="34"/>
        <v>0</v>
      </c>
      <c r="T163" s="120" t="str">
        <f t="shared" si="26"/>
        <v>정</v>
      </c>
      <c r="U163" s="113">
        <f>IFERROR(IF(P163&lt;8,기준정보!$H$7-N163,0),0)</f>
        <v>0</v>
      </c>
      <c r="V163" s="120">
        <f t="shared" si="35"/>
        <v>0</v>
      </c>
      <c r="W163" s="110"/>
    </row>
    <row r="164" spans="1:23">
      <c r="A164" s="89" t="s">
        <v>455</v>
      </c>
      <c r="B164" s="89" t="s">
        <v>300</v>
      </c>
      <c r="C164" s="89" t="s">
        <v>47</v>
      </c>
      <c r="D164" s="89" t="s">
        <v>467</v>
      </c>
      <c r="E164" s="89" t="s">
        <v>468</v>
      </c>
      <c r="F164" s="102">
        <f t="shared" si="25"/>
        <v>43843</v>
      </c>
      <c r="G164" s="125" t="str">
        <f t="shared" si="27"/>
        <v>1월</v>
      </c>
      <c r="H164" s="108">
        <f t="shared" si="28"/>
        <v>1</v>
      </c>
      <c r="I164" s="108" t="str">
        <f>VLOOKUP(H164,기준정보!D:E,2,FALSE)</f>
        <v>월</v>
      </c>
      <c r="J164" s="110" t="str">
        <f>IFERROR(VLOOKUP(F164,기준정보!A:B,2,FALSE),"")</f>
        <v/>
      </c>
      <c r="K164" s="110" t="str">
        <f t="shared" si="29"/>
        <v>정상근무</v>
      </c>
      <c r="L164" s="113">
        <f>IFERROR(IF(E164-D164&lt;0,기준정보!$H$11-공여사들_가공!D164+공여사들_가공!E164,E164-D164),"")</f>
        <v>0.50078703703703709</v>
      </c>
      <c r="M164" s="113" t="str">
        <f>IF(E164&gt;=기준정보!$H$4,기준정보!$H$6,IF(E164&gt;=기준정보!$H$3,E164-기준정보!$H$3,IF(E164&gt;=기준정보!$H$2,기준정보!$H$5,IF(E164&gt;=기준정보!$H$1,E164-기준정보!$H$1,0))))</f>
        <v>2:00:00</v>
      </c>
      <c r="N164" s="113">
        <f t="shared" si="30"/>
        <v>0.41745370370370377</v>
      </c>
      <c r="O164" s="114">
        <f t="shared" si="31"/>
        <v>10.01888888888889</v>
      </c>
      <c r="P164" s="120">
        <f t="shared" si="32"/>
        <v>10</v>
      </c>
      <c r="Q164" s="120">
        <f t="shared" si="33"/>
        <v>8</v>
      </c>
      <c r="R164" s="120">
        <f t="shared" si="36"/>
        <v>2</v>
      </c>
      <c r="S164" s="120">
        <f t="shared" si="34"/>
        <v>0</v>
      </c>
      <c r="T164" s="120" t="str">
        <f t="shared" si="26"/>
        <v>정</v>
      </c>
      <c r="U164" s="113">
        <f>IFERROR(IF(P164&lt;8,기준정보!$H$7-N164,0),0)</f>
        <v>0</v>
      </c>
      <c r="V164" s="120">
        <f t="shared" si="35"/>
        <v>0</v>
      </c>
      <c r="W164" s="110"/>
    </row>
    <row r="165" spans="1:23">
      <c r="A165" s="89" t="s">
        <v>455</v>
      </c>
      <c r="B165" s="89" t="s">
        <v>301</v>
      </c>
      <c r="C165" s="89" t="s">
        <v>44</v>
      </c>
      <c r="D165" s="89" t="s">
        <v>469</v>
      </c>
      <c r="E165" s="89" t="s">
        <v>470</v>
      </c>
      <c r="F165" s="102">
        <f t="shared" si="25"/>
        <v>43843</v>
      </c>
      <c r="G165" s="125" t="str">
        <f t="shared" si="27"/>
        <v>1월</v>
      </c>
      <c r="H165" s="108">
        <f t="shared" si="28"/>
        <v>1</v>
      </c>
      <c r="I165" s="108" t="str">
        <f>VLOOKUP(H165,기준정보!D:E,2,FALSE)</f>
        <v>월</v>
      </c>
      <c r="J165" s="110" t="str">
        <f>IFERROR(VLOOKUP(F165,기준정보!A:B,2,FALSE),"")</f>
        <v/>
      </c>
      <c r="K165" s="110" t="str">
        <f t="shared" si="29"/>
        <v>정상근무</v>
      </c>
      <c r="L165" s="113">
        <f>IFERROR(IF(E165-D165&lt;0,기준정보!$H$11-공여사들_가공!D165+공여사들_가공!E165,E165-D165),"")</f>
        <v>0.43082175925925931</v>
      </c>
      <c r="M165" s="113" t="str">
        <f>IF(E165&gt;=기준정보!$H$4,기준정보!$H$6,IF(E165&gt;=기준정보!$H$3,E165-기준정보!$H$3,IF(E165&gt;=기준정보!$H$2,기준정보!$H$5,IF(E165&gt;=기준정보!$H$1,E165-기준정보!$H$1,0))))</f>
        <v>2:00:00</v>
      </c>
      <c r="N165" s="113">
        <f t="shared" si="30"/>
        <v>0.34748842592592599</v>
      </c>
      <c r="O165" s="114">
        <f t="shared" si="31"/>
        <v>8.3397222222222229</v>
      </c>
      <c r="P165" s="120">
        <f t="shared" si="32"/>
        <v>8</v>
      </c>
      <c r="Q165" s="120">
        <f t="shared" si="33"/>
        <v>8</v>
      </c>
      <c r="R165" s="120">
        <f t="shared" si="36"/>
        <v>0</v>
      </c>
      <c r="S165" s="120">
        <f t="shared" si="34"/>
        <v>0</v>
      </c>
      <c r="T165" s="120" t="str">
        <f t="shared" si="26"/>
        <v>정</v>
      </c>
      <c r="U165" s="113">
        <f>IFERROR(IF(P165&lt;8,기준정보!$H$7-N165,0),0)</f>
        <v>0</v>
      </c>
      <c r="V165" s="120">
        <f t="shared" si="35"/>
        <v>0</v>
      </c>
      <c r="W165" s="110"/>
    </row>
    <row r="166" spans="1:23">
      <c r="A166" s="89" t="s">
        <v>455</v>
      </c>
      <c r="B166" s="89" t="s">
        <v>288</v>
      </c>
      <c r="C166" s="89" t="s">
        <v>45</v>
      </c>
      <c r="D166" s="89" t="s">
        <v>471</v>
      </c>
      <c r="E166" s="89" t="s">
        <v>472</v>
      </c>
      <c r="F166" s="102">
        <f t="shared" si="25"/>
        <v>43843</v>
      </c>
      <c r="G166" s="125" t="str">
        <f t="shared" si="27"/>
        <v>1월</v>
      </c>
      <c r="H166" s="108">
        <f t="shared" si="28"/>
        <v>1</v>
      </c>
      <c r="I166" s="108" t="str">
        <f>VLOOKUP(H166,기준정보!D:E,2,FALSE)</f>
        <v>월</v>
      </c>
      <c r="J166" s="110" t="str">
        <f>IFERROR(VLOOKUP(F166,기준정보!A:B,2,FALSE),"")</f>
        <v/>
      </c>
      <c r="K166" s="110" t="str">
        <f t="shared" si="29"/>
        <v>정상근무</v>
      </c>
      <c r="L166" s="113">
        <f>IFERROR(IF(E166-D166&lt;0,기준정보!$H$11-공여사들_가공!D166+공여사들_가공!E166,E166-D166),"")</f>
        <v>0.40207175925925925</v>
      </c>
      <c r="M166" s="113">
        <f>IF(E166&gt;=기준정보!$H$4,기준정보!$H$6,IF(E166&gt;=기준정보!$H$3,E166-기준정보!$H$3,IF(E166&gt;=기준정보!$H$2,기준정보!$H$5,IF(E166&gt;=기준정보!$H$1,E166-기준정보!$H$1,0))))</f>
        <v>2.2384259259259243E-2</v>
      </c>
      <c r="N166" s="113">
        <f t="shared" si="30"/>
        <v>0.37968750000000001</v>
      </c>
      <c r="O166" s="114">
        <f t="shared" si="31"/>
        <v>9.1124999999999989</v>
      </c>
      <c r="P166" s="120">
        <f t="shared" si="32"/>
        <v>9</v>
      </c>
      <c r="Q166" s="120">
        <f t="shared" si="33"/>
        <v>8</v>
      </c>
      <c r="R166" s="120">
        <f t="shared" si="36"/>
        <v>1</v>
      </c>
      <c r="S166" s="120">
        <f t="shared" si="34"/>
        <v>0</v>
      </c>
      <c r="T166" s="120" t="str">
        <f t="shared" si="26"/>
        <v>정</v>
      </c>
      <c r="U166" s="113">
        <f>IFERROR(IF(P166&lt;8,기준정보!$H$7-N166,0),0)</f>
        <v>0</v>
      </c>
      <c r="V166" s="120">
        <f t="shared" si="35"/>
        <v>0</v>
      </c>
      <c r="W166" s="110"/>
    </row>
    <row r="167" spans="1:23">
      <c r="A167" s="89" t="s">
        <v>455</v>
      </c>
      <c r="B167" s="89" t="s">
        <v>289</v>
      </c>
      <c r="C167" s="89" t="s">
        <v>44</v>
      </c>
      <c r="D167" s="89" t="s">
        <v>473</v>
      </c>
      <c r="E167" s="89" t="s">
        <v>474</v>
      </c>
      <c r="F167" s="102">
        <f t="shared" si="25"/>
        <v>43843</v>
      </c>
      <c r="G167" s="125" t="str">
        <f t="shared" si="27"/>
        <v>1월</v>
      </c>
      <c r="H167" s="108">
        <f t="shared" si="28"/>
        <v>1</v>
      </c>
      <c r="I167" s="108" t="str">
        <f>VLOOKUP(H167,기준정보!D:E,2,FALSE)</f>
        <v>월</v>
      </c>
      <c r="J167" s="110" t="str">
        <f>IFERROR(VLOOKUP(F167,기준정보!A:B,2,FALSE),"")</f>
        <v/>
      </c>
      <c r="K167" s="110" t="str">
        <f t="shared" si="29"/>
        <v>정상근무</v>
      </c>
      <c r="L167" s="113">
        <f>IFERROR(IF(E167-D167&lt;0,기준정보!$H$11-공여사들_가공!D167+공여사들_가공!E167,E167-D167),"")</f>
        <v>0.47133101851851855</v>
      </c>
      <c r="M167" s="113" t="str">
        <f>IF(E167&gt;=기준정보!$H$4,기준정보!$H$6,IF(E167&gt;=기준정보!$H$3,E167-기준정보!$H$3,IF(E167&gt;=기준정보!$H$2,기준정보!$H$5,IF(E167&gt;=기준정보!$H$1,E167-기준정보!$H$1,0))))</f>
        <v>2:00:00</v>
      </c>
      <c r="N167" s="113">
        <f t="shared" si="30"/>
        <v>0.38799768518518524</v>
      </c>
      <c r="O167" s="114">
        <f t="shared" si="31"/>
        <v>9.3119444444444444</v>
      </c>
      <c r="P167" s="120">
        <f t="shared" si="32"/>
        <v>9</v>
      </c>
      <c r="Q167" s="120">
        <f t="shared" si="33"/>
        <v>8</v>
      </c>
      <c r="R167" s="120">
        <f t="shared" si="36"/>
        <v>1</v>
      </c>
      <c r="S167" s="120">
        <f t="shared" si="34"/>
        <v>0</v>
      </c>
      <c r="T167" s="120" t="str">
        <f t="shared" si="26"/>
        <v>정</v>
      </c>
      <c r="U167" s="113">
        <f>IFERROR(IF(P167&lt;8,기준정보!$H$7-N167,0),0)</f>
        <v>0</v>
      </c>
      <c r="V167" s="120">
        <f t="shared" si="35"/>
        <v>0</v>
      </c>
      <c r="W167" s="110"/>
    </row>
    <row r="168" spans="1:23">
      <c r="A168" s="89" t="s">
        <v>455</v>
      </c>
      <c r="B168" s="89" t="s">
        <v>290</v>
      </c>
      <c r="C168" s="89" t="s">
        <v>49</v>
      </c>
      <c r="D168" s="89" t="s">
        <v>50</v>
      </c>
      <c r="E168" s="89" t="s">
        <v>50</v>
      </c>
      <c r="F168" s="102">
        <f t="shared" si="25"/>
        <v>43843</v>
      </c>
      <c r="G168" s="125" t="str">
        <f t="shared" si="27"/>
        <v>1월</v>
      </c>
      <c r="H168" s="108">
        <f t="shared" si="28"/>
        <v>1</v>
      </c>
      <c r="I168" s="108" t="str">
        <f>VLOOKUP(H168,기준정보!D:E,2,FALSE)</f>
        <v>월</v>
      </c>
      <c r="J168" s="110" t="str">
        <f>IFERROR(VLOOKUP(F168,기준정보!A:B,2,FALSE),"")</f>
        <v/>
      </c>
      <c r="K168" s="110" t="str">
        <f t="shared" si="29"/>
        <v>정상근무</v>
      </c>
      <c r="L168" s="113" t="str">
        <f>IFERROR(IF(E168-D168&lt;0,기준정보!$H$11-공여사들_가공!D168+공여사들_가공!E168,E168-D168),"")</f>
        <v/>
      </c>
      <c r="M168" s="113">
        <f>IF(E168&gt;=기준정보!$H$4,기준정보!$H$6,IF(E168&gt;=기준정보!$H$3,E168-기준정보!$H$3,IF(E168&gt;=기준정보!$H$2,기준정보!$H$5,IF(E168&gt;=기준정보!$H$1,E168-기준정보!$H$1,0))))</f>
        <v>0</v>
      </c>
      <c r="N168" s="113" t="str">
        <f t="shared" si="30"/>
        <v/>
      </c>
      <c r="O168" s="114" t="str">
        <f t="shared" si="31"/>
        <v/>
      </c>
      <c r="P168" s="120">
        <f t="shared" si="32"/>
        <v>0</v>
      </c>
      <c r="Q168" s="120">
        <f t="shared" si="33"/>
        <v>0</v>
      </c>
      <c r="R168" s="120">
        <f t="shared" si="36"/>
        <v>0</v>
      </c>
      <c r="S168" s="120">
        <f t="shared" si="34"/>
        <v>0</v>
      </c>
      <c r="T168" s="120" t="str">
        <f t="shared" si="26"/>
        <v/>
      </c>
      <c r="U168" s="113">
        <f>IFERROR(IF(P168&lt;8,기준정보!$H$7-N168,0),0)</f>
        <v>0</v>
      </c>
      <c r="V168" s="120">
        <f t="shared" si="35"/>
        <v>0</v>
      </c>
      <c r="W168" s="110"/>
    </row>
    <row r="169" spans="1:23">
      <c r="A169" s="89" t="s">
        <v>455</v>
      </c>
      <c r="B169" s="89" t="s">
        <v>291</v>
      </c>
      <c r="C169" s="89" t="s">
        <v>309</v>
      </c>
      <c r="D169" s="89" t="s">
        <v>136</v>
      </c>
      <c r="E169" s="89" t="s">
        <v>475</v>
      </c>
      <c r="F169" s="102">
        <f t="shared" si="25"/>
        <v>43843</v>
      </c>
      <c r="G169" s="125" t="str">
        <f t="shared" si="27"/>
        <v>1월</v>
      </c>
      <c r="H169" s="108">
        <f t="shared" si="28"/>
        <v>1</v>
      </c>
      <c r="I169" s="108" t="str">
        <f>VLOOKUP(H169,기준정보!D:E,2,FALSE)</f>
        <v>월</v>
      </c>
      <c r="J169" s="110" t="str">
        <f>IFERROR(VLOOKUP(F169,기준정보!A:B,2,FALSE),"")</f>
        <v/>
      </c>
      <c r="K169" s="110" t="str">
        <f t="shared" si="29"/>
        <v>정상근무</v>
      </c>
      <c r="L169" s="113">
        <f>IFERROR(IF(E169-D169&lt;0,기준정보!$H$11-공여사들_가공!D169+공여사들_가공!E169,E169-D169),"")</f>
        <v>0.38431712962962955</v>
      </c>
      <c r="M169" s="113">
        <f>IF(E169&gt;=기준정보!$H$4,기준정보!$H$6,IF(E169&gt;=기준정보!$H$3,E169-기준정보!$H$3,IF(E169&gt;=기준정보!$H$2,기준정보!$H$5,IF(E169&gt;=기준정보!$H$1,E169-기준정보!$H$1,0))))</f>
        <v>2.2499999999999964E-2</v>
      </c>
      <c r="N169" s="113">
        <f t="shared" si="30"/>
        <v>0.36181712962962959</v>
      </c>
      <c r="O169" s="114">
        <f t="shared" si="31"/>
        <v>8.6836111111111105</v>
      </c>
      <c r="P169" s="120">
        <f t="shared" si="32"/>
        <v>8</v>
      </c>
      <c r="Q169" s="120">
        <f t="shared" si="33"/>
        <v>8</v>
      </c>
      <c r="R169" s="120">
        <f t="shared" si="36"/>
        <v>0</v>
      </c>
      <c r="S169" s="120">
        <f t="shared" si="34"/>
        <v>0</v>
      </c>
      <c r="T169" s="120" t="str">
        <f t="shared" si="26"/>
        <v>정</v>
      </c>
      <c r="U169" s="113">
        <f>IFERROR(IF(P169&lt;8,기준정보!$H$7-N169,0),0)</f>
        <v>0</v>
      </c>
      <c r="V169" s="120">
        <f t="shared" si="35"/>
        <v>0</v>
      </c>
      <c r="W169" s="110"/>
    </row>
    <row r="170" spans="1:23">
      <c r="A170" s="89" t="s">
        <v>455</v>
      </c>
      <c r="B170" s="89" t="s">
        <v>292</v>
      </c>
      <c r="C170" s="89" t="s">
        <v>45</v>
      </c>
      <c r="D170" s="89" t="s">
        <v>50</v>
      </c>
      <c r="E170" s="89" t="s">
        <v>50</v>
      </c>
      <c r="F170" s="102">
        <f t="shared" si="25"/>
        <v>43843</v>
      </c>
      <c r="G170" s="125" t="str">
        <f t="shared" si="27"/>
        <v>1월</v>
      </c>
      <c r="H170" s="108">
        <f t="shared" si="28"/>
        <v>1</v>
      </c>
      <c r="I170" s="108" t="str">
        <f>VLOOKUP(H170,기준정보!D:E,2,FALSE)</f>
        <v>월</v>
      </c>
      <c r="J170" s="110" t="str">
        <f>IFERROR(VLOOKUP(F170,기준정보!A:B,2,FALSE),"")</f>
        <v/>
      </c>
      <c r="K170" s="110" t="str">
        <f t="shared" si="29"/>
        <v>정상근무</v>
      </c>
      <c r="L170" s="113" t="str">
        <f>IFERROR(IF(E170-D170&lt;0,기준정보!$H$11-공여사들_가공!D170+공여사들_가공!E170,E170-D170),"")</f>
        <v/>
      </c>
      <c r="M170" s="113">
        <f>IF(E170&gt;=기준정보!$H$4,기준정보!$H$6,IF(E170&gt;=기준정보!$H$3,E170-기준정보!$H$3,IF(E170&gt;=기준정보!$H$2,기준정보!$H$5,IF(E170&gt;=기준정보!$H$1,E170-기준정보!$H$1,0))))</f>
        <v>0</v>
      </c>
      <c r="N170" s="113" t="str">
        <f t="shared" si="30"/>
        <v/>
      </c>
      <c r="O170" s="114" t="str">
        <f t="shared" si="31"/>
        <v/>
      </c>
      <c r="P170" s="120">
        <f t="shared" si="32"/>
        <v>0</v>
      </c>
      <c r="Q170" s="120">
        <f t="shared" si="33"/>
        <v>0</v>
      </c>
      <c r="R170" s="120">
        <f t="shared" si="36"/>
        <v>0</v>
      </c>
      <c r="S170" s="120">
        <f t="shared" si="34"/>
        <v>0</v>
      </c>
      <c r="T170" s="120" t="str">
        <f t="shared" si="26"/>
        <v/>
      </c>
      <c r="U170" s="113">
        <f>IFERROR(IF(P170&lt;8,기준정보!$H$7-N170,0),0)</f>
        <v>0</v>
      </c>
      <c r="V170" s="120">
        <f t="shared" si="35"/>
        <v>0</v>
      </c>
      <c r="W170" s="110"/>
    </row>
    <row r="171" spans="1:23">
      <c r="A171" s="89" t="s">
        <v>476</v>
      </c>
      <c r="B171" s="89" t="s">
        <v>294</v>
      </c>
      <c r="C171" s="89" t="s">
        <v>45</v>
      </c>
      <c r="D171" s="89" t="s">
        <v>477</v>
      </c>
      <c r="E171" s="89" t="s">
        <v>224</v>
      </c>
      <c r="F171" s="102">
        <f t="shared" si="25"/>
        <v>43844</v>
      </c>
      <c r="G171" s="125" t="str">
        <f t="shared" si="27"/>
        <v>1월</v>
      </c>
      <c r="H171" s="108">
        <f t="shared" si="28"/>
        <v>2</v>
      </c>
      <c r="I171" s="108" t="str">
        <f>VLOOKUP(H171,기준정보!D:E,2,FALSE)</f>
        <v>화</v>
      </c>
      <c r="J171" s="110" t="str">
        <f>IFERROR(VLOOKUP(F171,기준정보!A:B,2,FALSE),"")</f>
        <v/>
      </c>
      <c r="K171" s="110" t="str">
        <f t="shared" si="29"/>
        <v>정상근무</v>
      </c>
      <c r="L171" s="113">
        <f>IFERROR(IF(E171-D171&lt;0,기준정보!$H$11-공여사들_가공!D171+공여사들_가공!E171,E171-D171),"")</f>
        <v>0.38671296296296281</v>
      </c>
      <c r="M171" s="113">
        <f>IF(E171&gt;=기준정보!$H$4,기준정보!$H$6,IF(E171&gt;=기준정보!$H$3,E171-기준정보!$H$3,IF(E171&gt;=기준정보!$H$2,기준정보!$H$5,IF(E171&gt;=기준정보!$H$1,E171-기준정보!$H$1,0))))</f>
        <v>3.1539351851851749E-2</v>
      </c>
      <c r="N171" s="113">
        <f t="shared" si="30"/>
        <v>0.35517361111111106</v>
      </c>
      <c r="O171" s="114">
        <f t="shared" si="31"/>
        <v>8.5241666666666678</v>
      </c>
      <c r="P171" s="120">
        <f t="shared" si="32"/>
        <v>8</v>
      </c>
      <c r="Q171" s="120">
        <f t="shared" si="33"/>
        <v>8</v>
      </c>
      <c r="R171" s="120">
        <f t="shared" si="36"/>
        <v>0</v>
      </c>
      <c r="S171" s="120">
        <f t="shared" si="34"/>
        <v>0</v>
      </c>
      <c r="T171" s="120" t="str">
        <f t="shared" si="26"/>
        <v>정</v>
      </c>
      <c r="U171" s="113">
        <f>IFERROR(IF(P171&lt;8,기준정보!$H$7-N171,0),0)</f>
        <v>0</v>
      </c>
      <c r="V171" s="120">
        <f t="shared" si="35"/>
        <v>0</v>
      </c>
      <c r="W171" s="110"/>
    </row>
    <row r="172" spans="1:23">
      <c r="A172" s="89" t="s">
        <v>476</v>
      </c>
      <c r="B172" s="89" t="s">
        <v>295</v>
      </c>
      <c r="C172" s="89" t="s">
        <v>43</v>
      </c>
      <c r="D172" s="89" t="s">
        <v>478</v>
      </c>
      <c r="E172" s="89" t="s">
        <v>50</v>
      </c>
      <c r="F172" s="102">
        <f t="shared" si="25"/>
        <v>43844</v>
      </c>
      <c r="G172" s="125" t="str">
        <f t="shared" si="27"/>
        <v>1월</v>
      </c>
      <c r="H172" s="108">
        <f t="shared" si="28"/>
        <v>2</v>
      </c>
      <c r="I172" s="108" t="str">
        <f>VLOOKUP(H172,기준정보!D:E,2,FALSE)</f>
        <v>화</v>
      </c>
      <c r="J172" s="110" t="str">
        <f>IFERROR(VLOOKUP(F172,기준정보!A:B,2,FALSE),"")</f>
        <v/>
      </c>
      <c r="K172" s="110" t="str">
        <f t="shared" si="29"/>
        <v>정상근무</v>
      </c>
      <c r="L172" s="113" t="str">
        <f>IFERROR(IF(E172-D172&lt;0,기준정보!$H$11-공여사들_가공!D172+공여사들_가공!E172,E172-D172),"")</f>
        <v/>
      </c>
      <c r="M172" s="113">
        <f>IF(E172&gt;=기준정보!$H$4,기준정보!$H$6,IF(E172&gt;=기준정보!$H$3,E172-기준정보!$H$3,IF(E172&gt;=기준정보!$H$2,기준정보!$H$5,IF(E172&gt;=기준정보!$H$1,E172-기준정보!$H$1,0))))</f>
        <v>0</v>
      </c>
      <c r="N172" s="113" t="str">
        <f t="shared" si="30"/>
        <v/>
      </c>
      <c r="O172" s="114" t="str">
        <f t="shared" si="31"/>
        <v/>
      </c>
      <c r="P172" s="120">
        <f t="shared" si="32"/>
        <v>0</v>
      </c>
      <c r="Q172" s="120">
        <f t="shared" si="33"/>
        <v>0</v>
      </c>
      <c r="R172" s="120">
        <f t="shared" si="36"/>
        <v>0</v>
      </c>
      <c r="S172" s="120">
        <f t="shared" si="34"/>
        <v>0</v>
      </c>
      <c r="T172" s="120" t="str">
        <f t="shared" si="26"/>
        <v/>
      </c>
      <c r="U172" s="113">
        <f>IFERROR(IF(P172&lt;8,기준정보!$H$7-N172,0),0)</f>
        <v>0</v>
      </c>
      <c r="V172" s="120">
        <f t="shared" si="35"/>
        <v>0</v>
      </c>
      <c r="W172" s="110"/>
    </row>
    <row r="173" spans="1:23">
      <c r="A173" s="89" t="s">
        <v>476</v>
      </c>
      <c r="B173" s="89" t="s">
        <v>296</v>
      </c>
      <c r="C173" s="89" t="s">
        <v>46</v>
      </c>
      <c r="D173" s="89" t="s">
        <v>278</v>
      </c>
      <c r="E173" s="89" t="s">
        <v>479</v>
      </c>
      <c r="F173" s="102">
        <f t="shared" si="25"/>
        <v>43844</v>
      </c>
      <c r="G173" s="125" t="str">
        <f t="shared" si="27"/>
        <v>1월</v>
      </c>
      <c r="H173" s="108">
        <f t="shared" si="28"/>
        <v>2</v>
      </c>
      <c r="I173" s="108" t="str">
        <f>VLOOKUP(H173,기준정보!D:E,2,FALSE)</f>
        <v>화</v>
      </c>
      <c r="J173" s="110" t="str">
        <f>IFERROR(VLOOKUP(F173,기준정보!A:B,2,FALSE),"")</f>
        <v/>
      </c>
      <c r="K173" s="110" t="str">
        <f t="shared" si="29"/>
        <v>정상근무</v>
      </c>
      <c r="L173" s="113">
        <f>IFERROR(IF(E173-D173&lt;0,기준정보!$H$11-공여사들_가공!D173+공여사들_가공!E173,E173-D173),"")</f>
        <v>0.39343749999999994</v>
      </c>
      <c r="M173" s="113">
        <f>IF(E173&gt;=기준정보!$H$4,기준정보!$H$6,IF(E173&gt;=기준정보!$H$3,E173-기준정보!$H$3,IF(E173&gt;=기준정보!$H$2,기준정보!$H$5,IF(E173&gt;=기준정보!$H$1,E173-기준정보!$H$1,0))))</f>
        <v>3.7245370370370345E-2</v>
      </c>
      <c r="N173" s="113">
        <f t="shared" si="30"/>
        <v>0.35619212962962959</v>
      </c>
      <c r="O173" s="114">
        <f t="shared" si="31"/>
        <v>8.5486111111111107</v>
      </c>
      <c r="P173" s="120">
        <f t="shared" si="32"/>
        <v>8</v>
      </c>
      <c r="Q173" s="120">
        <f t="shared" si="33"/>
        <v>8</v>
      </c>
      <c r="R173" s="120">
        <f t="shared" si="36"/>
        <v>0</v>
      </c>
      <c r="S173" s="120">
        <f t="shared" si="34"/>
        <v>0</v>
      </c>
      <c r="T173" s="120" t="str">
        <f t="shared" si="26"/>
        <v>정</v>
      </c>
      <c r="U173" s="113">
        <f>IFERROR(IF(P173&lt;8,기준정보!$H$7-N173,0),0)</f>
        <v>0</v>
      </c>
      <c r="V173" s="120">
        <f t="shared" si="35"/>
        <v>0</v>
      </c>
      <c r="W173" s="110"/>
    </row>
    <row r="174" spans="1:23">
      <c r="A174" s="89" t="s">
        <v>476</v>
      </c>
      <c r="B174" s="89" t="s">
        <v>297</v>
      </c>
      <c r="C174" s="89" t="s">
        <v>45</v>
      </c>
      <c r="D174" s="89" t="s">
        <v>238</v>
      </c>
      <c r="E174" s="89" t="s">
        <v>480</v>
      </c>
      <c r="F174" s="102">
        <f t="shared" si="25"/>
        <v>43844</v>
      </c>
      <c r="G174" s="125" t="str">
        <f t="shared" si="27"/>
        <v>1월</v>
      </c>
      <c r="H174" s="108">
        <f t="shared" si="28"/>
        <v>2</v>
      </c>
      <c r="I174" s="108" t="str">
        <f>VLOOKUP(H174,기준정보!D:E,2,FALSE)</f>
        <v>화</v>
      </c>
      <c r="J174" s="110" t="str">
        <f>IFERROR(VLOOKUP(F174,기준정보!A:B,2,FALSE),"")</f>
        <v/>
      </c>
      <c r="K174" s="110" t="str">
        <f t="shared" si="29"/>
        <v>정상근무</v>
      </c>
      <c r="L174" s="113">
        <f>IFERROR(IF(E174-D174&lt;0,기준정보!$H$11-공여사들_가공!D174+공여사들_가공!E174,E174-D174),"")</f>
        <v>0.32776620370370374</v>
      </c>
      <c r="M174" s="113" t="str">
        <f>IF(E174&gt;=기준정보!$H$4,기준정보!$H$6,IF(E174&gt;=기준정보!$H$3,E174-기준정보!$H$3,IF(E174&gt;=기준정보!$H$2,기준정보!$H$5,IF(E174&gt;=기준정보!$H$1,E174-기준정보!$H$1,0))))</f>
        <v>1:00:00</v>
      </c>
      <c r="N174" s="113">
        <f t="shared" si="30"/>
        <v>0.28609953703703705</v>
      </c>
      <c r="O174" s="114">
        <f t="shared" si="31"/>
        <v>6.8663888888888884</v>
      </c>
      <c r="P174" s="120">
        <f t="shared" si="32"/>
        <v>6</v>
      </c>
      <c r="Q174" s="120">
        <f t="shared" si="33"/>
        <v>6</v>
      </c>
      <c r="R174" s="120">
        <f t="shared" si="36"/>
        <v>0</v>
      </c>
      <c r="S174" s="120">
        <f t="shared" si="34"/>
        <v>0</v>
      </c>
      <c r="T174" s="120" t="str">
        <f t="shared" si="26"/>
        <v>정</v>
      </c>
      <c r="U174" s="113">
        <f>IFERROR(IF(P174&lt;8,기준정보!$H$7-N174,0),0)</f>
        <v>4.723379629629626E-2</v>
      </c>
      <c r="V174" s="120">
        <f t="shared" si="35"/>
        <v>68</v>
      </c>
      <c r="W174" s="110"/>
    </row>
    <row r="175" spans="1:23">
      <c r="A175" s="89" t="s">
        <v>476</v>
      </c>
      <c r="B175" s="89" t="s">
        <v>298</v>
      </c>
      <c r="C175" s="89" t="s">
        <v>48</v>
      </c>
      <c r="D175" s="89" t="s">
        <v>481</v>
      </c>
      <c r="E175" s="89" t="s">
        <v>55</v>
      </c>
      <c r="F175" s="102">
        <f t="shared" si="25"/>
        <v>43844</v>
      </c>
      <c r="G175" s="125" t="str">
        <f t="shared" si="27"/>
        <v>1월</v>
      </c>
      <c r="H175" s="108">
        <f t="shared" si="28"/>
        <v>2</v>
      </c>
      <c r="I175" s="108" t="str">
        <f>VLOOKUP(H175,기준정보!D:E,2,FALSE)</f>
        <v>화</v>
      </c>
      <c r="J175" s="110" t="str">
        <f>IFERROR(VLOOKUP(F175,기준정보!A:B,2,FALSE),"")</f>
        <v/>
      </c>
      <c r="K175" s="110" t="str">
        <f t="shared" si="29"/>
        <v>정상근무</v>
      </c>
      <c r="L175" s="113">
        <f>IFERROR(IF(E175-D175&lt;0,기준정보!$H$11-공여사들_가공!D175+공여사들_가공!E175,E175-D175),"")</f>
        <v>0.378923611111111</v>
      </c>
      <c r="M175" s="113">
        <f>IF(E175&gt;=기준정보!$H$4,기준정보!$H$6,IF(E175&gt;=기준정보!$H$3,E175-기준정보!$H$3,IF(E175&gt;=기준정보!$H$2,기준정보!$H$5,IF(E175&gt;=기준정보!$H$1,E175-기준정보!$H$1,0))))</f>
        <v>1.3796296296296195E-2</v>
      </c>
      <c r="N175" s="113">
        <f t="shared" si="30"/>
        <v>0.36512731481481481</v>
      </c>
      <c r="O175" s="114">
        <f t="shared" si="31"/>
        <v>8.7630555555555549</v>
      </c>
      <c r="P175" s="120">
        <f t="shared" si="32"/>
        <v>8</v>
      </c>
      <c r="Q175" s="120">
        <f t="shared" si="33"/>
        <v>8</v>
      </c>
      <c r="R175" s="120">
        <f t="shared" si="36"/>
        <v>0</v>
      </c>
      <c r="S175" s="120">
        <f t="shared" si="34"/>
        <v>0</v>
      </c>
      <c r="T175" s="120" t="str">
        <f t="shared" si="26"/>
        <v>정</v>
      </c>
      <c r="U175" s="113">
        <f>IFERROR(IF(P175&lt;8,기준정보!$H$7-N175,0),0)</f>
        <v>0</v>
      </c>
      <c r="V175" s="120">
        <f t="shared" si="35"/>
        <v>0</v>
      </c>
      <c r="W175" s="110"/>
    </row>
    <row r="176" spans="1:23">
      <c r="A176" s="89" t="s">
        <v>476</v>
      </c>
      <c r="B176" s="89" t="s">
        <v>299</v>
      </c>
      <c r="C176" s="89" t="s">
        <v>47</v>
      </c>
      <c r="D176" s="89" t="s">
        <v>482</v>
      </c>
      <c r="E176" s="89" t="s">
        <v>483</v>
      </c>
      <c r="F176" s="102">
        <f t="shared" si="25"/>
        <v>43844</v>
      </c>
      <c r="G176" s="125" t="str">
        <f t="shared" si="27"/>
        <v>1월</v>
      </c>
      <c r="H176" s="108">
        <f t="shared" si="28"/>
        <v>2</v>
      </c>
      <c r="I176" s="108" t="str">
        <f>VLOOKUP(H176,기준정보!D:E,2,FALSE)</f>
        <v>화</v>
      </c>
      <c r="J176" s="110" t="str">
        <f>IFERROR(VLOOKUP(F176,기준정보!A:B,2,FALSE),"")</f>
        <v/>
      </c>
      <c r="K176" s="110" t="str">
        <f t="shared" si="29"/>
        <v>정상근무</v>
      </c>
      <c r="L176" s="113">
        <f>IFERROR(IF(E176-D176&lt;0,기준정보!$H$11-공여사들_가공!D176+공여사들_가공!E176,E176-D176),"")</f>
        <v>0.4551736111111111</v>
      </c>
      <c r="M176" s="113" t="str">
        <f>IF(E176&gt;=기준정보!$H$4,기준정보!$H$6,IF(E176&gt;=기준정보!$H$3,E176-기준정보!$H$3,IF(E176&gt;=기준정보!$H$2,기준정보!$H$5,IF(E176&gt;=기준정보!$H$1,E176-기준정보!$H$1,0))))</f>
        <v>2:00:00</v>
      </c>
      <c r="N176" s="113">
        <f t="shared" si="30"/>
        <v>0.37184027777777778</v>
      </c>
      <c r="O176" s="114">
        <f t="shared" si="31"/>
        <v>8.9241666666666664</v>
      </c>
      <c r="P176" s="120">
        <f t="shared" si="32"/>
        <v>8</v>
      </c>
      <c r="Q176" s="120">
        <f t="shared" si="33"/>
        <v>8</v>
      </c>
      <c r="R176" s="120">
        <f t="shared" si="36"/>
        <v>0</v>
      </c>
      <c r="S176" s="120">
        <f t="shared" si="34"/>
        <v>0</v>
      </c>
      <c r="T176" s="120" t="str">
        <f t="shared" si="26"/>
        <v>정</v>
      </c>
      <c r="U176" s="113">
        <f>IFERROR(IF(P176&lt;8,기준정보!$H$7-N176,0),0)</f>
        <v>0</v>
      </c>
      <c r="V176" s="120">
        <f t="shared" si="35"/>
        <v>0</v>
      </c>
      <c r="W176" s="110"/>
    </row>
    <row r="177" spans="1:23">
      <c r="A177" s="89" t="s">
        <v>476</v>
      </c>
      <c r="B177" s="89" t="s">
        <v>300</v>
      </c>
      <c r="C177" s="89" t="s">
        <v>47</v>
      </c>
      <c r="D177" s="89" t="s">
        <v>484</v>
      </c>
      <c r="E177" s="89" t="s">
        <v>485</v>
      </c>
      <c r="F177" s="102">
        <f t="shared" si="25"/>
        <v>43844</v>
      </c>
      <c r="G177" s="125" t="str">
        <f t="shared" si="27"/>
        <v>1월</v>
      </c>
      <c r="H177" s="108">
        <f t="shared" si="28"/>
        <v>2</v>
      </c>
      <c r="I177" s="108" t="str">
        <f>VLOOKUP(H177,기준정보!D:E,2,FALSE)</f>
        <v>화</v>
      </c>
      <c r="J177" s="110" t="str">
        <f>IFERROR(VLOOKUP(F177,기준정보!A:B,2,FALSE),"")</f>
        <v/>
      </c>
      <c r="K177" s="110" t="str">
        <f t="shared" si="29"/>
        <v>정상근무</v>
      </c>
      <c r="L177" s="113">
        <f>IFERROR(IF(E177-D177&lt;0,기준정보!$H$11-공여사들_가공!D177+공여사들_가공!E177,E177-D177),"")</f>
        <v>0.45914351851851853</v>
      </c>
      <c r="M177" s="113" t="str">
        <f>IF(E177&gt;=기준정보!$H$4,기준정보!$H$6,IF(E177&gt;=기준정보!$H$3,E177-기준정보!$H$3,IF(E177&gt;=기준정보!$H$2,기준정보!$H$5,IF(E177&gt;=기준정보!$H$1,E177-기준정보!$H$1,0))))</f>
        <v>2:00:00</v>
      </c>
      <c r="N177" s="113">
        <f t="shared" si="30"/>
        <v>0.37581018518518522</v>
      </c>
      <c r="O177" s="114">
        <f t="shared" si="31"/>
        <v>9.0194444444444457</v>
      </c>
      <c r="P177" s="120">
        <f t="shared" si="32"/>
        <v>9</v>
      </c>
      <c r="Q177" s="120">
        <f t="shared" si="33"/>
        <v>8</v>
      </c>
      <c r="R177" s="120">
        <f t="shared" si="36"/>
        <v>1</v>
      </c>
      <c r="S177" s="120">
        <f t="shared" si="34"/>
        <v>0</v>
      </c>
      <c r="T177" s="120" t="str">
        <f t="shared" si="26"/>
        <v>정</v>
      </c>
      <c r="U177" s="113">
        <f>IFERROR(IF(P177&lt;8,기준정보!$H$7-N177,0),0)</f>
        <v>0</v>
      </c>
      <c r="V177" s="120">
        <f t="shared" si="35"/>
        <v>0</v>
      </c>
      <c r="W177" s="110"/>
    </row>
    <row r="178" spans="1:23">
      <c r="A178" s="89" t="s">
        <v>476</v>
      </c>
      <c r="B178" s="89" t="s">
        <v>301</v>
      </c>
      <c r="C178" s="89" t="s">
        <v>44</v>
      </c>
      <c r="D178" s="89" t="s">
        <v>486</v>
      </c>
      <c r="E178" s="89" t="s">
        <v>487</v>
      </c>
      <c r="F178" s="102">
        <f t="shared" si="25"/>
        <v>43844</v>
      </c>
      <c r="G178" s="125" t="str">
        <f t="shared" si="27"/>
        <v>1월</v>
      </c>
      <c r="H178" s="108">
        <f t="shared" si="28"/>
        <v>2</v>
      </c>
      <c r="I178" s="108" t="str">
        <f>VLOOKUP(H178,기준정보!D:E,2,FALSE)</f>
        <v>화</v>
      </c>
      <c r="J178" s="110" t="str">
        <f>IFERROR(VLOOKUP(F178,기준정보!A:B,2,FALSE),"")</f>
        <v/>
      </c>
      <c r="K178" s="110" t="str">
        <f t="shared" si="29"/>
        <v>정상근무</v>
      </c>
      <c r="L178" s="113">
        <f>IFERROR(IF(E178-D178&lt;0,기준정보!$H$11-공여사들_가공!D178+공여사들_가공!E178,E178-D178),"")</f>
        <v>0.40258101851851846</v>
      </c>
      <c r="M178" s="113">
        <f>IF(E178&gt;=기준정보!$H$4,기준정보!$H$6,IF(E178&gt;=기준정보!$H$3,E178-기준정보!$H$3,IF(E178&gt;=기준정보!$H$2,기준정보!$H$5,IF(E178&gt;=기준정보!$H$1,E178-기준정보!$H$1,0))))</f>
        <v>4.0347222222222201E-2</v>
      </c>
      <c r="N178" s="113">
        <f t="shared" si="30"/>
        <v>0.36223379629629626</v>
      </c>
      <c r="O178" s="114">
        <f t="shared" si="31"/>
        <v>8.6936111111111121</v>
      </c>
      <c r="P178" s="120">
        <f t="shared" si="32"/>
        <v>8</v>
      </c>
      <c r="Q178" s="120">
        <f t="shared" si="33"/>
        <v>8</v>
      </c>
      <c r="R178" s="120">
        <f t="shared" si="36"/>
        <v>0</v>
      </c>
      <c r="S178" s="120">
        <f t="shared" si="34"/>
        <v>0</v>
      </c>
      <c r="T178" s="120" t="str">
        <f t="shared" si="26"/>
        <v>정</v>
      </c>
      <c r="U178" s="113">
        <f>IFERROR(IF(P178&lt;8,기준정보!$H$7-N178,0),0)</f>
        <v>0</v>
      </c>
      <c r="V178" s="120">
        <f t="shared" si="35"/>
        <v>0</v>
      </c>
      <c r="W178" s="110"/>
    </row>
    <row r="179" spans="1:23">
      <c r="A179" s="89" t="s">
        <v>476</v>
      </c>
      <c r="B179" s="89" t="s">
        <v>288</v>
      </c>
      <c r="C179" s="89" t="s">
        <v>45</v>
      </c>
      <c r="D179" s="89" t="s">
        <v>50</v>
      </c>
      <c r="E179" s="89" t="s">
        <v>488</v>
      </c>
      <c r="F179" s="102">
        <f t="shared" si="25"/>
        <v>43844</v>
      </c>
      <c r="G179" s="125" t="str">
        <f t="shared" si="27"/>
        <v>1월</v>
      </c>
      <c r="H179" s="108">
        <f t="shared" si="28"/>
        <v>2</v>
      </c>
      <c r="I179" s="108" t="str">
        <f>VLOOKUP(H179,기준정보!D:E,2,FALSE)</f>
        <v>화</v>
      </c>
      <c r="J179" s="110" t="str">
        <f>IFERROR(VLOOKUP(F179,기준정보!A:B,2,FALSE),"")</f>
        <v/>
      </c>
      <c r="K179" s="110" t="str">
        <f t="shared" si="29"/>
        <v>정상근무</v>
      </c>
      <c r="L179" s="113" t="str">
        <f>IFERROR(IF(E179-D179&lt;0,기준정보!$H$11-공여사들_가공!D179+공여사들_가공!E179,E179-D179),"")</f>
        <v/>
      </c>
      <c r="M179" s="113">
        <f>IF(E179&gt;=기준정보!$H$4,기준정보!$H$6,IF(E179&gt;=기준정보!$H$3,E179-기준정보!$H$3,IF(E179&gt;=기준정보!$H$2,기준정보!$H$5,IF(E179&gt;=기준정보!$H$1,E179-기준정보!$H$1,0))))</f>
        <v>2.4618055555555518E-2</v>
      </c>
      <c r="N179" s="113" t="str">
        <f t="shared" si="30"/>
        <v/>
      </c>
      <c r="O179" s="114" t="str">
        <f t="shared" si="31"/>
        <v/>
      </c>
      <c r="P179" s="120">
        <f t="shared" si="32"/>
        <v>0</v>
      </c>
      <c r="Q179" s="120">
        <f t="shared" si="33"/>
        <v>0</v>
      </c>
      <c r="R179" s="120">
        <f t="shared" si="36"/>
        <v>0</v>
      </c>
      <c r="S179" s="120">
        <f t="shared" si="34"/>
        <v>0</v>
      </c>
      <c r="T179" s="120" t="str">
        <f t="shared" si="26"/>
        <v/>
      </c>
      <c r="U179" s="113">
        <f>IFERROR(IF(P179&lt;8,기준정보!$H$7-N179,0),0)</f>
        <v>0</v>
      </c>
      <c r="V179" s="120">
        <f t="shared" si="35"/>
        <v>0</v>
      </c>
      <c r="W179" s="110"/>
    </row>
    <row r="180" spans="1:23">
      <c r="A180" s="89" t="s">
        <v>476</v>
      </c>
      <c r="B180" s="89" t="s">
        <v>289</v>
      </c>
      <c r="C180" s="89" t="s">
        <v>44</v>
      </c>
      <c r="D180" s="89" t="s">
        <v>489</v>
      </c>
      <c r="E180" s="89" t="s">
        <v>50</v>
      </c>
      <c r="F180" s="102">
        <f t="shared" si="25"/>
        <v>43844</v>
      </c>
      <c r="G180" s="125" t="str">
        <f t="shared" si="27"/>
        <v>1월</v>
      </c>
      <c r="H180" s="108">
        <f t="shared" si="28"/>
        <v>2</v>
      </c>
      <c r="I180" s="108" t="str">
        <f>VLOOKUP(H180,기준정보!D:E,2,FALSE)</f>
        <v>화</v>
      </c>
      <c r="J180" s="110" t="str">
        <f>IFERROR(VLOOKUP(F180,기준정보!A:B,2,FALSE),"")</f>
        <v/>
      </c>
      <c r="K180" s="110" t="str">
        <f t="shared" si="29"/>
        <v>정상근무</v>
      </c>
      <c r="L180" s="113" t="str">
        <f>IFERROR(IF(E180-D180&lt;0,기준정보!$H$11-공여사들_가공!D180+공여사들_가공!E180,E180-D180),"")</f>
        <v/>
      </c>
      <c r="M180" s="113">
        <f>IF(E180&gt;=기준정보!$H$4,기준정보!$H$6,IF(E180&gt;=기준정보!$H$3,E180-기준정보!$H$3,IF(E180&gt;=기준정보!$H$2,기준정보!$H$5,IF(E180&gt;=기준정보!$H$1,E180-기준정보!$H$1,0))))</f>
        <v>0</v>
      </c>
      <c r="N180" s="113" t="str">
        <f t="shared" si="30"/>
        <v/>
      </c>
      <c r="O180" s="114" t="str">
        <f t="shared" si="31"/>
        <v/>
      </c>
      <c r="P180" s="120">
        <f t="shared" si="32"/>
        <v>0</v>
      </c>
      <c r="Q180" s="120">
        <f t="shared" si="33"/>
        <v>0</v>
      </c>
      <c r="R180" s="120">
        <f t="shared" si="36"/>
        <v>0</v>
      </c>
      <c r="S180" s="120">
        <f t="shared" si="34"/>
        <v>0</v>
      </c>
      <c r="T180" s="120" t="str">
        <f t="shared" si="26"/>
        <v/>
      </c>
      <c r="U180" s="113">
        <f>IFERROR(IF(P180&lt;8,기준정보!$H$7-N180,0),0)</f>
        <v>0</v>
      </c>
      <c r="V180" s="120">
        <f t="shared" si="35"/>
        <v>0</v>
      </c>
      <c r="W180" s="110"/>
    </row>
    <row r="181" spans="1:23">
      <c r="A181" s="89" t="s">
        <v>476</v>
      </c>
      <c r="B181" s="89" t="s">
        <v>290</v>
      </c>
      <c r="C181" s="89" t="s">
        <v>49</v>
      </c>
      <c r="D181" s="89" t="s">
        <v>490</v>
      </c>
      <c r="E181" s="89" t="s">
        <v>491</v>
      </c>
      <c r="F181" s="102">
        <f t="shared" si="25"/>
        <v>43844</v>
      </c>
      <c r="G181" s="125" t="str">
        <f t="shared" si="27"/>
        <v>1월</v>
      </c>
      <c r="H181" s="108">
        <f t="shared" si="28"/>
        <v>2</v>
      </c>
      <c r="I181" s="108" t="str">
        <f>VLOOKUP(H181,기준정보!D:E,2,FALSE)</f>
        <v>화</v>
      </c>
      <c r="J181" s="110" t="str">
        <f>IFERROR(VLOOKUP(F181,기준정보!A:B,2,FALSE),"")</f>
        <v/>
      </c>
      <c r="K181" s="110" t="str">
        <f t="shared" si="29"/>
        <v>정상근무</v>
      </c>
      <c r="L181" s="113">
        <f>IFERROR(IF(E181-D181&lt;0,기준정보!$H$11-공여사들_가공!D181+공여사들_가공!E181,E181-D181),"")</f>
        <v>0.37643518518518515</v>
      </c>
      <c r="M181" s="113">
        <f>IF(E181&gt;=기준정보!$H$4,기준정보!$H$6,IF(E181&gt;=기준정보!$H$3,E181-기준정보!$H$3,IF(E181&gt;=기준정보!$H$2,기준정보!$H$5,IF(E181&gt;=기준정보!$H$1,E181-기준정보!$H$1,0))))</f>
        <v>7.7083333333333171E-3</v>
      </c>
      <c r="N181" s="113">
        <f t="shared" si="30"/>
        <v>0.36872685185185183</v>
      </c>
      <c r="O181" s="114">
        <f t="shared" si="31"/>
        <v>8.8494444444444458</v>
      </c>
      <c r="P181" s="120">
        <f t="shared" si="32"/>
        <v>8</v>
      </c>
      <c r="Q181" s="120">
        <f t="shared" si="33"/>
        <v>8</v>
      </c>
      <c r="R181" s="120">
        <f t="shared" si="36"/>
        <v>0</v>
      </c>
      <c r="S181" s="120">
        <f t="shared" si="34"/>
        <v>0</v>
      </c>
      <c r="T181" s="120" t="str">
        <f t="shared" si="26"/>
        <v>정</v>
      </c>
      <c r="U181" s="113">
        <f>IFERROR(IF(P181&lt;8,기준정보!$H$7-N181,0),0)</f>
        <v>0</v>
      </c>
      <c r="V181" s="120">
        <f t="shared" si="35"/>
        <v>0</v>
      </c>
      <c r="W181" s="110"/>
    </row>
    <row r="182" spans="1:23">
      <c r="A182" s="89" t="s">
        <v>476</v>
      </c>
      <c r="B182" s="89" t="s">
        <v>291</v>
      </c>
      <c r="C182" s="89" t="s">
        <v>309</v>
      </c>
      <c r="D182" s="89" t="s">
        <v>492</v>
      </c>
      <c r="E182" s="89" t="s">
        <v>493</v>
      </c>
      <c r="F182" s="102">
        <f t="shared" si="25"/>
        <v>43844</v>
      </c>
      <c r="G182" s="125" t="str">
        <f t="shared" si="27"/>
        <v>1월</v>
      </c>
      <c r="H182" s="108">
        <f t="shared" si="28"/>
        <v>2</v>
      </c>
      <c r="I182" s="108" t="str">
        <f>VLOOKUP(H182,기준정보!D:E,2,FALSE)</f>
        <v>화</v>
      </c>
      <c r="J182" s="110" t="str">
        <f>IFERROR(VLOOKUP(F182,기준정보!A:B,2,FALSE),"")</f>
        <v/>
      </c>
      <c r="K182" s="110" t="str">
        <f t="shared" si="29"/>
        <v>정상근무</v>
      </c>
      <c r="L182" s="113">
        <f>IFERROR(IF(E182-D182&lt;0,기준정보!$H$11-공여사들_가공!D182+공여사들_가공!E182,E182-D182),"")</f>
        <v>0.40530092592592587</v>
      </c>
      <c r="M182" s="113">
        <f>IF(E182&gt;=기준정보!$H$4,기준정보!$H$6,IF(E182&gt;=기준정보!$H$3,E182-기준정보!$H$3,IF(E182&gt;=기준정보!$H$2,기준정보!$H$5,IF(E182&gt;=기준정보!$H$1,E182-기준정보!$H$1,0))))</f>
        <v>3.9247685185185177E-2</v>
      </c>
      <c r="N182" s="113">
        <f t="shared" si="30"/>
        <v>0.36605324074074069</v>
      </c>
      <c r="O182" s="114">
        <f t="shared" si="31"/>
        <v>8.7852777777777771</v>
      </c>
      <c r="P182" s="120">
        <f t="shared" si="32"/>
        <v>8</v>
      </c>
      <c r="Q182" s="120">
        <f t="shared" si="33"/>
        <v>8</v>
      </c>
      <c r="R182" s="120">
        <f t="shared" si="36"/>
        <v>0</v>
      </c>
      <c r="S182" s="120">
        <f t="shared" si="34"/>
        <v>0</v>
      </c>
      <c r="T182" s="120" t="str">
        <f t="shared" si="26"/>
        <v>정</v>
      </c>
      <c r="U182" s="113">
        <f>IFERROR(IF(P182&lt;8,기준정보!$H$7-N182,0),0)</f>
        <v>0</v>
      </c>
      <c r="V182" s="120">
        <f t="shared" si="35"/>
        <v>0</v>
      </c>
      <c r="W182" s="110"/>
    </row>
    <row r="183" spans="1:23">
      <c r="A183" s="89" t="s">
        <v>476</v>
      </c>
      <c r="B183" s="89" t="s">
        <v>292</v>
      </c>
      <c r="C183" s="89" t="s">
        <v>45</v>
      </c>
      <c r="D183" s="89" t="s">
        <v>50</v>
      </c>
      <c r="E183" s="89" t="s">
        <v>50</v>
      </c>
      <c r="F183" s="102">
        <f t="shared" si="25"/>
        <v>43844</v>
      </c>
      <c r="G183" s="125" t="str">
        <f t="shared" si="27"/>
        <v>1월</v>
      </c>
      <c r="H183" s="108">
        <f t="shared" si="28"/>
        <v>2</v>
      </c>
      <c r="I183" s="108" t="str">
        <f>VLOOKUP(H183,기준정보!D:E,2,FALSE)</f>
        <v>화</v>
      </c>
      <c r="J183" s="110" t="str">
        <f>IFERROR(VLOOKUP(F183,기준정보!A:B,2,FALSE),"")</f>
        <v/>
      </c>
      <c r="K183" s="110" t="str">
        <f t="shared" si="29"/>
        <v>정상근무</v>
      </c>
      <c r="L183" s="113" t="str">
        <f>IFERROR(IF(E183-D183&lt;0,기준정보!$H$11-공여사들_가공!D183+공여사들_가공!E183,E183-D183),"")</f>
        <v/>
      </c>
      <c r="M183" s="113">
        <f>IF(E183&gt;=기준정보!$H$4,기준정보!$H$6,IF(E183&gt;=기준정보!$H$3,E183-기준정보!$H$3,IF(E183&gt;=기준정보!$H$2,기준정보!$H$5,IF(E183&gt;=기준정보!$H$1,E183-기준정보!$H$1,0))))</f>
        <v>0</v>
      </c>
      <c r="N183" s="113" t="str">
        <f t="shared" si="30"/>
        <v/>
      </c>
      <c r="O183" s="114" t="str">
        <f t="shared" si="31"/>
        <v/>
      </c>
      <c r="P183" s="120">
        <f t="shared" si="32"/>
        <v>0</v>
      </c>
      <c r="Q183" s="120">
        <f t="shared" si="33"/>
        <v>0</v>
      </c>
      <c r="R183" s="120">
        <f t="shared" si="36"/>
        <v>0</v>
      </c>
      <c r="S183" s="120">
        <f t="shared" si="34"/>
        <v>0</v>
      </c>
      <c r="T183" s="120" t="str">
        <f t="shared" si="26"/>
        <v/>
      </c>
      <c r="U183" s="113">
        <f>IFERROR(IF(P183&lt;8,기준정보!$H$7-N183,0),0)</f>
        <v>0</v>
      </c>
      <c r="V183" s="120">
        <f t="shared" si="35"/>
        <v>0</v>
      </c>
      <c r="W183" s="110"/>
    </row>
    <row r="184" spans="1:23">
      <c r="A184" s="89" t="s">
        <v>494</v>
      </c>
      <c r="B184" s="89" t="s">
        <v>294</v>
      </c>
      <c r="C184" s="89" t="s">
        <v>45</v>
      </c>
      <c r="D184" s="89" t="s">
        <v>495</v>
      </c>
      <c r="E184" s="89" t="s">
        <v>496</v>
      </c>
      <c r="F184" s="102">
        <f t="shared" si="25"/>
        <v>43845</v>
      </c>
      <c r="G184" s="125" t="str">
        <f t="shared" si="27"/>
        <v>1월</v>
      </c>
      <c r="H184" s="108">
        <f t="shared" si="28"/>
        <v>3</v>
      </c>
      <c r="I184" s="108" t="str">
        <f>VLOOKUP(H184,기준정보!D:E,2,FALSE)</f>
        <v>수</v>
      </c>
      <c r="J184" s="110" t="str">
        <f>IFERROR(VLOOKUP(F184,기준정보!A:B,2,FALSE),"")</f>
        <v/>
      </c>
      <c r="K184" s="110" t="str">
        <f t="shared" si="29"/>
        <v>정상근무</v>
      </c>
      <c r="L184" s="113">
        <f>IFERROR(IF(E184-D184&lt;0,기준정보!$H$11-공여사들_가공!D184+공여사들_가공!E184,E184-D184),"")</f>
        <v>0.49002314814814812</v>
      </c>
      <c r="M184" s="113" t="str">
        <f>IF(E184&gt;=기준정보!$H$4,기준정보!$H$6,IF(E184&gt;=기준정보!$H$3,E184-기준정보!$H$3,IF(E184&gt;=기준정보!$H$2,기준정보!$H$5,IF(E184&gt;=기준정보!$H$1,E184-기준정보!$H$1,0))))</f>
        <v>2:00:00</v>
      </c>
      <c r="N184" s="113">
        <f t="shared" si="30"/>
        <v>0.40668981481481481</v>
      </c>
      <c r="O184" s="114">
        <f t="shared" si="31"/>
        <v>9.7605555555555554</v>
      </c>
      <c r="P184" s="120">
        <f t="shared" si="32"/>
        <v>9</v>
      </c>
      <c r="Q184" s="120">
        <f t="shared" si="33"/>
        <v>8</v>
      </c>
      <c r="R184" s="120">
        <f t="shared" si="36"/>
        <v>1</v>
      </c>
      <c r="S184" s="120">
        <f t="shared" si="34"/>
        <v>0</v>
      </c>
      <c r="T184" s="120" t="str">
        <f t="shared" si="26"/>
        <v>정</v>
      </c>
      <c r="U184" s="113">
        <f>IFERROR(IF(P184&lt;8,기준정보!$H$7-N184,0),0)</f>
        <v>0</v>
      </c>
      <c r="V184" s="120">
        <f t="shared" si="35"/>
        <v>0</v>
      </c>
      <c r="W184" s="110"/>
    </row>
    <row r="185" spans="1:23">
      <c r="A185" s="89" t="s">
        <v>494</v>
      </c>
      <c r="B185" s="89" t="s">
        <v>295</v>
      </c>
      <c r="C185" s="89" t="s">
        <v>43</v>
      </c>
      <c r="D185" s="89" t="s">
        <v>50</v>
      </c>
      <c r="E185" s="89" t="s">
        <v>50</v>
      </c>
      <c r="F185" s="102">
        <f t="shared" si="25"/>
        <v>43845</v>
      </c>
      <c r="G185" s="125" t="str">
        <f t="shared" si="27"/>
        <v>1월</v>
      </c>
      <c r="H185" s="108">
        <f t="shared" si="28"/>
        <v>3</v>
      </c>
      <c r="I185" s="108" t="str">
        <f>VLOOKUP(H185,기준정보!D:E,2,FALSE)</f>
        <v>수</v>
      </c>
      <c r="J185" s="110" t="str">
        <f>IFERROR(VLOOKUP(F185,기준정보!A:B,2,FALSE),"")</f>
        <v/>
      </c>
      <c r="K185" s="110" t="str">
        <f t="shared" si="29"/>
        <v>정상근무</v>
      </c>
      <c r="L185" s="113" t="str">
        <f>IFERROR(IF(E185-D185&lt;0,기준정보!$H$11-공여사들_가공!D185+공여사들_가공!E185,E185-D185),"")</f>
        <v/>
      </c>
      <c r="M185" s="113">
        <f>IF(E185&gt;=기준정보!$H$4,기준정보!$H$6,IF(E185&gt;=기준정보!$H$3,E185-기준정보!$H$3,IF(E185&gt;=기준정보!$H$2,기준정보!$H$5,IF(E185&gt;=기준정보!$H$1,E185-기준정보!$H$1,0))))</f>
        <v>0</v>
      </c>
      <c r="N185" s="113" t="str">
        <f t="shared" si="30"/>
        <v/>
      </c>
      <c r="O185" s="114" t="str">
        <f t="shared" si="31"/>
        <v/>
      </c>
      <c r="P185" s="120">
        <f t="shared" si="32"/>
        <v>0</v>
      </c>
      <c r="Q185" s="120">
        <f t="shared" si="33"/>
        <v>0</v>
      </c>
      <c r="R185" s="120">
        <f t="shared" si="36"/>
        <v>0</v>
      </c>
      <c r="S185" s="120">
        <f t="shared" si="34"/>
        <v>0</v>
      </c>
      <c r="T185" s="120" t="str">
        <f t="shared" si="26"/>
        <v/>
      </c>
      <c r="U185" s="113">
        <f>IFERROR(IF(P185&lt;8,기준정보!$H$7-N185,0),0)</f>
        <v>0</v>
      </c>
      <c r="V185" s="120">
        <f t="shared" si="35"/>
        <v>0</v>
      </c>
      <c r="W185" s="110"/>
    </row>
    <row r="186" spans="1:23">
      <c r="A186" s="89" t="s">
        <v>494</v>
      </c>
      <c r="B186" s="89" t="s">
        <v>296</v>
      </c>
      <c r="C186" s="89" t="s">
        <v>46</v>
      </c>
      <c r="D186" s="89" t="s">
        <v>242</v>
      </c>
      <c r="E186" s="89" t="s">
        <v>497</v>
      </c>
      <c r="F186" s="102">
        <f t="shared" si="25"/>
        <v>43845</v>
      </c>
      <c r="G186" s="125" t="str">
        <f t="shared" si="27"/>
        <v>1월</v>
      </c>
      <c r="H186" s="108">
        <f t="shared" si="28"/>
        <v>3</v>
      </c>
      <c r="I186" s="108" t="str">
        <f>VLOOKUP(H186,기준정보!D:E,2,FALSE)</f>
        <v>수</v>
      </c>
      <c r="J186" s="110" t="str">
        <f>IFERROR(VLOOKUP(F186,기준정보!A:B,2,FALSE),"")</f>
        <v/>
      </c>
      <c r="K186" s="110" t="str">
        <f t="shared" si="29"/>
        <v>정상근무</v>
      </c>
      <c r="L186" s="113">
        <f>IFERROR(IF(E186-D186&lt;0,기준정보!$H$11-공여사들_가공!D186+공여사들_가공!E186,E186-D186),"")</f>
        <v>0.35972222222222217</v>
      </c>
      <c r="M186" s="113">
        <f>IF(E186&gt;=기준정보!$H$4,기준정보!$H$6,IF(E186&gt;=기준정보!$H$3,E186-기준정보!$H$3,IF(E186&gt;=기준정보!$H$2,기준정보!$H$5,IF(E186&gt;=기준정보!$H$1,E186-기준정보!$H$1,0))))</f>
        <v>3.9236111111110583E-3</v>
      </c>
      <c r="N186" s="113">
        <f t="shared" si="30"/>
        <v>0.35579861111111111</v>
      </c>
      <c r="O186" s="114">
        <f t="shared" si="31"/>
        <v>8.5391666666666666</v>
      </c>
      <c r="P186" s="120">
        <f t="shared" si="32"/>
        <v>8</v>
      </c>
      <c r="Q186" s="120">
        <f t="shared" si="33"/>
        <v>8</v>
      </c>
      <c r="R186" s="120">
        <f t="shared" si="36"/>
        <v>0</v>
      </c>
      <c r="S186" s="120">
        <f t="shared" si="34"/>
        <v>0</v>
      </c>
      <c r="T186" s="120" t="str">
        <f t="shared" si="26"/>
        <v>정</v>
      </c>
      <c r="U186" s="113">
        <f>IFERROR(IF(P186&lt;8,기준정보!$H$7-N186,0),0)</f>
        <v>0</v>
      </c>
      <c r="V186" s="120">
        <f t="shared" si="35"/>
        <v>0</v>
      </c>
      <c r="W186" s="110"/>
    </row>
    <row r="187" spans="1:23">
      <c r="A187" s="89" t="s">
        <v>494</v>
      </c>
      <c r="B187" s="89" t="s">
        <v>297</v>
      </c>
      <c r="C187" s="89" t="s">
        <v>45</v>
      </c>
      <c r="D187" s="89" t="s">
        <v>171</v>
      </c>
      <c r="E187" s="89" t="s">
        <v>498</v>
      </c>
      <c r="F187" s="102">
        <f t="shared" si="25"/>
        <v>43845</v>
      </c>
      <c r="G187" s="125" t="str">
        <f t="shared" si="27"/>
        <v>1월</v>
      </c>
      <c r="H187" s="108">
        <f t="shared" si="28"/>
        <v>3</v>
      </c>
      <c r="I187" s="108" t="str">
        <f>VLOOKUP(H187,기준정보!D:E,2,FALSE)</f>
        <v>수</v>
      </c>
      <c r="J187" s="110" t="str">
        <f>IFERROR(VLOOKUP(F187,기준정보!A:B,2,FALSE),"")</f>
        <v/>
      </c>
      <c r="K187" s="110" t="str">
        <f t="shared" si="29"/>
        <v>정상근무</v>
      </c>
      <c r="L187" s="113">
        <f>IFERROR(IF(E187-D187&lt;0,기준정보!$H$11-공여사들_가공!D187+공여사들_가공!E187,E187-D187),"")</f>
        <v>0.33633101851851849</v>
      </c>
      <c r="M187" s="113" t="str">
        <f>IF(E187&gt;=기준정보!$H$4,기준정보!$H$6,IF(E187&gt;=기준정보!$H$3,E187-기준정보!$H$3,IF(E187&gt;=기준정보!$H$2,기준정보!$H$5,IF(E187&gt;=기준정보!$H$1,E187-기준정보!$H$1,0))))</f>
        <v>1:00:00</v>
      </c>
      <c r="N187" s="113">
        <f t="shared" si="30"/>
        <v>0.2946643518518518</v>
      </c>
      <c r="O187" s="114">
        <f t="shared" si="31"/>
        <v>7.0719444444444441</v>
      </c>
      <c r="P187" s="120">
        <f t="shared" si="32"/>
        <v>7</v>
      </c>
      <c r="Q187" s="120">
        <f t="shared" si="33"/>
        <v>7</v>
      </c>
      <c r="R187" s="120">
        <f t="shared" si="36"/>
        <v>0</v>
      </c>
      <c r="S187" s="120">
        <f t="shared" si="34"/>
        <v>0</v>
      </c>
      <c r="T187" s="120" t="str">
        <f t="shared" si="26"/>
        <v>정</v>
      </c>
      <c r="U187" s="113">
        <f>IFERROR(IF(P187&lt;8,기준정보!$H$7-N187,0),0)</f>
        <v>3.8668981481481512E-2</v>
      </c>
      <c r="V187" s="120">
        <f t="shared" si="35"/>
        <v>56</v>
      </c>
      <c r="W187" s="110"/>
    </row>
    <row r="188" spans="1:23">
      <c r="A188" s="89" t="s">
        <v>494</v>
      </c>
      <c r="B188" s="89" t="s">
        <v>298</v>
      </c>
      <c r="C188" s="89" t="s">
        <v>48</v>
      </c>
      <c r="D188" s="89" t="s">
        <v>499</v>
      </c>
      <c r="E188" s="89" t="s">
        <v>500</v>
      </c>
      <c r="F188" s="102">
        <f t="shared" si="25"/>
        <v>43845</v>
      </c>
      <c r="G188" s="125" t="str">
        <f t="shared" si="27"/>
        <v>1월</v>
      </c>
      <c r="H188" s="108">
        <f t="shared" si="28"/>
        <v>3</v>
      </c>
      <c r="I188" s="108" t="str">
        <f>VLOOKUP(H188,기준정보!D:E,2,FALSE)</f>
        <v>수</v>
      </c>
      <c r="J188" s="110" t="str">
        <f>IFERROR(VLOOKUP(F188,기준정보!A:B,2,FALSE),"")</f>
        <v/>
      </c>
      <c r="K188" s="110" t="str">
        <f t="shared" si="29"/>
        <v>정상근무</v>
      </c>
      <c r="L188" s="113">
        <f>IFERROR(IF(E188-D188&lt;0,기준정보!$H$11-공여사들_가공!D188+공여사들_가공!E188,E188-D188),"")</f>
        <v>0.40716435185185179</v>
      </c>
      <c r="M188" s="113" t="str">
        <f>IF(E188&gt;=기준정보!$H$4,기준정보!$H$6,IF(E188&gt;=기준정보!$H$3,E188-기준정보!$H$3,IF(E188&gt;=기준정보!$H$2,기준정보!$H$5,IF(E188&gt;=기준정보!$H$1,E188-기준정보!$H$1,0))))</f>
        <v>1:00:00</v>
      </c>
      <c r="N188" s="113">
        <f t="shared" si="30"/>
        <v>0.36549768518518511</v>
      </c>
      <c r="O188" s="114">
        <f t="shared" si="31"/>
        <v>8.7719444444444452</v>
      </c>
      <c r="P188" s="120">
        <f t="shared" si="32"/>
        <v>8</v>
      </c>
      <c r="Q188" s="120">
        <f t="shared" si="33"/>
        <v>8</v>
      </c>
      <c r="R188" s="120">
        <f t="shared" si="36"/>
        <v>0</v>
      </c>
      <c r="S188" s="120">
        <f t="shared" si="34"/>
        <v>0</v>
      </c>
      <c r="T188" s="120" t="str">
        <f t="shared" si="26"/>
        <v>정</v>
      </c>
      <c r="U188" s="113">
        <f>IFERROR(IF(P188&lt;8,기준정보!$H$7-N188,0),0)</f>
        <v>0</v>
      </c>
      <c r="V188" s="120">
        <f t="shared" si="35"/>
        <v>0</v>
      </c>
      <c r="W188" s="110"/>
    </row>
    <row r="189" spans="1:23">
      <c r="A189" s="89" t="s">
        <v>494</v>
      </c>
      <c r="B189" s="89" t="s">
        <v>299</v>
      </c>
      <c r="C189" s="89" t="s">
        <v>47</v>
      </c>
      <c r="D189" s="89" t="s">
        <v>501</v>
      </c>
      <c r="E189" s="89" t="s">
        <v>502</v>
      </c>
      <c r="F189" s="102">
        <f t="shared" si="25"/>
        <v>43845</v>
      </c>
      <c r="G189" s="125" t="str">
        <f t="shared" si="27"/>
        <v>1월</v>
      </c>
      <c r="H189" s="108">
        <f t="shared" si="28"/>
        <v>3</v>
      </c>
      <c r="I189" s="108" t="str">
        <f>VLOOKUP(H189,기준정보!D:E,2,FALSE)</f>
        <v>수</v>
      </c>
      <c r="J189" s="110" t="str">
        <f>IFERROR(VLOOKUP(F189,기준정보!A:B,2,FALSE),"")</f>
        <v/>
      </c>
      <c r="K189" s="110" t="str">
        <f t="shared" si="29"/>
        <v>정상근무</v>
      </c>
      <c r="L189" s="113">
        <f>IFERROR(IF(E189-D189&lt;0,기준정보!$H$11-공여사들_가공!D189+공여사들_가공!E189,E189-D189),"")</f>
        <v>0.57518518518518524</v>
      </c>
      <c r="M189" s="113" t="str">
        <f>IF(E189&gt;=기준정보!$H$4,기준정보!$H$6,IF(E189&gt;=기준정보!$H$3,E189-기준정보!$H$3,IF(E189&gt;=기준정보!$H$2,기준정보!$H$5,IF(E189&gt;=기준정보!$H$1,E189-기준정보!$H$1,0))))</f>
        <v>2:00:00</v>
      </c>
      <c r="N189" s="113">
        <f t="shared" si="30"/>
        <v>0.49185185185185193</v>
      </c>
      <c r="O189" s="114">
        <f t="shared" si="31"/>
        <v>11.804444444444446</v>
      </c>
      <c r="P189" s="120">
        <f t="shared" si="32"/>
        <v>11</v>
      </c>
      <c r="Q189" s="120">
        <f t="shared" si="33"/>
        <v>8</v>
      </c>
      <c r="R189" s="120">
        <f t="shared" si="36"/>
        <v>3</v>
      </c>
      <c r="S189" s="120">
        <f t="shared" si="34"/>
        <v>0</v>
      </c>
      <c r="T189" s="120" t="str">
        <f t="shared" si="26"/>
        <v>정</v>
      </c>
      <c r="U189" s="113">
        <f>IFERROR(IF(P189&lt;8,기준정보!$H$7-N189,0),0)</f>
        <v>0</v>
      </c>
      <c r="V189" s="120">
        <f t="shared" si="35"/>
        <v>0</v>
      </c>
      <c r="W189" s="110"/>
    </row>
    <row r="190" spans="1:23">
      <c r="A190" s="89" t="s">
        <v>494</v>
      </c>
      <c r="B190" s="89" t="s">
        <v>300</v>
      </c>
      <c r="C190" s="89" t="s">
        <v>47</v>
      </c>
      <c r="D190" s="89" t="s">
        <v>503</v>
      </c>
      <c r="E190" s="89" t="s">
        <v>504</v>
      </c>
      <c r="F190" s="102">
        <f t="shared" si="25"/>
        <v>43845</v>
      </c>
      <c r="G190" s="125" t="str">
        <f t="shared" si="27"/>
        <v>1월</v>
      </c>
      <c r="H190" s="108">
        <f t="shared" si="28"/>
        <v>3</v>
      </c>
      <c r="I190" s="108" t="str">
        <f>VLOOKUP(H190,기준정보!D:E,2,FALSE)</f>
        <v>수</v>
      </c>
      <c r="J190" s="110" t="str">
        <f>IFERROR(VLOOKUP(F190,기준정보!A:B,2,FALSE),"")</f>
        <v/>
      </c>
      <c r="K190" s="110" t="str">
        <f t="shared" si="29"/>
        <v>정상근무</v>
      </c>
      <c r="L190" s="113">
        <f>IFERROR(IF(E190-D190&lt;0,기준정보!$H$11-공여사들_가공!D190+공여사들_가공!E190,E190-D190),"")</f>
        <v>0.57888888888888879</v>
      </c>
      <c r="M190" s="113" t="str">
        <f>IF(E190&gt;=기준정보!$H$4,기준정보!$H$6,IF(E190&gt;=기준정보!$H$3,E190-기준정보!$H$3,IF(E190&gt;=기준정보!$H$2,기준정보!$H$5,IF(E190&gt;=기준정보!$H$1,E190-기준정보!$H$1,0))))</f>
        <v>2:00:00</v>
      </c>
      <c r="N190" s="113">
        <f t="shared" si="30"/>
        <v>0.49555555555555547</v>
      </c>
      <c r="O190" s="114">
        <f t="shared" si="31"/>
        <v>11.893333333333333</v>
      </c>
      <c r="P190" s="120">
        <f t="shared" si="32"/>
        <v>11</v>
      </c>
      <c r="Q190" s="120">
        <f t="shared" si="33"/>
        <v>8</v>
      </c>
      <c r="R190" s="120">
        <f t="shared" si="36"/>
        <v>3</v>
      </c>
      <c r="S190" s="120">
        <f t="shared" si="34"/>
        <v>0</v>
      </c>
      <c r="T190" s="120" t="str">
        <f t="shared" si="26"/>
        <v>정</v>
      </c>
      <c r="U190" s="113">
        <f>IFERROR(IF(P190&lt;8,기준정보!$H$7-N190,0),0)</f>
        <v>0</v>
      </c>
      <c r="V190" s="120">
        <f t="shared" si="35"/>
        <v>0</v>
      </c>
      <c r="W190" s="110"/>
    </row>
    <row r="191" spans="1:23">
      <c r="A191" s="89" t="s">
        <v>494</v>
      </c>
      <c r="B191" s="89" t="s">
        <v>301</v>
      </c>
      <c r="C191" s="89" t="s">
        <v>44</v>
      </c>
      <c r="D191" s="89" t="s">
        <v>505</v>
      </c>
      <c r="E191" s="89" t="s">
        <v>506</v>
      </c>
      <c r="F191" s="102">
        <f t="shared" si="25"/>
        <v>43845</v>
      </c>
      <c r="G191" s="125" t="str">
        <f t="shared" si="27"/>
        <v>1월</v>
      </c>
      <c r="H191" s="108">
        <f t="shared" si="28"/>
        <v>3</v>
      </c>
      <c r="I191" s="108" t="str">
        <f>VLOOKUP(H191,기준정보!D:E,2,FALSE)</f>
        <v>수</v>
      </c>
      <c r="J191" s="110" t="str">
        <f>IFERROR(VLOOKUP(F191,기준정보!A:B,2,FALSE),"")</f>
        <v/>
      </c>
      <c r="K191" s="110" t="str">
        <f t="shared" si="29"/>
        <v>정상근무</v>
      </c>
      <c r="L191" s="113">
        <f>IFERROR(IF(E191-D191&lt;0,기준정보!$H$11-공여사들_가공!D191+공여사들_가공!E191,E191-D191),"")</f>
        <v>0.56802083333333342</v>
      </c>
      <c r="M191" s="113" t="str">
        <f>IF(E191&gt;=기준정보!$H$4,기준정보!$H$6,IF(E191&gt;=기준정보!$H$3,E191-기준정보!$H$3,IF(E191&gt;=기준정보!$H$2,기준정보!$H$5,IF(E191&gt;=기준정보!$H$1,E191-기준정보!$H$1,0))))</f>
        <v>2:00:00</v>
      </c>
      <c r="N191" s="113">
        <f t="shared" si="30"/>
        <v>0.4846875000000001</v>
      </c>
      <c r="O191" s="114">
        <f t="shared" si="31"/>
        <v>11.6325</v>
      </c>
      <c r="P191" s="120">
        <f t="shared" si="32"/>
        <v>11</v>
      </c>
      <c r="Q191" s="120">
        <f t="shared" si="33"/>
        <v>8</v>
      </c>
      <c r="R191" s="120">
        <f t="shared" si="36"/>
        <v>3</v>
      </c>
      <c r="S191" s="120">
        <f t="shared" si="34"/>
        <v>0</v>
      </c>
      <c r="T191" s="120" t="str">
        <f t="shared" si="26"/>
        <v>정</v>
      </c>
      <c r="U191" s="113">
        <f>IFERROR(IF(P191&lt;8,기준정보!$H$7-N191,0),0)</f>
        <v>0</v>
      </c>
      <c r="V191" s="120">
        <f t="shared" si="35"/>
        <v>0</v>
      </c>
      <c r="W191" s="110"/>
    </row>
    <row r="192" spans="1:23">
      <c r="A192" s="89" t="s">
        <v>494</v>
      </c>
      <c r="B192" s="89" t="s">
        <v>288</v>
      </c>
      <c r="C192" s="89" t="s">
        <v>45</v>
      </c>
      <c r="D192" s="89" t="s">
        <v>507</v>
      </c>
      <c r="E192" s="89" t="s">
        <v>508</v>
      </c>
      <c r="F192" s="102">
        <f t="shared" si="25"/>
        <v>43845</v>
      </c>
      <c r="G192" s="125" t="str">
        <f t="shared" si="27"/>
        <v>1월</v>
      </c>
      <c r="H192" s="108">
        <f t="shared" si="28"/>
        <v>3</v>
      </c>
      <c r="I192" s="108" t="str">
        <f>VLOOKUP(H192,기준정보!D:E,2,FALSE)</f>
        <v>수</v>
      </c>
      <c r="J192" s="110" t="str">
        <f>IFERROR(VLOOKUP(F192,기준정보!A:B,2,FALSE),"")</f>
        <v/>
      </c>
      <c r="K192" s="110" t="str">
        <f t="shared" si="29"/>
        <v>정상근무</v>
      </c>
      <c r="L192" s="113">
        <f>IFERROR(IF(E192-D192&lt;0,기준정보!$H$11-공여사들_가공!D192+공여사들_가공!E192,E192-D192),"")</f>
        <v>0.65723379629629619</v>
      </c>
      <c r="M192" s="113">
        <f>IF(E192&gt;=기준정보!$H$4,기준정보!$H$6,IF(E192&gt;=기준정보!$H$3,E192-기준정보!$H$3,IF(E192&gt;=기준정보!$H$2,기준정보!$H$5,IF(E192&gt;=기준정보!$H$1,E192-기준정보!$H$1,0))))</f>
        <v>0</v>
      </c>
      <c r="N192" s="113">
        <f t="shared" si="30"/>
        <v>0.65723379629629619</v>
      </c>
      <c r="O192" s="114">
        <f t="shared" si="31"/>
        <v>15.773611111111112</v>
      </c>
      <c r="P192" s="120">
        <f t="shared" si="32"/>
        <v>15</v>
      </c>
      <c r="Q192" s="120">
        <f t="shared" si="33"/>
        <v>8</v>
      </c>
      <c r="R192" s="120">
        <f t="shared" si="36"/>
        <v>3</v>
      </c>
      <c r="S192" s="120">
        <f t="shared" si="34"/>
        <v>4</v>
      </c>
      <c r="T192" s="120" t="str">
        <f t="shared" si="26"/>
        <v>정</v>
      </c>
      <c r="U192" s="113">
        <f>IFERROR(IF(P192&lt;8,기준정보!$H$7-N192,0),0)</f>
        <v>0</v>
      </c>
      <c r="V192" s="120">
        <f t="shared" si="35"/>
        <v>0</v>
      </c>
      <c r="W192" s="110"/>
    </row>
    <row r="193" spans="1:23">
      <c r="A193" s="89" t="s">
        <v>494</v>
      </c>
      <c r="B193" s="89" t="s">
        <v>289</v>
      </c>
      <c r="C193" s="89" t="s">
        <v>44</v>
      </c>
      <c r="D193" s="89" t="s">
        <v>509</v>
      </c>
      <c r="E193" s="89" t="s">
        <v>510</v>
      </c>
      <c r="F193" s="102">
        <f t="shared" si="25"/>
        <v>43845</v>
      </c>
      <c r="G193" s="125" t="str">
        <f t="shared" si="27"/>
        <v>1월</v>
      </c>
      <c r="H193" s="108">
        <f t="shared" si="28"/>
        <v>3</v>
      </c>
      <c r="I193" s="108" t="str">
        <f>VLOOKUP(H193,기준정보!D:E,2,FALSE)</f>
        <v>수</v>
      </c>
      <c r="J193" s="110" t="str">
        <f>IFERROR(VLOOKUP(F193,기준정보!A:B,2,FALSE),"")</f>
        <v/>
      </c>
      <c r="K193" s="110" t="str">
        <f t="shared" si="29"/>
        <v>정상근무</v>
      </c>
      <c r="L193" s="113">
        <f>IFERROR(IF(E193-D193&lt;0,기준정보!$H$11-공여사들_가공!D193+공여사들_가공!E193,E193-D193),"")</f>
        <v>0.55341435185185195</v>
      </c>
      <c r="M193" s="113" t="str">
        <f>IF(E193&gt;=기준정보!$H$4,기준정보!$H$6,IF(E193&gt;=기준정보!$H$3,E193-기준정보!$H$3,IF(E193&gt;=기준정보!$H$2,기준정보!$H$5,IF(E193&gt;=기준정보!$H$1,E193-기준정보!$H$1,0))))</f>
        <v>2:00:00</v>
      </c>
      <c r="N193" s="113">
        <f t="shared" si="30"/>
        <v>0.47008101851851863</v>
      </c>
      <c r="O193" s="114">
        <f t="shared" si="31"/>
        <v>11.281944444444445</v>
      </c>
      <c r="P193" s="120">
        <f t="shared" si="32"/>
        <v>11</v>
      </c>
      <c r="Q193" s="120">
        <f t="shared" si="33"/>
        <v>8</v>
      </c>
      <c r="R193" s="120">
        <f t="shared" si="36"/>
        <v>3</v>
      </c>
      <c r="S193" s="120">
        <f t="shared" si="34"/>
        <v>0</v>
      </c>
      <c r="T193" s="120" t="str">
        <f t="shared" si="26"/>
        <v>정</v>
      </c>
      <c r="U193" s="113">
        <f>IFERROR(IF(P193&lt;8,기준정보!$H$7-N193,0),0)</f>
        <v>0</v>
      </c>
      <c r="V193" s="120">
        <f t="shared" si="35"/>
        <v>0</v>
      </c>
      <c r="W193" s="110"/>
    </row>
    <row r="194" spans="1:23">
      <c r="A194" s="89" t="s">
        <v>494</v>
      </c>
      <c r="B194" s="89" t="s">
        <v>290</v>
      </c>
      <c r="C194" s="89" t="s">
        <v>49</v>
      </c>
      <c r="D194" s="89" t="s">
        <v>511</v>
      </c>
      <c r="E194" s="89" t="s">
        <v>512</v>
      </c>
      <c r="F194" s="102">
        <f t="shared" ref="F194:F257" si="37">DATE(LEFT(A194,4),MID(A194,6,2),MID(A194,9,2))</f>
        <v>43845</v>
      </c>
      <c r="G194" s="125" t="str">
        <f t="shared" si="27"/>
        <v>1월</v>
      </c>
      <c r="H194" s="108">
        <f t="shared" si="28"/>
        <v>3</v>
      </c>
      <c r="I194" s="108" t="str">
        <f>VLOOKUP(H194,기준정보!D:E,2,FALSE)</f>
        <v>수</v>
      </c>
      <c r="J194" s="110" t="str">
        <f>IFERROR(VLOOKUP(F194,기준정보!A:B,2,FALSE),"")</f>
        <v/>
      </c>
      <c r="K194" s="110" t="str">
        <f t="shared" si="29"/>
        <v>정상근무</v>
      </c>
      <c r="L194" s="113">
        <f>IFERROR(IF(E194-D194&lt;0,기준정보!$H$11-공여사들_가공!D194+공여사들_가공!E194,E194-D194),"")</f>
        <v>0.37622685185185178</v>
      </c>
      <c r="M194" s="113">
        <f>IF(E194&gt;=기준정보!$H$4,기준정보!$H$6,IF(E194&gt;=기준정보!$H$3,E194-기준정보!$H$3,IF(E194&gt;=기준정보!$H$2,기준정보!$H$5,IF(E194&gt;=기준정보!$H$1,E194-기준정보!$H$1,0))))</f>
        <v>6.8402777777777368E-3</v>
      </c>
      <c r="N194" s="113">
        <f t="shared" si="30"/>
        <v>0.36938657407407405</v>
      </c>
      <c r="O194" s="114">
        <f t="shared" si="31"/>
        <v>8.8652777777777771</v>
      </c>
      <c r="P194" s="120">
        <f t="shared" si="32"/>
        <v>8</v>
      </c>
      <c r="Q194" s="120">
        <f t="shared" si="33"/>
        <v>8</v>
      </c>
      <c r="R194" s="120">
        <f t="shared" si="36"/>
        <v>0</v>
      </c>
      <c r="S194" s="120">
        <f t="shared" si="34"/>
        <v>0</v>
      </c>
      <c r="T194" s="120" t="str">
        <f t="shared" ref="T194:T257" si="38">IF(AND(K194="휴무",P194&gt;0),"특",IF(P194&gt;0,"정",""))</f>
        <v>정</v>
      </c>
      <c r="U194" s="113">
        <f>IFERROR(IF(P194&lt;8,기준정보!$H$7-N194,0),0)</f>
        <v>0</v>
      </c>
      <c r="V194" s="120">
        <f t="shared" si="35"/>
        <v>0</v>
      </c>
      <c r="W194" s="110"/>
    </row>
    <row r="195" spans="1:23">
      <c r="A195" s="89" t="s">
        <v>494</v>
      </c>
      <c r="B195" s="89" t="s">
        <v>291</v>
      </c>
      <c r="C195" s="89" t="s">
        <v>309</v>
      </c>
      <c r="D195" s="89" t="s">
        <v>513</v>
      </c>
      <c r="E195" s="89" t="s">
        <v>514</v>
      </c>
      <c r="F195" s="102">
        <f t="shared" si="37"/>
        <v>43845</v>
      </c>
      <c r="G195" s="125" t="str">
        <f t="shared" ref="G195:G258" si="39">MONTH(F195)&amp;"월"</f>
        <v>1월</v>
      </c>
      <c r="H195" s="108">
        <f t="shared" ref="H195:H258" si="40">WEEKDAY(F195,2)</f>
        <v>3</v>
      </c>
      <c r="I195" s="108" t="str">
        <f>VLOOKUP(H195,기준정보!D:E,2,FALSE)</f>
        <v>수</v>
      </c>
      <c r="J195" s="110" t="str">
        <f>IFERROR(VLOOKUP(F195,기준정보!A:B,2,FALSE),"")</f>
        <v/>
      </c>
      <c r="K195" s="110" t="str">
        <f t="shared" ref="K195:K258" si="41">IF(OR(I195="토",I195="일"),"휴무",IF(J195="","정상근무","휴무"))</f>
        <v>정상근무</v>
      </c>
      <c r="L195" s="113">
        <f>IFERROR(IF(E195-D195&lt;0,기준정보!$H$11-공여사들_가공!D195+공여사들_가공!E195,E195-D195),"")</f>
        <v>0.3749305555555556</v>
      </c>
      <c r="M195" s="113">
        <f>IF(E195&gt;=기준정보!$H$4,기준정보!$H$6,IF(E195&gt;=기준정보!$H$3,E195-기준정보!$H$3,IF(E195&gt;=기준정보!$H$2,기준정보!$H$5,IF(E195&gt;=기준정보!$H$1,E195-기준정보!$H$1,0))))</f>
        <v>1.1261574074074132E-2</v>
      </c>
      <c r="N195" s="113">
        <f t="shared" ref="N195:N258" si="42">IFERROR(L195-M195,"")</f>
        <v>0.36366898148148147</v>
      </c>
      <c r="O195" s="114">
        <f t="shared" ref="O195:O258" si="43">IFERROR(HOUR(N195)+MINUTE(N195)/60+SECOND(N195)/3600,"")</f>
        <v>8.7280555555555548</v>
      </c>
      <c r="P195" s="120">
        <f t="shared" ref="P195:P258" si="44">IFERROR(ROUNDDOWN(O195,0),0)</f>
        <v>8</v>
      </c>
      <c r="Q195" s="120">
        <f t="shared" ref="Q195:Q258" si="45">IF(P195&lt;8,P195,8)</f>
        <v>8</v>
      </c>
      <c r="R195" s="120">
        <f t="shared" si="36"/>
        <v>0</v>
      </c>
      <c r="S195" s="120">
        <f t="shared" ref="S195:S258" si="46">P195-Q195-R195</f>
        <v>0</v>
      </c>
      <c r="T195" s="120" t="str">
        <f t="shared" si="38"/>
        <v>정</v>
      </c>
      <c r="U195" s="113">
        <f>IFERROR(IF(P195&lt;8,기준정보!$H$7-N195,0),0)</f>
        <v>0</v>
      </c>
      <c r="V195" s="120">
        <f t="shared" ref="V195:V258" si="47">ROUND(IFERROR(HOUR(U195)+MINUTE(U195)/60+SECOND(U195)/3600,"")*60,0)</f>
        <v>0</v>
      </c>
      <c r="W195" s="110"/>
    </row>
    <row r="196" spans="1:23">
      <c r="A196" s="89" t="s">
        <v>494</v>
      </c>
      <c r="B196" s="89" t="s">
        <v>292</v>
      </c>
      <c r="C196" s="89" t="s">
        <v>45</v>
      </c>
      <c r="D196" s="89" t="s">
        <v>50</v>
      </c>
      <c r="E196" s="89" t="s">
        <v>50</v>
      </c>
      <c r="F196" s="102">
        <f t="shared" si="37"/>
        <v>43845</v>
      </c>
      <c r="G196" s="125" t="str">
        <f t="shared" si="39"/>
        <v>1월</v>
      </c>
      <c r="H196" s="108">
        <f t="shared" si="40"/>
        <v>3</v>
      </c>
      <c r="I196" s="108" t="str">
        <f>VLOOKUP(H196,기준정보!D:E,2,FALSE)</f>
        <v>수</v>
      </c>
      <c r="J196" s="110" t="str">
        <f>IFERROR(VLOOKUP(F196,기준정보!A:B,2,FALSE),"")</f>
        <v/>
      </c>
      <c r="K196" s="110" t="str">
        <f t="shared" si="41"/>
        <v>정상근무</v>
      </c>
      <c r="L196" s="113" t="str">
        <f>IFERROR(IF(E196-D196&lt;0,기준정보!$H$11-공여사들_가공!D196+공여사들_가공!E196,E196-D196),"")</f>
        <v/>
      </c>
      <c r="M196" s="113">
        <f>IF(E196&gt;=기준정보!$H$4,기준정보!$H$6,IF(E196&gt;=기준정보!$H$3,E196-기준정보!$H$3,IF(E196&gt;=기준정보!$H$2,기준정보!$H$5,IF(E196&gt;=기준정보!$H$1,E196-기준정보!$H$1,0))))</f>
        <v>0</v>
      </c>
      <c r="N196" s="113" t="str">
        <f t="shared" si="42"/>
        <v/>
      </c>
      <c r="O196" s="114" t="str">
        <f t="shared" si="43"/>
        <v/>
      </c>
      <c r="P196" s="120">
        <f t="shared" si="44"/>
        <v>0</v>
      </c>
      <c r="Q196" s="120">
        <f t="shared" si="45"/>
        <v>0</v>
      </c>
      <c r="R196" s="120">
        <f t="shared" si="36"/>
        <v>0</v>
      </c>
      <c r="S196" s="120">
        <f t="shared" si="46"/>
        <v>0</v>
      </c>
      <c r="T196" s="120" t="str">
        <f t="shared" si="38"/>
        <v/>
      </c>
      <c r="U196" s="113">
        <f>IFERROR(IF(P196&lt;8,기준정보!$H$7-N196,0),0)</f>
        <v>0</v>
      </c>
      <c r="V196" s="120">
        <f t="shared" si="47"/>
        <v>0</v>
      </c>
      <c r="W196" s="110"/>
    </row>
    <row r="197" spans="1:23">
      <c r="A197" s="89" t="s">
        <v>515</v>
      </c>
      <c r="B197" s="89" t="s">
        <v>294</v>
      </c>
      <c r="C197" s="89" t="s">
        <v>45</v>
      </c>
      <c r="D197" s="89" t="s">
        <v>516</v>
      </c>
      <c r="E197" s="89" t="s">
        <v>517</v>
      </c>
      <c r="F197" s="102">
        <f t="shared" si="37"/>
        <v>43846</v>
      </c>
      <c r="G197" s="125" t="str">
        <f t="shared" si="39"/>
        <v>1월</v>
      </c>
      <c r="H197" s="108">
        <f t="shared" si="40"/>
        <v>4</v>
      </c>
      <c r="I197" s="108" t="str">
        <f>VLOOKUP(H197,기준정보!D:E,2,FALSE)</f>
        <v>목</v>
      </c>
      <c r="J197" s="110" t="str">
        <f>IFERROR(VLOOKUP(F197,기준정보!A:B,2,FALSE),"")</f>
        <v/>
      </c>
      <c r="K197" s="110" t="str">
        <f t="shared" si="41"/>
        <v>정상근무</v>
      </c>
      <c r="L197" s="113">
        <f>IFERROR(IF(E197-D197&lt;0,기준정보!$H$11-공여사들_가공!D197+공여사들_가공!E197,E197-D197),"")</f>
        <v>0.39200231481481485</v>
      </c>
      <c r="M197" s="113">
        <f>IF(E197&gt;=기준정보!$H$4,기준정보!$H$6,IF(E197&gt;=기준정보!$H$3,E197-기준정보!$H$3,IF(E197&gt;=기준정보!$H$2,기준정보!$H$5,IF(E197&gt;=기준정보!$H$1,E197-기준정보!$H$1,0))))</f>
        <v>3.2106481481481541E-2</v>
      </c>
      <c r="N197" s="113">
        <f t="shared" si="42"/>
        <v>0.3598958333333333</v>
      </c>
      <c r="O197" s="114">
        <f t="shared" si="43"/>
        <v>8.6374999999999993</v>
      </c>
      <c r="P197" s="120">
        <f t="shared" si="44"/>
        <v>8</v>
      </c>
      <c r="Q197" s="120">
        <f t="shared" si="45"/>
        <v>8</v>
      </c>
      <c r="R197" s="120">
        <f t="shared" si="36"/>
        <v>0</v>
      </c>
      <c r="S197" s="120">
        <f t="shared" si="46"/>
        <v>0</v>
      </c>
      <c r="T197" s="120" t="str">
        <f t="shared" si="38"/>
        <v>정</v>
      </c>
      <c r="U197" s="113">
        <f>IFERROR(IF(P197&lt;8,기준정보!$H$7-N197,0),0)</f>
        <v>0</v>
      </c>
      <c r="V197" s="120">
        <f t="shared" si="47"/>
        <v>0</v>
      </c>
      <c r="W197" s="110"/>
    </row>
    <row r="198" spans="1:23">
      <c r="A198" s="89" t="s">
        <v>515</v>
      </c>
      <c r="B198" s="89" t="s">
        <v>295</v>
      </c>
      <c r="C198" s="89" t="s">
        <v>43</v>
      </c>
      <c r="D198" s="89" t="s">
        <v>518</v>
      </c>
      <c r="E198" s="89" t="s">
        <v>519</v>
      </c>
      <c r="F198" s="102">
        <f t="shared" si="37"/>
        <v>43846</v>
      </c>
      <c r="G198" s="125" t="str">
        <f t="shared" si="39"/>
        <v>1월</v>
      </c>
      <c r="H198" s="108">
        <f t="shared" si="40"/>
        <v>4</v>
      </c>
      <c r="I198" s="108" t="str">
        <f>VLOOKUP(H198,기준정보!D:E,2,FALSE)</f>
        <v>목</v>
      </c>
      <c r="J198" s="110" t="str">
        <f>IFERROR(VLOOKUP(F198,기준정보!A:B,2,FALSE),"")</f>
        <v/>
      </c>
      <c r="K198" s="110" t="str">
        <f t="shared" si="41"/>
        <v>정상근무</v>
      </c>
      <c r="L198" s="113">
        <f>IFERROR(IF(E198-D198&lt;0,기준정보!$H$11-공여사들_가공!D198+공여사들_가공!E198,E198-D198),"")</f>
        <v>0.63119212962962956</v>
      </c>
      <c r="M198" s="113">
        <f>IF(E198&gt;=기준정보!$H$4,기준정보!$H$6,IF(E198&gt;=기준정보!$H$3,E198-기준정보!$H$3,IF(E198&gt;=기준정보!$H$2,기준정보!$H$5,IF(E198&gt;=기준정보!$H$1,E198-기준정보!$H$1,0))))</f>
        <v>0</v>
      </c>
      <c r="N198" s="113">
        <f t="shared" si="42"/>
        <v>0.63119212962962956</v>
      </c>
      <c r="O198" s="114">
        <f t="shared" si="43"/>
        <v>15.14861111111111</v>
      </c>
      <c r="P198" s="120">
        <f t="shared" si="44"/>
        <v>15</v>
      </c>
      <c r="Q198" s="120">
        <f t="shared" si="45"/>
        <v>8</v>
      </c>
      <c r="R198" s="120">
        <f t="shared" si="36"/>
        <v>3</v>
      </c>
      <c r="S198" s="120">
        <f t="shared" si="46"/>
        <v>4</v>
      </c>
      <c r="T198" s="120" t="str">
        <f t="shared" si="38"/>
        <v>정</v>
      </c>
      <c r="U198" s="113">
        <f>IFERROR(IF(P198&lt;8,기준정보!$H$7-N198,0),0)</f>
        <v>0</v>
      </c>
      <c r="V198" s="120">
        <f t="shared" si="47"/>
        <v>0</v>
      </c>
      <c r="W198" s="110"/>
    </row>
    <row r="199" spans="1:23">
      <c r="A199" s="89" t="s">
        <v>515</v>
      </c>
      <c r="B199" s="89" t="s">
        <v>296</v>
      </c>
      <c r="C199" s="89" t="s">
        <v>46</v>
      </c>
      <c r="D199" s="89" t="s">
        <v>396</v>
      </c>
      <c r="E199" s="89" t="s">
        <v>50</v>
      </c>
      <c r="F199" s="102">
        <f t="shared" si="37"/>
        <v>43846</v>
      </c>
      <c r="G199" s="125" t="str">
        <f t="shared" si="39"/>
        <v>1월</v>
      </c>
      <c r="H199" s="108">
        <f t="shared" si="40"/>
        <v>4</v>
      </c>
      <c r="I199" s="108" t="str">
        <f>VLOOKUP(H199,기준정보!D:E,2,FALSE)</f>
        <v>목</v>
      </c>
      <c r="J199" s="110" t="str">
        <f>IFERROR(VLOOKUP(F199,기준정보!A:B,2,FALSE),"")</f>
        <v/>
      </c>
      <c r="K199" s="110" t="str">
        <f t="shared" si="41"/>
        <v>정상근무</v>
      </c>
      <c r="L199" s="113" t="str">
        <f>IFERROR(IF(E199-D199&lt;0,기준정보!$H$11-공여사들_가공!D199+공여사들_가공!E199,E199-D199),"")</f>
        <v/>
      </c>
      <c r="M199" s="113">
        <f>IF(E199&gt;=기준정보!$H$4,기준정보!$H$6,IF(E199&gt;=기준정보!$H$3,E199-기준정보!$H$3,IF(E199&gt;=기준정보!$H$2,기준정보!$H$5,IF(E199&gt;=기준정보!$H$1,E199-기준정보!$H$1,0))))</f>
        <v>0</v>
      </c>
      <c r="N199" s="113" t="str">
        <f t="shared" si="42"/>
        <v/>
      </c>
      <c r="O199" s="114" t="str">
        <f t="shared" si="43"/>
        <v/>
      </c>
      <c r="P199" s="120">
        <f t="shared" si="44"/>
        <v>0</v>
      </c>
      <c r="Q199" s="120">
        <f t="shared" si="45"/>
        <v>0</v>
      </c>
      <c r="R199" s="120">
        <f t="shared" si="36"/>
        <v>0</v>
      </c>
      <c r="S199" s="120">
        <f t="shared" si="46"/>
        <v>0</v>
      </c>
      <c r="T199" s="120" t="str">
        <f t="shared" si="38"/>
        <v/>
      </c>
      <c r="U199" s="113">
        <f>IFERROR(IF(P199&lt;8,기준정보!$H$7-N199,0),0)</f>
        <v>0</v>
      </c>
      <c r="V199" s="120">
        <f t="shared" si="47"/>
        <v>0</v>
      </c>
      <c r="W199" s="110"/>
    </row>
    <row r="200" spans="1:23">
      <c r="A200" s="89" t="s">
        <v>515</v>
      </c>
      <c r="B200" s="89" t="s">
        <v>297</v>
      </c>
      <c r="C200" s="89" t="s">
        <v>45</v>
      </c>
      <c r="D200" s="89" t="s">
        <v>520</v>
      </c>
      <c r="E200" s="89" t="s">
        <v>50</v>
      </c>
      <c r="F200" s="102">
        <f t="shared" si="37"/>
        <v>43846</v>
      </c>
      <c r="G200" s="125" t="str">
        <f t="shared" si="39"/>
        <v>1월</v>
      </c>
      <c r="H200" s="108">
        <f t="shared" si="40"/>
        <v>4</v>
      </c>
      <c r="I200" s="108" t="str">
        <f>VLOOKUP(H200,기준정보!D:E,2,FALSE)</f>
        <v>목</v>
      </c>
      <c r="J200" s="110" t="str">
        <f>IFERROR(VLOOKUP(F200,기준정보!A:B,2,FALSE),"")</f>
        <v/>
      </c>
      <c r="K200" s="110" t="str">
        <f t="shared" si="41"/>
        <v>정상근무</v>
      </c>
      <c r="L200" s="113" t="str">
        <f>IFERROR(IF(E200-D200&lt;0,기준정보!$H$11-공여사들_가공!D200+공여사들_가공!E200,E200-D200),"")</f>
        <v/>
      </c>
      <c r="M200" s="113">
        <f>IF(E200&gt;=기준정보!$H$4,기준정보!$H$6,IF(E200&gt;=기준정보!$H$3,E200-기준정보!$H$3,IF(E200&gt;=기준정보!$H$2,기준정보!$H$5,IF(E200&gt;=기준정보!$H$1,E200-기준정보!$H$1,0))))</f>
        <v>0</v>
      </c>
      <c r="N200" s="113" t="str">
        <f t="shared" si="42"/>
        <v/>
      </c>
      <c r="O200" s="114" t="str">
        <f t="shared" si="43"/>
        <v/>
      </c>
      <c r="P200" s="120">
        <f t="shared" si="44"/>
        <v>0</v>
      </c>
      <c r="Q200" s="120">
        <f t="shared" si="45"/>
        <v>0</v>
      </c>
      <c r="R200" s="120">
        <f t="shared" si="36"/>
        <v>0</v>
      </c>
      <c r="S200" s="120">
        <f t="shared" si="46"/>
        <v>0</v>
      </c>
      <c r="T200" s="120" t="str">
        <f t="shared" si="38"/>
        <v/>
      </c>
      <c r="U200" s="113">
        <f>IFERROR(IF(P200&lt;8,기준정보!$H$7-N200,0),0)</f>
        <v>0</v>
      </c>
      <c r="V200" s="120">
        <f t="shared" si="47"/>
        <v>0</v>
      </c>
      <c r="W200" s="110"/>
    </row>
    <row r="201" spans="1:23">
      <c r="A201" s="89" t="s">
        <v>515</v>
      </c>
      <c r="B201" s="89" t="s">
        <v>298</v>
      </c>
      <c r="C201" s="89" t="s">
        <v>48</v>
      </c>
      <c r="D201" s="89" t="s">
        <v>521</v>
      </c>
      <c r="E201" s="89" t="s">
        <v>50</v>
      </c>
      <c r="F201" s="102">
        <f t="shared" si="37"/>
        <v>43846</v>
      </c>
      <c r="G201" s="125" t="str">
        <f t="shared" si="39"/>
        <v>1월</v>
      </c>
      <c r="H201" s="108">
        <f t="shared" si="40"/>
        <v>4</v>
      </c>
      <c r="I201" s="108" t="str">
        <f>VLOOKUP(H201,기준정보!D:E,2,FALSE)</f>
        <v>목</v>
      </c>
      <c r="J201" s="110" t="str">
        <f>IFERROR(VLOOKUP(F201,기준정보!A:B,2,FALSE),"")</f>
        <v/>
      </c>
      <c r="K201" s="110" t="str">
        <f t="shared" si="41"/>
        <v>정상근무</v>
      </c>
      <c r="L201" s="113" t="str">
        <f>IFERROR(IF(E201-D201&lt;0,기준정보!$H$11-공여사들_가공!D201+공여사들_가공!E201,E201-D201),"")</f>
        <v/>
      </c>
      <c r="M201" s="113">
        <f>IF(E201&gt;=기준정보!$H$4,기준정보!$H$6,IF(E201&gt;=기준정보!$H$3,E201-기준정보!$H$3,IF(E201&gt;=기준정보!$H$2,기준정보!$H$5,IF(E201&gt;=기준정보!$H$1,E201-기준정보!$H$1,0))))</f>
        <v>0</v>
      </c>
      <c r="N201" s="113" t="str">
        <f t="shared" si="42"/>
        <v/>
      </c>
      <c r="O201" s="114" t="str">
        <f t="shared" si="43"/>
        <v/>
      </c>
      <c r="P201" s="120">
        <f t="shared" si="44"/>
        <v>0</v>
      </c>
      <c r="Q201" s="120">
        <f t="shared" si="45"/>
        <v>0</v>
      </c>
      <c r="R201" s="120">
        <f t="shared" si="36"/>
        <v>0</v>
      </c>
      <c r="S201" s="120">
        <f t="shared" si="46"/>
        <v>0</v>
      </c>
      <c r="T201" s="120" t="str">
        <f t="shared" si="38"/>
        <v/>
      </c>
      <c r="U201" s="113">
        <f>IFERROR(IF(P201&lt;8,기준정보!$H$7-N201,0),0)</f>
        <v>0</v>
      </c>
      <c r="V201" s="120">
        <f t="shared" si="47"/>
        <v>0</v>
      </c>
      <c r="W201" s="110"/>
    </row>
    <row r="202" spans="1:23">
      <c r="A202" s="89" t="s">
        <v>515</v>
      </c>
      <c r="B202" s="89" t="s">
        <v>299</v>
      </c>
      <c r="C202" s="89" t="s">
        <v>47</v>
      </c>
      <c r="D202" s="89" t="s">
        <v>522</v>
      </c>
      <c r="E202" s="89" t="s">
        <v>523</v>
      </c>
      <c r="F202" s="102">
        <f t="shared" si="37"/>
        <v>43846</v>
      </c>
      <c r="G202" s="125" t="str">
        <f t="shared" si="39"/>
        <v>1월</v>
      </c>
      <c r="H202" s="108">
        <f t="shared" si="40"/>
        <v>4</v>
      </c>
      <c r="I202" s="108" t="str">
        <f>VLOOKUP(H202,기준정보!D:E,2,FALSE)</f>
        <v>목</v>
      </c>
      <c r="J202" s="110" t="str">
        <f>IFERROR(VLOOKUP(F202,기준정보!A:B,2,FALSE),"")</f>
        <v/>
      </c>
      <c r="K202" s="110" t="str">
        <f t="shared" si="41"/>
        <v>정상근무</v>
      </c>
      <c r="L202" s="113">
        <f>IFERROR(IF(E202-D202&lt;0,기준정보!$H$11-공여사들_가공!D202+공여사들_가공!E202,E202-D202),"")</f>
        <v>0.37557870370370366</v>
      </c>
      <c r="M202" s="113">
        <f>IF(E202&gt;=기준정보!$H$4,기준정보!$H$6,IF(E202&gt;=기준정보!$H$3,E202-기준정보!$H$3,IF(E202&gt;=기준정보!$H$2,기준정보!$H$5,IF(E202&gt;=기준정보!$H$1,E202-기준정보!$H$1,0))))</f>
        <v>2.9039351851851802E-2</v>
      </c>
      <c r="N202" s="113">
        <f t="shared" si="42"/>
        <v>0.34653935185185186</v>
      </c>
      <c r="O202" s="114">
        <f t="shared" si="43"/>
        <v>8.3169444444444434</v>
      </c>
      <c r="P202" s="120">
        <f t="shared" si="44"/>
        <v>8</v>
      </c>
      <c r="Q202" s="120">
        <f t="shared" si="45"/>
        <v>8</v>
      </c>
      <c r="R202" s="120">
        <f t="shared" si="36"/>
        <v>0</v>
      </c>
      <c r="S202" s="120">
        <f t="shared" si="46"/>
        <v>0</v>
      </c>
      <c r="T202" s="120" t="str">
        <f t="shared" si="38"/>
        <v>정</v>
      </c>
      <c r="U202" s="113">
        <f>IFERROR(IF(P202&lt;8,기준정보!$H$7-N202,0),0)</f>
        <v>0</v>
      </c>
      <c r="V202" s="120">
        <f t="shared" si="47"/>
        <v>0</v>
      </c>
      <c r="W202" s="110"/>
    </row>
    <row r="203" spans="1:23">
      <c r="A203" s="89" t="s">
        <v>515</v>
      </c>
      <c r="B203" s="89" t="s">
        <v>300</v>
      </c>
      <c r="C203" s="89" t="s">
        <v>47</v>
      </c>
      <c r="D203" s="89" t="s">
        <v>524</v>
      </c>
      <c r="E203" s="89" t="s">
        <v>525</v>
      </c>
      <c r="F203" s="102">
        <f t="shared" si="37"/>
        <v>43846</v>
      </c>
      <c r="G203" s="125" t="str">
        <f t="shared" si="39"/>
        <v>1월</v>
      </c>
      <c r="H203" s="108">
        <f t="shared" si="40"/>
        <v>4</v>
      </c>
      <c r="I203" s="108" t="str">
        <f>VLOOKUP(H203,기준정보!D:E,2,FALSE)</f>
        <v>목</v>
      </c>
      <c r="J203" s="110" t="str">
        <f>IFERROR(VLOOKUP(F203,기준정보!A:B,2,FALSE),"")</f>
        <v/>
      </c>
      <c r="K203" s="110" t="str">
        <f t="shared" si="41"/>
        <v>정상근무</v>
      </c>
      <c r="L203" s="113">
        <f>IFERROR(IF(E203-D203&lt;0,기준정보!$H$11-공여사들_가공!D203+공여사들_가공!E203,E203-D203),"")</f>
        <v>0.38103009259259263</v>
      </c>
      <c r="M203" s="113">
        <f>IF(E203&gt;=기준정보!$H$4,기준정보!$H$6,IF(E203&gt;=기준정보!$H$3,E203-기준정보!$H$3,IF(E203&gt;=기준정보!$H$2,기준정보!$H$5,IF(E203&gt;=기준정보!$H$1,E203-기준정보!$H$1,0))))</f>
        <v>2.908564814814818E-2</v>
      </c>
      <c r="N203" s="113">
        <f t="shared" si="42"/>
        <v>0.35194444444444445</v>
      </c>
      <c r="O203" s="114">
        <f t="shared" si="43"/>
        <v>8.4466666666666672</v>
      </c>
      <c r="P203" s="120">
        <f t="shared" si="44"/>
        <v>8</v>
      </c>
      <c r="Q203" s="120">
        <f t="shared" si="45"/>
        <v>8</v>
      </c>
      <c r="R203" s="120">
        <f t="shared" si="36"/>
        <v>0</v>
      </c>
      <c r="S203" s="120">
        <f t="shared" si="46"/>
        <v>0</v>
      </c>
      <c r="T203" s="120" t="str">
        <f t="shared" si="38"/>
        <v>정</v>
      </c>
      <c r="U203" s="113">
        <f>IFERROR(IF(P203&lt;8,기준정보!$H$7-N203,0),0)</f>
        <v>0</v>
      </c>
      <c r="V203" s="120">
        <f t="shared" si="47"/>
        <v>0</v>
      </c>
      <c r="W203" s="110"/>
    </row>
    <row r="204" spans="1:23">
      <c r="A204" s="89" t="s">
        <v>515</v>
      </c>
      <c r="B204" s="89" t="s">
        <v>301</v>
      </c>
      <c r="C204" s="89" t="s">
        <v>44</v>
      </c>
      <c r="D204" s="89" t="s">
        <v>526</v>
      </c>
      <c r="E204" s="89" t="s">
        <v>254</v>
      </c>
      <c r="F204" s="102">
        <f t="shared" si="37"/>
        <v>43846</v>
      </c>
      <c r="G204" s="125" t="str">
        <f t="shared" si="39"/>
        <v>1월</v>
      </c>
      <c r="H204" s="108">
        <f t="shared" si="40"/>
        <v>4</v>
      </c>
      <c r="I204" s="108" t="str">
        <f>VLOOKUP(H204,기준정보!D:E,2,FALSE)</f>
        <v>목</v>
      </c>
      <c r="J204" s="110" t="str">
        <f>IFERROR(VLOOKUP(F204,기준정보!A:B,2,FALSE),"")</f>
        <v/>
      </c>
      <c r="K204" s="110" t="str">
        <f t="shared" si="41"/>
        <v>정상근무</v>
      </c>
      <c r="L204" s="113">
        <f>IFERROR(IF(E204-D204&lt;0,기준정보!$H$11-공여사들_가공!D204+공여사들_가공!E204,E204-D204),"")</f>
        <v>0.38495370370370369</v>
      </c>
      <c r="M204" s="113">
        <f>IF(E204&gt;=기준정보!$H$4,기준정보!$H$6,IF(E204&gt;=기준정보!$H$3,E204-기준정보!$H$3,IF(E204&gt;=기준정보!$H$2,기준정보!$H$5,IF(E204&gt;=기준정보!$H$1,E204-기준정보!$H$1,0))))</f>
        <v>2.5902777777777719E-2</v>
      </c>
      <c r="N204" s="113">
        <f t="shared" si="42"/>
        <v>0.35905092592592597</v>
      </c>
      <c r="O204" s="114">
        <f t="shared" si="43"/>
        <v>8.6172222222222228</v>
      </c>
      <c r="P204" s="120">
        <f t="shared" si="44"/>
        <v>8</v>
      </c>
      <c r="Q204" s="120">
        <f t="shared" si="45"/>
        <v>8</v>
      </c>
      <c r="R204" s="120">
        <f t="shared" si="36"/>
        <v>0</v>
      </c>
      <c r="S204" s="120">
        <f t="shared" si="46"/>
        <v>0</v>
      </c>
      <c r="T204" s="120" t="str">
        <f t="shared" si="38"/>
        <v>정</v>
      </c>
      <c r="U204" s="113">
        <f>IFERROR(IF(P204&lt;8,기준정보!$H$7-N204,0),0)</f>
        <v>0</v>
      </c>
      <c r="V204" s="120">
        <f t="shared" si="47"/>
        <v>0</v>
      </c>
      <c r="W204" s="110"/>
    </row>
    <row r="205" spans="1:23">
      <c r="A205" s="89" t="s">
        <v>515</v>
      </c>
      <c r="B205" s="89" t="s">
        <v>288</v>
      </c>
      <c r="C205" s="89" t="s">
        <v>45</v>
      </c>
      <c r="D205" s="89" t="s">
        <v>527</v>
      </c>
      <c r="E205" s="89" t="s">
        <v>528</v>
      </c>
      <c r="F205" s="102">
        <f t="shared" si="37"/>
        <v>43846</v>
      </c>
      <c r="G205" s="125" t="str">
        <f t="shared" si="39"/>
        <v>1월</v>
      </c>
      <c r="H205" s="108">
        <f t="shared" si="40"/>
        <v>4</v>
      </c>
      <c r="I205" s="108" t="str">
        <f>VLOOKUP(H205,기준정보!D:E,2,FALSE)</f>
        <v>목</v>
      </c>
      <c r="J205" s="110" t="str">
        <f>IFERROR(VLOOKUP(F205,기준정보!A:B,2,FALSE),"")</f>
        <v/>
      </c>
      <c r="K205" s="110" t="str">
        <f t="shared" si="41"/>
        <v>정상근무</v>
      </c>
      <c r="L205" s="113">
        <f>IFERROR(IF(E205-D205&lt;0,기준정보!$H$11-공여사들_가공!D205+공여사들_가공!E205,E205-D205),"")</f>
        <v>0.37690972222222224</v>
      </c>
      <c r="M205" s="113">
        <f>IF(E205&gt;=기준정보!$H$4,기준정보!$H$6,IF(E205&gt;=기준정보!$H$3,E205-기준정보!$H$3,IF(E205&gt;=기준정보!$H$2,기준정보!$H$5,IF(E205&gt;=기준정보!$H$1,E205-기준정보!$H$1,0))))</f>
        <v>2.4895833333333339E-2</v>
      </c>
      <c r="N205" s="113">
        <f t="shared" si="42"/>
        <v>0.3520138888888889</v>
      </c>
      <c r="O205" s="114">
        <f t="shared" si="43"/>
        <v>8.4483333333333341</v>
      </c>
      <c r="P205" s="120">
        <f t="shared" si="44"/>
        <v>8</v>
      </c>
      <c r="Q205" s="120">
        <f t="shared" si="45"/>
        <v>8</v>
      </c>
      <c r="R205" s="120">
        <f t="shared" si="36"/>
        <v>0</v>
      </c>
      <c r="S205" s="120">
        <f t="shared" si="46"/>
        <v>0</v>
      </c>
      <c r="T205" s="120" t="str">
        <f t="shared" si="38"/>
        <v>정</v>
      </c>
      <c r="U205" s="113">
        <f>IFERROR(IF(P205&lt;8,기준정보!$H$7-N205,0),0)</f>
        <v>0</v>
      </c>
      <c r="V205" s="120">
        <f t="shared" si="47"/>
        <v>0</v>
      </c>
      <c r="W205" s="110"/>
    </row>
    <row r="206" spans="1:23">
      <c r="A206" s="89" t="s">
        <v>515</v>
      </c>
      <c r="B206" s="89" t="s">
        <v>289</v>
      </c>
      <c r="C206" s="89" t="s">
        <v>44</v>
      </c>
      <c r="D206" s="89" t="s">
        <v>529</v>
      </c>
      <c r="E206" s="89" t="s">
        <v>270</v>
      </c>
      <c r="F206" s="102">
        <f t="shared" si="37"/>
        <v>43846</v>
      </c>
      <c r="G206" s="125" t="str">
        <f t="shared" si="39"/>
        <v>1월</v>
      </c>
      <c r="H206" s="108">
        <f t="shared" si="40"/>
        <v>4</v>
      </c>
      <c r="I206" s="108" t="str">
        <f>VLOOKUP(H206,기준정보!D:E,2,FALSE)</f>
        <v>목</v>
      </c>
      <c r="J206" s="110" t="str">
        <f>IFERROR(VLOOKUP(F206,기준정보!A:B,2,FALSE),"")</f>
        <v/>
      </c>
      <c r="K206" s="110" t="str">
        <f t="shared" si="41"/>
        <v>정상근무</v>
      </c>
      <c r="L206" s="113">
        <f>IFERROR(IF(E206-D206&lt;0,기준정보!$H$11-공여사들_가공!D206+공여사들_가공!E206,E206-D206),"")</f>
        <v>0.49899305555555562</v>
      </c>
      <c r="M206" s="113">
        <f>IF(E206&gt;=기준정보!$H$4,기준정보!$H$6,IF(E206&gt;=기준정보!$H$3,E206-기준정보!$H$3,IF(E206&gt;=기준정보!$H$2,기준정보!$H$5,IF(E206&gt;=기준정보!$H$1,E206-기준정보!$H$1,0))))</f>
        <v>2.7905092592592662E-2</v>
      </c>
      <c r="N206" s="113">
        <f t="shared" si="42"/>
        <v>0.47108796296296296</v>
      </c>
      <c r="O206" s="114">
        <f t="shared" si="43"/>
        <v>11.306111111111111</v>
      </c>
      <c r="P206" s="120">
        <f t="shared" si="44"/>
        <v>11</v>
      </c>
      <c r="Q206" s="120">
        <f t="shared" si="45"/>
        <v>8</v>
      </c>
      <c r="R206" s="120">
        <f t="shared" si="36"/>
        <v>3</v>
      </c>
      <c r="S206" s="120">
        <f t="shared" si="46"/>
        <v>0</v>
      </c>
      <c r="T206" s="120" t="str">
        <f t="shared" si="38"/>
        <v>정</v>
      </c>
      <c r="U206" s="113">
        <f>IFERROR(IF(P206&lt;8,기준정보!$H$7-N206,0),0)</f>
        <v>0</v>
      </c>
      <c r="V206" s="120">
        <f t="shared" si="47"/>
        <v>0</v>
      </c>
      <c r="W206" s="110"/>
    </row>
    <row r="207" spans="1:23">
      <c r="A207" s="89" t="s">
        <v>515</v>
      </c>
      <c r="B207" s="89" t="s">
        <v>290</v>
      </c>
      <c r="C207" s="89" t="s">
        <v>49</v>
      </c>
      <c r="D207" s="89" t="s">
        <v>530</v>
      </c>
      <c r="E207" s="89" t="s">
        <v>50</v>
      </c>
      <c r="F207" s="102">
        <f t="shared" si="37"/>
        <v>43846</v>
      </c>
      <c r="G207" s="125" t="str">
        <f t="shared" si="39"/>
        <v>1월</v>
      </c>
      <c r="H207" s="108">
        <f t="shared" si="40"/>
        <v>4</v>
      </c>
      <c r="I207" s="108" t="str">
        <f>VLOOKUP(H207,기준정보!D:E,2,FALSE)</f>
        <v>목</v>
      </c>
      <c r="J207" s="110" t="str">
        <f>IFERROR(VLOOKUP(F207,기준정보!A:B,2,FALSE),"")</f>
        <v/>
      </c>
      <c r="K207" s="110" t="str">
        <f t="shared" si="41"/>
        <v>정상근무</v>
      </c>
      <c r="L207" s="113" t="str">
        <f>IFERROR(IF(E207-D207&lt;0,기준정보!$H$11-공여사들_가공!D207+공여사들_가공!E207,E207-D207),"")</f>
        <v/>
      </c>
      <c r="M207" s="113">
        <f>IF(E207&gt;=기준정보!$H$4,기준정보!$H$6,IF(E207&gt;=기준정보!$H$3,E207-기준정보!$H$3,IF(E207&gt;=기준정보!$H$2,기준정보!$H$5,IF(E207&gt;=기준정보!$H$1,E207-기준정보!$H$1,0))))</f>
        <v>0</v>
      </c>
      <c r="N207" s="113" t="str">
        <f t="shared" si="42"/>
        <v/>
      </c>
      <c r="O207" s="114" t="str">
        <f t="shared" si="43"/>
        <v/>
      </c>
      <c r="P207" s="120">
        <f t="shared" si="44"/>
        <v>0</v>
      </c>
      <c r="Q207" s="120">
        <f t="shared" si="45"/>
        <v>0</v>
      </c>
      <c r="R207" s="120">
        <f t="shared" si="36"/>
        <v>0</v>
      </c>
      <c r="S207" s="120">
        <f t="shared" si="46"/>
        <v>0</v>
      </c>
      <c r="T207" s="120" t="str">
        <f t="shared" si="38"/>
        <v/>
      </c>
      <c r="U207" s="113">
        <f>IFERROR(IF(P207&lt;8,기준정보!$H$7-N207,0),0)</f>
        <v>0</v>
      </c>
      <c r="V207" s="120">
        <f t="shared" si="47"/>
        <v>0</v>
      </c>
      <c r="W207" s="110"/>
    </row>
    <row r="208" spans="1:23">
      <c r="A208" s="89" t="s">
        <v>515</v>
      </c>
      <c r="B208" s="89" t="s">
        <v>291</v>
      </c>
      <c r="C208" s="89" t="s">
        <v>309</v>
      </c>
      <c r="D208" s="89" t="s">
        <v>531</v>
      </c>
      <c r="E208" s="89" t="s">
        <v>50</v>
      </c>
      <c r="F208" s="102">
        <f t="shared" si="37"/>
        <v>43846</v>
      </c>
      <c r="G208" s="125" t="str">
        <f t="shared" si="39"/>
        <v>1월</v>
      </c>
      <c r="H208" s="108">
        <f t="shared" si="40"/>
        <v>4</v>
      </c>
      <c r="I208" s="108" t="str">
        <f>VLOOKUP(H208,기준정보!D:E,2,FALSE)</f>
        <v>목</v>
      </c>
      <c r="J208" s="110" t="str">
        <f>IFERROR(VLOOKUP(F208,기준정보!A:B,2,FALSE),"")</f>
        <v/>
      </c>
      <c r="K208" s="110" t="str">
        <f t="shared" si="41"/>
        <v>정상근무</v>
      </c>
      <c r="L208" s="113" t="str">
        <f>IFERROR(IF(E208-D208&lt;0,기준정보!$H$11-공여사들_가공!D208+공여사들_가공!E208,E208-D208),"")</f>
        <v/>
      </c>
      <c r="M208" s="113">
        <f>IF(E208&gt;=기준정보!$H$4,기준정보!$H$6,IF(E208&gt;=기준정보!$H$3,E208-기준정보!$H$3,IF(E208&gt;=기준정보!$H$2,기준정보!$H$5,IF(E208&gt;=기준정보!$H$1,E208-기준정보!$H$1,0))))</f>
        <v>0</v>
      </c>
      <c r="N208" s="113" t="str">
        <f t="shared" si="42"/>
        <v/>
      </c>
      <c r="O208" s="114" t="str">
        <f t="shared" si="43"/>
        <v/>
      </c>
      <c r="P208" s="120">
        <f t="shared" si="44"/>
        <v>0</v>
      </c>
      <c r="Q208" s="120">
        <f t="shared" si="45"/>
        <v>0</v>
      </c>
      <c r="R208" s="120">
        <f t="shared" si="36"/>
        <v>0</v>
      </c>
      <c r="S208" s="120">
        <f t="shared" si="46"/>
        <v>0</v>
      </c>
      <c r="T208" s="120" t="str">
        <f t="shared" si="38"/>
        <v/>
      </c>
      <c r="U208" s="113">
        <f>IFERROR(IF(P208&lt;8,기준정보!$H$7-N208,0),0)</f>
        <v>0</v>
      </c>
      <c r="V208" s="120">
        <f t="shared" si="47"/>
        <v>0</v>
      </c>
      <c r="W208" s="110"/>
    </row>
    <row r="209" spans="1:23">
      <c r="A209" s="89" t="s">
        <v>515</v>
      </c>
      <c r="B209" s="89" t="s">
        <v>292</v>
      </c>
      <c r="C209" s="89" t="s">
        <v>45</v>
      </c>
      <c r="D209" s="89" t="s">
        <v>50</v>
      </c>
      <c r="E209" s="89" t="s">
        <v>50</v>
      </c>
      <c r="F209" s="102">
        <f t="shared" si="37"/>
        <v>43846</v>
      </c>
      <c r="G209" s="125" t="str">
        <f t="shared" si="39"/>
        <v>1월</v>
      </c>
      <c r="H209" s="108">
        <f t="shared" si="40"/>
        <v>4</v>
      </c>
      <c r="I209" s="108" t="str">
        <f>VLOOKUP(H209,기준정보!D:E,2,FALSE)</f>
        <v>목</v>
      </c>
      <c r="J209" s="110" t="str">
        <f>IFERROR(VLOOKUP(F209,기준정보!A:B,2,FALSE),"")</f>
        <v/>
      </c>
      <c r="K209" s="110" t="str">
        <f t="shared" si="41"/>
        <v>정상근무</v>
      </c>
      <c r="L209" s="113" t="str">
        <f>IFERROR(IF(E209-D209&lt;0,기준정보!$H$11-공여사들_가공!D209+공여사들_가공!E209,E209-D209),"")</f>
        <v/>
      </c>
      <c r="M209" s="113">
        <f>IF(E209&gt;=기준정보!$H$4,기준정보!$H$6,IF(E209&gt;=기준정보!$H$3,E209-기준정보!$H$3,IF(E209&gt;=기준정보!$H$2,기준정보!$H$5,IF(E209&gt;=기준정보!$H$1,E209-기준정보!$H$1,0))))</f>
        <v>0</v>
      </c>
      <c r="N209" s="113" t="str">
        <f t="shared" si="42"/>
        <v/>
      </c>
      <c r="O209" s="114" t="str">
        <f t="shared" si="43"/>
        <v/>
      </c>
      <c r="P209" s="120">
        <f t="shared" si="44"/>
        <v>0</v>
      </c>
      <c r="Q209" s="120">
        <f t="shared" si="45"/>
        <v>0</v>
      </c>
      <c r="R209" s="120">
        <f t="shared" si="36"/>
        <v>0</v>
      </c>
      <c r="S209" s="120">
        <f t="shared" si="46"/>
        <v>0</v>
      </c>
      <c r="T209" s="120" t="str">
        <f t="shared" si="38"/>
        <v/>
      </c>
      <c r="U209" s="113">
        <f>IFERROR(IF(P209&lt;8,기준정보!$H$7-N209,0),0)</f>
        <v>0</v>
      </c>
      <c r="V209" s="120">
        <f t="shared" si="47"/>
        <v>0</v>
      </c>
      <c r="W209" s="110"/>
    </row>
    <row r="210" spans="1:23">
      <c r="A210" s="89" t="s">
        <v>532</v>
      </c>
      <c r="B210" s="89" t="s">
        <v>294</v>
      </c>
      <c r="C210" s="89" t="s">
        <v>45</v>
      </c>
      <c r="D210" s="89" t="s">
        <v>533</v>
      </c>
      <c r="E210" s="89" t="s">
        <v>534</v>
      </c>
      <c r="F210" s="102">
        <f t="shared" si="37"/>
        <v>43847</v>
      </c>
      <c r="G210" s="125" t="str">
        <f t="shared" si="39"/>
        <v>1월</v>
      </c>
      <c r="H210" s="108">
        <f t="shared" si="40"/>
        <v>5</v>
      </c>
      <c r="I210" s="108" t="str">
        <f>VLOOKUP(H210,기준정보!D:E,2,FALSE)</f>
        <v>금</v>
      </c>
      <c r="J210" s="110" t="str">
        <f>IFERROR(VLOOKUP(F210,기준정보!A:B,2,FALSE),"")</f>
        <v/>
      </c>
      <c r="K210" s="110" t="str">
        <f t="shared" si="41"/>
        <v>정상근무</v>
      </c>
      <c r="L210" s="113">
        <f>IFERROR(IF(E210-D210&lt;0,기준정보!$H$11-공여사들_가공!D210+공여사들_가공!E210,E210-D210),"")</f>
        <v>0.67475694444444445</v>
      </c>
      <c r="M210" s="113">
        <f>IF(E210&gt;=기준정보!$H$4,기준정보!$H$6,IF(E210&gt;=기준정보!$H$3,E210-기준정보!$H$3,IF(E210&gt;=기준정보!$H$2,기준정보!$H$5,IF(E210&gt;=기준정보!$H$1,E210-기준정보!$H$1,0))))</f>
        <v>0</v>
      </c>
      <c r="N210" s="113">
        <f t="shared" si="42"/>
        <v>0.67475694444444445</v>
      </c>
      <c r="O210" s="114">
        <f t="shared" si="43"/>
        <v>16.194166666666668</v>
      </c>
      <c r="P210" s="120">
        <f t="shared" si="44"/>
        <v>16</v>
      </c>
      <c r="Q210" s="120">
        <f t="shared" si="45"/>
        <v>8</v>
      </c>
      <c r="R210" s="120">
        <f t="shared" si="36"/>
        <v>3</v>
      </c>
      <c r="S210" s="120">
        <f t="shared" si="46"/>
        <v>5</v>
      </c>
      <c r="T210" s="120" t="str">
        <f t="shared" si="38"/>
        <v>정</v>
      </c>
      <c r="U210" s="113">
        <f>IFERROR(IF(P210&lt;8,기준정보!$H$7-N210,0),0)</f>
        <v>0</v>
      </c>
      <c r="V210" s="120">
        <f t="shared" si="47"/>
        <v>0</v>
      </c>
      <c r="W210" s="110"/>
    </row>
    <row r="211" spans="1:23">
      <c r="A211" s="89" t="s">
        <v>532</v>
      </c>
      <c r="B211" s="89" t="s">
        <v>295</v>
      </c>
      <c r="C211" s="89" t="s">
        <v>43</v>
      </c>
      <c r="D211" s="89" t="s">
        <v>262</v>
      </c>
      <c r="E211" s="89" t="s">
        <v>535</v>
      </c>
      <c r="F211" s="102">
        <f t="shared" si="37"/>
        <v>43847</v>
      </c>
      <c r="G211" s="125" t="str">
        <f t="shared" si="39"/>
        <v>1월</v>
      </c>
      <c r="H211" s="108">
        <f t="shared" si="40"/>
        <v>5</v>
      </c>
      <c r="I211" s="108" t="str">
        <f>VLOOKUP(H211,기준정보!D:E,2,FALSE)</f>
        <v>금</v>
      </c>
      <c r="J211" s="110" t="str">
        <f>IFERROR(VLOOKUP(F211,기준정보!A:B,2,FALSE),"")</f>
        <v/>
      </c>
      <c r="K211" s="110" t="str">
        <f t="shared" si="41"/>
        <v>정상근무</v>
      </c>
      <c r="L211" s="113">
        <f>IFERROR(IF(E211-D211&lt;0,기준정보!$H$11-공여사들_가공!D211+공여사들_가공!E211,E211-D211),"")</f>
        <v>0.58267361111111116</v>
      </c>
      <c r="M211" s="113" t="str">
        <f>IF(E211&gt;=기준정보!$H$4,기준정보!$H$6,IF(E211&gt;=기준정보!$H$3,E211-기준정보!$H$3,IF(E211&gt;=기준정보!$H$2,기준정보!$H$5,IF(E211&gt;=기준정보!$H$1,E211-기준정보!$H$1,0))))</f>
        <v>2:00:00</v>
      </c>
      <c r="N211" s="113">
        <f t="shared" si="42"/>
        <v>0.49934027777777784</v>
      </c>
      <c r="O211" s="114">
        <f t="shared" si="43"/>
        <v>11.984166666666665</v>
      </c>
      <c r="P211" s="120">
        <f t="shared" si="44"/>
        <v>11</v>
      </c>
      <c r="Q211" s="120">
        <f t="shared" si="45"/>
        <v>8</v>
      </c>
      <c r="R211" s="120">
        <f t="shared" si="36"/>
        <v>3</v>
      </c>
      <c r="S211" s="120">
        <f t="shared" si="46"/>
        <v>0</v>
      </c>
      <c r="T211" s="120" t="str">
        <f t="shared" si="38"/>
        <v>정</v>
      </c>
      <c r="U211" s="113">
        <f>IFERROR(IF(P211&lt;8,기준정보!$H$7-N211,0),0)</f>
        <v>0</v>
      </c>
      <c r="V211" s="120">
        <f t="shared" si="47"/>
        <v>0</v>
      </c>
      <c r="W211" s="110"/>
    </row>
    <row r="212" spans="1:23">
      <c r="A212" s="89" t="s">
        <v>532</v>
      </c>
      <c r="B212" s="89" t="s">
        <v>296</v>
      </c>
      <c r="C212" s="89" t="s">
        <v>46</v>
      </c>
      <c r="D212" s="89" t="s">
        <v>536</v>
      </c>
      <c r="E212" s="89" t="s">
        <v>50</v>
      </c>
      <c r="F212" s="102">
        <f t="shared" si="37"/>
        <v>43847</v>
      </c>
      <c r="G212" s="125" t="str">
        <f t="shared" si="39"/>
        <v>1월</v>
      </c>
      <c r="H212" s="108">
        <f t="shared" si="40"/>
        <v>5</v>
      </c>
      <c r="I212" s="108" t="str">
        <f>VLOOKUP(H212,기준정보!D:E,2,FALSE)</f>
        <v>금</v>
      </c>
      <c r="J212" s="110" t="str">
        <f>IFERROR(VLOOKUP(F212,기준정보!A:B,2,FALSE),"")</f>
        <v/>
      </c>
      <c r="K212" s="110" t="str">
        <f t="shared" si="41"/>
        <v>정상근무</v>
      </c>
      <c r="L212" s="113" t="str">
        <f>IFERROR(IF(E212-D212&lt;0,기준정보!$H$11-공여사들_가공!D212+공여사들_가공!E212,E212-D212),"")</f>
        <v/>
      </c>
      <c r="M212" s="113">
        <f>IF(E212&gt;=기준정보!$H$4,기준정보!$H$6,IF(E212&gt;=기준정보!$H$3,E212-기준정보!$H$3,IF(E212&gt;=기준정보!$H$2,기준정보!$H$5,IF(E212&gt;=기준정보!$H$1,E212-기준정보!$H$1,0))))</f>
        <v>0</v>
      </c>
      <c r="N212" s="113" t="str">
        <f t="shared" si="42"/>
        <v/>
      </c>
      <c r="O212" s="114" t="str">
        <f t="shared" si="43"/>
        <v/>
      </c>
      <c r="P212" s="120">
        <f t="shared" si="44"/>
        <v>0</v>
      </c>
      <c r="Q212" s="120">
        <f t="shared" si="45"/>
        <v>0</v>
      </c>
      <c r="R212" s="120">
        <f t="shared" si="36"/>
        <v>0</v>
      </c>
      <c r="S212" s="120">
        <f t="shared" si="46"/>
        <v>0</v>
      </c>
      <c r="T212" s="120" t="str">
        <f t="shared" si="38"/>
        <v/>
      </c>
      <c r="U212" s="113">
        <f>IFERROR(IF(P212&lt;8,기준정보!$H$7-N212,0),0)</f>
        <v>0</v>
      </c>
      <c r="V212" s="120">
        <f t="shared" si="47"/>
        <v>0</v>
      </c>
      <c r="W212" s="110"/>
    </row>
    <row r="213" spans="1:23">
      <c r="A213" s="89" t="s">
        <v>532</v>
      </c>
      <c r="B213" s="89" t="s">
        <v>297</v>
      </c>
      <c r="C213" s="89" t="s">
        <v>45</v>
      </c>
      <c r="D213" s="89" t="s">
        <v>265</v>
      </c>
      <c r="E213" s="89" t="s">
        <v>50</v>
      </c>
      <c r="F213" s="102">
        <f t="shared" si="37"/>
        <v>43847</v>
      </c>
      <c r="G213" s="125" t="str">
        <f t="shared" si="39"/>
        <v>1월</v>
      </c>
      <c r="H213" s="108">
        <f t="shared" si="40"/>
        <v>5</v>
      </c>
      <c r="I213" s="108" t="str">
        <f>VLOOKUP(H213,기준정보!D:E,2,FALSE)</f>
        <v>금</v>
      </c>
      <c r="J213" s="110" t="str">
        <f>IFERROR(VLOOKUP(F213,기준정보!A:B,2,FALSE),"")</f>
        <v/>
      </c>
      <c r="K213" s="110" t="str">
        <f t="shared" si="41"/>
        <v>정상근무</v>
      </c>
      <c r="L213" s="113" t="str">
        <f>IFERROR(IF(E213-D213&lt;0,기준정보!$H$11-공여사들_가공!D213+공여사들_가공!E213,E213-D213),"")</f>
        <v/>
      </c>
      <c r="M213" s="113">
        <f>IF(E213&gt;=기준정보!$H$4,기준정보!$H$6,IF(E213&gt;=기준정보!$H$3,E213-기준정보!$H$3,IF(E213&gt;=기준정보!$H$2,기준정보!$H$5,IF(E213&gt;=기준정보!$H$1,E213-기준정보!$H$1,0))))</f>
        <v>0</v>
      </c>
      <c r="N213" s="113" t="str">
        <f t="shared" si="42"/>
        <v/>
      </c>
      <c r="O213" s="114" t="str">
        <f t="shared" si="43"/>
        <v/>
      </c>
      <c r="P213" s="120">
        <f t="shared" si="44"/>
        <v>0</v>
      </c>
      <c r="Q213" s="120">
        <f t="shared" si="45"/>
        <v>0</v>
      </c>
      <c r="R213" s="120">
        <f t="shared" si="36"/>
        <v>0</v>
      </c>
      <c r="S213" s="120">
        <f t="shared" si="46"/>
        <v>0</v>
      </c>
      <c r="T213" s="120" t="str">
        <f t="shared" si="38"/>
        <v/>
      </c>
      <c r="U213" s="113">
        <f>IFERROR(IF(P213&lt;8,기준정보!$H$7-N213,0),0)</f>
        <v>0</v>
      </c>
      <c r="V213" s="120">
        <f t="shared" si="47"/>
        <v>0</v>
      </c>
      <c r="W213" s="110"/>
    </row>
    <row r="214" spans="1:23">
      <c r="A214" s="89" t="s">
        <v>532</v>
      </c>
      <c r="B214" s="89" t="s">
        <v>298</v>
      </c>
      <c r="C214" s="89" t="s">
        <v>48</v>
      </c>
      <c r="D214" s="89" t="s">
        <v>537</v>
      </c>
      <c r="E214" s="89" t="s">
        <v>538</v>
      </c>
      <c r="F214" s="102">
        <f t="shared" si="37"/>
        <v>43847</v>
      </c>
      <c r="G214" s="125" t="str">
        <f t="shared" si="39"/>
        <v>1월</v>
      </c>
      <c r="H214" s="108">
        <f t="shared" si="40"/>
        <v>5</v>
      </c>
      <c r="I214" s="108" t="str">
        <f>VLOOKUP(H214,기준정보!D:E,2,FALSE)</f>
        <v>금</v>
      </c>
      <c r="J214" s="110" t="str">
        <f>IFERROR(VLOOKUP(F214,기준정보!A:B,2,FALSE),"")</f>
        <v/>
      </c>
      <c r="K214" s="110" t="str">
        <f t="shared" si="41"/>
        <v>정상근무</v>
      </c>
      <c r="L214" s="113">
        <f>IFERROR(IF(E214-D214&lt;0,기준정보!$H$11-공여사들_가공!D214+공여사들_가공!E214,E214-D214),"")</f>
        <v>0.37869212962962967</v>
      </c>
      <c r="M214" s="113">
        <f>IF(E214&gt;=기준정보!$H$4,기준정보!$H$6,IF(E214&gt;=기준정보!$H$3,E214-기준정보!$H$3,IF(E214&gt;=기준정보!$H$2,기준정보!$H$5,IF(E214&gt;=기준정보!$H$1,E214-기준정보!$H$1,0))))</f>
        <v>1.4409722222222254E-2</v>
      </c>
      <c r="N214" s="113">
        <f t="shared" si="42"/>
        <v>0.36428240740740742</v>
      </c>
      <c r="O214" s="114">
        <f t="shared" si="43"/>
        <v>8.7427777777777766</v>
      </c>
      <c r="P214" s="120">
        <f t="shared" si="44"/>
        <v>8</v>
      </c>
      <c r="Q214" s="120">
        <f t="shared" si="45"/>
        <v>8</v>
      </c>
      <c r="R214" s="120">
        <f t="shared" si="36"/>
        <v>0</v>
      </c>
      <c r="S214" s="120">
        <f t="shared" si="46"/>
        <v>0</v>
      </c>
      <c r="T214" s="120" t="str">
        <f t="shared" si="38"/>
        <v>정</v>
      </c>
      <c r="U214" s="113">
        <f>IFERROR(IF(P214&lt;8,기준정보!$H$7-N214,0),0)</f>
        <v>0</v>
      </c>
      <c r="V214" s="120">
        <f t="shared" si="47"/>
        <v>0</v>
      </c>
      <c r="W214" s="110"/>
    </row>
    <row r="215" spans="1:23">
      <c r="A215" s="89" t="s">
        <v>532</v>
      </c>
      <c r="B215" s="89" t="s">
        <v>299</v>
      </c>
      <c r="C215" s="89" t="s">
        <v>47</v>
      </c>
      <c r="D215" s="89" t="s">
        <v>539</v>
      </c>
      <c r="E215" s="89" t="s">
        <v>540</v>
      </c>
      <c r="F215" s="102">
        <f t="shared" si="37"/>
        <v>43847</v>
      </c>
      <c r="G215" s="125" t="str">
        <f t="shared" si="39"/>
        <v>1월</v>
      </c>
      <c r="H215" s="108">
        <f t="shared" si="40"/>
        <v>5</v>
      </c>
      <c r="I215" s="108" t="str">
        <f>VLOOKUP(H215,기준정보!D:E,2,FALSE)</f>
        <v>금</v>
      </c>
      <c r="J215" s="110" t="str">
        <f>IFERROR(VLOOKUP(F215,기준정보!A:B,2,FALSE),"")</f>
        <v/>
      </c>
      <c r="K215" s="110" t="str">
        <f t="shared" si="41"/>
        <v>정상근무</v>
      </c>
      <c r="L215" s="113">
        <f>IFERROR(IF(E215-D215&lt;0,기준정보!$H$11-공여사들_가공!D215+공여사들_가공!E215,E215-D215),"")</f>
        <v>0.37150462962962966</v>
      </c>
      <c r="M215" s="113">
        <f>IF(E215&gt;=기준정보!$H$4,기준정보!$H$6,IF(E215&gt;=기준정보!$H$3,E215-기준정보!$H$3,IF(E215&gt;=기준정보!$H$2,기준정보!$H$5,IF(E215&gt;=기준정보!$H$1,E215-기준정보!$H$1,0))))</f>
        <v>1.6979166666666656E-2</v>
      </c>
      <c r="N215" s="113">
        <f t="shared" si="42"/>
        <v>0.354525462962963</v>
      </c>
      <c r="O215" s="114">
        <f t="shared" si="43"/>
        <v>8.5086111111111116</v>
      </c>
      <c r="P215" s="120">
        <f t="shared" si="44"/>
        <v>8</v>
      </c>
      <c r="Q215" s="120">
        <f t="shared" si="45"/>
        <v>8</v>
      </c>
      <c r="R215" s="120">
        <f t="shared" si="36"/>
        <v>0</v>
      </c>
      <c r="S215" s="120">
        <f t="shared" si="46"/>
        <v>0</v>
      </c>
      <c r="T215" s="120" t="str">
        <f t="shared" si="38"/>
        <v>정</v>
      </c>
      <c r="U215" s="113">
        <f>IFERROR(IF(P215&lt;8,기준정보!$H$7-N215,0),0)</f>
        <v>0</v>
      </c>
      <c r="V215" s="120">
        <f t="shared" si="47"/>
        <v>0</v>
      </c>
      <c r="W215" s="110"/>
    </row>
    <row r="216" spans="1:23">
      <c r="A216" s="89" t="s">
        <v>532</v>
      </c>
      <c r="B216" s="89" t="s">
        <v>300</v>
      </c>
      <c r="C216" s="89" t="s">
        <v>47</v>
      </c>
      <c r="D216" s="89" t="s">
        <v>201</v>
      </c>
      <c r="E216" s="89" t="s">
        <v>541</v>
      </c>
      <c r="F216" s="102">
        <f t="shared" si="37"/>
        <v>43847</v>
      </c>
      <c r="G216" s="125" t="str">
        <f t="shared" si="39"/>
        <v>1월</v>
      </c>
      <c r="H216" s="108">
        <f t="shared" si="40"/>
        <v>5</v>
      </c>
      <c r="I216" s="108" t="str">
        <f>VLOOKUP(H216,기준정보!D:E,2,FALSE)</f>
        <v>금</v>
      </c>
      <c r="J216" s="110" t="str">
        <f>IFERROR(VLOOKUP(F216,기준정보!A:B,2,FALSE),"")</f>
        <v/>
      </c>
      <c r="K216" s="110" t="str">
        <f t="shared" si="41"/>
        <v>정상근무</v>
      </c>
      <c r="L216" s="113">
        <f>IFERROR(IF(E216-D216&lt;0,기준정보!$H$11-공여사들_가공!D216+공여사들_가공!E216,E216-D216),"")</f>
        <v>0.37482638888888892</v>
      </c>
      <c r="M216" s="113">
        <f>IF(E216&gt;=기준정보!$H$4,기준정보!$H$6,IF(E216&gt;=기준정보!$H$3,E216-기준정보!$H$3,IF(E216&gt;=기준정보!$H$2,기준정보!$H$5,IF(E216&gt;=기준정보!$H$1,E216-기준정보!$H$1,0))))</f>
        <v>1.7002314814814845E-2</v>
      </c>
      <c r="N216" s="113">
        <f t="shared" si="42"/>
        <v>0.35782407407407407</v>
      </c>
      <c r="O216" s="114">
        <f t="shared" si="43"/>
        <v>8.5877777777777791</v>
      </c>
      <c r="P216" s="120">
        <f t="shared" si="44"/>
        <v>8</v>
      </c>
      <c r="Q216" s="120">
        <f t="shared" si="45"/>
        <v>8</v>
      </c>
      <c r="R216" s="120">
        <f t="shared" si="36"/>
        <v>0</v>
      </c>
      <c r="S216" s="120">
        <f t="shared" si="46"/>
        <v>0</v>
      </c>
      <c r="T216" s="120" t="str">
        <f t="shared" si="38"/>
        <v>정</v>
      </c>
      <c r="U216" s="113">
        <f>IFERROR(IF(P216&lt;8,기준정보!$H$7-N216,0),0)</f>
        <v>0</v>
      </c>
      <c r="V216" s="120">
        <f t="shared" si="47"/>
        <v>0</v>
      </c>
      <c r="W216" s="110"/>
    </row>
    <row r="217" spans="1:23">
      <c r="A217" s="89" t="s">
        <v>532</v>
      </c>
      <c r="B217" s="89" t="s">
        <v>301</v>
      </c>
      <c r="C217" s="89" t="s">
        <v>44</v>
      </c>
      <c r="D217" s="89" t="s">
        <v>542</v>
      </c>
      <c r="E217" s="89" t="s">
        <v>543</v>
      </c>
      <c r="F217" s="102">
        <f t="shared" si="37"/>
        <v>43847</v>
      </c>
      <c r="G217" s="125" t="str">
        <f t="shared" si="39"/>
        <v>1월</v>
      </c>
      <c r="H217" s="108">
        <f t="shared" si="40"/>
        <v>5</v>
      </c>
      <c r="I217" s="108" t="str">
        <f>VLOOKUP(H217,기준정보!D:E,2,FALSE)</f>
        <v>금</v>
      </c>
      <c r="J217" s="110" t="str">
        <f>IFERROR(VLOOKUP(F217,기준정보!A:B,2,FALSE),"")</f>
        <v/>
      </c>
      <c r="K217" s="110" t="str">
        <f t="shared" si="41"/>
        <v>정상근무</v>
      </c>
      <c r="L217" s="113">
        <f>IFERROR(IF(E217-D217&lt;0,기준정보!$H$11-공여사들_가공!D217+공여사들_가공!E217,E217-D217),"")</f>
        <v>0.52913194444444445</v>
      </c>
      <c r="M217" s="113" t="str">
        <f>IF(E217&gt;=기준정보!$H$4,기준정보!$H$6,IF(E217&gt;=기준정보!$H$3,E217-기준정보!$H$3,IF(E217&gt;=기준정보!$H$2,기준정보!$H$5,IF(E217&gt;=기준정보!$H$1,E217-기준정보!$H$1,0))))</f>
        <v>2:00:00</v>
      </c>
      <c r="N217" s="113">
        <f t="shared" si="42"/>
        <v>0.44579861111111113</v>
      </c>
      <c r="O217" s="114">
        <f t="shared" si="43"/>
        <v>10.699166666666667</v>
      </c>
      <c r="P217" s="120">
        <f t="shared" si="44"/>
        <v>10</v>
      </c>
      <c r="Q217" s="120">
        <f t="shared" si="45"/>
        <v>8</v>
      </c>
      <c r="R217" s="120">
        <f t="shared" ref="R217:R280" si="48">IF(P217&lt;11,P217-Q217,3)</f>
        <v>2</v>
      </c>
      <c r="S217" s="120">
        <f t="shared" si="46"/>
        <v>0</v>
      </c>
      <c r="T217" s="120" t="str">
        <f t="shared" si="38"/>
        <v>정</v>
      </c>
      <c r="U217" s="113">
        <f>IFERROR(IF(P217&lt;8,기준정보!$H$7-N217,0),0)</f>
        <v>0</v>
      </c>
      <c r="V217" s="120">
        <f t="shared" si="47"/>
        <v>0</v>
      </c>
      <c r="W217" s="110"/>
    </row>
    <row r="218" spans="1:23">
      <c r="A218" s="89" t="s">
        <v>532</v>
      </c>
      <c r="B218" s="89" t="s">
        <v>288</v>
      </c>
      <c r="C218" s="89" t="s">
        <v>45</v>
      </c>
      <c r="D218" s="89" t="s">
        <v>544</v>
      </c>
      <c r="E218" s="89" t="s">
        <v>545</v>
      </c>
      <c r="F218" s="102">
        <f t="shared" si="37"/>
        <v>43847</v>
      </c>
      <c r="G218" s="125" t="str">
        <f t="shared" si="39"/>
        <v>1월</v>
      </c>
      <c r="H218" s="108">
        <f t="shared" si="40"/>
        <v>5</v>
      </c>
      <c r="I218" s="108" t="str">
        <f>VLOOKUP(H218,기준정보!D:E,2,FALSE)</f>
        <v>금</v>
      </c>
      <c r="J218" s="110" t="str">
        <f>IFERROR(VLOOKUP(F218,기준정보!A:B,2,FALSE),"")</f>
        <v/>
      </c>
      <c r="K218" s="110" t="str">
        <f t="shared" si="41"/>
        <v>정상근무</v>
      </c>
      <c r="L218" s="113">
        <f>IFERROR(IF(E218-D218&lt;0,기준정보!$H$11-공여사들_가공!D218+공여사들_가공!E218,E218-D218),"")</f>
        <v>0.73250000000000015</v>
      </c>
      <c r="M218" s="113">
        <f>IF(E218&gt;=기준정보!$H$4,기준정보!$H$6,IF(E218&gt;=기준정보!$H$3,E218-기준정보!$H$3,IF(E218&gt;=기준정보!$H$2,기준정보!$H$5,IF(E218&gt;=기준정보!$H$1,E218-기준정보!$H$1,0))))</f>
        <v>0</v>
      </c>
      <c r="N218" s="113">
        <f t="shared" si="42"/>
        <v>0.73250000000000015</v>
      </c>
      <c r="O218" s="114">
        <f t="shared" si="43"/>
        <v>17.579999999999998</v>
      </c>
      <c r="P218" s="120">
        <f t="shared" si="44"/>
        <v>17</v>
      </c>
      <c r="Q218" s="120">
        <f t="shared" si="45"/>
        <v>8</v>
      </c>
      <c r="R218" s="120">
        <f t="shared" si="48"/>
        <v>3</v>
      </c>
      <c r="S218" s="120">
        <f t="shared" si="46"/>
        <v>6</v>
      </c>
      <c r="T218" s="120" t="str">
        <f t="shared" si="38"/>
        <v>정</v>
      </c>
      <c r="U218" s="113">
        <f>IFERROR(IF(P218&lt;8,기준정보!$H$7-N218,0),0)</f>
        <v>0</v>
      </c>
      <c r="V218" s="120">
        <f t="shared" si="47"/>
        <v>0</v>
      </c>
      <c r="W218" s="110"/>
    </row>
    <row r="219" spans="1:23">
      <c r="A219" s="89" t="s">
        <v>532</v>
      </c>
      <c r="B219" s="89" t="s">
        <v>289</v>
      </c>
      <c r="C219" s="89" t="s">
        <v>44</v>
      </c>
      <c r="D219" s="89" t="s">
        <v>546</v>
      </c>
      <c r="E219" s="89" t="s">
        <v>50</v>
      </c>
      <c r="F219" s="102">
        <f t="shared" si="37"/>
        <v>43847</v>
      </c>
      <c r="G219" s="125" t="str">
        <f t="shared" si="39"/>
        <v>1월</v>
      </c>
      <c r="H219" s="108">
        <f t="shared" si="40"/>
        <v>5</v>
      </c>
      <c r="I219" s="108" t="str">
        <f>VLOOKUP(H219,기준정보!D:E,2,FALSE)</f>
        <v>금</v>
      </c>
      <c r="J219" s="110" t="str">
        <f>IFERROR(VLOOKUP(F219,기준정보!A:B,2,FALSE),"")</f>
        <v/>
      </c>
      <c r="K219" s="110" t="str">
        <f t="shared" si="41"/>
        <v>정상근무</v>
      </c>
      <c r="L219" s="113" t="str">
        <f>IFERROR(IF(E219-D219&lt;0,기준정보!$H$11-공여사들_가공!D219+공여사들_가공!E219,E219-D219),"")</f>
        <v/>
      </c>
      <c r="M219" s="113">
        <f>IF(E219&gt;=기준정보!$H$4,기준정보!$H$6,IF(E219&gt;=기준정보!$H$3,E219-기준정보!$H$3,IF(E219&gt;=기준정보!$H$2,기준정보!$H$5,IF(E219&gt;=기준정보!$H$1,E219-기준정보!$H$1,0))))</f>
        <v>0</v>
      </c>
      <c r="N219" s="113" t="str">
        <f t="shared" si="42"/>
        <v/>
      </c>
      <c r="O219" s="114" t="str">
        <f t="shared" si="43"/>
        <v/>
      </c>
      <c r="P219" s="120">
        <f t="shared" si="44"/>
        <v>0</v>
      </c>
      <c r="Q219" s="120">
        <f t="shared" si="45"/>
        <v>0</v>
      </c>
      <c r="R219" s="120">
        <f t="shared" si="48"/>
        <v>0</v>
      </c>
      <c r="S219" s="120">
        <f t="shared" si="46"/>
        <v>0</v>
      </c>
      <c r="T219" s="120" t="str">
        <f t="shared" si="38"/>
        <v/>
      </c>
      <c r="U219" s="113">
        <f>IFERROR(IF(P219&lt;8,기준정보!$H$7-N219,0),0)</f>
        <v>0</v>
      </c>
      <c r="V219" s="120">
        <f t="shared" si="47"/>
        <v>0</v>
      </c>
      <c r="W219" s="110"/>
    </row>
    <row r="220" spans="1:23">
      <c r="A220" s="89" t="s">
        <v>532</v>
      </c>
      <c r="B220" s="89" t="s">
        <v>290</v>
      </c>
      <c r="C220" s="89" t="s">
        <v>49</v>
      </c>
      <c r="D220" s="89" t="s">
        <v>144</v>
      </c>
      <c r="E220" s="89" t="s">
        <v>547</v>
      </c>
      <c r="F220" s="102">
        <f t="shared" si="37"/>
        <v>43847</v>
      </c>
      <c r="G220" s="125" t="str">
        <f t="shared" si="39"/>
        <v>1월</v>
      </c>
      <c r="H220" s="108">
        <f t="shared" si="40"/>
        <v>5</v>
      </c>
      <c r="I220" s="108" t="str">
        <f>VLOOKUP(H220,기준정보!D:E,2,FALSE)</f>
        <v>금</v>
      </c>
      <c r="J220" s="110" t="str">
        <f>IFERROR(VLOOKUP(F220,기준정보!A:B,2,FALSE),"")</f>
        <v/>
      </c>
      <c r="K220" s="110" t="str">
        <f t="shared" si="41"/>
        <v>정상근무</v>
      </c>
      <c r="L220" s="113">
        <f>IFERROR(IF(E220-D220&lt;0,기준정보!$H$11-공여사들_가공!D220+공여사들_가공!E220,E220-D220),"")</f>
        <v>0.38174768518518515</v>
      </c>
      <c r="M220" s="113">
        <f>IF(E220&gt;=기준정보!$H$4,기준정보!$H$6,IF(E220&gt;=기준정보!$H$3,E220-기준정보!$H$3,IF(E220&gt;=기준정보!$H$2,기준정보!$H$5,IF(E220&gt;=기준정보!$H$1,E220-기준정보!$H$1,0))))</f>
        <v>1.4062499999999978E-2</v>
      </c>
      <c r="N220" s="113">
        <f t="shared" si="42"/>
        <v>0.36768518518518517</v>
      </c>
      <c r="O220" s="114">
        <f t="shared" si="43"/>
        <v>8.8244444444444436</v>
      </c>
      <c r="P220" s="120">
        <f t="shared" si="44"/>
        <v>8</v>
      </c>
      <c r="Q220" s="120">
        <f t="shared" si="45"/>
        <v>8</v>
      </c>
      <c r="R220" s="120">
        <f t="shared" si="48"/>
        <v>0</v>
      </c>
      <c r="S220" s="120">
        <f t="shared" si="46"/>
        <v>0</v>
      </c>
      <c r="T220" s="120" t="str">
        <f t="shared" si="38"/>
        <v>정</v>
      </c>
      <c r="U220" s="113">
        <f>IFERROR(IF(P220&lt;8,기준정보!$H$7-N220,0),0)</f>
        <v>0</v>
      </c>
      <c r="V220" s="120">
        <f t="shared" si="47"/>
        <v>0</v>
      </c>
      <c r="W220" s="110"/>
    </row>
    <row r="221" spans="1:23">
      <c r="A221" s="89" t="s">
        <v>532</v>
      </c>
      <c r="B221" s="89" t="s">
        <v>291</v>
      </c>
      <c r="C221" s="89" t="s">
        <v>309</v>
      </c>
      <c r="D221" s="89" t="s">
        <v>548</v>
      </c>
      <c r="E221" s="89" t="s">
        <v>50</v>
      </c>
      <c r="F221" s="102">
        <f t="shared" si="37"/>
        <v>43847</v>
      </c>
      <c r="G221" s="125" t="str">
        <f t="shared" si="39"/>
        <v>1월</v>
      </c>
      <c r="H221" s="108">
        <f t="shared" si="40"/>
        <v>5</v>
      </c>
      <c r="I221" s="108" t="str">
        <f>VLOOKUP(H221,기준정보!D:E,2,FALSE)</f>
        <v>금</v>
      </c>
      <c r="J221" s="110" t="str">
        <f>IFERROR(VLOOKUP(F221,기준정보!A:B,2,FALSE),"")</f>
        <v/>
      </c>
      <c r="K221" s="110" t="str">
        <f t="shared" si="41"/>
        <v>정상근무</v>
      </c>
      <c r="L221" s="113" t="str">
        <f>IFERROR(IF(E221-D221&lt;0,기준정보!$H$11-공여사들_가공!D221+공여사들_가공!E221,E221-D221),"")</f>
        <v/>
      </c>
      <c r="M221" s="113">
        <f>IF(E221&gt;=기준정보!$H$4,기준정보!$H$6,IF(E221&gt;=기준정보!$H$3,E221-기준정보!$H$3,IF(E221&gt;=기준정보!$H$2,기준정보!$H$5,IF(E221&gt;=기준정보!$H$1,E221-기준정보!$H$1,0))))</f>
        <v>0</v>
      </c>
      <c r="N221" s="113" t="str">
        <f t="shared" si="42"/>
        <v/>
      </c>
      <c r="O221" s="114" t="str">
        <f t="shared" si="43"/>
        <v/>
      </c>
      <c r="P221" s="120">
        <f t="shared" si="44"/>
        <v>0</v>
      </c>
      <c r="Q221" s="120">
        <f t="shared" si="45"/>
        <v>0</v>
      </c>
      <c r="R221" s="120">
        <f t="shared" si="48"/>
        <v>0</v>
      </c>
      <c r="S221" s="120">
        <f t="shared" si="46"/>
        <v>0</v>
      </c>
      <c r="T221" s="120" t="str">
        <f t="shared" si="38"/>
        <v/>
      </c>
      <c r="U221" s="113">
        <f>IFERROR(IF(P221&lt;8,기준정보!$H$7-N221,0),0)</f>
        <v>0</v>
      </c>
      <c r="V221" s="120">
        <f t="shared" si="47"/>
        <v>0</v>
      </c>
      <c r="W221" s="110"/>
    </row>
    <row r="222" spans="1:23">
      <c r="A222" s="89" t="s">
        <v>532</v>
      </c>
      <c r="B222" s="89" t="s">
        <v>292</v>
      </c>
      <c r="C222" s="89" t="s">
        <v>45</v>
      </c>
      <c r="D222" s="89" t="s">
        <v>50</v>
      </c>
      <c r="E222" s="89" t="s">
        <v>50</v>
      </c>
      <c r="F222" s="102">
        <f t="shared" si="37"/>
        <v>43847</v>
      </c>
      <c r="G222" s="125" t="str">
        <f t="shared" si="39"/>
        <v>1월</v>
      </c>
      <c r="H222" s="108">
        <f t="shared" si="40"/>
        <v>5</v>
      </c>
      <c r="I222" s="108" t="str">
        <f>VLOOKUP(H222,기준정보!D:E,2,FALSE)</f>
        <v>금</v>
      </c>
      <c r="J222" s="110" t="str">
        <f>IFERROR(VLOOKUP(F222,기준정보!A:B,2,FALSE),"")</f>
        <v/>
      </c>
      <c r="K222" s="110" t="str">
        <f t="shared" si="41"/>
        <v>정상근무</v>
      </c>
      <c r="L222" s="113" t="str">
        <f>IFERROR(IF(E222-D222&lt;0,기준정보!$H$11-공여사들_가공!D222+공여사들_가공!E222,E222-D222),"")</f>
        <v/>
      </c>
      <c r="M222" s="113">
        <f>IF(E222&gt;=기준정보!$H$4,기준정보!$H$6,IF(E222&gt;=기준정보!$H$3,E222-기준정보!$H$3,IF(E222&gt;=기준정보!$H$2,기준정보!$H$5,IF(E222&gt;=기준정보!$H$1,E222-기준정보!$H$1,0))))</f>
        <v>0</v>
      </c>
      <c r="N222" s="113" t="str">
        <f t="shared" si="42"/>
        <v/>
      </c>
      <c r="O222" s="114" t="str">
        <f t="shared" si="43"/>
        <v/>
      </c>
      <c r="P222" s="120">
        <f t="shared" si="44"/>
        <v>0</v>
      </c>
      <c r="Q222" s="120">
        <f t="shared" si="45"/>
        <v>0</v>
      </c>
      <c r="R222" s="120">
        <f t="shared" si="48"/>
        <v>0</v>
      </c>
      <c r="S222" s="120">
        <f t="shared" si="46"/>
        <v>0</v>
      </c>
      <c r="T222" s="120" t="str">
        <f t="shared" si="38"/>
        <v/>
      </c>
      <c r="U222" s="113">
        <f>IFERROR(IF(P222&lt;8,기준정보!$H$7-N222,0),0)</f>
        <v>0</v>
      </c>
      <c r="V222" s="120">
        <f t="shared" si="47"/>
        <v>0</v>
      </c>
      <c r="W222" s="110"/>
    </row>
    <row r="223" spans="1:23">
      <c r="A223" s="89" t="s">
        <v>549</v>
      </c>
      <c r="B223" s="89" t="s">
        <v>294</v>
      </c>
      <c r="C223" s="89" t="s">
        <v>45</v>
      </c>
      <c r="D223" s="89" t="s">
        <v>50</v>
      </c>
      <c r="E223" s="89" t="s">
        <v>50</v>
      </c>
      <c r="F223" s="102">
        <f t="shared" si="37"/>
        <v>43848</v>
      </c>
      <c r="G223" s="125" t="str">
        <f t="shared" si="39"/>
        <v>1월</v>
      </c>
      <c r="H223" s="108">
        <f t="shared" si="40"/>
        <v>6</v>
      </c>
      <c r="I223" s="108" t="str">
        <f>VLOOKUP(H223,기준정보!D:E,2,FALSE)</f>
        <v>토</v>
      </c>
      <c r="J223" s="110" t="str">
        <f>IFERROR(VLOOKUP(F223,기준정보!A:B,2,FALSE),"")</f>
        <v/>
      </c>
      <c r="K223" s="110" t="str">
        <f t="shared" si="41"/>
        <v>휴무</v>
      </c>
      <c r="L223" s="113" t="str">
        <f>IFERROR(IF(E223-D223&lt;0,기준정보!$H$11-공여사들_가공!D223+공여사들_가공!E223,E223-D223),"")</f>
        <v/>
      </c>
      <c r="M223" s="113">
        <f>IF(E223&gt;=기준정보!$H$4,기준정보!$H$6,IF(E223&gt;=기준정보!$H$3,E223-기준정보!$H$3,IF(E223&gt;=기준정보!$H$2,기준정보!$H$5,IF(E223&gt;=기준정보!$H$1,E223-기준정보!$H$1,0))))</f>
        <v>0</v>
      </c>
      <c r="N223" s="113" t="str">
        <f t="shared" si="42"/>
        <v/>
      </c>
      <c r="O223" s="114" t="str">
        <f t="shared" si="43"/>
        <v/>
      </c>
      <c r="P223" s="120">
        <f t="shared" si="44"/>
        <v>0</v>
      </c>
      <c r="Q223" s="120">
        <f t="shared" si="45"/>
        <v>0</v>
      </c>
      <c r="R223" s="120">
        <f t="shared" si="48"/>
        <v>0</v>
      </c>
      <c r="S223" s="120">
        <f t="shared" si="46"/>
        <v>0</v>
      </c>
      <c r="T223" s="120" t="str">
        <f t="shared" si="38"/>
        <v/>
      </c>
      <c r="U223" s="113">
        <f>IFERROR(IF(P223&lt;8,기준정보!$H$7-N223,0),0)</f>
        <v>0</v>
      </c>
      <c r="V223" s="120">
        <f t="shared" si="47"/>
        <v>0</v>
      </c>
      <c r="W223" s="110"/>
    </row>
    <row r="224" spans="1:23">
      <c r="A224" s="89" t="s">
        <v>549</v>
      </c>
      <c r="B224" s="89" t="s">
        <v>295</v>
      </c>
      <c r="C224" s="89" t="s">
        <v>43</v>
      </c>
      <c r="D224" s="89" t="s">
        <v>50</v>
      </c>
      <c r="E224" s="89" t="s">
        <v>50</v>
      </c>
      <c r="F224" s="102">
        <f t="shared" si="37"/>
        <v>43848</v>
      </c>
      <c r="G224" s="125" t="str">
        <f t="shared" si="39"/>
        <v>1월</v>
      </c>
      <c r="H224" s="108">
        <f t="shared" si="40"/>
        <v>6</v>
      </c>
      <c r="I224" s="108" t="str">
        <f>VLOOKUP(H224,기준정보!D:E,2,FALSE)</f>
        <v>토</v>
      </c>
      <c r="J224" s="110" t="str">
        <f>IFERROR(VLOOKUP(F224,기준정보!A:B,2,FALSE),"")</f>
        <v/>
      </c>
      <c r="K224" s="110" t="str">
        <f t="shared" si="41"/>
        <v>휴무</v>
      </c>
      <c r="L224" s="113" t="str">
        <f>IFERROR(IF(E224-D224&lt;0,기준정보!$H$11-공여사들_가공!D224+공여사들_가공!E224,E224-D224),"")</f>
        <v/>
      </c>
      <c r="M224" s="113">
        <f>IF(E224&gt;=기준정보!$H$4,기준정보!$H$6,IF(E224&gt;=기준정보!$H$3,E224-기준정보!$H$3,IF(E224&gt;=기준정보!$H$2,기준정보!$H$5,IF(E224&gt;=기준정보!$H$1,E224-기준정보!$H$1,0))))</f>
        <v>0</v>
      </c>
      <c r="N224" s="113" t="str">
        <f t="shared" si="42"/>
        <v/>
      </c>
      <c r="O224" s="114" t="str">
        <f t="shared" si="43"/>
        <v/>
      </c>
      <c r="P224" s="120">
        <f t="shared" si="44"/>
        <v>0</v>
      </c>
      <c r="Q224" s="120">
        <f t="shared" si="45"/>
        <v>0</v>
      </c>
      <c r="R224" s="120">
        <f t="shared" si="48"/>
        <v>0</v>
      </c>
      <c r="S224" s="120">
        <f t="shared" si="46"/>
        <v>0</v>
      </c>
      <c r="T224" s="120" t="str">
        <f t="shared" si="38"/>
        <v/>
      </c>
      <c r="U224" s="113">
        <f>IFERROR(IF(P224&lt;8,기준정보!$H$7-N224,0),0)</f>
        <v>0</v>
      </c>
      <c r="V224" s="120">
        <f t="shared" si="47"/>
        <v>0</v>
      </c>
      <c r="W224" s="110"/>
    </row>
    <row r="225" spans="1:23">
      <c r="A225" s="89" t="s">
        <v>549</v>
      </c>
      <c r="B225" s="89" t="s">
        <v>296</v>
      </c>
      <c r="C225" s="89" t="s">
        <v>46</v>
      </c>
      <c r="D225" s="89" t="s">
        <v>50</v>
      </c>
      <c r="E225" s="89" t="s">
        <v>50</v>
      </c>
      <c r="F225" s="102">
        <f t="shared" si="37"/>
        <v>43848</v>
      </c>
      <c r="G225" s="125" t="str">
        <f t="shared" si="39"/>
        <v>1월</v>
      </c>
      <c r="H225" s="108">
        <f t="shared" si="40"/>
        <v>6</v>
      </c>
      <c r="I225" s="108" t="str">
        <f>VLOOKUP(H225,기준정보!D:E,2,FALSE)</f>
        <v>토</v>
      </c>
      <c r="J225" s="110" t="str">
        <f>IFERROR(VLOOKUP(F225,기준정보!A:B,2,FALSE),"")</f>
        <v/>
      </c>
      <c r="K225" s="110" t="str">
        <f t="shared" si="41"/>
        <v>휴무</v>
      </c>
      <c r="L225" s="113" t="str">
        <f>IFERROR(IF(E225-D225&lt;0,기준정보!$H$11-공여사들_가공!D225+공여사들_가공!E225,E225-D225),"")</f>
        <v/>
      </c>
      <c r="M225" s="113">
        <f>IF(E225&gt;=기준정보!$H$4,기준정보!$H$6,IF(E225&gt;=기준정보!$H$3,E225-기준정보!$H$3,IF(E225&gt;=기준정보!$H$2,기준정보!$H$5,IF(E225&gt;=기준정보!$H$1,E225-기준정보!$H$1,0))))</f>
        <v>0</v>
      </c>
      <c r="N225" s="113" t="str">
        <f t="shared" si="42"/>
        <v/>
      </c>
      <c r="O225" s="114" t="str">
        <f t="shared" si="43"/>
        <v/>
      </c>
      <c r="P225" s="120">
        <f t="shared" si="44"/>
        <v>0</v>
      </c>
      <c r="Q225" s="120">
        <f t="shared" si="45"/>
        <v>0</v>
      </c>
      <c r="R225" s="120">
        <f t="shared" si="48"/>
        <v>0</v>
      </c>
      <c r="S225" s="120">
        <f t="shared" si="46"/>
        <v>0</v>
      </c>
      <c r="T225" s="120" t="str">
        <f t="shared" si="38"/>
        <v/>
      </c>
      <c r="U225" s="113">
        <f>IFERROR(IF(P225&lt;8,기준정보!$H$7-N225,0),0)</f>
        <v>0</v>
      </c>
      <c r="V225" s="120">
        <f t="shared" si="47"/>
        <v>0</v>
      </c>
      <c r="W225" s="110"/>
    </row>
    <row r="226" spans="1:23">
      <c r="A226" s="89" t="s">
        <v>549</v>
      </c>
      <c r="B226" s="89" t="s">
        <v>297</v>
      </c>
      <c r="C226" s="89" t="s">
        <v>45</v>
      </c>
      <c r="D226" s="89" t="s">
        <v>50</v>
      </c>
      <c r="E226" s="89" t="s">
        <v>50</v>
      </c>
      <c r="F226" s="102">
        <f t="shared" si="37"/>
        <v>43848</v>
      </c>
      <c r="G226" s="125" t="str">
        <f t="shared" si="39"/>
        <v>1월</v>
      </c>
      <c r="H226" s="108">
        <f t="shared" si="40"/>
        <v>6</v>
      </c>
      <c r="I226" s="108" t="str">
        <f>VLOOKUP(H226,기준정보!D:E,2,FALSE)</f>
        <v>토</v>
      </c>
      <c r="J226" s="110" t="str">
        <f>IFERROR(VLOOKUP(F226,기준정보!A:B,2,FALSE),"")</f>
        <v/>
      </c>
      <c r="K226" s="110" t="str">
        <f t="shared" si="41"/>
        <v>휴무</v>
      </c>
      <c r="L226" s="113" t="str">
        <f>IFERROR(IF(E226-D226&lt;0,기준정보!$H$11-공여사들_가공!D226+공여사들_가공!E226,E226-D226),"")</f>
        <v/>
      </c>
      <c r="M226" s="113">
        <f>IF(E226&gt;=기준정보!$H$4,기준정보!$H$6,IF(E226&gt;=기준정보!$H$3,E226-기준정보!$H$3,IF(E226&gt;=기준정보!$H$2,기준정보!$H$5,IF(E226&gt;=기준정보!$H$1,E226-기준정보!$H$1,0))))</f>
        <v>0</v>
      </c>
      <c r="N226" s="113" t="str">
        <f t="shared" si="42"/>
        <v/>
      </c>
      <c r="O226" s="114" t="str">
        <f t="shared" si="43"/>
        <v/>
      </c>
      <c r="P226" s="120">
        <f t="shared" si="44"/>
        <v>0</v>
      </c>
      <c r="Q226" s="120">
        <f t="shared" si="45"/>
        <v>0</v>
      </c>
      <c r="R226" s="120">
        <f t="shared" si="48"/>
        <v>0</v>
      </c>
      <c r="S226" s="120">
        <f t="shared" si="46"/>
        <v>0</v>
      </c>
      <c r="T226" s="120" t="str">
        <f t="shared" si="38"/>
        <v/>
      </c>
      <c r="U226" s="113">
        <f>IFERROR(IF(P226&lt;8,기준정보!$H$7-N226,0),0)</f>
        <v>0</v>
      </c>
      <c r="V226" s="120">
        <f t="shared" si="47"/>
        <v>0</v>
      </c>
      <c r="W226" s="110"/>
    </row>
    <row r="227" spans="1:23">
      <c r="A227" s="89" t="s">
        <v>549</v>
      </c>
      <c r="B227" s="89" t="s">
        <v>298</v>
      </c>
      <c r="C227" s="89" t="s">
        <v>48</v>
      </c>
      <c r="D227" s="89" t="s">
        <v>50</v>
      </c>
      <c r="E227" s="89" t="s">
        <v>50</v>
      </c>
      <c r="F227" s="102">
        <f t="shared" si="37"/>
        <v>43848</v>
      </c>
      <c r="G227" s="125" t="str">
        <f t="shared" si="39"/>
        <v>1월</v>
      </c>
      <c r="H227" s="108">
        <f t="shared" si="40"/>
        <v>6</v>
      </c>
      <c r="I227" s="108" t="str">
        <f>VLOOKUP(H227,기준정보!D:E,2,FALSE)</f>
        <v>토</v>
      </c>
      <c r="J227" s="110" t="str">
        <f>IFERROR(VLOOKUP(F227,기준정보!A:B,2,FALSE),"")</f>
        <v/>
      </c>
      <c r="K227" s="110" t="str">
        <f t="shared" si="41"/>
        <v>휴무</v>
      </c>
      <c r="L227" s="113" t="str">
        <f>IFERROR(IF(E227-D227&lt;0,기준정보!$H$11-공여사들_가공!D227+공여사들_가공!E227,E227-D227),"")</f>
        <v/>
      </c>
      <c r="M227" s="113">
        <f>IF(E227&gt;=기준정보!$H$4,기준정보!$H$6,IF(E227&gt;=기준정보!$H$3,E227-기준정보!$H$3,IF(E227&gt;=기준정보!$H$2,기준정보!$H$5,IF(E227&gt;=기준정보!$H$1,E227-기준정보!$H$1,0))))</f>
        <v>0</v>
      </c>
      <c r="N227" s="113" t="str">
        <f t="shared" si="42"/>
        <v/>
      </c>
      <c r="O227" s="114" t="str">
        <f t="shared" si="43"/>
        <v/>
      </c>
      <c r="P227" s="120">
        <f t="shared" si="44"/>
        <v>0</v>
      </c>
      <c r="Q227" s="120">
        <f t="shared" si="45"/>
        <v>0</v>
      </c>
      <c r="R227" s="120">
        <f t="shared" si="48"/>
        <v>0</v>
      </c>
      <c r="S227" s="120">
        <f t="shared" si="46"/>
        <v>0</v>
      </c>
      <c r="T227" s="120" t="str">
        <f t="shared" si="38"/>
        <v/>
      </c>
      <c r="U227" s="113">
        <f>IFERROR(IF(P227&lt;8,기준정보!$H$7-N227,0),0)</f>
        <v>0</v>
      </c>
      <c r="V227" s="120">
        <f t="shared" si="47"/>
        <v>0</v>
      </c>
      <c r="W227" s="110"/>
    </row>
    <row r="228" spans="1:23">
      <c r="A228" s="89" t="s">
        <v>549</v>
      </c>
      <c r="B228" s="89" t="s">
        <v>299</v>
      </c>
      <c r="C228" s="89" t="s">
        <v>47</v>
      </c>
      <c r="D228" s="89" t="s">
        <v>50</v>
      </c>
      <c r="E228" s="89" t="s">
        <v>50</v>
      </c>
      <c r="F228" s="102">
        <f t="shared" si="37"/>
        <v>43848</v>
      </c>
      <c r="G228" s="125" t="str">
        <f t="shared" si="39"/>
        <v>1월</v>
      </c>
      <c r="H228" s="108">
        <f t="shared" si="40"/>
        <v>6</v>
      </c>
      <c r="I228" s="108" t="str">
        <f>VLOOKUP(H228,기준정보!D:E,2,FALSE)</f>
        <v>토</v>
      </c>
      <c r="J228" s="110" t="str">
        <f>IFERROR(VLOOKUP(F228,기준정보!A:B,2,FALSE),"")</f>
        <v/>
      </c>
      <c r="K228" s="110" t="str">
        <f t="shared" si="41"/>
        <v>휴무</v>
      </c>
      <c r="L228" s="113" t="str">
        <f>IFERROR(IF(E228-D228&lt;0,기준정보!$H$11-공여사들_가공!D228+공여사들_가공!E228,E228-D228),"")</f>
        <v/>
      </c>
      <c r="M228" s="113">
        <f>IF(E228&gt;=기준정보!$H$4,기준정보!$H$6,IF(E228&gt;=기준정보!$H$3,E228-기준정보!$H$3,IF(E228&gt;=기준정보!$H$2,기준정보!$H$5,IF(E228&gt;=기준정보!$H$1,E228-기준정보!$H$1,0))))</f>
        <v>0</v>
      </c>
      <c r="N228" s="113" t="str">
        <f t="shared" si="42"/>
        <v/>
      </c>
      <c r="O228" s="114" t="str">
        <f t="shared" si="43"/>
        <v/>
      </c>
      <c r="P228" s="120">
        <f t="shared" si="44"/>
        <v>0</v>
      </c>
      <c r="Q228" s="120">
        <f t="shared" si="45"/>
        <v>0</v>
      </c>
      <c r="R228" s="120">
        <f t="shared" si="48"/>
        <v>0</v>
      </c>
      <c r="S228" s="120">
        <f t="shared" si="46"/>
        <v>0</v>
      </c>
      <c r="T228" s="120" t="str">
        <f t="shared" si="38"/>
        <v/>
      </c>
      <c r="U228" s="113">
        <f>IFERROR(IF(P228&lt;8,기준정보!$H$7-N228,0),0)</f>
        <v>0</v>
      </c>
      <c r="V228" s="120">
        <f t="shared" si="47"/>
        <v>0</v>
      </c>
      <c r="W228" s="110"/>
    </row>
    <row r="229" spans="1:23">
      <c r="A229" s="89" t="s">
        <v>549</v>
      </c>
      <c r="B229" s="89" t="s">
        <v>300</v>
      </c>
      <c r="C229" s="89" t="s">
        <v>47</v>
      </c>
      <c r="D229" s="89" t="s">
        <v>550</v>
      </c>
      <c r="E229" s="89" t="s">
        <v>551</v>
      </c>
      <c r="F229" s="102">
        <f t="shared" si="37"/>
        <v>43848</v>
      </c>
      <c r="G229" s="125" t="str">
        <f t="shared" si="39"/>
        <v>1월</v>
      </c>
      <c r="H229" s="108">
        <f t="shared" si="40"/>
        <v>6</v>
      </c>
      <c r="I229" s="108" t="str">
        <f>VLOOKUP(H229,기준정보!D:E,2,FALSE)</f>
        <v>토</v>
      </c>
      <c r="J229" s="110" t="str">
        <f>IFERROR(VLOOKUP(F229,기준정보!A:B,2,FALSE),"")</f>
        <v/>
      </c>
      <c r="K229" s="110" t="str">
        <f t="shared" si="41"/>
        <v>휴무</v>
      </c>
      <c r="L229" s="113">
        <f>IFERROR(IF(E229-D229&lt;0,기준정보!$H$11-공여사들_가공!D229+공여사들_가공!E229,E229-D229),"")</f>
        <v>0.11640046296296291</v>
      </c>
      <c r="M229" s="113" t="str">
        <f>IF(E229&gt;=기준정보!$H$4,기준정보!$H$6,IF(E229&gt;=기준정보!$H$3,E229-기준정보!$H$3,IF(E229&gt;=기준정보!$H$2,기준정보!$H$5,IF(E229&gt;=기준정보!$H$1,E229-기준정보!$H$1,0))))</f>
        <v>1:00:00</v>
      </c>
      <c r="N229" s="113">
        <f t="shared" si="42"/>
        <v>7.4733796296296257E-2</v>
      </c>
      <c r="O229" s="114">
        <f t="shared" si="43"/>
        <v>1.793611111111111</v>
      </c>
      <c r="P229" s="120">
        <f t="shared" si="44"/>
        <v>1</v>
      </c>
      <c r="Q229" s="120">
        <f t="shared" si="45"/>
        <v>1</v>
      </c>
      <c r="R229" s="120">
        <f t="shared" si="48"/>
        <v>0</v>
      </c>
      <c r="S229" s="120">
        <f t="shared" si="46"/>
        <v>0</v>
      </c>
      <c r="T229" s="120" t="str">
        <f t="shared" si="38"/>
        <v>특</v>
      </c>
      <c r="U229" s="113">
        <f>IFERROR(IF(P229&lt;8,기준정보!$H$7-N229,0),0)</f>
        <v>0.25859953703703709</v>
      </c>
      <c r="V229" s="120">
        <f t="shared" si="47"/>
        <v>372</v>
      </c>
      <c r="W229" s="110"/>
    </row>
    <row r="230" spans="1:23">
      <c r="A230" s="89" t="s">
        <v>549</v>
      </c>
      <c r="B230" s="89" t="s">
        <v>301</v>
      </c>
      <c r="C230" s="89" t="s">
        <v>44</v>
      </c>
      <c r="D230" s="89" t="s">
        <v>50</v>
      </c>
      <c r="E230" s="89" t="s">
        <v>50</v>
      </c>
      <c r="F230" s="102">
        <f t="shared" si="37"/>
        <v>43848</v>
      </c>
      <c r="G230" s="125" t="str">
        <f t="shared" si="39"/>
        <v>1월</v>
      </c>
      <c r="H230" s="108">
        <f t="shared" si="40"/>
        <v>6</v>
      </c>
      <c r="I230" s="108" t="str">
        <f>VLOOKUP(H230,기준정보!D:E,2,FALSE)</f>
        <v>토</v>
      </c>
      <c r="J230" s="110" t="str">
        <f>IFERROR(VLOOKUP(F230,기준정보!A:B,2,FALSE),"")</f>
        <v/>
      </c>
      <c r="K230" s="110" t="str">
        <f t="shared" si="41"/>
        <v>휴무</v>
      </c>
      <c r="L230" s="113" t="str">
        <f>IFERROR(IF(E230-D230&lt;0,기준정보!$H$11-공여사들_가공!D230+공여사들_가공!E230,E230-D230),"")</f>
        <v/>
      </c>
      <c r="M230" s="113">
        <f>IF(E230&gt;=기준정보!$H$4,기준정보!$H$6,IF(E230&gt;=기준정보!$H$3,E230-기준정보!$H$3,IF(E230&gt;=기준정보!$H$2,기준정보!$H$5,IF(E230&gt;=기준정보!$H$1,E230-기준정보!$H$1,0))))</f>
        <v>0</v>
      </c>
      <c r="N230" s="113" t="str">
        <f t="shared" si="42"/>
        <v/>
      </c>
      <c r="O230" s="114" t="str">
        <f t="shared" si="43"/>
        <v/>
      </c>
      <c r="P230" s="120">
        <f t="shared" si="44"/>
        <v>0</v>
      </c>
      <c r="Q230" s="120">
        <f t="shared" si="45"/>
        <v>0</v>
      </c>
      <c r="R230" s="120">
        <f t="shared" si="48"/>
        <v>0</v>
      </c>
      <c r="S230" s="120">
        <f t="shared" si="46"/>
        <v>0</v>
      </c>
      <c r="T230" s="120" t="str">
        <f t="shared" si="38"/>
        <v/>
      </c>
      <c r="U230" s="113">
        <f>IFERROR(IF(P230&lt;8,기준정보!$H$7-N230,0),0)</f>
        <v>0</v>
      </c>
      <c r="V230" s="120">
        <f t="shared" si="47"/>
        <v>0</v>
      </c>
      <c r="W230" s="110"/>
    </row>
    <row r="231" spans="1:23">
      <c r="A231" s="89" t="s">
        <v>549</v>
      </c>
      <c r="B231" s="89" t="s">
        <v>288</v>
      </c>
      <c r="C231" s="89" t="s">
        <v>45</v>
      </c>
      <c r="D231" s="89" t="s">
        <v>50</v>
      </c>
      <c r="E231" s="89" t="s">
        <v>50</v>
      </c>
      <c r="F231" s="102">
        <f t="shared" si="37"/>
        <v>43848</v>
      </c>
      <c r="G231" s="125" t="str">
        <f t="shared" si="39"/>
        <v>1월</v>
      </c>
      <c r="H231" s="108">
        <f t="shared" si="40"/>
        <v>6</v>
      </c>
      <c r="I231" s="108" t="str">
        <f>VLOOKUP(H231,기준정보!D:E,2,FALSE)</f>
        <v>토</v>
      </c>
      <c r="J231" s="110" t="str">
        <f>IFERROR(VLOOKUP(F231,기준정보!A:B,2,FALSE),"")</f>
        <v/>
      </c>
      <c r="K231" s="110" t="str">
        <f t="shared" si="41"/>
        <v>휴무</v>
      </c>
      <c r="L231" s="113" t="str">
        <f>IFERROR(IF(E231-D231&lt;0,기준정보!$H$11-공여사들_가공!D231+공여사들_가공!E231,E231-D231),"")</f>
        <v/>
      </c>
      <c r="M231" s="113">
        <f>IF(E231&gt;=기준정보!$H$4,기준정보!$H$6,IF(E231&gt;=기준정보!$H$3,E231-기준정보!$H$3,IF(E231&gt;=기준정보!$H$2,기준정보!$H$5,IF(E231&gt;=기준정보!$H$1,E231-기준정보!$H$1,0))))</f>
        <v>0</v>
      </c>
      <c r="N231" s="113" t="str">
        <f t="shared" si="42"/>
        <v/>
      </c>
      <c r="O231" s="114" t="str">
        <f t="shared" si="43"/>
        <v/>
      </c>
      <c r="P231" s="120">
        <f t="shared" si="44"/>
        <v>0</v>
      </c>
      <c r="Q231" s="120">
        <f t="shared" si="45"/>
        <v>0</v>
      </c>
      <c r="R231" s="120">
        <f t="shared" si="48"/>
        <v>0</v>
      </c>
      <c r="S231" s="120">
        <f t="shared" si="46"/>
        <v>0</v>
      </c>
      <c r="T231" s="120" t="str">
        <f t="shared" si="38"/>
        <v/>
      </c>
      <c r="U231" s="113">
        <f>IFERROR(IF(P231&lt;8,기준정보!$H$7-N231,0),0)</f>
        <v>0</v>
      </c>
      <c r="V231" s="120">
        <f t="shared" si="47"/>
        <v>0</v>
      </c>
      <c r="W231" s="110"/>
    </row>
    <row r="232" spans="1:23">
      <c r="A232" s="89" t="s">
        <v>549</v>
      </c>
      <c r="B232" s="89" t="s">
        <v>289</v>
      </c>
      <c r="C232" s="89" t="s">
        <v>44</v>
      </c>
      <c r="D232" s="89" t="s">
        <v>50</v>
      </c>
      <c r="E232" s="89" t="s">
        <v>50</v>
      </c>
      <c r="F232" s="102">
        <f t="shared" si="37"/>
        <v>43848</v>
      </c>
      <c r="G232" s="125" t="str">
        <f t="shared" si="39"/>
        <v>1월</v>
      </c>
      <c r="H232" s="108">
        <f t="shared" si="40"/>
        <v>6</v>
      </c>
      <c r="I232" s="108" t="str">
        <f>VLOOKUP(H232,기준정보!D:E,2,FALSE)</f>
        <v>토</v>
      </c>
      <c r="J232" s="110" t="str">
        <f>IFERROR(VLOOKUP(F232,기준정보!A:B,2,FALSE),"")</f>
        <v/>
      </c>
      <c r="K232" s="110" t="str">
        <f t="shared" si="41"/>
        <v>휴무</v>
      </c>
      <c r="L232" s="113" t="str">
        <f>IFERROR(IF(E232-D232&lt;0,기준정보!$H$11-공여사들_가공!D232+공여사들_가공!E232,E232-D232),"")</f>
        <v/>
      </c>
      <c r="M232" s="113">
        <f>IF(E232&gt;=기준정보!$H$4,기준정보!$H$6,IF(E232&gt;=기준정보!$H$3,E232-기준정보!$H$3,IF(E232&gt;=기준정보!$H$2,기준정보!$H$5,IF(E232&gt;=기준정보!$H$1,E232-기준정보!$H$1,0))))</f>
        <v>0</v>
      </c>
      <c r="N232" s="113" t="str">
        <f t="shared" si="42"/>
        <v/>
      </c>
      <c r="O232" s="114" t="str">
        <f t="shared" si="43"/>
        <v/>
      </c>
      <c r="P232" s="120">
        <f t="shared" si="44"/>
        <v>0</v>
      </c>
      <c r="Q232" s="120">
        <f t="shared" si="45"/>
        <v>0</v>
      </c>
      <c r="R232" s="120">
        <f t="shared" si="48"/>
        <v>0</v>
      </c>
      <c r="S232" s="120">
        <f t="shared" si="46"/>
        <v>0</v>
      </c>
      <c r="T232" s="120" t="str">
        <f t="shared" si="38"/>
        <v/>
      </c>
      <c r="U232" s="113">
        <f>IFERROR(IF(P232&lt;8,기준정보!$H$7-N232,0),0)</f>
        <v>0</v>
      </c>
      <c r="V232" s="120">
        <f t="shared" si="47"/>
        <v>0</v>
      </c>
      <c r="W232" s="110"/>
    </row>
    <row r="233" spans="1:23">
      <c r="A233" s="89" t="s">
        <v>549</v>
      </c>
      <c r="B233" s="89" t="s">
        <v>290</v>
      </c>
      <c r="C233" s="89" t="s">
        <v>49</v>
      </c>
      <c r="D233" s="89" t="s">
        <v>50</v>
      </c>
      <c r="E233" s="89" t="s">
        <v>50</v>
      </c>
      <c r="F233" s="102">
        <f t="shared" si="37"/>
        <v>43848</v>
      </c>
      <c r="G233" s="125" t="str">
        <f t="shared" si="39"/>
        <v>1월</v>
      </c>
      <c r="H233" s="108">
        <f t="shared" si="40"/>
        <v>6</v>
      </c>
      <c r="I233" s="108" t="str">
        <f>VLOOKUP(H233,기준정보!D:E,2,FALSE)</f>
        <v>토</v>
      </c>
      <c r="J233" s="110" t="str">
        <f>IFERROR(VLOOKUP(F233,기준정보!A:B,2,FALSE),"")</f>
        <v/>
      </c>
      <c r="K233" s="110" t="str">
        <f t="shared" si="41"/>
        <v>휴무</v>
      </c>
      <c r="L233" s="113" t="str">
        <f>IFERROR(IF(E233-D233&lt;0,기준정보!$H$11-공여사들_가공!D233+공여사들_가공!E233,E233-D233),"")</f>
        <v/>
      </c>
      <c r="M233" s="113">
        <f>IF(E233&gt;=기준정보!$H$4,기준정보!$H$6,IF(E233&gt;=기준정보!$H$3,E233-기준정보!$H$3,IF(E233&gt;=기준정보!$H$2,기준정보!$H$5,IF(E233&gt;=기준정보!$H$1,E233-기준정보!$H$1,0))))</f>
        <v>0</v>
      </c>
      <c r="N233" s="113" t="str">
        <f t="shared" si="42"/>
        <v/>
      </c>
      <c r="O233" s="114" t="str">
        <f t="shared" si="43"/>
        <v/>
      </c>
      <c r="P233" s="120">
        <f t="shared" si="44"/>
        <v>0</v>
      </c>
      <c r="Q233" s="120">
        <f t="shared" si="45"/>
        <v>0</v>
      </c>
      <c r="R233" s="120">
        <f t="shared" si="48"/>
        <v>0</v>
      </c>
      <c r="S233" s="120">
        <f t="shared" si="46"/>
        <v>0</v>
      </c>
      <c r="T233" s="120" t="str">
        <f t="shared" si="38"/>
        <v/>
      </c>
      <c r="U233" s="113">
        <f>IFERROR(IF(P233&lt;8,기준정보!$H$7-N233,0),0)</f>
        <v>0</v>
      </c>
      <c r="V233" s="120">
        <f t="shared" si="47"/>
        <v>0</v>
      </c>
      <c r="W233" s="110"/>
    </row>
    <row r="234" spans="1:23">
      <c r="A234" s="89" t="s">
        <v>549</v>
      </c>
      <c r="B234" s="89" t="s">
        <v>291</v>
      </c>
      <c r="C234" s="89" t="s">
        <v>309</v>
      </c>
      <c r="D234" s="89" t="s">
        <v>50</v>
      </c>
      <c r="E234" s="89" t="s">
        <v>50</v>
      </c>
      <c r="F234" s="102">
        <f t="shared" si="37"/>
        <v>43848</v>
      </c>
      <c r="G234" s="125" t="str">
        <f t="shared" si="39"/>
        <v>1월</v>
      </c>
      <c r="H234" s="108">
        <f t="shared" si="40"/>
        <v>6</v>
      </c>
      <c r="I234" s="108" t="str">
        <f>VLOOKUP(H234,기준정보!D:E,2,FALSE)</f>
        <v>토</v>
      </c>
      <c r="J234" s="110" t="str">
        <f>IFERROR(VLOOKUP(F234,기준정보!A:B,2,FALSE),"")</f>
        <v/>
      </c>
      <c r="K234" s="110" t="str">
        <f t="shared" si="41"/>
        <v>휴무</v>
      </c>
      <c r="L234" s="113" t="str">
        <f>IFERROR(IF(E234-D234&lt;0,기준정보!$H$11-공여사들_가공!D234+공여사들_가공!E234,E234-D234),"")</f>
        <v/>
      </c>
      <c r="M234" s="113">
        <f>IF(E234&gt;=기준정보!$H$4,기준정보!$H$6,IF(E234&gt;=기준정보!$H$3,E234-기준정보!$H$3,IF(E234&gt;=기준정보!$H$2,기준정보!$H$5,IF(E234&gt;=기준정보!$H$1,E234-기준정보!$H$1,0))))</f>
        <v>0</v>
      </c>
      <c r="N234" s="113" t="str">
        <f t="shared" si="42"/>
        <v/>
      </c>
      <c r="O234" s="114" t="str">
        <f t="shared" si="43"/>
        <v/>
      </c>
      <c r="P234" s="120">
        <f t="shared" si="44"/>
        <v>0</v>
      </c>
      <c r="Q234" s="120">
        <f t="shared" si="45"/>
        <v>0</v>
      </c>
      <c r="R234" s="120">
        <f t="shared" si="48"/>
        <v>0</v>
      </c>
      <c r="S234" s="120">
        <f t="shared" si="46"/>
        <v>0</v>
      </c>
      <c r="T234" s="120" t="str">
        <f t="shared" si="38"/>
        <v/>
      </c>
      <c r="U234" s="113">
        <f>IFERROR(IF(P234&lt;8,기준정보!$H$7-N234,0),0)</f>
        <v>0</v>
      </c>
      <c r="V234" s="120">
        <f t="shared" si="47"/>
        <v>0</v>
      </c>
      <c r="W234" s="110"/>
    </row>
    <row r="235" spans="1:23">
      <c r="A235" s="89" t="s">
        <v>549</v>
      </c>
      <c r="B235" s="89" t="s">
        <v>292</v>
      </c>
      <c r="C235" s="89" t="s">
        <v>45</v>
      </c>
      <c r="D235" s="89" t="s">
        <v>50</v>
      </c>
      <c r="E235" s="89" t="s">
        <v>50</v>
      </c>
      <c r="F235" s="102">
        <f t="shared" si="37"/>
        <v>43848</v>
      </c>
      <c r="G235" s="125" t="str">
        <f t="shared" si="39"/>
        <v>1월</v>
      </c>
      <c r="H235" s="108">
        <f t="shared" si="40"/>
        <v>6</v>
      </c>
      <c r="I235" s="108" t="str">
        <f>VLOOKUP(H235,기준정보!D:E,2,FALSE)</f>
        <v>토</v>
      </c>
      <c r="J235" s="110" t="str">
        <f>IFERROR(VLOOKUP(F235,기준정보!A:B,2,FALSE),"")</f>
        <v/>
      </c>
      <c r="K235" s="110" t="str">
        <f t="shared" si="41"/>
        <v>휴무</v>
      </c>
      <c r="L235" s="113" t="str">
        <f>IFERROR(IF(E235-D235&lt;0,기준정보!$H$11-공여사들_가공!D235+공여사들_가공!E235,E235-D235),"")</f>
        <v/>
      </c>
      <c r="M235" s="113">
        <f>IF(E235&gt;=기준정보!$H$4,기준정보!$H$6,IF(E235&gt;=기준정보!$H$3,E235-기준정보!$H$3,IF(E235&gt;=기준정보!$H$2,기준정보!$H$5,IF(E235&gt;=기준정보!$H$1,E235-기준정보!$H$1,0))))</f>
        <v>0</v>
      </c>
      <c r="N235" s="113" t="str">
        <f t="shared" si="42"/>
        <v/>
      </c>
      <c r="O235" s="114" t="str">
        <f t="shared" si="43"/>
        <v/>
      </c>
      <c r="P235" s="120">
        <f t="shared" si="44"/>
        <v>0</v>
      </c>
      <c r="Q235" s="120">
        <f t="shared" si="45"/>
        <v>0</v>
      </c>
      <c r="R235" s="120">
        <f t="shared" si="48"/>
        <v>0</v>
      </c>
      <c r="S235" s="120">
        <f t="shared" si="46"/>
        <v>0</v>
      </c>
      <c r="T235" s="120" t="str">
        <f t="shared" si="38"/>
        <v/>
      </c>
      <c r="U235" s="113">
        <f>IFERROR(IF(P235&lt;8,기준정보!$H$7-N235,0),0)</f>
        <v>0</v>
      </c>
      <c r="V235" s="120">
        <f t="shared" si="47"/>
        <v>0</v>
      </c>
      <c r="W235" s="110"/>
    </row>
    <row r="236" spans="1:23">
      <c r="A236" s="89" t="s">
        <v>552</v>
      </c>
      <c r="B236" s="89" t="s">
        <v>294</v>
      </c>
      <c r="C236" s="89" t="s">
        <v>45</v>
      </c>
      <c r="D236" s="89" t="s">
        <v>50</v>
      </c>
      <c r="E236" s="89" t="s">
        <v>50</v>
      </c>
      <c r="F236" s="102">
        <f t="shared" si="37"/>
        <v>43849</v>
      </c>
      <c r="G236" s="125" t="str">
        <f t="shared" si="39"/>
        <v>1월</v>
      </c>
      <c r="H236" s="108">
        <f t="shared" si="40"/>
        <v>7</v>
      </c>
      <c r="I236" s="108" t="str">
        <f>VLOOKUP(H236,기준정보!D:E,2,FALSE)</f>
        <v>일</v>
      </c>
      <c r="J236" s="110" t="str">
        <f>IFERROR(VLOOKUP(F236,기준정보!A:B,2,FALSE),"")</f>
        <v/>
      </c>
      <c r="K236" s="110" t="str">
        <f t="shared" si="41"/>
        <v>휴무</v>
      </c>
      <c r="L236" s="113" t="str">
        <f>IFERROR(IF(E236-D236&lt;0,기준정보!$H$11-공여사들_가공!D236+공여사들_가공!E236,E236-D236),"")</f>
        <v/>
      </c>
      <c r="M236" s="113">
        <f>IF(E236&gt;=기준정보!$H$4,기준정보!$H$6,IF(E236&gt;=기준정보!$H$3,E236-기준정보!$H$3,IF(E236&gt;=기준정보!$H$2,기준정보!$H$5,IF(E236&gt;=기준정보!$H$1,E236-기준정보!$H$1,0))))</f>
        <v>0</v>
      </c>
      <c r="N236" s="113" t="str">
        <f t="shared" si="42"/>
        <v/>
      </c>
      <c r="O236" s="114" t="str">
        <f t="shared" si="43"/>
        <v/>
      </c>
      <c r="P236" s="120">
        <f t="shared" si="44"/>
        <v>0</v>
      </c>
      <c r="Q236" s="120">
        <f t="shared" si="45"/>
        <v>0</v>
      </c>
      <c r="R236" s="120">
        <f t="shared" si="48"/>
        <v>0</v>
      </c>
      <c r="S236" s="120">
        <f t="shared" si="46"/>
        <v>0</v>
      </c>
      <c r="T236" s="120" t="str">
        <f t="shared" si="38"/>
        <v/>
      </c>
      <c r="U236" s="113">
        <f>IFERROR(IF(P236&lt;8,기준정보!$H$7-N236,0),0)</f>
        <v>0</v>
      </c>
      <c r="V236" s="120">
        <f t="shared" si="47"/>
        <v>0</v>
      </c>
      <c r="W236" s="110"/>
    </row>
    <row r="237" spans="1:23">
      <c r="A237" s="89" t="s">
        <v>552</v>
      </c>
      <c r="B237" s="89" t="s">
        <v>295</v>
      </c>
      <c r="C237" s="89" t="s">
        <v>43</v>
      </c>
      <c r="D237" s="89" t="s">
        <v>50</v>
      </c>
      <c r="E237" s="89" t="s">
        <v>50</v>
      </c>
      <c r="F237" s="102">
        <f t="shared" si="37"/>
        <v>43849</v>
      </c>
      <c r="G237" s="125" t="str">
        <f t="shared" si="39"/>
        <v>1월</v>
      </c>
      <c r="H237" s="108">
        <f t="shared" si="40"/>
        <v>7</v>
      </c>
      <c r="I237" s="108" t="str">
        <f>VLOOKUP(H237,기준정보!D:E,2,FALSE)</f>
        <v>일</v>
      </c>
      <c r="J237" s="110" t="str">
        <f>IFERROR(VLOOKUP(F237,기준정보!A:B,2,FALSE),"")</f>
        <v/>
      </c>
      <c r="K237" s="110" t="str">
        <f t="shared" si="41"/>
        <v>휴무</v>
      </c>
      <c r="L237" s="113" t="str">
        <f>IFERROR(IF(E237-D237&lt;0,기준정보!$H$11-공여사들_가공!D237+공여사들_가공!E237,E237-D237),"")</f>
        <v/>
      </c>
      <c r="M237" s="113">
        <f>IF(E237&gt;=기준정보!$H$4,기준정보!$H$6,IF(E237&gt;=기준정보!$H$3,E237-기준정보!$H$3,IF(E237&gt;=기준정보!$H$2,기준정보!$H$5,IF(E237&gt;=기준정보!$H$1,E237-기준정보!$H$1,0))))</f>
        <v>0</v>
      </c>
      <c r="N237" s="113" t="str">
        <f t="shared" si="42"/>
        <v/>
      </c>
      <c r="O237" s="114" t="str">
        <f t="shared" si="43"/>
        <v/>
      </c>
      <c r="P237" s="120">
        <f t="shared" si="44"/>
        <v>0</v>
      </c>
      <c r="Q237" s="120">
        <f t="shared" si="45"/>
        <v>0</v>
      </c>
      <c r="R237" s="120">
        <f t="shared" si="48"/>
        <v>0</v>
      </c>
      <c r="S237" s="120">
        <f t="shared" si="46"/>
        <v>0</v>
      </c>
      <c r="T237" s="120" t="str">
        <f t="shared" si="38"/>
        <v/>
      </c>
      <c r="U237" s="113">
        <f>IFERROR(IF(P237&lt;8,기준정보!$H$7-N237,0),0)</f>
        <v>0</v>
      </c>
      <c r="V237" s="120">
        <f t="shared" si="47"/>
        <v>0</v>
      </c>
      <c r="W237" s="110"/>
    </row>
    <row r="238" spans="1:23">
      <c r="A238" s="89" t="s">
        <v>552</v>
      </c>
      <c r="B238" s="89" t="s">
        <v>296</v>
      </c>
      <c r="C238" s="89" t="s">
        <v>46</v>
      </c>
      <c r="D238" s="89" t="s">
        <v>50</v>
      </c>
      <c r="E238" s="89" t="s">
        <v>50</v>
      </c>
      <c r="F238" s="102">
        <f t="shared" si="37"/>
        <v>43849</v>
      </c>
      <c r="G238" s="125" t="str">
        <f t="shared" si="39"/>
        <v>1월</v>
      </c>
      <c r="H238" s="108">
        <f t="shared" si="40"/>
        <v>7</v>
      </c>
      <c r="I238" s="108" t="str">
        <f>VLOOKUP(H238,기준정보!D:E,2,FALSE)</f>
        <v>일</v>
      </c>
      <c r="J238" s="110" t="str">
        <f>IFERROR(VLOOKUP(F238,기준정보!A:B,2,FALSE),"")</f>
        <v/>
      </c>
      <c r="K238" s="110" t="str">
        <f t="shared" si="41"/>
        <v>휴무</v>
      </c>
      <c r="L238" s="113" t="str">
        <f>IFERROR(IF(E238-D238&lt;0,기준정보!$H$11-공여사들_가공!D238+공여사들_가공!E238,E238-D238),"")</f>
        <v/>
      </c>
      <c r="M238" s="113">
        <f>IF(E238&gt;=기준정보!$H$4,기준정보!$H$6,IF(E238&gt;=기준정보!$H$3,E238-기준정보!$H$3,IF(E238&gt;=기준정보!$H$2,기준정보!$H$5,IF(E238&gt;=기준정보!$H$1,E238-기준정보!$H$1,0))))</f>
        <v>0</v>
      </c>
      <c r="N238" s="113" t="str">
        <f t="shared" si="42"/>
        <v/>
      </c>
      <c r="O238" s="114" t="str">
        <f t="shared" si="43"/>
        <v/>
      </c>
      <c r="P238" s="120">
        <f t="shared" si="44"/>
        <v>0</v>
      </c>
      <c r="Q238" s="120">
        <f t="shared" si="45"/>
        <v>0</v>
      </c>
      <c r="R238" s="120">
        <f t="shared" si="48"/>
        <v>0</v>
      </c>
      <c r="S238" s="120">
        <f t="shared" si="46"/>
        <v>0</v>
      </c>
      <c r="T238" s="120" t="str">
        <f t="shared" si="38"/>
        <v/>
      </c>
      <c r="U238" s="113">
        <f>IFERROR(IF(P238&lt;8,기준정보!$H$7-N238,0),0)</f>
        <v>0</v>
      </c>
      <c r="V238" s="120">
        <f t="shared" si="47"/>
        <v>0</v>
      </c>
      <c r="W238" s="110"/>
    </row>
    <row r="239" spans="1:23">
      <c r="A239" s="89" t="s">
        <v>552</v>
      </c>
      <c r="B239" s="89" t="s">
        <v>297</v>
      </c>
      <c r="C239" s="89" t="s">
        <v>45</v>
      </c>
      <c r="D239" s="89" t="s">
        <v>50</v>
      </c>
      <c r="E239" s="89" t="s">
        <v>50</v>
      </c>
      <c r="F239" s="102">
        <f t="shared" si="37"/>
        <v>43849</v>
      </c>
      <c r="G239" s="125" t="str">
        <f t="shared" si="39"/>
        <v>1월</v>
      </c>
      <c r="H239" s="108">
        <f t="shared" si="40"/>
        <v>7</v>
      </c>
      <c r="I239" s="108" t="str">
        <f>VLOOKUP(H239,기준정보!D:E,2,FALSE)</f>
        <v>일</v>
      </c>
      <c r="J239" s="110" t="str">
        <f>IFERROR(VLOOKUP(F239,기준정보!A:B,2,FALSE),"")</f>
        <v/>
      </c>
      <c r="K239" s="110" t="str">
        <f t="shared" si="41"/>
        <v>휴무</v>
      </c>
      <c r="L239" s="113" t="str">
        <f>IFERROR(IF(E239-D239&lt;0,기준정보!$H$11-공여사들_가공!D239+공여사들_가공!E239,E239-D239),"")</f>
        <v/>
      </c>
      <c r="M239" s="113">
        <f>IF(E239&gt;=기준정보!$H$4,기준정보!$H$6,IF(E239&gt;=기준정보!$H$3,E239-기준정보!$H$3,IF(E239&gt;=기준정보!$H$2,기준정보!$H$5,IF(E239&gt;=기준정보!$H$1,E239-기준정보!$H$1,0))))</f>
        <v>0</v>
      </c>
      <c r="N239" s="113" t="str">
        <f t="shared" si="42"/>
        <v/>
      </c>
      <c r="O239" s="114" t="str">
        <f t="shared" si="43"/>
        <v/>
      </c>
      <c r="P239" s="120">
        <f t="shared" si="44"/>
        <v>0</v>
      </c>
      <c r="Q239" s="120">
        <f t="shared" si="45"/>
        <v>0</v>
      </c>
      <c r="R239" s="120">
        <f t="shared" si="48"/>
        <v>0</v>
      </c>
      <c r="S239" s="120">
        <f t="shared" si="46"/>
        <v>0</v>
      </c>
      <c r="T239" s="120" t="str">
        <f t="shared" si="38"/>
        <v/>
      </c>
      <c r="U239" s="113">
        <f>IFERROR(IF(P239&lt;8,기준정보!$H$7-N239,0),0)</f>
        <v>0</v>
      </c>
      <c r="V239" s="120">
        <f t="shared" si="47"/>
        <v>0</v>
      </c>
      <c r="W239" s="110"/>
    </row>
    <row r="240" spans="1:23">
      <c r="A240" s="89" t="s">
        <v>552</v>
      </c>
      <c r="B240" s="89" t="s">
        <v>298</v>
      </c>
      <c r="C240" s="89" t="s">
        <v>48</v>
      </c>
      <c r="D240" s="89" t="s">
        <v>50</v>
      </c>
      <c r="E240" s="89" t="s">
        <v>50</v>
      </c>
      <c r="F240" s="102">
        <f t="shared" si="37"/>
        <v>43849</v>
      </c>
      <c r="G240" s="125" t="str">
        <f t="shared" si="39"/>
        <v>1월</v>
      </c>
      <c r="H240" s="108">
        <f t="shared" si="40"/>
        <v>7</v>
      </c>
      <c r="I240" s="108" t="str">
        <f>VLOOKUP(H240,기준정보!D:E,2,FALSE)</f>
        <v>일</v>
      </c>
      <c r="J240" s="110" t="str">
        <f>IFERROR(VLOOKUP(F240,기준정보!A:B,2,FALSE),"")</f>
        <v/>
      </c>
      <c r="K240" s="110" t="str">
        <f t="shared" si="41"/>
        <v>휴무</v>
      </c>
      <c r="L240" s="113" t="str">
        <f>IFERROR(IF(E240-D240&lt;0,기준정보!$H$11-공여사들_가공!D240+공여사들_가공!E240,E240-D240),"")</f>
        <v/>
      </c>
      <c r="M240" s="113">
        <f>IF(E240&gt;=기준정보!$H$4,기준정보!$H$6,IF(E240&gt;=기준정보!$H$3,E240-기준정보!$H$3,IF(E240&gt;=기준정보!$H$2,기준정보!$H$5,IF(E240&gt;=기준정보!$H$1,E240-기준정보!$H$1,0))))</f>
        <v>0</v>
      </c>
      <c r="N240" s="113" t="str">
        <f t="shared" si="42"/>
        <v/>
      </c>
      <c r="O240" s="114" t="str">
        <f t="shared" si="43"/>
        <v/>
      </c>
      <c r="P240" s="120">
        <f t="shared" si="44"/>
        <v>0</v>
      </c>
      <c r="Q240" s="120">
        <f t="shared" si="45"/>
        <v>0</v>
      </c>
      <c r="R240" s="120">
        <f t="shared" si="48"/>
        <v>0</v>
      </c>
      <c r="S240" s="120">
        <f t="shared" si="46"/>
        <v>0</v>
      </c>
      <c r="T240" s="120" t="str">
        <f t="shared" si="38"/>
        <v/>
      </c>
      <c r="U240" s="113">
        <f>IFERROR(IF(P240&lt;8,기준정보!$H$7-N240,0),0)</f>
        <v>0</v>
      </c>
      <c r="V240" s="120">
        <f t="shared" si="47"/>
        <v>0</v>
      </c>
      <c r="W240" s="110"/>
    </row>
    <row r="241" spans="1:23">
      <c r="A241" s="89" t="s">
        <v>552</v>
      </c>
      <c r="B241" s="89" t="s">
        <v>299</v>
      </c>
      <c r="C241" s="89" t="s">
        <v>47</v>
      </c>
      <c r="D241" s="89" t="s">
        <v>50</v>
      </c>
      <c r="E241" s="89" t="s">
        <v>50</v>
      </c>
      <c r="F241" s="102">
        <f t="shared" si="37"/>
        <v>43849</v>
      </c>
      <c r="G241" s="125" t="str">
        <f t="shared" si="39"/>
        <v>1월</v>
      </c>
      <c r="H241" s="108">
        <f t="shared" si="40"/>
        <v>7</v>
      </c>
      <c r="I241" s="108" t="str">
        <f>VLOOKUP(H241,기준정보!D:E,2,FALSE)</f>
        <v>일</v>
      </c>
      <c r="J241" s="110" t="str">
        <f>IFERROR(VLOOKUP(F241,기준정보!A:B,2,FALSE),"")</f>
        <v/>
      </c>
      <c r="K241" s="110" t="str">
        <f t="shared" si="41"/>
        <v>휴무</v>
      </c>
      <c r="L241" s="113" t="str">
        <f>IFERROR(IF(E241-D241&lt;0,기준정보!$H$11-공여사들_가공!D241+공여사들_가공!E241,E241-D241),"")</f>
        <v/>
      </c>
      <c r="M241" s="113">
        <f>IF(E241&gt;=기준정보!$H$4,기준정보!$H$6,IF(E241&gt;=기준정보!$H$3,E241-기준정보!$H$3,IF(E241&gt;=기준정보!$H$2,기준정보!$H$5,IF(E241&gt;=기준정보!$H$1,E241-기준정보!$H$1,0))))</f>
        <v>0</v>
      </c>
      <c r="N241" s="113" t="str">
        <f t="shared" si="42"/>
        <v/>
      </c>
      <c r="O241" s="114" t="str">
        <f t="shared" si="43"/>
        <v/>
      </c>
      <c r="P241" s="120">
        <f t="shared" si="44"/>
        <v>0</v>
      </c>
      <c r="Q241" s="120">
        <f t="shared" si="45"/>
        <v>0</v>
      </c>
      <c r="R241" s="120">
        <f t="shared" si="48"/>
        <v>0</v>
      </c>
      <c r="S241" s="120">
        <f t="shared" si="46"/>
        <v>0</v>
      </c>
      <c r="T241" s="120" t="str">
        <f t="shared" si="38"/>
        <v/>
      </c>
      <c r="U241" s="113">
        <f>IFERROR(IF(P241&lt;8,기준정보!$H$7-N241,0),0)</f>
        <v>0</v>
      </c>
      <c r="V241" s="120">
        <f t="shared" si="47"/>
        <v>0</v>
      </c>
      <c r="W241" s="110"/>
    </row>
    <row r="242" spans="1:23">
      <c r="A242" s="89" t="s">
        <v>552</v>
      </c>
      <c r="B242" s="89" t="s">
        <v>300</v>
      </c>
      <c r="C242" s="89" t="s">
        <v>47</v>
      </c>
      <c r="D242" s="89" t="s">
        <v>50</v>
      </c>
      <c r="E242" s="89" t="s">
        <v>50</v>
      </c>
      <c r="F242" s="102">
        <f t="shared" si="37"/>
        <v>43849</v>
      </c>
      <c r="G242" s="125" t="str">
        <f t="shared" si="39"/>
        <v>1월</v>
      </c>
      <c r="H242" s="108">
        <f t="shared" si="40"/>
        <v>7</v>
      </c>
      <c r="I242" s="108" t="str">
        <f>VLOOKUP(H242,기준정보!D:E,2,FALSE)</f>
        <v>일</v>
      </c>
      <c r="J242" s="110" t="str">
        <f>IFERROR(VLOOKUP(F242,기준정보!A:B,2,FALSE),"")</f>
        <v/>
      </c>
      <c r="K242" s="110" t="str">
        <f t="shared" si="41"/>
        <v>휴무</v>
      </c>
      <c r="L242" s="113" t="str">
        <f>IFERROR(IF(E242-D242&lt;0,기준정보!$H$11-공여사들_가공!D242+공여사들_가공!E242,E242-D242),"")</f>
        <v/>
      </c>
      <c r="M242" s="113">
        <f>IF(E242&gt;=기준정보!$H$4,기준정보!$H$6,IF(E242&gt;=기준정보!$H$3,E242-기준정보!$H$3,IF(E242&gt;=기준정보!$H$2,기준정보!$H$5,IF(E242&gt;=기준정보!$H$1,E242-기준정보!$H$1,0))))</f>
        <v>0</v>
      </c>
      <c r="N242" s="113" t="str">
        <f t="shared" si="42"/>
        <v/>
      </c>
      <c r="O242" s="114" t="str">
        <f t="shared" si="43"/>
        <v/>
      </c>
      <c r="P242" s="120">
        <f t="shared" si="44"/>
        <v>0</v>
      </c>
      <c r="Q242" s="120">
        <f t="shared" si="45"/>
        <v>0</v>
      </c>
      <c r="R242" s="120">
        <f t="shared" si="48"/>
        <v>0</v>
      </c>
      <c r="S242" s="120">
        <f t="shared" si="46"/>
        <v>0</v>
      </c>
      <c r="T242" s="120" t="str">
        <f t="shared" si="38"/>
        <v/>
      </c>
      <c r="U242" s="113">
        <f>IFERROR(IF(P242&lt;8,기준정보!$H$7-N242,0),0)</f>
        <v>0</v>
      </c>
      <c r="V242" s="120">
        <f t="shared" si="47"/>
        <v>0</v>
      </c>
      <c r="W242" s="110"/>
    </row>
    <row r="243" spans="1:23">
      <c r="A243" s="89" t="s">
        <v>552</v>
      </c>
      <c r="B243" s="89" t="s">
        <v>301</v>
      </c>
      <c r="C243" s="89" t="s">
        <v>44</v>
      </c>
      <c r="D243" s="89" t="s">
        <v>50</v>
      </c>
      <c r="E243" s="89" t="s">
        <v>50</v>
      </c>
      <c r="F243" s="102">
        <f t="shared" si="37"/>
        <v>43849</v>
      </c>
      <c r="G243" s="125" t="str">
        <f t="shared" si="39"/>
        <v>1월</v>
      </c>
      <c r="H243" s="108">
        <f t="shared" si="40"/>
        <v>7</v>
      </c>
      <c r="I243" s="108" t="str">
        <f>VLOOKUP(H243,기준정보!D:E,2,FALSE)</f>
        <v>일</v>
      </c>
      <c r="J243" s="110" t="str">
        <f>IFERROR(VLOOKUP(F243,기준정보!A:B,2,FALSE),"")</f>
        <v/>
      </c>
      <c r="K243" s="110" t="str">
        <f t="shared" si="41"/>
        <v>휴무</v>
      </c>
      <c r="L243" s="113" t="str">
        <f>IFERROR(IF(E243-D243&lt;0,기준정보!$H$11-공여사들_가공!D243+공여사들_가공!E243,E243-D243),"")</f>
        <v/>
      </c>
      <c r="M243" s="113">
        <f>IF(E243&gt;=기준정보!$H$4,기준정보!$H$6,IF(E243&gt;=기준정보!$H$3,E243-기준정보!$H$3,IF(E243&gt;=기준정보!$H$2,기준정보!$H$5,IF(E243&gt;=기준정보!$H$1,E243-기준정보!$H$1,0))))</f>
        <v>0</v>
      </c>
      <c r="N243" s="113" t="str">
        <f t="shared" si="42"/>
        <v/>
      </c>
      <c r="O243" s="114" t="str">
        <f t="shared" si="43"/>
        <v/>
      </c>
      <c r="P243" s="120">
        <f t="shared" si="44"/>
        <v>0</v>
      </c>
      <c r="Q243" s="120">
        <f t="shared" si="45"/>
        <v>0</v>
      </c>
      <c r="R243" s="120">
        <f t="shared" si="48"/>
        <v>0</v>
      </c>
      <c r="S243" s="120">
        <f t="shared" si="46"/>
        <v>0</v>
      </c>
      <c r="T243" s="120" t="str">
        <f t="shared" si="38"/>
        <v/>
      </c>
      <c r="U243" s="113">
        <f>IFERROR(IF(P243&lt;8,기준정보!$H$7-N243,0),0)</f>
        <v>0</v>
      </c>
      <c r="V243" s="120">
        <f t="shared" si="47"/>
        <v>0</v>
      </c>
      <c r="W243" s="110"/>
    </row>
    <row r="244" spans="1:23">
      <c r="A244" s="89" t="s">
        <v>552</v>
      </c>
      <c r="B244" s="89" t="s">
        <v>288</v>
      </c>
      <c r="C244" s="89" t="s">
        <v>45</v>
      </c>
      <c r="D244" s="89" t="s">
        <v>50</v>
      </c>
      <c r="E244" s="89" t="s">
        <v>50</v>
      </c>
      <c r="F244" s="102">
        <f t="shared" si="37"/>
        <v>43849</v>
      </c>
      <c r="G244" s="125" t="str">
        <f t="shared" si="39"/>
        <v>1월</v>
      </c>
      <c r="H244" s="108">
        <f t="shared" si="40"/>
        <v>7</v>
      </c>
      <c r="I244" s="108" t="str">
        <f>VLOOKUP(H244,기준정보!D:E,2,FALSE)</f>
        <v>일</v>
      </c>
      <c r="J244" s="110" t="str">
        <f>IFERROR(VLOOKUP(F244,기준정보!A:B,2,FALSE),"")</f>
        <v/>
      </c>
      <c r="K244" s="110" t="str">
        <f t="shared" si="41"/>
        <v>휴무</v>
      </c>
      <c r="L244" s="113" t="str">
        <f>IFERROR(IF(E244-D244&lt;0,기준정보!$H$11-공여사들_가공!D244+공여사들_가공!E244,E244-D244),"")</f>
        <v/>
      </c>
      <c r="M244" s="113">
        <f>IF(E244&gt;=기준정보!$H$4,기준정보!$H$6,IF(E244&gt;=기준정보!$H$3,E244-기준정보!$H$3,IF(E244&gt;=기준정보!$H$2,기준정보!$H$5,IF(E244&gt;=기준정보!$H$1,E244-기준정보!$H$1,0))))</f>
        <v>0</v>
      </c>
      <c r="N244" s="113" t="str">
        <f t="shared" si="42"/>
        <v/>
      </c>
      <c r="O244" s="114" t="str">
        <f t="shared" si="43"/>
        <v/>
      </c>
      <c r="P244" s="120">
        <f t="shared" si="44"/>
        <v>0</v>
      </c>
      <c r="Q244" s="120">
        <f t="shared" si="45"/>
        <v>0</v>
      </c>
      <c r="R244" s="120">
        <f t="shared" si="48"/>
        <v>0</v>
      </c>
      <c r="S244" s="120">
        <f t="shared" si="46"/>
        <v>0</v>
      </c>
      <c r="T244" s="120" t="str">
        <f t="shared" si="38"/>
        <v/>
      </c>
      <c r="U244" s="113">
        <f>IFERROR(IF(P244&lt;8,기준정보!$H$7-N244,0),0)</f>
        <v>0</v>
      </c>
      <c r="V244" s="120">
        <f t="shared" si="47"/>
        <v>0</v>
      </c>
      <c r="W244" s="110"/>
    </row>
    <row r="245" spans="1:23">
      <c r="A245" s="89" t="s">
        <v>552</v>
      </c>
      <c r="B245" s="89" t="s">
        <v>289</v>
      </c>
      <c r="C245" s="89" t="s">
        <v>44</v>
      </c>
      <c r="D245" s="89" t="s">
        <v>50</v>
      </c>
      <c r="E245" s="89" t="s">
        <v>50</v>
      </c>
      <c r="F245" s="102">
        <f t="shared" si="37"/>
        <v>43849</v>
      </c>
      <c r="G245" s="125" t="str">
        <f t="shared" si="39"/>
        <v>1월</v>
      </c>
      <c r="H245" s="108">
        <f t="shared" si="40"/>
        <v>7</v>
      </c>
      <c r="I245" s="108" t="str">
        <f>VLOOKUP(H245,기준정보!D:E,2,FALSE)</f>
        <v>일</v>
      </c>
      <c r="J245" s="110" t="str">
        <f>IFERROR(VLOOKUP(F245,기준정보!A:B,2,FALSE),"")</f>
        <v/>
      </c>
      <c r="K245" s="110" t="str">
        <f t="shared" si="41"/>
        <v>휴무</v>
      </c>
      <c r="L245" s="113" t="str">
        <f>IFERROR(IF(E245-D245&lt;0,기준정보!$H$11-공여사들_가공!D245+공여사들_가공!E245,E245-D245),"")</f>
        <v/>
      </c>
      <c r="M245" s="113">
        <f>IF(E245&gt;=기준정보!$H$4,기준정보!$H$6,IF(E245&gt;=기준정보!$H$3,E245-기준정보!$H$3,IF(E245&gt;=기준정보!$H$2,기준정보!$H$5,IF(E245&gt;=기준정보!$H$1,E245-기준정보!$H$1,0))))</f>
        <v>0</v>
      </c>
      <c r="N245" s="113" t="str">
        <f t="shared" si="42"/>
        <v/>
      </c>
      <c r="O245" s="114" t="str">
        <f t="shared" si="43"/>
        <v/>
      </c>
      <c r="P245" s="120">
        <f t="shared" si="44"/>
        <v>0</v>
      </c>
      <c r="Q245" s="120">
        <f t="shared" si="45"/>
        <v>0</v>
      </c>
      <c r="R245" s="120">
        <f t="shared" si="48"/>
        <v>0</v>
      </c>
      <c r="S245" s="120">
        <f t="shared" si="46"/>
        <v>0</v>
      </c>
      <c r="T245" s="120" t="str">
        <f t="shared" si="38"/>
        <v/>
      </c>
      <c r="U245" s="113">
        <f>IFERROR(IF(P245&lt;8,기준정보!$H$7-N245,0),0)</f>
        <v>0</v>
      </c>
      <c r="V245" s="120">
        <f t="shared" si="47"/>
        <v>0</v>
      </c>
      <c r="W245" s="110"/>
    </row>
    <row r="246" spans="1:23">
      <c r="A246" s="89" t="s">
        <v>552</v>
      </c>
      <c r="B246" s="89" t="s">
        <v>290</v>
      </c>
      <c r="C246" s="89" t="s">
        <v>49</v>
      </c>
      <c r="D246" s="89" t="s">
        <v>50</v>
      </c>
      <c r="E246" s="89" t="s">
        <v>50</v>
      </c>
      <c r="F246" s="102">
        <f t="shared" si="37"/>
        <v>43849</v>
      </c>
      <c r="G246" s="125" t="str">
        <f t="shared" si="39"/>
        <v>1월</v>
      </c>
      <c r="H246" s="108">
        <f t="shared" si="40"/>
        <v>7</v>
      </c>
      <c r="I246" s="108" t="str">
        <f>VLOOKUP(H246,기준정보!D:E,2,FALSE)</f>
        <v>일</v>
      </c>
      <c r="J246" s="110" t="str">
        <f>IFERROR(VLOOKUP(F246,기준정보!A:B,2,FALSE),"")</f>
        <v/>
      </c>
      <c r="K246" s="110" t="str">
        <f t="shared" si="41"/>
        <v>휴무</v>
      </c>
      <c r="L246" s="113" t="str">
        <f>IFERROR(IF(E246-D246&lt;0,기준정보!$H$11-공여사들_가공!D246+공여사들_가공!E246,E246-D246),"")</f>
        <v/>
      </c>
      <c r="M246" s="113">
        <f>IF(E246&gt;=기준정보!$H$4,기준정보!$H$6,IF(E246&gt;=기준정보!$H$3,E246-기준정보!$H$3,IF(E246&gt;=기준정보!$H$2,기준정보!$H$5,IF(E246&gt;=기준정보!$H$1,E246-기준정보!$H$1,0))))</f>
        <v>0</v>
      </c>
      <c r="N246" s="113" t="str">
        <f t="shared" si="42"/>
        <v/>
      </c>
      <c r="O246" s="114" t="str">
        <f t="shared" si="43"/>
        <v/>
      </c>
      <c r="P246" s="120">
        <f t="shared" si="44"/>
        <v>0</v>
      </c>
      <c r="Q246" s="120">
        <f t="shared" si="45"/>
        <v>0</v>
      </c>
      <c r="R246" s="120">
        <f t="shared" si="48"/>
        <v>0</v>
      </c>
      <c r="S246" s="120">
        <f t="shared" si="46"/>
        <v>0</v>
      </c>
      <c r="T246" s="120" t="str">
        <f t="shared" si="38"/>
        <v/>
      </c>
      <c r="U246" s="113">
        <f>IFERROR(IF(P246&lt;8,기준정보!$H$7-N246,0),0)</f>
        <v>0</v>
      </c>
      <c r="V246" s="120">
        <f t="shared" si="47"/>
        <v>0</v>
      </c>
      <c r="W246" s="110"/>
    </row>
    <row r="247" spans="1:23">
      <c r="A247" s="89" t="s">
        <v>552</v>
      </c>
      <c r="B247" s="89" t="s">
        <v>291</v>
      </c>
      <c r="C247" s="89" t="s">
        <v>309</v>
      </c>
      <c r="D247" s="89" t="s">
        <v>50</v>
      </c>
      <c r="E247" s="89" t="s">
        <v>50</v>
      </c>
      <c r="F247" s="102">
        <f t="shared" si="37"/>
        <v>43849</v>
      </c>
      <c r="G247" s="125" t="str">
        <f t="shared" si="39"/>
        <v>1월</v>
      </c>
      <c r="H247" s="108">
        <f t="shared" si="40"/>
        <v>7</v>
      </c>
      <c r="I247" s="108" t="str">
        <f>VLOOKUP(H247,기준정보!D:E,2,FALSE)</f>
        <v>일</v>
      </c>
      <c r="J247" s="110" t="str">
        <f>IFERROR(VLOOKUP(F247,기준정보!A:B,2,FALSE),"")</f>
        <v/>
      </c>
      <c r="K247" s="110" t="str">
        <f t="shared" si="41"/>
        <v>휴무</v>
      </c>
      <c r="L247" s="113" t="str">
        <f>IFERROR(IF(E247-D247&lt;0,기준정보!$H$11-공여사들_가공!D247+공여사들_가공!E247,E247-D247),"")</f>
        <v/>
      </c>
      <c r="M247" s="113">
        <f>IF(E247&gt;=기준정보!$H$4,기준정보!$H$6,IF(E247&gt;=기준정보!$H$3,E247-기준정보!$H$3,IF(E247&gt;=기준정보!$H$2,기준정보!$H$5,IF(E247&gt;=기준정보!$H$1,E247-기준정보!$H$1,0))))</f>
        <v>0</v>
      </c>
      <c r="N247" s="113" t="str">
        <f t="shared" si="42"/>
        <v/>
      </c>
      <c r="O247" s="114" t="str">
        <f t="shared" si="43"/>
        <v/>
      </c>
      <c r="P247" s="120">
        <f t="shared" si="44"/>
        <v>0</v>
      </c>
      <c r="Q247" s="120">
        <f t="shared" si="45"/>
        <v>0</v>
      </c>
      <c r="R247" s="120">
        <f t="shared" si="48"/>
        <v>0</v>
      </c>
      <c r="S247" s="120">
        <f t="shared" si="46"/>
        <v>0</v>
      </c>
      <c r="T247" s="120" t="str">
        <f t="shared" si="38"/>
        <v/>
      </c>
      <c r="U247" s="113">
        <f>IFERROR(IF(P247&lt;8,기준정보!$H$7-N247,0),0)</f>
        <v>0</v>
      </c>
      <c r="V247" s="120">
        <f t="shared" si="47"/>
        <v>0</v>
      </c>
      <c r="W247" s="110"/>
    </row>
    <row r="248" spans="1:23">
      <c r="A248" s="89" t="s">
        <v>552</v>
      </c>
      <c r="B248" s="89" t="s">
        <v>292</v>
      </c>
      <c r="C248" s="89" t="s">
        <v>45</v>
      </c>
      <c r="D248" s="89" t="s">
        <v>50</v>
      </c>
      <c r="E248" s="89" t="s">
        <v>50</v>
      </c>
      <c r="F248" s="102">
        <f t="shared" si="37"/>
        <v>43849</v>
      </c>
      <c r="G248" s="125" t="str">
        <f t="shared" si="39"/>
        <v>1월</v>
      </c>
      <c r="H248" s="108">
        <f t="shared" si="40"/>
        <v>7</v>
      </c>
      <c r="I248" s="108" t="str">
        <f>VLOOKUP(H248,기준정보!D:E,2,FALSE)</f>
        <v>일</v>
      </c>
      <c r="J248" s="110" t="str">
        <f>IFERROR(VLOOKUP(F248,기준정보!A:B,2,FALSE),"")</f>
        <v/>
      </c>
      <c r="K248" s="110" t="str">
        <f t="shared" si="41"/>
        <v>휴무</v>
      </c>
      <c r="L248" s="113" t="str">
        <f>IFERROR(IF(E248-D248&lt;0,기준정보!$H$11-공여사들_가공!D248+공여사들_가공!E248,E248-D248),"")</f>
        <v/>
      </c>
      <c r="M248" s="113">
        <f>IF(E248&gt;=기준정보!$H$4,기준정보!$H$6,IF(E248&gt;=기준정보!$H$3,E248-기준정보!$H$3,IF(E248&gt;=기준정보!$H$2,기준정보!$H$5,IF(E248&gt;=기준정보!$H$1,E248-기준정보!$H$1,0))))</f>
        <v>0</v>
      </c>
      <c r="N248" s="113" t="str">
        <f t="shared" si="42"/>
        <v/>
      </c>
      <c r="O248" s="114" t="str">
        <f t="shared" si="43"/>
        <v/>
      </c>
      <c r="P248" s="120">
        <f t="shared" si="44"/>
        <v>0</v>
      </c>
      <c r="Q248" s="120">
        <f t="shared" si="45"/>
        <v>0</v>
      </c>
      <c r="R248" s="120">
        <f t="shared" si="48"/>
        <v>0</v>
      </c>
      <c r="S248" s="120">
        <f t="shared" si="46"/>
        <v>0</v>
      </c>
      <c r="T248" s="120" t="str">
        <f t="shared" si="38"/>
        <v/>
      </c>
      <c r="U248" s="113">
        <f>IFERROR(IF(P248&lt;8,기준정보!$H$7-N248,0),0)</f>
        <v>0</v>
      </c>
      <c r="V248" s="120">
        <f t="shared" si="47"/>
        <v>0</v>
      </c>
      <c r="W248" s="110"/>
    </row>
    <row r="249" spans="1:23">
      <c r="A249" s="89" t="s">
        <v>553</v>
      </c>
      <c r="B249" s="89" t="s">
        <v>294</v>
      </c>
      <c r="C249" s="89" t="s">
        <v>45</v>
      </c>
      <c r="D249" s="89" t="s">
        <v>134</v>
      </c>
      <c r="E249" s="89" t="s">
        <v>554</v>
      </c>
      <c r="F249" s="102">
        <f t="shared" si="37"/>
        <v>43850</v>
      </c>
      <c r="G249" s="125" t="str">
        <f t="shared" si="39"/>
        <v>1월</v>
      </c>
      <c r="H249" s="108">
        <f t="shared" si="40"/>
        <v>1</v>
      </c>
      <c r="I249" s="108" t="str">
        <f>VLOOKUP(H249,기준정보!D:E,2,FALSE)</f>
        <v>월</v>
      </c>
      <c r="J249" s="110" t="str">
        <f>IFERROR(VLOOKUP(F249,기준정보!A:B,2,FALSE),"")</f>
        <v/>
      </c>
      <c r="K249" s="110" t="str">
        <f t="shared" si="41"/>
        <v>정상근무</v>
      </c>
      <c r="L249" s="113">
        <f>IFERROR(IF(E249-D249&lt;0,기준정보!$H$11-공여사들_가공!D249+공여사들_가공!E249,E249-D249),"")</f>
        <v>0.37972222222222224</v>
      </c>
      <c r="M249" s="113">
        <f>IF(E249&gt;=기준정보!$H$4,기준정보!$H$6,IF(E249&gt;=기준정보!$H$3,E249-기준정보!$H$3,IF(E249&gt;=기준정보!$H$2,기준정보!$H$5,IF(E249&gt;=기준정보!$H$1,E249-기준정보!$H$1,0))))</f>
        <v>1.8645833333333361E-2</v>
      </c>
      <c r="N249" s="113">
        <f t="shared" si="42"/>
        <v>0.36107638888888888</v>
      </c>
      <c r="O249" s="114">
        <f t="shared" si="43"/>
        <v>8.6658333333333335</v>
      </c>
      <c r="P249" s="120">
        <f t="shared" si="44"/>
        <v>8</v>
      </c>
      <c r="Q249" s="120">
        <f t="shared" si="45"/>
        <v>8</v>
      </c>
      <c r="R249" s="120">
        <f t="shared" si="48"/>
        <v>0</v>
      </c>
      <c r="S249" s="120">
        <f t="shared" si="46"/>
        <v>0</v>
      </c>
      <c r="T249" s="120" t="str">
        <f t="shared" si="38"/>
        <v>정</v>
      </c>
      <c r="U249" s="113">
        <f>IFERROR(IF(P249&lt;8,기준정보!$H$7-N249,0),0)</f>
        <v>0</v>
      </c>
      <c r="V249" s="120">
        <f t="shared" si="47"/>
        <v>0</v>
      </c>
      <c r="W249" s="110"/>
    </row>
    <row r="250" spans="1:23">
      <c r="A250" s="89" t="s">
        <v>553</v>
      </c>
      <c r="B250" s="89" t="s">
        <v>295</v>
      </c>
      <c r="C250" s="89" t="s">
        <v>43</v>
      </c>
      <c r="D250" s="89" t="s">
        <v>555</v>
      </c>
      <c r="E250" s="89" t="s">
        <v>556</v>
      </c>
      <c r="F250" s="102">
        <f t="shared" si="37"/>
        <v>43850</v>
      </c>
      <c r="G250" s="125" t="str">
        <f t="shared" si="39"/>
        <v>1월</v>
      </c>
      <c r="H250" s="108">
        <f t="shared" si="40"/>
        <v>1</v>
      </c>
      <c r="I250" s="108" t="str">
        <f>VLOOKUP(H250,기준정보!D:E,2,FALSE)</f>
        <v>월</v>
      </c>
      <c r="J250" s="110" t="str">
        <f>IFERROR(VLOOKUP(F250,기준정보!A:B,2,FALSE),"")</f>
        <v/>
      </c>
      <c r="K250" s="110" t="str">
        <f t="shared" si="41"/>
        <v>정상근무</v>
      </c>
      <c r="L250" s="113">
        <f>IFERROR(IF(E250-D250&lt;0,기준정보!$H$11-공여사들_가공!D250+공여사들_가공!E250,E250-D250),"")</f>
        <v>0.62739583333333337</v>
      </c>
      <c r="M250" s="113">
        <f>IF(E250&gt;=기준정보!$H$4,기준정보!$H$6,IF(E250&gt;=기준정보!$H$3,E250-기준정보!$H$3,IF(E250&gt;=기준정보!$H$2,기준정보!$H$5,IF(E250&gt;=기준정보!$H$1,E250-기준정보!$H$1,0))))</f>
        <v>0</v>
      </c>
      <c r="N250" s="113">
        <f t="shared" si="42"/>
        <v>0.62739583333333337</v>
      </c>
      <c r="O250" s="114">
        <f t="shared" si="43"/>
        <v>15.057500000000001</v>
      </c>
      <c r="P250" s="120">
        <f t="shared" si="44"/>
        <v>15</v>
      </c>
      <c r="Q250" s="120">
        <f t="shared" si="45"/>
        <v>8</v>
      </c>
      <c r="R250" s="120">
        <f t="shared" si="48"/>
        <v>3</v>
      </c>
      <c r="S250" s="120">
        <f t="shared" si="46"/>
        <v>4</v>
      </c>
      <c r="T250" s="120" t="str">
        <f t="shared" si="38"/>
        <v>정</v>
      </c>
      <c r="U250" s="113">
        <f>IFERROR(IF(P250&lt;8,기준정보!$H$7-N250,0),0)</f>
        <v>0</v>
      </c>
      <c r="V250" s="120">
        <f t="shared" si="47"/>
        <v>0</v>
      </c>
      <c r="W250" s="110"/>
    </row>
    <row r="251" spans="1:23">
      <c r="A251" s="89" t="s">
        <v>553</v>
      </c>
      <c r="B251" s="89" t="s">
        <v>296</v>
      </c>
      <c r="C251" s="89" t="s">
        <v>46</v>
      </c>
      <c r="D251" s="89" t="s">
        <v>207</v>
      </c>
      <c r="E251" s="89" t="s">
        <v>104</v>
      </c>
      <c r="F251" s="102">
        <f t="shared" si="37"/>
        <v>43850</v>
      </c>
      <c r="G251" s="125" t="str">
        <f t="shared" si="39"/>
        <v>1월</v>
      </c>
      <c r="H251" s="108">
        <f t="shared" si="40"/>
        <v>1</v>
      </c>
      <c r="I251" s="108" t="str">
        <f>VLOOKUP(H251,기준정보!D:E,2,FALSE)</f>
        <v>월</v>
      </c>
      <c r="J251" s="110" t="str">
        <f>IFERROR(VLOOKUP(F251,기준정보!A:B,2,FALSE),"")</f>
        <v/>
      </c>
      <c r="K251" s="110" t="str">
        <f t="shared" si="41"/>
        <v>정상근무</v>
      </c>
      <c r="L251" s="113">
        <f>IFERROR(IF(E251-D251&lt;0,기준정보!$H$11-공여사들_가공!D251+공여사들_가공!E251,E251-D251),"")</f>
        <v>0.47754629629629625</v>
      </c>
      <c r="M251" s="113" t="str">
        <f>IF(E251&gt;=기준정보!$H$4,기준정보!$H$6,IF(E251&gt;=기준정보!$H$3,E251-기준정보!$H$3,IF(E251&gt;=기준정보!$H$2,기준정보!$H$5,IF(E251&gt;=기준정보!$H$1,E251-기준정보!$H$1,0))))</f>
        <v>2:00:00</v>
      </c>
      <c r="N251" s="113">
        <f t="shared" si="42"/>
        <v>0.39421296296296293</v>
      </c>
      <c r="O251" s="114">
        <f t="shared" si="43"/>
        <v>9.4611111111111104</v>
      </c>
      <c r="P251" s="120">
        <f t="shared" si="44"/>
        <v>9</v>
      </c>
      <c r="Q251" s="120">
        <f t="shared" si="45"/>
        <v>8</v>
      </c>
      <c r="R251" s="120">
        <f t="shared" si="48"/>
        <v>1</v>
      </c>
      <c r="S251" s="120">
        <f t="shared" si="46"/>
        <v>0</v>
      </c>
      <c r="T251" s="120" t="str">
        <f t="shared" si="38"/>
        <v>정</v>
      </c>
      <c r="U251" s="113">
        <f>IFERROR(IF(P251&lt;8,기준정보!$H$7-N251,0),0)</f>
        <v>0</v>
      </c>
      <c r="V251" s="120">
        <f t="shared" si="47"/>
        <v>0</v>
      </c>
      <c r="W251" s="110"/>
    </row>
    <row r="252" spans="1:23">
      <c r="A252" s="89" t="s">
        <v>553</v>
      </c>
      <c r="B252" s="89" t="s">
        <v>297</v>
      </c>
      <c r="C252" s="89" t="s">
        <v>45</v>
      </c>
      <c r="D252" s="89" t="s">
        <v>557</v>
      </c>
      <c r="E252" s="89" t="s">
        <v>247</v>
      </c>
      <c r="F252" s="102">
        <f t="shared" si="37"/>
        <v>43850</v>
      </c>
      <c r="G252" s="125" t="str">
        <f t="shared" si="39"/>
        <v>1월</v>
      </c>
      <c r="H252" s="108">
        <f t="shared" si="40"/>
        <v>1</v>
      </c>
      <c r="I252" s="108" t="str">
        <f>VLOOKUP(H252,기준정보!D:E,2,FALSE)</f>
        <v>월</v>
      </c>
      <c r="J252" s="110" t="str">
        <f>IFERROR(VLOOKUP(F252,기준정보!A:B,2,FALSE),"")</f>
        <v/>
      </c>
      <c r="K252" s="110" t="str">
        <f t="shared" si="41"/>
        <v>정상근무</v>
      </c>
      <c r="L252" s="113">
        <f>IFERROR(IF(E252-D252&lt;0,기준정보!$H$11-공여사들_가공!D252+공여사들_가공!E252,E252-D252),"")</f>
        <v>0.29194444444444445</v>
      </c>
      <c r="M252" s="113" t="str">
        <f>IF(E252&gt;=기준정보!$H$4,기준정보!$H$6,IF(E252&gt;=기준정보!$H$3,E252-기준정보!$H$3,IF(E252&gt;=기준정보!$H$2,기준정보!$H$5,IF(E252&gt;=기준정보!$H$1,E252-기준정보!$H$1,0))))</f>
        <v>1:00:00</v>
      </c>
      <c r="N252" s="113">
        <f t="shared" si="42"/>
        <v>0.25027777777777777</v>
      </c>
      <c r="O252" s="114">
        <f t="shared" si="43"/>
        <v>6.0066666666666668</v>
      </c>
      <c r="P252" s="120">
        <f t="shared" si="44"/>
        <v>6</v>
      </c>
      <c r="Q252" s="120">
        <f t="shared" si="45"/>
        <v>6</v>
      </c>
      <c r="R252" s="120">
        <f t="shared" si="48"/>
        <v>0</v>
      </c>
      <c r="S252" s="120">
        <f t="shared" si="46"/>
        <v>0</v>
      </c>
      <c r="T252" s="120" t="str">
        <f t="shared" si="38"/>
        <v>정</v>
      </c>
      <c r="U252" s="113">
        <f>IFERROR(IF(P252&lt;8,기준정보!$H$7-N252,0),0)</f>
        <v>8.3055555555555549E-2</v>
      </c>
      <c r="V252" s="120">
        <f t="shared" si="47"/>
        <v>120</v>
      </c>
      <c r="W252" s="110"/>
    </row>
    <row r="253" spans="1:23">
      <c r="A253" s="89" t="s">
        <v>553</v>
      </c>
      <c r="B253" s="89" t="s">
        <v>298</v>
      </c>
      <c r="C253" s="89" t="s">
        <v>48</v>
      </c>
      <c r="D253" s="89" t="s">
        <v>558</v>
      </c>
      <c r="E253" s="89" t="s">
        <v>559</v>
      </c>
      <c r="F253" s="102">
        <f t="shared" si="37"/>
        <v>43850</v>
      </c>
      <c r="G253" s="125" t="str">
        <f t="shared" si="39"/>
        <v>1월</v>
      </c>
      <c r="H253" s="108">
        <f t="shared" si="40"/>
        <v>1</v>
      </c>
      <c r="I253" s="108" t="str">
        <f>VLOOKUP(H253,기준정보!D:E,2,FALSE)</f>
        <v>월</v>
      </c>
      <c r="J253" s="110" t="str">
        <f>IFERROR(VLOOKUP(F253,기준정보!A:B,2,FALSE),"")</f>
        <v/>
      </c>
      <c r="K253" s="110" t="str">
        <f t="shared" si="41"/>
        <v>정상근무</v>
      </c>
      <c r="L253" s="113">
        <f>IFERROR(IF(E253-D253&lt;0,기준정보!$H$11-공여사들_가공!D253+공여사들_가공!E253,E253-D253),"")</f>
        <v>0.3791898148148149</v>
      </c>
      <c r="M253" s="113">
        <f>IF(E253&gt;=기준정보!$H$4,기준정보!$H$6,IF(E253&gt;=기준정보!$H$3,E253-기준정보!$H$3,IF(E253&gt;=기준정보!$H$2,기준정보!$H$5,IF(E253&gt;=기준정보!$H$1,E253-기준정보!$H$1,0))))</f>
        <v>1.042824074074078E-2</v>
      </c>
      <c r="N253" s="113">
        <f t="shared" si="42"/>
        <v>0.36876157407407412</v>
      </c>
      <c r="O253" s="114">
        <f t="shared" si="43"/>
        <v>8.8502777777777766</v>
      </c>
      <c r="P253" s="120">
        <f t="shared" si="44"/>
        <v>8</v>
      </c>
      <c r="Q253" s="120">
        <f t="shared" si="45"/>
        <v>8</v>
      </c>
      <c r="R253" s="120">
        <f t="shared" si="48"/>
        <v>0</v>
      </c>
      <c r="S253" s="120">
        <f t="shared" si="46"/>
        <v>0</v>
      </c>
      <c r="T253" s="120" t="str">
        <f t="shared" si="38"/>
        <v>정</v>
      </c>
      <c r="U253" s="113">
        <f>IFERROR(IF(P253&lt;8,기준정보!$H$7-N253,0),0)</f>
        <v>0</v>
      </c>
      <c r="V253" s="120">
        <f t="shared" si="47"/>
        <v>0</v>
      </c>
      <c r="W253" s="110"/>
    </row>
    <row r="254" spans="1:23">
      <c r="A254" s="89" t="s">
        <v>553</v>
      </c>
      <c r="B254" s="89" t="s">
        <v>299</v>
      </c>
      <c r="C254" s="89" t="s">
        <v>47</v>
      </c>
      <c r="D254" s="89" t="s">
        <v>83</v>
      </c>
      <c r="E254" s="89" t="s">
        <v>560</v>
      </c>
      <c r="F254" s="102">
        <f t="shared" si="37"/>
        <v>43850</v>
      </c>
      <c r="G254" s="125" t="str">
        <f t="shared" si="39"/>
        <v>1월</v>
      </c>
      <c r="H254" s="108">
        <f t="shared" si="40"/>
        <v>1</v>
      </c>
      <c r="I254" s="108" t="str">
        <f>VLOOKUP(H254,기준정보!D:E,2,FALSE)</f>
        <v>월</v>
      </c>
      <c r="J254" s="110" t="str">
        <f>IFERROR(VLOOKUP(F254,기준정보!A:B,2,FALSE),"")</f>
        <v/>
      </c>
      <c r="K254" s="110" t="str">
        <f t="shared" si="41"/>
        <v>정상근무</v>
      </c>
      <c r="L254" s="113">
        <f>IFERROR(IF(E254-D254&lt;0,기준정보!$H$11-공여사들_가공!D254+공여사들_가공!E254,E254-D254),"")</f>
        <v>0.40543981481481484</v>
      </c>
      <c r="M254" s="113" t="str">
        <f>IF(E254&gt;=기준정보!$H$4,기준정보!$H$6,IF(E254&gt;=기준정보!$H$3,E254-기준정보!$H$3,IF(E254&gt;=기준정보!$H$2,기준정보!$H$5,IF(E254&gt;=기준정보!$H$1,E254-기준정보!$H$1,0))))</f>
        <v>2:00:00</v>
      </c>
      <c r="N254" s="113">
        <f t="shared" si="42"/>
        <v>0.32210648148148152</v>
      </c>
      <c r="O254" s="114">
        <f t="shared" si="43"/>
        <v>7.7305555555555561</v>
      </c>
      <c r="P254" s="120">
        <f t="shared" si="44"/>
        <v>7</v>
      </c>
      <c r="Q254" s="120">
        <f t="shared" si="45"/>
        <v>7</v>
      </c>
      <c r="R254" s="120">
        <f t="shared" si="48"/>
        <v>0</v>
      </c>
      <c r="S254" s="120">
        <f t="shared" si="46"/>
        <v>0</v>
      </c>
      <c r="T254" s="120" t="str">
        <f t="shared" si="38"/>
        <v>정</v>
      </c>
      <c r="U254" s="113">
        <f>IFERROR(IF(P254&lt;8,기준정보!$H$7-N254,0),0)</f>
        <v>1.1226851851851793E-2</v>
      </c>
      <c r="V254" s="120">
        <f t="shared" si="47"/>
        <v>16</v>
      </c>
      <c r="W254" s="110"/>
    </row>
    <row r="255" spans="1:23">
      <c r="A255" s="89" t="s">
        <v>553</v>
      </c>
      <c r="B255" s="89" t="s">
        <v>300</v>
      </c>
      <c r="C255" s="89" t="s">
        <v>47</v>
      </c>
      <c r="D255" s="89" t="s">
        <v>152</v>
      </c>
      <c r="E255" s="89" t="s">
        <v>140</v>
      </c>
      <c r="F255" s="102">
        <f t="shared" si="37"/>
        <v>43850</v>
      </c>
      <c r="G255" s="125" t="str">
        <f t="shared" si="39"/>
        <v>1월</v>
      </c>
      <c r="H255" s="108">
        <f t="shared" si="40"/>
        <v>1</v>
      </c>
      <c r="I255" s="108" t="str">
        <f>VLOOKUP(H255,기준정보!D:E,2,FALSE)</f>
        <v>월</v>
      </c>
      <c r="J255" s="110" t="str">
        <f>IFERROR(VLOOKUP(F255,기준정보!A:B,2,FALSE),"")</f>
        <v/>
      </c>
      <c r="K255" s="110" t="str">
        <f t="shared" si="41"/>
        <v>정상근무</v>
      </c>
      <c r="L255" s="113">
        <f>IFERROR(IF(E255-D255&lt;0,기준정보!$H$11-공여사들_가공!D255+공여사들_가공!E255,E255-D255),"")</f>
        <v>0.49993055555555549</v>
      </c>
      <c r="M255" s="113" t="str">
        <f>IF(E255&gt;=기준정보!$H$4,기준정보!$H$6,IF(E255&gt;=기준정보!$H$3,E255-기준정보!$H$3,IF(E255&gt;=기준정보!$H$2,기준정보!$H$5,IF(E255&gt;=기준정보!$H$1,E255-기준정보!$H$1,0))))</f>
        <v>2:00:00</v>
      </c>
      <c r="N255" s="113">
        <f t="shared" si="42"/>
        <v>0.41659722222222217</v>
      </c>
      <c r="O255" s="114">
        <f t="shared" si="43"/>
        <v>9.9983333333333331</v>
      </c>
      <c r="P255" s="120">
        <f t="shared" si="44"/>
        <v>9</v>
      </c>
      <c r="Q255" s="120">
        <f t="shared" si="45"/>
        <v>8</v>
      </c>
      <c r="R255" s="120">
        <f t="shared" si="48"/>
        <v>1</v>
      </c>
      <c r="S255" s="120">
        <f t="shared" si="46"/>
        <v>0</v>
      </c>
      <c r="T255" s="120" t="str">
        <f t="shared" si="38"/>
        <v>정</v>
      </c>
      <c r="U255" s="113">
        <f>IFERROR(IF(P255&lt;8,기준정보!$H$7-N255,0),0)</f>
        <v>0</v>
      </c>
      <c r="V255" s="120">
        <f t="shared" si="47"/>
        <v>0</v>
      </c>
      <c r="W255" s="110"/>
    </row>
    <row r="256" spans="1:23">
      <c r="A256" s="89" t="s">
        <v>553</v>
      </c>
      <c r="B256" s="89" t="s">
        <v>301</v>
      </c>
      <c r="C256" s="89" t="s">
        <v>44</v>
      </c>
      <c r="D256" s="89" t="s">
        <v>561</v>
      </c>
      <c r="E256" s="89" t="s">
        <v>562</v>
      </c>
      <c r="F256" s="102">
        <f t="shared" si="37"/>
        <v>43850</v>
      </c>
      <c r="G256" s="125" t="str">
        <f t="shared" si="39"/>
        <v>1월</v>
      </c>
      <c r="H256" s="108">
        <f t="shared" si="40"/>
        <v>1</v>
      </c>
      <c r="I256" s="108" t="str">
        <f>VLOOKUP(H256,기준정보!D:E,2,FALSE)</f>
        <v>월</v>
      </c>
      <c r="J256" s="110" t="str">
        <f>IFERROR(VLOOKUP(F256,기준정보!A:B,2,FALSE),"")</f>
        <v/>
      </c>
      <c r="K256" s="110" t="str">
        <f t="shared" si="41"/>
        <v>정상근무</v>
      </c>
      <c r="L256" s="113">
        <f>IFERROR(IF(E256-D256&lt;0,기준정보!$H$11-공여사들_가공!D256+공여사들_가공!E256,E256-D256),"")</f>
        <v>0.38224537037037026</v>
      </c>
      <c r="M256" s="113">
        <f>IF(E256&gt;=기준정보!$H$4,기준정보!$H$6,IF(E256&gt;=기준정보!$H$3,E256-기준정보!$H$3,IF(E256&gt;=기준정보!$H$2,기준정보!$H$5,IF(E256&gt;=기준정보!$H$1,E256-기준정보!$H$1,0))))</f>
        <v>2.0648148148148082E-2</v>
      </c>
      <c r="N256" s="113">
        <f t="shared" si="42"/>
        <v>0.36159722222222218</v>
      </c>
      <c r="O256" s="114">
        <f t="shared" si="43"/>
        <v>8.6783333333333328</v>
      </c>
      <c r="P256" s="120">
        <f t="shared" si="44"/>
        <v>8</v>
      </c>
      <c r="Q256" s="120">
        <f t="shared" si="45"/>
        <v>8</v>
      </c>
      <c r="R256" s="120">
        <f t="shared" si="48"/>
        <v>0</v>
      </c>
      <c r="S256" s="120">
        <f t="shared" si="46"/>
        <v>0</v>
      </c>
      <c r="T256" s="120" t="str">
        <f t="shared" si="38"/>
        <v>정</v>
      </c>
      <c r="U256" s="113">
        <f>IFERROR(IF(P256&lt;8,기준정보!$H$7-N256,0),0)</f>
        <v>0</v>
      </c>
      <c r="V256" s="120">
        <f t="shared" si="47"/>
        <v>0</v>
      </c>
      <c r="W256" s="110"/>
    </row>
    <row r="257" spans="1:23">
      <c r="A257" s="89" t="s">
        <v>553</v>
      </c>
      <c r="B257" s="89" t="s">
        <v>288</v>
      </c>
      <c r="C257" s="89" t="s">
        <v>45</v>
      </c>
      <c r="D257" s="89" t="s">
        <v>563</v>
      </c>
      <c r="E257" s="89" t="s">
        <v>564</v>
      </c>
      <c r="F257" s="102">
        <f t="shared" si="37"/>
        <v>43850</v>
      </c>
      <c r="G257" s="125" t="str">
        <f t="shared" si="39"/>
        <v>1월</v>
      </c>
      <c r="H257" s="108">
        <f t="shared" si="40"/>
        <v>1</v>
      </c>
      <c r="I257" s="108" t="str">
        <f>VLOOKUP(H257,기준정보!D:E,2,FALSE)</f>
        <v>월</v>
      </c>
      <c r="J257" s="110" t="str">
        <f>IFERROR(VLOOKUP(F257,기준정보!A:B,2,FALSE),"")</f>
        <v/>
      </c>
      <c r="K257" s="110" t="str">
        <f t="shared" si="41"/>
        <v>정상근무</v>
      </c>
      <c r="L257" s="113">
        <f>IFERROR(IF(E257-D257&lt;0,기준정보!$H$11-공여사들_가공!D257+공여사들_가공!E257,E257-D257),"")</f>
        <v>0.41380787037037037</v>
      </c>
      <c r="M257" s="113">
        <f>IF(E257&gt;=기준정보!$H$4,기준정보!$H$6,IF(E257&gt;=기준정보!$H$3,E257-기준정보!$H$3,IF(E257&gt;=기준정보!$H$2,기준정보!$H$5,IF(E257&gt;=기준정보!$H$1,E257-기준정보!$H$1,0))))</f>
        <v>3.0636574074074052E-2</v>
      </c>
      <c r="N257" s="113">
        <f t="shared" si="42"/>
        <v>0.38317129629629632</v>
      </c>
      <c r="O257" s="114">
        <f t="shared" si="43"/>
        <v>9.1961111111111116</v>
      </c>
      <c r="P257" s="120">
        <f t="shared" si="44"/>
        <v>9</v>
      </c>
      <c r="Q257" s="120">
        <f t="shared" si="45"/>
        <v>8</v>
      </c>
      <c r="R257" s="120">
        <f t="shared" si="48"/>
        <v>1</v>
      </c>
      <c r="S257" s="120">
        <f t="shared" si="46"/>
        <v>0</v>
      </c>
      <c r="T257" s="120" t="str">
        <f t="shared" si="38"/>
        <v>정</v>
      </c>
      <c r="U257" s="113">
        <f>IFERROR(IF(P257&lt;8,기준정보!$H$7-N257,0),0)</f>
        <v>0</v>
      </c>
      <c r="V257" s="120">
        <f t="shared" si="47"/>
        <v>0</v>
      </c>
      <c r="W257" s="110"/>
    </row>
    <row r="258" spans="1:23">
      <c r="A258" s="89" t="s">
        <v>553</v>
      </c>
      <c r="B258" s="89" t="s">
        <v>289</v>
      </c>
      <c r="C258" s="89" t="s">
        <v>44</v>
      </c>
      <c r="D258" s="89" t="s">
        <v>565</v>
      </c>
      <c r="E258" s="89" t="s">
        <v>566</v>
      </c>
      <c r="F258" s="102">
        <f t="shared" ref="F258:F321" si="49">DATE(LEFT(A258,4),MID(A258,6,2),MID(A258,9,2))</f>
        <v>43850</v>
      </c>
      <c r="G258" s="125" t="str">
        <f t="shared" si="39"/>
        <v>1월</v>
      </c>
      <c r="H258" s="108">
        <f t="shared" si="40"/>
        <v>1</v>
      </c>
      <c r="I258" s="108" t="str">
        <f>VLOOKUP(H258,기준정보!D:E,2,FALSE)</f>
        <v>월</v>
      </c>
      <c r="J258" s="110" t="str">
        <f>IFERROR(VLOOKUP(F258,기준정보!A:B,2,FALSE),"")</f>
        <v/>
      </c>
      <c r="K258" s="110" t="str">
        <f t="shared" si="41"/>
        <v>정상근무</v>
      </c>
      <c r="L258" s="113">
        <f>IFERROR(IF(E258-D258&lt;0,기준정보!$H$11-공여사들_가공!D258+공여사들_가공!E258,E258-D258),"")</f>
        <v>0.48642361111111104</v>
      </c>
      <c r="M258" s="113" t="str">
        <f>IF(E258&gt;=기준정보!$H$4,기준정보!$H$6,IF(E258&gt;=기준정보!$H$3,E258-기준정보!$H$3,IF(E258&gt;=기준정보!$H$2,기준정보!$H$5,IF(E258&gt;=기준정보!$H$1,E258-기준정보!$H$1,0))))</f>
        <v>2:00:00</v>
      </c>
      <c r="N258" s="113">
        <f t="shared" si="42"/>
        <v>0.40309027777777773</v>
      </c>
      <c r="O258" s="114">
        <f t="shared" si="43"/>
        <v>9.6741666666666664</v>
      </c>
      <c r="P258" s="120">
        <f t="shared" si="44"/>
        <v>9</v>
      </c>
      <c r="Q258" s="120">
        <f t="shared" si="45"/>
        <v>8</v>
      </c>
      <c r="R258" s="120">
        <f t="shared" si="48"/>
        <v>1</v>
      </c>
      <c r="S258" s="120">
        <f t="shared" si="46"/>
        <v>0</v>
      </c>
      <c r="T258" s="120" t="str">
        <f t="shared" ref="T258:T321" si="50">IF(AND(K258="휴무",P258&gt;0),"특",IF(P258&gt;0,"정",""))</f>
        <v>정</v>
      </c>
      <c r="U258" s="113">
        <f>IFERROR(IF(P258&lt;8,기준정보!$H$7-N258,0),0)</f>
        <v>0</v>
      </c>
      <c r="V258" s="120">
        <f t="shared" si="47"/>
        <v>0</v>
      </c>
      <c r="W258" s="110"/>
    </row>
    <row r="259" spans="1:23">
      <c r="A259" s="89" t="s">
        <v>553</v>
      </c>
      <c r="B259" s="89" t="s">
        <v>290</v>
      </c>
      <c r="C259" s="89" t="s">
        <v>49</v>
      </c>
      <c r="D259" s="89" t="s">
        <v>50</v>
      </c>
      <c r="E259" s="89" t="s">
        <v>50</v>
      </c>
      <c r="F259" s="102">
        <f t="shared" si="49"/>
        <v>43850</v>
      </c>
      <c r="G259" s="125" t="str">
        <f t="shared" ref="G259:G322" si="51">MONTH(F259)&amp;"월"</f>
        <v>1월</v>
      </c>
      <c r="H259" s="108">
        <f t="shared" ref="H259:H322" si="52">WEEKDAY(F259,2)</f>
        <v>1</v>
      </c>
      <c r="I259" s="108" t="str">
        <f>VLOOKUP(H259,기준정보!D:E,2,FALSE)</f>
        <v>월</v>
      </c>
      <c r="J259" s="110" t="str">
        <f>IFERROR(VLOOKUP(F259,기준정보!A:B,2,FALSE),"")</f>
        <v/>
      </c>
      <c r="K259" s="110" t="str">
        <f t="shared" ref="K259:K322" si="53">IF(OR(I259="토",I259="일"),"휴무",IF(J259="","정상근무","휴무"))</f>
        <v>정상근무</v>
      </c>
      <c r="L259" s="113" t="str">
        <f>IFERROR(IF(E259-D259&lt;0,기준정보!$H$11-공여사들_가공!D259+공여사들_가공!E259,E259-D259),"")</f>
        <v/>
      </c>
      <c r="M259" s="113">
        <f>IF(E259&gt;=기준정보!$H$4,기준정보!$H$6,IF(E259&gt;=기준정보!$H$3,E259-기준정보!$H$3,IF(E259&gt;=기준정보!$H$2,기준정보!$H$5,IF(E259&gt;=기준정보!$H$1,E259-기준정보!$H$1,0))))</f>
        <v>0</v>
      </c>
      <c r="N259" s="113" t="str">
        <f t="shared" ref="N259:N322" si="54">IFERROR(L259-M259,"")</f>
        <v/>
      </c>
      <c r="O259" s="114" t="str">
        <f t="shared" ref="O259:O322" si="55">IFERROR(HOUR(N259)+MINUTE(N259)/60+SECOND(N259)/3600,"")</f>
        <v/>
      </c>
      <c r="P259" s="120">
        <f t="shared" ref="P259:P322" si="56">IFERROR(ROUNDDOWN(O259,0),0)</f>
        <v>0</v>
      </c>
      <c r="Q259" s="120">
        <f t="shared" ref="Q259:Q322" si="57">IF(P259&lt;8,P259,8)</f>
        <v>0</v>
      </c>
      <c r="R259" s="120">
        <f t="shared" si="48"/>
        <v>0</v>
      </c>
      <c r="S259" s="120">
        <f t="shared" ref="S259:S322" si="58">P259-Q259-R259</f>
        <v>0</v>
      </c>
      <c r="T259" s="120" t="str">
        <f t="shared" si="50"/>
        <v/>
      </c>
      <c r="U259" s="113">
        <f>IFERROR(IF(P259&lt;8,기준정보!$H$7-N259,0),0)</f>
        <v>0</v>
      </c>
      <c r="V259" s="120">
        <f t="shared" ref="V259:V322" si="59">ROUND(IFERROR(HOUR(U259)+MINUTE(U259)/60+SECOND(U259)/3600,"")*60,0)</f>
        <v>0</v>
      </c>
      <c r="W259" s="110"/>
    </row>
    <row r="260" spans="1:23">
      <c r="A260" s="89" t="s">
        <v>553</v>
      </c>
      <c r="B260" s="89" t="s">
        <v>291</v>
      </c>
      <c r="C260" s="89" t="s">
        <v>309</v>
      </c>
      <c r="D260" s="89" t="s">
        <v>257</v>
      </c>
      <c r="E260" s="89" t="s">
        <v>567</v>
      </c>
      <c r="F260" s="102">
        <f t="shared" si="49"/>
        <v>43850</v>
      </c>
      <c r="G260" s="125" t="str">
        <f t="shared" si="51"/>
        <v>1월</v>
      </c>
      <c r="H260" s="108">
        <f t="shared" si="52"/>
        <v>1</v>
      </c>
      <c r="I260" s="108" t="str">
        <f>VLOOKUP(H260,기준정보!D:E,2,FALSE)</f>
        <v>월</v>
      </c>
      <c r="J260" s="110" t="str">
        <f>IFERROR(VLOOKUP(F260,기준정보!A:B,2,FALSE),"")</f>
        <v/>
      </c>
      <c r="K260" s="110" t="str">
        <f t="shared" si="53"/>
        <v>정상근무</v>
      </c>
      <c r="L260" s="113">
        <f>IFERROR(IF(E260-D260&lt;0,기준정보!$H$11-공여사들_가공!D260+공여사들_가공!E260,E260-D260),"")</f>
        <v>0.35662037037037042</v>
      </c>
      <c r="M260" s="113" t="str">
        <f>IF(E260&gt;=기준정보!$H$4,기준정보!$H$6,IF(E260&gt;=기준정보!$H$3,E260-기준정보!$H$3,IF(E260&gt;=기준정보!$H$2,기준정보!$H$5,IF(E260&gt;=기준정보!$H$1,E260-기준정보!$H$1,0))))</f>
        <v>1:00:00</v>
      </c>
      <c r="N260" s="113">
        <f t="shared" si="54"/>
        <v>0.31495370370370374</v>
      </c>
      <c r="O260" s="114">
        <f t="shared" si="55"/>
        <v>7.5588888888888883</v>
      </c>
      <c r="P260" s="120">
        <f t="shared" si="56"/>
        <v>7</v>
      </c>
      <c r="Q260" s="120">
        <f t="shared" si="57"/>
        <v>7</v>
      </c>
      <c r="R260" s="120">
        <f t="shared" si="48"/>
        <v>0</v>
      </c>
      <c r="S260" s="120">
        <f t="shared" si="58"/>
        <v>0</v>
      </c>
      <c r="T260" s="120" t="str">
        <f t="shared" si="50"/>
        <v>정</v>
      </c>
      <c r="U260" s="113">
        <f>IFERROR(IF(P260&lt;8,기준정보!$H$7-N260,0),0)</f>
        <v>1.8379629629629579E-2</v>
      </c>
      <c r="V260" s="120">
        <f t="shared" si="59"/>
        <v>26</v>
      </c>
      <c r="W260" s="110"/>
    </row>
    <row r="261" spans="1:23">
      <c r="A261" s="89" t="s">
        <v>553</v>
      </c>
      <c r="B261" s="89" t="s">
        <v>292</v>
      </c>
      <c r="C261" s="89" t="s">
        <v>45</v>
      </c>
      <c r="D261" s="89" t="s">
        <v>50</v>
      </c>
      <c r="E261" s="89" t="s">
        <v>50</v>
      </c>
      <c r="F261" s="102">
        <f t="shared" si="49"/>
        <v>43850</v>
      </c>
      <c r="G261" s="125" t="str">
        <f t="shared" si="51"/>
        <v>1월</v>
      </c>
      <c r="H261" s="108">
        <f t="shared" si="52"/>
        <v>1</v>
      </c>
      <c r="I261" s="108" t="str">
        <f>VLOOKUP(H261,기준정보!D:E,2,FALSE)</f>
        <v>월</v>
      </c>
      <c r="J261" s="110" t="str">
        <f>IFERROR(VLOOKUP(F261,기준정보!A:B,2,FALSE),"")</f>
        <v/>
      </c>
      <c r="K261" s="110" t="str">
        <f t="shared" si="53"/>
        <v>정상근무</v>
      </c>
      <c r="L261" s="113" t="str">
        <f>IFERROR(IF(E261-D261&lt;0,기준정보!$H$11-공여사들_가공!D261+공여사들_가공!E261,E261-D261),"")</f>
        <v/>
      </c>
      <c r="M261" s="113">
        <f>IF(E261&gt;=기준정보!$H$4,기준정보!$H$6,IF(E261&gt;=기준정보!$H$3,E261-기준정보!$H$3,IF(E261&gt;=기준정보!$H$2,기준정보!$H$5,IF(E261&gt;=기준정보!$H$1,E261-기준정보!$H$1,0))))</f>
        <v>0</v>
      </c>
      <c r="N261" s="113" t="str">
        <f t="shared" si="54"/>
        <v/>
      </c>
      <c r="O261" s="114" t="str">
        <f t="shared" si="55"/>
        <v/>
      </c>
      <c r="P261" s="120">
        <f t="shared" si="56"/>
        <v>0</v>
      </c>
      <c r="Q261" s="120">
        <f t="shared" si="57"/>
        <v>0</v>
      </c>
      <c r="R261" s="120">
        <f t="shared" si="48"/>
        <v>0</v>
      </c>
      <c r="S261" s="120">
        <f t="shared" si="58"/>
        <v>0</v>
      </c>
      <c r="T261" s="120" t="str">
        <f t="shared" si="50"/>
        <v/>
      </c>
      <c r="U261" s="113">
        <f>IFERROR(IF(P261&lt;8,기준정보!$H$7-N261,0),0)</f>
        <v>0</v>
      </c>
      <c r="V261" s="120">
        <f t="shared" si="59"/>
        <v>0</v>
      </c>
      <c r="W261" s="110"/>
    </row>
    <row r="262" spans="1:23">
      <c r="A262" s="89" t="s">
        <v>568</v>
      </c>
      <c r="B262" s="89" t="s">
        <v>294</v>
      </c>
      <c r="C262" s="89" t="s">
        <v>45</v>
      </c>
      <c r="D262" s="89" t="s">
        <v>180</v>
      </c>
      <c r="E262" s="89" t="s">
        <v>105</v>
      </c>
      <c r="F262" s="102">
        <f t="shared" si="49"/>
        <v>43851</v>
      </c>
      <c r="G262" s="125" t="str">
        <f t="shared" si="51"/>
        <v>1월</v>
      </c>
      <c r="H262" s="108">
        <f t="shared" si="52"/>
        <v>2</v>
      </c>
      <c r="I262" s="108" t="str">
        <f>VLOOKUP(H262,기준정보!D:E,2,FALSE)</f>
        <v>화</v>
      </c>
      <c r="J262" s="110" t="str">
        <f>IFERROR(VLOOKUP(F262,기준정보!A:B,2,FALSE),"")</f>
        <v/>
      </c>
      <c r="K262" s="110" t="str">
        <f t="shared" si="53"/>
        <v>정상근무</v>
      </c>
      <c r="L262" s="113">
        <f>IFERROR(IF(E262-D262&lt;0,기준정보!$H$11-공여사들_가공!D262+공여사들_가공!E262,E262-D262),"")</f>
        <v>0.38857638888888885</v>
      </c>
      <c r="M262" s="113">
        <f>IF(E262&gt;=기준정보!$H$4,기준정보!$H$6,IF(E262&gt;=기준정보!$H$3,E262-기준정보!$H$3,IF(E262&gt;=기준정보!$H$2,기준정보!$H$5,IF(E262&gt;=기준정보!$H$1,E262-기준정보!$H$1,0))))</f>
        <v>3.399305555555554E-2</v>
      </c>
      <c r="N262" s="113">
        <f t="shared" si="54"/>
        <v>0.35458333333333331</v>
      </c>
      <c r="O262" s="114">
        <f t="shared" si="55"/>
        <v>8.51</v>
      </c>
      <c r="P262" s="120">
        <f t="shared" si="56"/>
        <v>8</v>
      </c>
      <c r="Q262" s="120">
        <f t="shared" si="57"/>
        <v>8</v>
      </c>
      <c r="R262" s="120">
        <f t="shared" si="48"/>
        <v>0</v>
      </c>
      <c r="S262" s="120">
        <f t="shared" si="58"/>
        <v>0</v>
      </c>
      <c r="T262" s="120" t="str">
        <f t="shared" si="50"/>
        <v>정</v>
      </c>
      <c r="U262" s="113">
        <f>IFERROR(IF(P262&lt;8,기준정보!$H$7-N262,0),0)</f>
        <v>0</v>
      </c>
      <c r="V262" s="120">
        <f t="shared" si="59"/>
        <v>0</v>
      </c>
      <c r="W262" s="110"/>
    </row>
    <row r="263" spans="1:23">
      <c r="A263" s="89" t="s">
        <v>568</v>
      </c>
      <c r="B263" s="89" t="s">
        <v>295</v>
      </c>
      <c r="C263" s="89" t="s">
        <v>43</v>
      </c>
      <c r="D263" s="89" t="s">
        <v>569</v>
      </c>
      <c r="E263" s="89" t="s">
        <v>570</v>
      </c>
      <c r="F263" s="102">
        <f t="shared" si="49"/>
        <v>43851</v>
      </c>
      <c r="G263" s="125" t="str">
        <f t="shared" si="51"/>
        <v>1월</v>
      </c>
      <c r="H263" s="108">
        <f t="shared" si="52"/>
        <v>2</v>
      </c>
      <c r="I263" s="108" t="str">
        <f>VLOOKUP(H263,기준정보!D:E,2,FALSE)</f>
        <v>화</v>
      </c>
      <c r="J263" s="110" t="str">
        <f>IFERROR(VLOOKUP(F263,기준정보!A:B,2,FALSE),"")</f>
        <v/>
      </c>
      <c r="K263" s="110" t="str">
        <f t="shared" si="53"/>
        <v>정상근무</v>
      </c>
      <c r="L263" s="113">
        <f>IFERROR(IF(E263-D263&lt;0,기준정보!$H$11-공여사들_가공!D263+공여사들_가공!E263,E263-D263),"")</f>
        <v>0.54957175925925927</v>
      </c>
      <c r="M263" s="113" t="str">
        <f>IF(E263&gt;=기준정보!$H$4,기준정보!$H$6,IF(E263&gt;=기준정보!$H$3,E263-기준정보!$H$3,IF(E263&gt;=기준정보!$H$2,기준정보!$H$5,IF(E263&gt;=기준정보!$H$1,E263-기준정보!$H$1,0))))</f>
        <v>2:00:00</v>
      </c>
      <c r="N263" s="113">
        <f t="shared" si="54"/>
        <v>0.46623842592592596</v>
      </c>
      <c r="O263" s="114">
        <f t="shared" si="55"/>
        <v>11.189722222222223</v>
      </c>
      <c r="P263" s="120">
        <f t="shared" si="56"/>
        <v>11</v>
      </c>
      <c r="Q263" s="120">
        <f t="shared" si="57"/>
        <v>8</v>
      </c>
      <c r="R263" s="120">
        <f t="shared" si="48"/>
        <v>3</v>
      </c>
      <c r="S263" s="120">
        <f t="shared" si="58"/>
        <v>0</v>
      </c>
      <c r="T263" s="120" t="str">
        <f t="shared" si="50"/>
        <v>정</v>
      </c>
      <c r="U263" s="113">
        <f>IFERROR(IF(P263&lt;8,기준정보!$H$7-N263,0),0)</f>
        <v>0</v>
      </c>
      <c r="V263" s="120">
        <f t="shared" si="59"/>
        <v>0</v>
      </c>
      <c r="W263" s="110"/>
    </row>
    <row r="264" spans="1:23">
      <c r="A264" s="89" t="s">
        <v>568</v>
      </c>
      <c r="B264" s="89" t="s">
        <v>296</v>
      </c>
      <c r="C264" s="89" t="s">
        <v>46</v>
      </c>
      <c r="D264" s="89" t="s">
        <v>571</v>
      </c>
      <c r="E264" s="89" t="s">
        <v>572</v>
      </c>
      <c r="F264" s="102">
        <f t="shared" si="49"/>
        <v>43851</v>
      </c>
      <c r="G264" s="125" t="str">
        <f t="shared" si="51"/>
        <v>1월</v>
      </c>
      <c r="H264" s="108">
        <f t="shared" si="52"/>
        <v>2</v>
      </c>
      <c r="I264" s="108" t="str">
        <f>VLOOKUP(H264,기준정보!D:E,2,FALSE)</f>
        <v>화</v>
      </c>
      <c r="J264" s="110" t="str">
        <f>IFERROR(VLOOKUP(F264,기준정보!A:B,2,FALSE),"")</f>
        <v/>
      </c>
      <c r="K264" s="110" t="str">
        <f t="shared" si="53"/>
        <v>정상근무</v>
      </c>
      <c r="L264" s="113">
        <f>IFERROR(IF(E264-D264&lt;0,기준정보!$H$11-공여사들_가공!D264+공여사들_가공!E264,E264-D264),"")</f>
        <v>0.38892361111111112</v>
      </c>
      <c r="M264" s="113">
        <f>IF(E264&gt;=기준정보!$H$4,기준정보!$H$6,IF(E264&gt;=기준정보!$H$3,E264-기준정보!$H$3,IF(E264&gt;=기준정보!$H$2,기준정보!$H$5,IF(E264&gt;=기준정보!$H$1,E264-기준정보!$H$1,0))))</f>
        <v>3.6250000000000004E-2</v>
      </c>
      <c r="N264" s="113">
        <f t="shared" si="54"/>
        <v>0.35267361111111112</v>
      </c>
      <c r="O264" s="114">
        <f t="shared" si="55"/>
        <v>8.4641666666666655</v>
      </c>
      <c r="P264" s="120">
        <f t="shared" si="56"/>
        <v>8</v>
      </c>
      <c r="Q264" s="120">
        <f t="shared" si="57"/>
        <v>8</v>
      </c>
      <c r="R264" s="120">
        <f t="shared" si="48"/>
        <v>0</v>
      </c>
      <c r="S264" s="120">
        <f t="shared" si="58"/>
        <v>0</v>
      </c>
      <c r="T264" s="120" t="str">
        <f t="shared" si="50"/>
        <v>정</v>
      </c>
      <c r="U264" s="113">
        <f>IFERROR(IF(P264&lt;8,기준정보!$H$7-N264,0),0)</f>
        <v>0</v>
      </c>
      <c r="V264" s="120">
        <f t="shared" si="59"/>
        <v>0</v>
      </c>
      <c r="W264" s="110"/>
    </row>
    <row r="265" spans="1:23">
      <c r="A265" s="89" t="s">
        <v>568</v>
      </c>
      <c r="B265" s="89" t="s">
        <v>297</v>
      </c>
      <c r="C265" s="89" t="s">
        <v>45</v>
      </c>
      <c r="D265" s="89" t="s">
        <v>573</v>
      </c>
      <c r="E265" s="89" t="s">
        <v>50</v>
      </c>
      <c r="F265" s="102">
        <f t="shared" si="49"/>
        <v>43851</v>
      </c>
      <c r="G265" s="125" t="str">
        <f t="shared" si="51"/>
        <v>1월</v>
      </c>
      <c r="H265" s="108">
        <f t="shared" si="52"/>
        <v>2</v>
      </c>
      <c r="I265" s="108" t="str">
        <f>VLOOKUP(H265,기준정보!D:E,2,FALSE)</f>
        <v>화</v>
      </c>
      <c r="J265" s="110" t="str">
        <f>IFERROR(VLOOKUP(F265,기준정보!A:B,2,FALSE),"")</f>
        <v/>
      </c>
      <c r="K265" s="110" t="str">
        <f t="shared" si="53"/>
        <v>정상근무</v>
      </c>
      <c r="L265" s="113" t="str">
        <f>IFERROR(IF(E265-D265&lt;0,기준정보!$H$11-공여사들_가공!D265+공여사들_가공!E265,E265-D265),"")</f>
        <v/>
      </c>
      <c r="M265" s="113">
        <f>IF(E265&gt;=기준정보!$H$4,기준정보!$H$6,IF(E265&gt;=기준정보!$H$3,E265-기준정보!$H$3,IF(E265&gt;=기준정보!$H$2,기준정보!$H$5,IF(E265&gt;=기준정보!$H$1,E265-기준정보!$H$1,0))))</f>
        <v>0</v>
      </c>
      <c r="N265" s="113" t="str">
        <f t="shared" si="54"/>
        <v/>
      </c>
      <c r="O265" s="114" t="str">
        <f t="shared" si="55"/>
        <v/>
      </c>
      <c r="P265" s="120">
        <f t="shared" si="56"/>
        <v>0</v>
      </c>
      <c r="Q265" s="120">
        <f t="shared" si="57"/>
        <v>0</v>
      </c>
      <c r="R265" s="120">
        <f t="shared" si="48"/>
        <v>0</v>
      </c>
      <c r="S265" s="120">
        <f t="shared" si="58"/>
        <v>0</v>
      </c>
      <c r="T265" s="120" t="str">
        <f t="shared" si="50"/>
        <v/>
      </c>
      <c r="U265" s="113">
        <f>IFERROR(IF(P265&lt;8,기준정보!$H$7-N265,0),0)</f>
        <v>0</v>
      </c>
      <c r="V265" s="120">
        <f t="shared" si="59"/>
        <v>0</v>
      </c>
      <c r="W265" s="110"/>
    </row>
    <row r="266" spans="1:23">
      <c r="A266" s="89" t="s">
        <v>568</v>
      </c>
      <c r="B266" s="89" t="s">
        <v>298</v>
      </c>
      <c r="C266" s="89" t="s">
        <v>48</v>
      </c>
      <c r="D266" s="89" t="s">
        <v>574</v>
      </c>
      <c r="E266" s="89" t="s">
        <v>575</v>
      </c>
      <c r="F266" s="102">
        <f t="shared" si="49"/>
        <v>43851</v>
      </c>
      <c r="G266" s="125" t="str">
        <f t="shared" si="51"/>
        <v>1월</v>
      </c>
      <c r="H266" s="108">
        <f t="shared" si="52"/>
        <v>2</v>
      </c>
      <c r="I266" s="108" t="str">
        <f>VLOOKUP(H266,기준정보!D:E,2,FALSE)</f>
        <v>화</v>
      </c>
      <c r="J266" s="110" t="str">
        <f>IFERROR(VLOOKUP(F266,기준정보!A:B,2,FALSE),"")</f>
        <v/>
      </c>
      <c r="K266" s="110" t="str">
        <f t="shared" si="53"/>
        <v>정상근무</v>
      </c>
      <c r="L266" s="113">
        <f>IFERROR(IF(E266-D266&lt;0,기준정보!$H$11-공여사들_가공!D266+공여사들_가공!E266,E266-D266),"")</f>
        <v>0.37473379629629633</v>
      </c>
      <c r="M266" s="113">
        <f>IF(E266&gt;=기준정보!$H$4,기준정보!$H$6,IF(E266&gt;=기준정보!$H$3,E266-기준정보!$H$3,IF(E266&gt;=기준정보!$H$2,기준정보!$H$5,IF(E266&gt;=기준정보!$H$1,E266-기준정보!$H$1,0))))</f>
        <v>5.5092592592592693E-3</v>
      </c>
      <c r="N266" s="113">
        <f t="shared" si="54"/>
        <v>0.36922453703703706</v>
      </c>
      <c r="O266" s="114">
        <f t="shared" si="55"/>
        <v>8.8613888888888876</v>
      </c>
      <c r="P266" s="120">
        <f t="shared" si="56"/>
        <v>8</v>
      </c>
      <c r="Q266" s="120">
        <f t="shared" si="57"/>
        <v>8</v>
      </c>
      <c r="R266" s="120">
        <f t="shared" si="48"/>
        <v>0</v>
      </c>
      <c r="S266" s="120">
        <f t="shared" si="58"/>
        <v>0</v>
      </c>
      <c r="T266" s="120" t="str">
        <f t="shared" si="50"/>
        <v>정</v>
      </c>
      <c r="U266" s="113">
        <f>IFERROR(IF(P266&lt;8,기준정보!$H$7-N266,0),0)</f>
        <v>0</v>
      </c>
      <c r="V266" s="120">
        <f t="shared" si="59"/>
        <v>0</v>
      </c>
      <c r="W266" s="110"/>
    </row>
    <row r="267" spans="1:23">
      <c r="A267" s="89" t="s">
        <v>568</v>
      </c>
      <c r="B267" s="89" t="s">
        <v>299</v>
      </c>
      <c r="C267" s="89" t="s">
        <v>47</v>
      </c>
      <c r="D267" s="89" t="s">
        <v>576</v>
      </c>
      <c r="E267" s="89" t="s">
        <v>577</v>
      </c>
      <c r="F267" s="102">
        <f t="shared" si="49"/>
        <v>43851</v>
      </c>
      <c r="G267" s="125" t="str">
        <f t="shared" si="51"/>
        <v>1월</v>
      </c>
      <c r="H267" s="108">
        <f t="shared" si="52"/>
        <v>2</v>
      </c>
      <c r="I267" s="108" t="str">
        <f>VLOOKUP(H267,기준정보!D:E,2,FALSE)</f>
        <v>화</v>
      </c>
      <c r="J267" s="110" t="str">
        <f>IFERROR(VLOOKUP(F267,기준정보!A:B,2,FALSE),"")</f>
        <v/>
      </c>
      <c r="K267" s="110" t="str">
        <f t="shared" si="53"/>
        <v>정상근무</v>
      </c>
      <c r="L267" s="113">
        <f>IFERROR(IF(E267-D267&lt;0,기준정보!$H$11-공여사들_가공!D267+공여사들_가공!E267,E267-D267),"")</f>
        <v>0.41957175925925921</v>
      </c>
      <c r="M267" s="113" t="str">
        <f>IF(E267&gt;=기준정보!$H$4,기준정보!$H$6,IF(E267&gt;=기준정보!$H$3,E267-기준정보!$H$3,IF(E267&gt;=기준정보!$H$2,기준정보!$H$5,IF(E267&gt;=기준정보!$H$1,E267-기준정보!$H$1,0))))</f>
        <v>2:00:00</v>
      </c>
      <c r="N267" s="113">
        <f t="shared" si="54"/>
        <v>0.3362384259259259</v>
      </c>
      <c r="O267" s="114">
        <f t="shared" si="55"/>
        <v>8.0697222222222216</v>
      </c>
      <c r="P267" s="120">
        <f t="shared" si="56"/>
        <v>8</v>
      </c>
      <c r="Q267" s="120">
        <f t="shared" si="57"/>
        <v>8</v>
      </c>
      <c r="R267" s="120">
        <f t="shared" si="48"/>
        <v>0</v>
      </c>
      <c r="S267" s="120">
        <f t="shared" si="58"/>
        <v>0</v>
      </c>
      <c r="T267" s="120" t="str">
        <f t="shared" si="50"/>
        <v>정</v>
      </c>
      <c r="U267" s="113">
        <f>IFERROR(IF(P267&lt;8,기준정보!$H$7-N267,0),0)</f>
        <v>0</v>
      </c>
      <c r="V267" s="120">
        <f t="shared" si="59"/>
        <v>0</v>
      </c>
      <c r="W267" s="110"/>
    </row>
    <row r="268" spans="1:23">
      <c r="A268" s="89" t="s">
        <v>568</v>
      </c>
      <c r="B268" s="89" t="s">
        <v>300</v>
      </c>
      <c r="C268" s="89" t="s">
        <v>47</v>
      </c>
      <c r="D268" s="89" t="s">
        <v>135</v>
      </c>
      <c r="E268" s="89" t="s">
        <v>578</v>
      </c>
      <c r="F268" s="102">
        <f t="shared" si="49"/>
        <v>43851</v>
      </c>
      <c r="G268" s="125" t="str">
        <f t="shared" si="51"/>
        <v>1월</v>
      </c>
      <c r="H268" s="108">
        <f t="shared" si="52"/>
        <v>2</v>
      </c>
      <c r="I268" s="108" t="str">
        <f>VLOOKUP(H268,기준정보!D:E,2,FALSE)</f>
        <v>화</v>
      </c>
      <c r="J268" s="110" t="str">
        <f>IFERROR(VLOOKUP(F268,기준정보!A:B,2,FALSE),"")</f>
        <v/>
      </c>
      <c r="K268" s="110" t="str">
        <f t="shared" si="53"/>
        <v>정상근무</v>
      </c>
      <c r="L268" s="113">
        <f>IFERROR(IF(E268-D268&lt;0,기준정보!$H$11-공여사들_가공!D268+공여사들_가공!E268,E268-D268),"")</f>
        <v>0.54527777777777775</v>
      </c>
      <c r="M268" s="113" t="str">
        <f>IF(E268&gt;=기준정보!$H$4,기준정보!$H$6,IF(E268&gt;=기준정보!$H$3,E268-기준정보!$H$3,IF(E268&gt;=기준정보!$H$2,기준정보!$H$5,IF(E268&gt;=기준정보!$H$1,E268-기준정보!$H$1,0))))</f>
        <v>2:00:00</v>
      </c>
      <c r="N268" s="113">
        <f t="shared" si="54"/>
        <v>0.46194444444444444</v>
      </c>
      <c r="O268" s="114">
        <f t="shared" si="55"/>
        <v>11.086666666666668</v>
      </c>
      <c r="P268" s="120">
        <f t="shared" si="56"/>
        <v>11</v>
      </c>
      <c r="Q268" s="120">
        <f t="shared" si="57"/>
        <v>8</v>
      </c>
      <c r="R268" s="120">
        <f t="shared" si="48"/>
        <v>3</v>
      </c>
      <c r="S268" s="120">
        <f t="shared" si="58"/>
        <v>0</v>
      </c>
      <c r="T268" s="120" t="str">
        <f t="shared" si="50"/>
        <v>정</v>
      </c>
      <c r="U268" s="113">
        <f>IFERROR(IF(P268&lt;8,기준정보!$H$7-N268,0),0)</f>
        <v>0</v>
      </c>
      <c r="V268" s="120">
        <f t="shared" si="59"/>
        <v>0</v>
      </c>
      <c r="W268" s="110"/>
    </row>
    <row r="269" spans="1:23">
      <c r="A269" s="89" t="s">
        <v>568</v>
      </c>
      <c r="B269" s="89" t="s">
        <v>301</v>
      </c>
      <c r="C269" s="89" t="s">
        <v>44</v>
      </c>
      <c r="D269" s="89" t="s">
        <v>315</v>
      </c>
      <c r="E269" s="89" t="s">
        <v>579</v>
      </c>
      <c r="F269" s="102">
        <f t="shared" si="49"/>
        <v>43851</v>
      </c>
      <c r="G269" s="125" t="str">
        <f t="shared" si="51"/>
        <v>1월</v>
      </c>
      <c r="H269" s="108">
        <f t="shared" si="52"/>
        <v>2</v>
      </c>
      <c r="I269" s="108" t="str">
        <f>VLOOKUP(H269,기준정보!D:E,2,FALSE)</f>
        <v>화</v>
      </c>
      <c r="J269" s="110" t="str">
        <f>IFERROR(VLOOKUP(F269,기준정보!A:B,2,FALSE),"")</f>
        <v/>
      </c>
      <c r="K269" s="110" t="str">
        <f t="shared" si="53"/>
        <v>정상근무</v>
      </c>
      <c r="L269" s="113">
        <f>IFERROR(IF(E269-D269&lt;0,기준정보!$H$11-공여사들_가공!D269+공여사들_가공!E269,E269-D269),"")</f>
        <v>0.39600694444444456</v>
      </c>
      <c r="M269" s="113">
        <f>IF(E269&gt;=기준정보!$H$4,기준정보!$H$6,IF(E269&gt;=기준정보!$H$3,E269-기준정보!$H$3,IF(E269&gt;=기준정보!$H$2,기준정보!$H$5,IF(E269&gt;=기준정보!$H$1,E269-기준정보!$H$1,0))))</f>
        <v>3.4178240740740828E-2</v>
      </c>
      <c r="N269" s="113">
        <f t="shared" si="54"/>
        <v>0.36182870370370374</v>
      </c>
      <c r="O269" s="114">
        <f t="shared" si="55"/>
        <v>8.6838888888888892</v>
      </c>
      <c r="P269" s="120">
        <f t="shared" si="56"/>
        <v>8</v>
      </c>
      <c r="Q269" s="120">
        <f t="shared" si="57"/>
        <v>8</v>
      </c>
      <c r="R269" s="120">
        <f t="shared" si="48"/>
        <v>0</v>
      </c>
      <c r="S269" s="120">
        <f t="shared" si="58"/>
        <v>0</v>
      </c>
      <c r="T269" s="120" t="str">
        <f t="shared" si="50"/>
        <v>정</v>
      </c>
      <c r="U269" s="113">
        <f>IFERROR(IF(P269&lt;8,기준정보!$H$7-N269,0),0)</f>
        <v>0</v>
      </c>
      <c r="V269" s="120">
        <f t="shared" si="59"/>
        <v>0</v>
      </c>
      <c r="W269" s="110"/>
    </row>
    <row r="270" spans="1:23">
      <c r="A270" s="89" t="s">
        <v>568</v>
      </c>
      <c r="B270" s="89" t="s">
        <v>288</v>
      </c>
      <c r="C270" s="89" t="s">
        <v>45</v>
      </c>
      <c r="D270" s="89" t="s">
        <v>161</v>
      </c>
      <c r="E270" s="89" t="s">
        <v>580</v>
      </c>
      <c r="F270" s="102">
        <f t="shared" si="49"/>
        <v>43851</v>
      </c>
      <c r="G270" s="125" t="str">
        <f t="shared" si="51"/>
        <v>1월</v>
      </c>
      <c r="H270" s="108">
        <f t="shared" si="52"/>
        <v>2</v>
      </c>
      <c r="I270" s="108" t="str">
        <f>VLOOKUP(H270,기준정보!D:E,2,FALSE)</f>
        <v>화</v>
      </c>
      <c r="J270" s="110" t="str">
        <f>IFERROR(VLOOKUP(F270,기준정보!A:B,2,FALSE),"")</f>
        <v/>
      </c>
      <c r="K270" s="110" t="str">
        <f t="shared" si="53"/>
        <v>정상근무</v>
      </c>
      <c r="L270" s="113">
        <f>IFERROR(IF(E270-D270&lt;0,기준정보!$H$11-공여사들_가공!D270+공여사들_가공!E270,E270-D270),"")</f>
        <v>0.40374999999999994</v>
      </c>
      <c r="M270" s="113">
        <f>IF(E270&gt;=기준정보!$H$4,기준정보!$H$6,IF(E270&gt;=기준정보!$H$3,E270-기준정보!$H$3,IF(E270&gt;=기준정보!$H$2,기준정보!$H$5,IF(E270&gt;=기준정보!$H$1,E270-기준정보!$H$1,0))))</f>
        <v>2.2326388888888826E-2</v>
      </c>
      <c r="N270" s="113">
        <f t="shared" si="54"/>
        <v>0.38142361111111112</v>
      </c>
      <c r="O270" s="114">
        <f t="shared" si="55"/>
        <v>9.1541666666666668</v>
      </c>
      <c r="P270" s="120">
        <f t="shared" si="56"/>
        <v>9</v>
      </c>
      <c r="Q270" s="120">
        <f t="shared" si="57"/>
        <v>8</v>
      </c>
      <c r="R270" s="120">
        <f t="shared" si="48"/>
        <v>1</v>
      </c>
      <c r="S270" s="120">
        <f t="shared" si="58"/>
        <v>0</v>
      </c>
      <c r="T270" s="120" t="str">
        <f t="shared" si="50"/>
        <v>정</v>
      </c>
      <c r="U270" s="113">
        <f>IFERROR(IF(P270&lt;8,기준정보!$H$7-N270,0),0)</f>
        <v>0</v>
      </c>
      <c r="V270" s="120">
        <f t="shared" si="59"/>
        <v>0</v>
      </c>
      <c r="W270" s="110"/>
    </row>
    <row r="271" spans="1:23">
      <c r="A271" s="89" t="s">
        <v>568</v>
      </c>
      <c r="B271" s="89" t="s">
        <v>289</v>
      </c>
      <c r="C271" s="89" t="s">
        <v>44</v>
      </c>
      <c r="D271" s="89" t="s">
        <v>50</v>
      </c>
      <c r="E271" s="89" t="s">
        <v>581</v>
      </c>
      <c r="F271" s="102">
        <f t="shared" si="49"/>
        <v>43851</v>
      </c>
      <c r="G271" s="125" t="str">
        <f t="shared" si="51"/>
        <v>1월</v>
      </c>
      <c r="H271" s="108">
        <f t="shared" si="52"/>
        <v>2</v>
      </c>
      <c r="I271" s="108" t="str">
        <f>VLOOKUP(H271,기준정보!D:E,2,FALSE)</f>
        <v>화</v>
      </c>
      <c r="J271" s="110" t="str">
        <f>IFERROR(VLOOKUP(F271,기준정보!A:B,2,FALSE),"")</f>
        <v/>
      </c>
      <c r="K271" s="110" t="str">
        <f t="shared" si="53"/>
        <v>정상근무</v>
      </c>
      <c r="L271" s="113" t="str">
        <f>IFERROR(IF(E271-D271&lt;0,기준정보!$H$11-공여사들_가공!D271+공여사들_가공!E271,E271-D271),"")</f>
        <v/>
      </c>
      <c r="M271" s="113" t="str">
        <f>IF(E271&gt;=기준정보!$H$4,기준정보!$H$6,IF(E271&gt;=기준정보!$H$3,E271-기준정보!$H$3,IF(E271&gt;=기준정보!$H$2,기준정보!$H$5,IF(E271&gt;=기준정보!$H$1,E271-기준정보!$H$1,0))))</f>
        <v>2:00:00</v>
      </c>
      <c r="N271" s="113" t="str">
        <f t="shared" si="54"/>
        <v/>
      </c>
      <c r="O271" s="114" t="str">
        <f t="shared" si="55"/>
        <v/>
      </c>
      <c r="P271" s="120">
        <f t="shared" si="56"/>
        <v>0</v>
      </c>
      <c r="Q271" s="120">
        <f t="shared" si="57"/>
        <v>0</v>
      </c>
      <c r="R271" s="120">
        <f t="shared" si="48"/>
        <v>0</v>
      </c>
      <c r="S271" s="120">
        <f t="shared" si="58"/>
        <v>0</v>
      </c>
      <c r="T271" s="120" t="str">
        <f t="shared" si="50"/>
        <v/>
      </c>
      <c r="U271" s="113">
        <f>IFERROR(IF(P271&lt;8,기준정보!$H$7-N271,0),0)</f>
        <v>0</v>
      </c>
      <c r="V271" s="120">
        <f t="shared" si="59"/>
        <v>0</v>
      </c>
      <c r="W271" s="110"/>
    </row>
    <row r="272" spans="1:23">
      <c r="A272" s="89" t="s">
        <v>568</v>
      </c>
      <c r="B272" s="89" t="s">
        <v>290</v>
      </c>
      <c r="C272" s="89" t="s">
        <v>49</v>
      </c>
      <c r="D272" s="89" t="s">
        <v>582</v>
      </c>
      <c r="E272" s="89" t="s">
        <v>583</v>
      </c>
      <c r="F272" s="102">
        <f t="shared" si="49"/>
        <v>43851</v>
      </c>
      <c r="G272" s="125" t="str">
        <f t="shared" si="51"/>
        <v>1월</v>
      </c>
      <c r="H272" s="108">
        <f t="shared" si="52"/>
        <v>2</v>
      </c>
      <c r="I272" s="108" t="str">
        <f>VLOOKUP(H272,기준정보!D:E,2,FALSE)</f>
        <v>화</v>
      </c>
      <c r="J272" s="110" t="str">
        <f>IFERROR(VLOOKUP(F272,기준정보!A:B,2,FALSE),"")</f>
        <v/>
      </c>
      <c r="K272" s="110" t="str">
        <f t="shared" si="53"/>
        <v>정상근무</v>
      </c>
      <c r="L272" s="113">
        <f>IFERROR(IF(E272-D272&lt;0,기준정보!$H$11-공여사들_가공!D272+공여사들_가공!E272,E272-D272),"")</f>
        <v>0.37452546296296302</v>
      </c>
      <c r="M272" s="113">
        <f>IF(E272&gt;=기준정보!$H$4,기준정보!$H$6,IF(E272&gt;=기준정보!$H$3,E272-기준정보!$H$3,IF(E272&gt;=기준정보!$H$2,기준정보!$H$5,IF(E272&gt;=기준정보!$H$1,E272-기준정보!$H$1,0))))</f>
        <v>7.1064814814815191E-3</v>
      </c>
      <c r="N272" s="113">
        <f t="shared" si="54"/>
        <v>0.3674189814814815</v>
      </c>
      <c r="O272" s="114">
        <f t="shared" si="55"/>
        <v>8.8180555555555546</v>
      </c>
      <c r="P272" s="120">
        <f t="shared" si="56"/>
        <v>8</v>
      </c>
      <c r="Q272" s="120">
        <f t="shared" si="57"/>
        <v>8</v>
      </c>
      <c r="R272" s="120">
        <f t="shared" si="48"/>
        <v>0</v>
      </c>
      <c r="S272" s="120">
        <f t="shared" si="58"/>
        <v>0</v>
      </c>
      <c r="T272" s="120" t="str">
        <f t="shared" si="50"/>
        <v>정</v>
      </c>
      <c r="U272" s="113">
        <f>IFERROR(IF(P272&lt;8,기준정보!$H$7-N272,0),0)</f>
        <v>0</v>
      </c>
      <c r="V272" s="120">
        <f t="shared" si="59"/>
        <v>0</v>
      </c>
      <c r="W272" s="110"/>
    </row>
    <row r="273" spans="1:23">
      <c r="A273" s="89" t="s">
        <v>568</v>
      </c>
      <c r="B273" s="89" t="s">
        <v>291</v>
      </c>
      <c r="C273" s="89" t="s">
        <v>309</v>
      </c>
      <c r="D273" s="89" t="s">
        <v>234</v>
      </c>
      <c r="E273" s="89" t="s">
        <v>584</v>
      </c>
      <c r="F273" s="102">
        <f t="shared" si="49"/>
        <v>43851</v>
      </c>
      <c r="G273" s="125" t="str">
        <f t="shared" si="51"/>
        <v>1월</v>
      </c>
      <c r="H273" s="108">
        <f t="shared" si="52"/>
        <v>2</v>
      </c>
      <c r="I273" s="108" t="str">
        <f>VLOOKUP(H273,기준정보!D:E,2,FALSE)</f>
        <v>화</v>
      </c>
      <c r="J273" s="110" t="str">
        <f>IFERROR(VLOOKUP(F273,기준정보!A:B,2,FALSE),"")</f>
        <v/>
      </c>
      <c r="K273" s="110" t="str">
        <f t="shared" si="53"/>
        <v>정상근무</v>
      </c>
      <c r="L273" s="113">
        <f>IFERROR(IF(E273-D273&lt;0,기준정보!$H$11-공여사들_가공!D273+공여사들_가공!E273,E273-D273),"")</f>
        <v>0.38498842592592603</v>
      </c>
      <c r="M273" s="113">
        <f>IF(E273&gt;=기준정보!$H$4,기준정보!$H$6,IF(E273&gt;=기준정보!$H$3,E273-기준정보!$H$3,IF(E273&gt;=기준정보!$H$2,기준정보!$H$5,IF(E273&gt;=기준정보!$H$1,E273-기준정보!$H$1,0))))</f>
        <v>3.1481481481481555E-2</v>
      </c>
      <c r="N273" s="113">
        <f t="shared" si="54"/>
        <v>0.35350694444444447</v>
      </c>
      <c r="O273" s="114">
        <f t="shared" si="55"/>
        <v>8.4841666666666651</v>
      </c>
      <c r="P273" s="120">
        <f t="shared" si="56"/>
        <v>8</v>
      </c>
      <c r="Q273" s="120">
        <f t="shared" si="57"/>
        <v>8</v>
      </c>
      <c r="R273" s="120">
        <f t="shared" si="48"/>
        <v>0</v>
      </c>
      <c r="S273" s="120">
        <f t="shared" si="58"/>
        <v>0</v>
      </c>
      <c r="T273" s="120" t="str">
        <f t="shared" si="50"/>
        <v>정</v>
      </c>
      <c r="U273" s="113">
        <f>IFERROR(IF(P273&lt;8,기준정보!$H$7-N273,0),0)</f>
        <v>0</v>
      </c>
      <c r="V273" s="120">
        <f t="shared" si="59"/>
        <v>0</v>
      </c>
      <c r="W273" s="110"/>
    </row>
    <row r="274" spans="1:23">
      <c r="A274" s="89" t="s">
        <v>568</v>
      </c>
      <c r="B274" s="89" t="s">
        <v>292</v>
      </c>
      <c r="C274" s="89" t="s">
        <v>45</v>
      </c>
      <c r="D274" s="89" t="s">
        <v>50</v>
      </c>
      <c r="E274" s="89" t="s">
        <v>50</v>
      </c>
      <c r="F274" s="102">
        <f t="shared" si="49"/>
        <v>43851</v>
      </c>
      <c r="G274" s="125" t="str">
        <f t="shared" si="51"/>
        <v>1월</v>
      </c>
      <c r="H274" s="108">
        <f t="shared" si="52"/>
        <v>2</v>
      </c>
      <c r="I274" s="108" t="str">
        <f>VLOOKUP(H274,기준정보!D:E,2,FALSE)</f>
        <v>화</v>
      </c>
      <c r="J274" s="110" t="str">
        <f>IFERROR(VLOOKUP(F274,기준정보!A:B,2,FALSE),"")</f>
        <v/>
      </c>
      <c r="K274" s="110" t="str">
        <f t="shared" si="53"/>
        <v>정상근무</v>
      </c>
      <c r="L274" s="113" t="str">
        <f>IFERROR(IF(E274-D274&lt;0,기준정보!$H$11-공여사들_가공!D274+공여사들_가공!E274,E274-D274),"")</f>
        <v/>
      </c>
      <c r="M274" s="113">
        <f>IF(E274&gt;=기준정보!$H$4,기준정보!$H$6,IF(E274&gt;=기준정보!$H$3,E274-기준정보!$H$3,IF(E274&gt;=기준정보!$H$2,기준정보!$H$5,IF(E274&gt;=기준정보!$H$1,E274-기준정보!$H$1,0))))</f>
        <v>0</v>
      </c>
      <c r="N274" s="113" t="str">
        <f t="shared" si="54"/>
        <v/>
      </c>
      <c r="O274" s="114" t="str">
        <f t="shared" si="55"/>
        <v/>
      </c>
      <c r="P274" s="120">
        <f t="shared" si="56"/>
        <v>0</v>
      </c>
      <c r="Q274" s="120">
        <f t="shared" si="57"/>
        <v>0</v>
      </c>
      <c r="R274" s="120">
        <f t="shared" si="48"/>
        <v>0</v>
      </c>
      <c r="S274" s="120">
        <f t="shared" si="58"/>
        <v>0</v>
      </c>
      <c r="T274" s="120" t="str">
        <f t="shared" si="50"/>
        <v/>
      </c>
      <c r="U274" s="113">
        <f>IFERROR(IF(P274&lt;8,기준정보!$H$7-N274,0),0)</f>
        <v>0</v>
      </c>
      <c r="V274" s="120">
        <f t="shared" si="59"/>
        <v>0</v>
      </c>
      <c r="W274" s="110"/>
    </row>
    <row r="275" spans="1:23">
      <c r="A275" s="89" t="s">
        <v>585</v>
      </c>
      <c r="B275" s="89" t="s">
        <v>294</v>
      </c>
      <c r="C275" s="89" t="s">
        <v>45</v>
      </c>
      <c r="D275" s="89" t="s">
        <v>586</v>
      </c>
      <c r="E275" s="89" t="s">
        <v>587</v>
      </c>
      <c r="F275" s="102">
        <f t="shared" si="49"/>
        <v>43852</v>
      </c>
      <c r="G275" s="125" t="str">
        <f t="shared" si="51"/>
        <v>1월</v>
      </c>
      <c r="H275" s="108">
        <f t="shared" si="52"/>
        <v>3</v>
      </c>
      <c r="I275" s="108" t="str">
        <f>VLOOKUP(H275,기준정보!D:E,2,FALSE)</f>
        <v>수</v>
      </c>
      <c r="J275" s="110" t="str">
        <f>IFERROR(VLOOKUP(F275,기준정보!A:B,2,FALSE),"")</f>
        <v/>
      </c>
      <c r="K275" s="110" t="str">
        <f t="shared" si="53"/>
        <v>정상근무</v>
      </c>
      <c r="L275" s="113">
        <f>IFERROR(IF(E275-D275&lt;0,기준정보!$H$11-공여사들_가공!D275+공여사들_가공!E275,E275-D275),"")</f>
        <v>0.39782407407407411</v>
      </c>
      <c r="M275" s="113" t="str">
        <f>IF(E275&gt;=기준정보!$H$4,기준정보!$H$6,IF(E275&gt;=기준정보!$H$3,E275-기준정보!$H$3,IF(E275&gt;=기준정보!$H$2,기준정보!$H$5,IF(E275&gt;=기준정보!$H$1,E275-기준정보!$H$1,0))))</f>
        <v>2:00:00</v>
      </c>
      <c r="N275" s="113">
        <f t="shared" si="54"/>
        <v>0.31449074074074079</v>
      </c>
      <c r="O275" s="114">
        <f t="shared" si="55"/>
        <v>7.5477777777777773</v>
      </c>
      <c r="P275" s="120">
        <f t="shared" si="56"/>
        <v>7</v>
      </c>
      <c r="Q275" s="120">
        <f t="shared" si="57"/>
        <v>7</v>
      </c>
      <c r="R275" s="120">
        <f t="shared" si="48"/>
        <v>0</v>
      </c>
      <c r="S275" s="120">
        <f t="shared" si="58"/>
        <v>0</v>
      </c>
      <c r="T275" s="120" t="str">
        <f t="shared" si="50"/>
        <v>정</v>
      </c>
      <c r="U275" s="113">
        <f>IFERROR(IF(P275&lt;8,기준정보!$H$7-N275,0),0)</f>
        <v>1.8842592592592522E-2</v>
      </c>
      <c r="V275" s="120">
        <f t="shared" si="59"/>
        <v>27</v>
      </c>
      <c r="W275" s="110"/>
    </row>
    <row r="276" spans="1:23">
      <c r="A276" s="89" t="s">
        <v>585</v>
      </c>
      <c r="B276" s="89" t="s">
        <v>295</v>
      </c>
      <c r="C276" s="89" t="s">
        <v>43</v>
      </c>
      <c r="D276" s="89" t="s">
        <v>588</v>
      </c>
      <c r="E276" s="89" t="s">
        <v>50</v>
      </c>
      <c r="F276" s="102">
        <f t="shared" si="49"/>
        <v>43852</v>
      </c>
      <c r="G276" s="125" t="str">
        <f t="shared" si="51"/>
        <v>1월</v>
      </c>
      <c r="H276" s="108">
        <f t="shared" si="52"/>
        <v>3</v>
      </c>
      <c r="I276" s="108" t="str">
        <f>VLOOKUP(H276,기준정보!D:E,2,FALSE)</f>
        <v>수</v>
      </c>
      <c r="J276" s="110" t="str">
        <f>IFERROR(VLOOKUP(F276,기준정보!A:B,2,FALSE),"")</f>
        <v/>
      </c>
      <c r="K276" s="110" t="str">
        <f t="shared" si="53"/>
        <v>정상근무</v>
      </c>
      <c r="L276" s="113" t="str">
        <f>IFERROR(IF(E276-D276&lt;0,기준정보!$H$11-공여사들_가공!D276+공여사들_가공!E276,E276-D276),"")</f>
        <v/>
      </c>
      <c r="M276" s="113">
        <f>IF(E276&gt;=기준정보!$H$4,기준정보!$H$6,IF(E276&gt;=기준정보!$H$3,E276-기준정보!$H$3,IF(E276&gt;=기준정보!$H$2,기준정보!$H$5,IF(E276&gt;=기준정보!$H$1,E276-기준정보!$H$1,0))))</f>
        <v>0</v>
      </c>
      <c r="N276" s="113" t="str">
        <f t="shared" si="54"/>
        <v/>
      </c>
      <c r="O276" s="114" t="str">
        <f t="shared" si="55"/>
        <v/>
      </c>
      <c r="P276" s="120">
        <f t="shared" si="56"/>
        <v>0</v>
      </c>
      <c r="Q276" s="120">
        <f t="shared" si="57"/>
        <v>0</v>
      </c>
      <c r="R276" s="120">
        <f t="shared" si="48"/>
        <v>0</v>
      </c>
      <c r="S276" s="120">
        <f t="shared" si="58"/>
        <v>0</v>
      </c>
      <c r="T276" s="120" t="str">
        <f t="shared" si="50"/>
        <v/>
      </c>
      <c r="U276" s="113">
        <f>IFERROR(IF(P276&lt;8,기준정보!$H$7-N276,0),0)</f>
        <v>0</v>
      </c>
      <c r="V276" s="120">
        <f t="shared" si="59"/>
        <v>0</v>
      </c>
      <c r="W276" s="110"/>
    </row>
    <row r="277" spans="1:23">
      <c r="A277" s="89" t="s">
        <v>585</v>
      </c>
      <c r="B277" s="89" t="s">
        <v>296</v>
      </c>
      <c r="C277" s="89" t="s">
        <v>46</v>
      </c>
      <c r="D277" s="89" t="s">
        <v>589</v>
      </c>
      <c r="E277" s="89" t="s">
        <v>590</v>
      </c>
      <c r="F277" s="102">
        <f t="shared" si="49"/>
        <v>43852</v>
      </c>
      <c r="G277" s="125" t="str">
        <f t="shared" si="51"/>
        <v>1월</v>
      </c>
      <c r="H277" s="108">
        <f t="shared" si="52"/>
        <v>3</v>
      </c>
      <c r="I277" s="108" t="str">
        <f>VLOOKUP(H277,기준정보!D:E,2,FALSE)</f>
        <v>수</v>
      </c>
      <c r="J277" s="110" t="str">
        <f>IFERROR(VLOOKUP(F277,기준정보!A:B,2,FALSE),"")</f>
        <v/>
      </c>
      <c r="K277" s="110" t="str">
        <f t="shared" si="53"/>
        <v>정상근무</v>
      </c>
      <c r="L277" s="113">
        <f>IFERROR(IF(E277-D277&lt;0,기준정보!$H$11-공여사들_가공!D277+공여사들_가공!E277,E277-D277),"")</f>
        <v>0.36184027777777777</v>
      </c>
      <c r="M277" s="113">
        <f>IF(E277&gt;=기준정보!$H$4,기준정보!$H$6,IF(E277&gt;=기준정보!$H$3,E277-기준정보!$H$3,IF(E277&gt;=기준정보!$H$2,기준정보!$H$5,IF(E277&gt;=기준정보!$H$1,E277-기준정보!$H$1,0))))</f>
        <v>7.3263888888889239E-3</v>
      </c>
      <c r="N277" s="113">
        <f t="shared" si="54"/>
        <v>0.35451388888888885</v>
      </c>
      <c r="O277" s="114">
        <f t="shared" si="55"/>
        <v>8.5083333333333329</v>
      </c>
      <c r="P277" s="120">
        <f t="shared" si="56"/>
        <v>8</v>
      </c>
      <c r="Q277" s="120">
        <f t="shared" si="57"/>
        <v>8</v>
      </c>
      <c r="R277" s="120">
        <f t="shared" si="48"/>
        <v>0</v>
      </c>
      <c r="S277" s="120">
        <f t="shared" si="58"/>
        <v>0</v>
      </c>
      <c r="T277" s="120" t="str">
        <f t="shared" si="50"/>
        <v>정</v>
      </c>
      <c r="U277" s="113">
        <f>IFERROR(IF(P277&lt;8,기준정보!$H$7-N277,0),0)</f>
        <v>0</v>
      </c>
      <c r="V277" s="120">
        <f t="shared" si="59"/>
        <v>0</v>
      </c>
      <c r="W277" s="110"/>
    </row>
    <row r="278" spans="1:23">
      <c r="A278" s="89" t="s">
        <v>585</v>
      </c>
      <c r="B278" s="89" t="s">
        <v>297</v>
      </c>
      <c r="C278" s="89" t="s">
        <v>45</v>
      </c>
      <c r="D278" s="89" t="s">
        <v>128</v>
      </c>
      <c r="E278" s="89" t="s">
        <v>591</v>
      </c>
      <c r="F278" s="102">
        <f t="shared" si="49"/>
        <v>43852</v>
      </c>
      <c r="G278" s="125" t="str">
        <f t="shared" si="51"/>
        <v>1월</v>
      </c>
      <c r="H278" s="108">
        <f t="shared" si="52"/>
        <v>3</v>
      </c>
      <c r="I278" s="108" t="str">
        <f>VLOOKUP(H278,기준정보!D:E,2,FALSE)</f>
        <v>수</v>
      </c>
      <c r="J278" s="110" t="str">
        <f>IFERROR(VLOOKUP(F278,기준정보!A:B,2,FALSE),"")</f>
        <v/>
      </c>
      <c r="K278" s="110" t="str">
        <f t="shared" si="53"/>
        <v>정상근무</v>
      </c>
      <c r="L278" s="113">
        <f>IFERROR(IF(E278-D278&lt;0,기준정보!$H$11-공여사들_가공!D278+공여사들_가공!E278,E278-D278),"")</f>
        <v>0.34347222222222223</v>
      </c>
      <c r="M278" s="113" t="str">
        <f>IF(E278&gt;=기준정보!$H$4,기준정보!$H$6,IF(E278&gt;=기준정보!$H$3,E278-기준정보!$H$3,IF(E278&gt;=기준정보!$H$2,기준정보!$H$5,IF(E278&gt;=기준정보!$H$1,E278-기준정보!$H$1,0))))</f>
        <v>1:00:00</v>
      </c>
      <c r="N278" s="113">
        <f t="shared" si="54"/>
        <v>0.30180555555555555</v>
      </c>
      <c r="O278" s="114">
        <f t="shared" si="55"/>
        <v>7.2433333333333332</v>
      </c>
      <c r="P278" s="120">
        <f t="shared" si="56"/>
        <v>7</v>
      </c>
      <c r="Q278" s="120">
        <f t="shared" si="57"/>
        <v>7</v>
      </c>
      <c r="R278" s="120">
        <f t="shared" si="48"/>
        <v>0</v>
      </c>
      <c r="S278" s="120">
        <f t="shared" si="58"/>
        <v>0</v>
      </c>
      <c r="T278" s="120" t="str">
        <f t="shared" si="50"/>
        <v>정</v>
      </c>
      <c r="U278" s="113">
        <f>IFERROR(IF(P278&lt;8,기준정보!$H$7-N278,0),0)</f>
        <v>3.1527777777777766E-2</v>
      </c>
      <c r="V278" s="120">
        <f t="shared" si="59"/>
        <v>45</v>
      </c>
      <c r="W278" s="110"/>
    </row>
    <row r="279" spans="1:23">
      <c r="A279" s="89" t="s">
        <v>585</v>
      </c>
      <c r="B279" s="89" t="s">
        <v>298</v>
      </c>
      <c r="C279" s="89" t="s">
        <v>48</v>
      </c>
      <c r="D279" s="89" t="s">
        <v>182</v>
      </c>
      <c r="E279" s="89" t="s">
        <v>592</v>
      </c>
      <c r="F279" s="102">
        <f t="shared" si="49"/>
        <v>43852</v>
      </c>
      <c r="G279" s="125" t="str">
        <f t="shared" si="51"/>
        <v>1월</v>
      </c>
      <c r="H279" s="108">
        <f t="shared" si="52"/>
        <v>3</v>
      </c>
      <c r="I279" s="108" t="str">
        <f>VLOOKUP(H279,기준정보!D:E,2,FALSE)</f>
        <v>수</v>
      </c>
      <c r="J279" s="110" t="str">
        <f>IFERROR(VLOOKUP(F279,기준정보!A:B,2,FALSE),"")</f>
        <v/>
      </c>
      <c r="K279" s="110" t="str">
        <f t="shared" si="53"/>
        <v>정상근무</v>
      </c>
      <c r="L279" s="113">
        <f>IFERROR(IF(E279-D279&lt;0,기준정보!$H$11-공여사들_가공!D279+공여사들_가공!E279,E279-D279),"")</f>
        <v>0.40510416666666671</v>
      </c>
      <c r="M279" s="113">
        <f>IF(E279&gt;=기준정보!$H$4,기준정보!$H$6,IF(E279&gt;=기준정보!$H$3,E279-기준정보!$H$3,IF(E279&gt;=기준정보!$H$2,기준정보!$H$5,IF(E279&gt;=기준정보!$H$1,E279-기준정보!$H$1,0))))</f>
        <v>4.0034722222222263E-2</v>
      </c>
      <c r="N279" s="113">
        <f t="shared" si="54"/>
        <v>0.36506944444444445</v>
      </c>
      <c r="O279" s="114">
        <f t="shared" si="55"/>
        <v>8.7616666666666667</v>
      </c>
      <c r="P279" s="120">
        <f t="shared" si="56"/>
        <v>8</v>
      </c>
      <c r="Q279" s="120">
        <f t="shared" si="57"/>
        <v>8</v>
      </c>
      <c r="R279" s="120">
        <f t="shared" si="48"/>
        <v>0</v>
      </c>
      <c r="S279" s="120">
        <f t="shared" si="58"/>
        <v>0</v>
      </c>
      <c r="T279" s="120" t="str">
        <f t="shared" si="50"/>
        <v>정</v>
      </c>
      <c r="U279" s="113">
        <f>IFERROR(IF(P279&lt;8,기준정보!$H$7-N279,0),0)</f>
        <v>0</v>
      </c>
      <c r="V279" s="120">
        <f t="shared" si="59"/>
        <v>0</v>
      </c>
      <c r="W279" s="110"/>
    </row>
    <row r="280" spans="1:23">
      <c r="A280" s="89" t="s">
        <v>585</v>
      </c>
      <c r="B280" s="89" t="s">
        <v>299</v>
      </c>
      <c r="C280" s="89" t="s">
        <v>47</v>
      </c>
      <c r="D280" s="89" t="s">
        <v>593</v>
      </c>
      <c r="E280" s="89" t="s">
        <v>594</v>
      </c>
      <c r="F280" s="102">
        <f t="shared" si="49"/>
        <v>43852</v>
      </c>
      <c r="G280" s="125" t="str">
        <f t="shared" si="51"/>
        <v>1월</v>
      </c>
      <c r="H280" s="108">
        <f t="shared" si="52"/>
        <v>3</v>
      </c>
      <c r="I280" s="108" t="str">
        <f>VLOOKUP(H280,기준정보!D:E,2,FALSE)</f>
        <v>수</v>
      </c>
      <c r="J280" s="110" t="str">
        <f>IFERROR(VLOOKUP(F280,기준정보!A:B,2,FALSE),"")</f>
        <v/>
      </c>
      <c r="K280" s="110" t="str">
        <f t="shared" si="53"/>
        <v>정상근무</v>
      </c>
      <c r="L280" s="113">
        <f>IFERROR(IF(E280-D280&lt;0,기준정보!$H$11-공여사들_가공!D280+공여사들_가공!E280,E280-D280),"")</f>
        <v>0.40219907407407407</v>
      </c>
      <c r="M280" s="113" t="str">
        <f>IF(E280&gt;=기준정보!$H$4,기준정보!$H$6,IF(E280&gt;=기준정보!$H$3,E280-기준정보!$H$3,IF(E280&gt;=기준정보!$H$2,기준정보!$H$5,IF(E280&gt;=기준정보!$H$1,E280-기준정보!$H$1,0))))</f>
        <v>2:00:00</v>
      </c>
      <c r="N280" s="113">
        <f t="shared" si="54"/>
        <v>0.31886574074074076</v>
      </c>
      <c r="O280" s="114">
        <f t="shared" si="55"/>
        <v>7.6527777777777786</v>
      </c>
      <c r="P280" s="120">
        <f t="shared" si="56"/>
        <v>7</v>
      </c>
      <c r="Q280" s="120">
        <f t="shared" si="57"/>
        <v>7</v>
      </c>
      <c r="R280" s="120">
        <f t="shared" si="48"/>
        <v>0</v>
      </c>
      <c r="S280" s="120">
        <f t="shared" si="58"/>
        <v>0</v>
      </c>
      <c r="T280" s="120" t="str">
        <f t="shared" si="50"/>
        <v>정</v>
      </c>
      <c r="U280" s="113">
        <f>IFERROR(IF(P280&lt;8,기준정보!$H$7-N280,0),0)</f>
        <v>1.446759259259256E-2</v>
      </c>
      <c r="V280" s="120">
        <f t="shared" si="59"/>
        <v>21</v>
      </c>
      <c r="W280" s="110"/>
    </row>
    <row r="281" spans="1:23">
      <c r="A281" s="89" t="s">
        <v>585</v>
      </c>
      <c r="B281" s="89" t="s">
        <v>300</v>
      </c>
      <c r="C281" s="89" t="s">
        <v>47</v>
      </c>
      <c r="D281" s="89" t="s">
        <v>595</v>
      </c>
      <c r="E281" s="89" t="s">
        <v>596</v>
      </c>
      <c r="F281" s="102">
        <f t="shared" si="49"/>
        <v>43852</v>
      </c>
      <c r="G281" s="125" t="str">
        <f t="shared" si="51"/>
        <v>1월</v>
      </c>
      <c r="H281" s="108">
        <f t="shared" si="52"/>
        <v>3</v>
      </c>
      <c r="I281" s="108" t="str">
        <f>VLOOKUP(H281,기준정보!D:E,2,FALSE)</f>
        <v>수</v>
      </c>
      <c r="J281" s="110" t="str">
        <f>IFERROR(VLOOKUP(F281,기준정보!A:B,2,FALSE),"")</f>
        <v/>
      </c>
      <c r="K281" s="110" t="str">
        <f t="shared" si="53"/>
        <v>정상근무</v>
      </c>
      <c r="L281" s="113">
        <f>IFERROR(IF(E281-D281&lt;0,기준정보!$H$11-공여사들_가공!D281+공여사들_가공!E281,E281-D281),"")</f>
        <v>0.4056597222222223</v>
      </c>
      <c r="M281" s="113" t="str">
        <f>IF(E281&gt;=기준정보!$H$4,기준정보!$H$6,IF(E281&gt;=기준정보!$H$3,E281-기준정보!$H$3,IF(E281&gt;=기준정보!$H$2,기준정보!$H$5,IF(E281&gt;=기준정보!$H$1,E281-기준정보!$H$1,0))))</f>
        <v>2:00:00</v>
      </c>
      <c r="N281" s="113">
        <f t="shared" si="54"/>
        <v>0.32232638888888898</v>
      </c>
      <c r="O281" s="114">
        <f t="shared" si="55"/>
        <v>7.7358333333333338</v>
      </c>
      <c r="P281" s="120">
        <f t="shared" si="56"/>
        <v>7</v>
      </c>
      <c r="Q281" s="120">
        <f t="shared" si="57"/>
        <v>7</v>
      </c>
      <c r="R281" s="120">
        <f t="shared" ref="R281:R344" si="60">IF(P281&lt;11,P281-Q281,3)</f>
        <v>0</v>
      </c>
      <c r="S281" s="120">
        <f t="shared" si="58"/>
        <v>0</v>
      </c>
      <c r="T281" s="120" t="str">
        <f t="shared" si="50"/>
        <v>정</v>
      </c>
      <c r="U281" s="113">
        <f>IFERROR(IF(P281&lt;8,기준정보!$H$7-N281,0),0)</f>
        <v>1.1006944444444333E-2</v>
      </c>
      <c r="V281" s="120">
        <f t="shared" si="59"/>
        <v>16</v>
      </c>
      <c r="W281" s="110"/>
    </row>
    <row r="282" spans="1:23">
      <c r="A282" s="89" t="s">
        <v>585</v>
      </c>
      <c r="B282" s="89" t="s">
        <v>301</v>
      </c>
      <c r="C282" s="89" t="s">
        <v>44</v>
      </c>
      <c r="D282" s="89" t="s">
        <v>597</v>
      </c>
      <c r="E282" s="89" t="s">
        <v>598</v>
      </c>
      <c r="F282" s="102">
        <f t="shared" si="49"/>
        <v>43852</v>
      </c>
      <c r="G282" s="125" t="str">
        <f t="shared" si="51"/>
        <v>1월</v>
      </c>
      <c r="H282" s="108">
        <f t="shared" si="52"/>
        <v>3</v>
      </c>
      <c r="I282" s="108" t="str">
        <f>VLOOKUP(H282,기준정보!D:E,2,FALSE)</f>
        <v>수</v>
      </c>
      <c r="J282" s="110" t="str">
        <f>IFERROR(VLOOKUP(F282,기준정보!A:B,2,FALSE),"")</f>
        <v/>
      </c>
      <c r="K282" s="110" t="str">
        <f t="shared" si="53"/>
        <v>정상근무</v>
      </c>
      <c r="L282" s="113">
        <f>IFERROR(IF(E282-D282&lt;0,기준정보!$H$11-공여사들_가공!D282+공여사들_가공!E282,E282-D282),"")</f>
        <v>0.49123842592592598</v>
      </c>
      <c r="M282" s="113" t="str">
        <f>IF(E282&gt;=기준정보!$H$4,기준정보!$H$6,IF(E282&gt;=기준정보!$H$3,E282-기준정보!$H$3,IF(E282&gt;=기준정보!$H$2,기준정보!$H$5,IF(E282&gt;=기준정보!$H$1,E282-기준정보!$H$1,0))))</f>
        <v>2:00:00</v>
      </c>
      <c r="N282" s="113">
        <f t="shared" si="54"/>
        <v>0.40790509259259267</v>
      </c>
      <c r="O282" s="114">
        <f t="shared" si="55"/>
        <v>9.7897222222222222</v>
      </c>
      <c r="P282" s="120">
        <f t="shared" si="56"/>
        <v>9</v>
      </c>
      <c r="Q282" s="120">
        <f t="shared" si="57"/>
        <v>8</v>
      </c>
      <c r="R282" s="120">
        <f t="shared" si="60"/>
        <v>1</v>
      </c>
      <c r="S282" s="120">
        <f t="shared" si="58"/>
        <v>0</v>
      </c>
      <c r="T282" s="120" t="str">
        <f t="shared" si="50"/>
        <v>정</v>
      </c>
      <c r="U282" s="113">
        <f>IFERROR(IF(P282&lt;8,기준정보!$H$7-N282,0),0)</f>
        <v>0</v>
      </c>
      <c r="V282" s="120">
        <f t="shared" si="59"/>
        <v>0</v>
      </c>
      <c r="W282" s="110"/>
    </row>
    <row r="283" spans="1:23">
      <c r="A283" s="89" t="s">
        <v>585</v>
      </c>
      <c r="B283" s="89" t="s">
        <v>288</v>
      </c>
      <c r="C283" s="89" t="s">
        <v>45</v>
      </c>
      <c r="D283" s="89" t="s">
        <v>599</v>
      </c>
      <c r="E283" s="89" t="s">
        <v>600</v>
      </c>
      <c r="F283" s="102">
        <f t="shared" si="49"/>
        <v>43852</v>
      </c>
      <c r="G283" s="125" t="str">
        <f t="shared" si="51"/>
        <v>1월</v>
      </c>
      <c r="H283" s="108">
        <f t="shared" si="52"/>
        <v>3</v>
      </c>
      <c r="I283" s="108" t="str">
        <f>VLOOKUP(H283,기준정보!D:E,2,FALSE)</f>
        <v>수</v>
      </c>
      <c r="J283" s="110" t="str">
        <f>IFERROR(VLOOKUP(F283,기준정보!A:B,2,FALSE),"")</f>
        <v/>
      </c>
      <c r="K283" s="110" t="str">
        <f t="shared" si="53"/>
        <v>정상근무</v>
      </c>
      <c r="L283" s="113">
        <f>IFERROR(IF(E283-D283&lt;0,기준정보!$H$11-공여사들_가공!D283+공여사들_가공!E283,E283-D283),"")</f>
        <v>0.53959490740740734</v>
      </c>
      <c r="M283" s="113" t="str">
        <f>IF(E283&gt;=기준정보!$H$4,기준정보!$H$6,IF(E283&gt;=기준정보!$H$3,E283-기준정보!$H$3,IF(E283&gt;=기준정보!$H$2,기준정보!$H$5,IF(E283&gt;=기준정보!$H$1,E283-기준정보!$H$1,0))))</f>
        <v>2:00:00</v>
      </c>
      <c r="N283" s="113">
        <f t="shared" si="54"/>
        <v>0.45626157407407403</v>
      </c>
      <c r="O283" s="114">
        <f t="shared" si="55"/>
        <v>10.950277777777776</v>
      </c>
      <c r="P283" s="120">
        <f t="shared" si="56"/>
        <v>10</v>
      </c>
      <c r="Q283" s="120">
        <f t="shared" si="57"/>
        <v>8</v>
      </c>
      <c r="R283" s="120">
        <f t="shared" si="60"/>
        <v>2</v>
      </c>
      <c r="S283" s="120">
        <f t="shared" si="58"/>
        <v>0</v>
      </c>
      <c r="T283" s="120" t="str">
        <f t="shared" si="50"/>
        <v>정</v>
      </c>
      <c r="U283" s="113">
        <f>IFERROR(IF(P283&lt;8,기준정보!$H$7-N283,0),0)</f>
        <v>0</v>
      </c>
      <c r="V283" s="120">
        <f t="shared" si="59"/>
        <v>0</v>
      </c>
      <c r="W283" s="110"/>
    </row>
    <row r="284" spans="1:23">
      <c r="A284" s="89" t="s">
        <v>585</v>
      </c>
      <c r="B284" s="89" t="s">
        <v>289</v>
      </c>
      <c r="C284" s="89" t="s">
        <v>44</v>
      </c>
      <c r="D284" s="89" t="s">
        <v>601</v>
      </c>
      <c r="E284" s="89" t="s">
        <v>602</v>
      </c>
      <c r="F284" s="102">
        <f t="shared" si="49"/>
        <v>43852</v>
      </c>
      <c r="G284" s="125" t="str">
        <f t="shared" si="51"/>
        <v>1월</v>
      </c>
      <c r="H284" s="108">
        <f t="shared" si="52"/>
        <v>3</v>
      </c>
      <c r="I284" s="108" t="str">
        <f>VLOOKUP(H284,기준정보!D:E,2,FALSE)</f>
        <v>수</v>
      </c>
      <c r="J284" s="110" t="str">
        <f>IFERROR(VLOOKUP(F284,기준정보!A:B,2,FALSE),"")</f>
        <v/>
      </c>
      <c r="K284" s="110" t="str">
        <f t="shared" si="53"/>
        <v>정상근무</v>
      </c>
      <c r="L284" s="113">
        <f>IFERROR(IF(E284-D284&lt;0,기준정보!$H$11-공여사들_가공!D284+공여사들_가공!E284,E284-D284),"")</f>
        <v>0.52384259259259269</v>
      </c>
      <c r="M284" s="113" t="str">
        <f>IF(E284&gt;=기준정보!$H$4,기준정보!$H$6,IF(E284&gt;=기준정보!$H$3,E284-기준정보!$H$3,IF(E284&gt;=기준정보!$H$2,기준정보!$H$5,IF(E284&gt;=기준정보!$H$1,E284-기준정보!$H$1,0))))</f>
        <v>2:00:00</v>
      </c>
      <c r="N284" s="113">
        <f t="shared" si="54"/>
        <v>0.44050925925925938</v>
      </c>
      <c r="O284" s="114">
        <f t="shared" si="55"/>
        <v>10.572222222222223</v>
      </c>
      <c r="P284" s="120">
        <f t="shared" si="56"/>
        <v>10</v>
      </c>
      <c r="Q284" s="120">
        <f t="shared" si="57"/>
        <v>8</v>
      </c>
      <c r="R284" s="120">
        <f t="shared" si="60"/>
        <v>2</v>
      </c>
      <c r="S284" s="120">
        <f t="shared" si="58"/>
        <v>0</v>
      </c>
      <c r="T284" s="120" t="str">
        <f t="shared" si="50"/>
        <v>정</v>
      </c>
      <c r="U284" s="113">
        <f>IFERROR(IF(P284&lt;8,기준정보!$H$7-N284,0),0)</f>
        <v>0</v>
      </c>
      <c r="V284" s="120">
        <f t="shared" si="59"/>
        <v>0</v>
      </c>
      <c r="W284" s="110"/>
    </row>
    <row r="285" spans="1:23">
      <c r="A285" s="89" t="s">
        <v>585</v>
      </c>
      <c r="B285" s="89" t="s">
        <v>290</v>
      </c>
      <c r="C285" s="89" t="s">
        <v>49</v>
      </c>
      <c r="D285" s="89" t="s">
        <v>603</v>
      </c>
      <c r="E285" s="89" t="s">
        <v>604</v>
      </c>
      <c r="F285" s="102">
        <f t="shared" si="49"/>
        <v>43852</v>
      </c>
      <c r="G285" s="125" t="str">
        <f t="shared" si="51"/>
        <v>1월</v>
      </c>
      <c r="H285" s="108">
        <f t="shared" si="52"/>
        <v>3</v>
      </c>
      <c r="I285" s="108" t="str">
        <f>VLOOKUP(H285,기준정보!D:E,2,FALSE)</f>
        <v>수</v>
      </c>
      <c r="J285" s="110" t="str">
        <f>IFERROR(VLOOKUP(F285,기준정보!A:B,2,FALSE),"")</f>
        <v/>
      </c>
      <c r="K285" s="110" t="str">
        <f t="shared" si="53"/>
        <v>정상근무</v>
      </c>
      <c r="L285" s="113">
        <f>IFERROR(IF(E285-D285&lt;0,기준정보!$H$11-공여사들_가공!D285+공여사들_가공!E285,E285-D285),"")</f>
        <v>0.37614583333333323</v>
      </c>
      <c r="M285" s="113">
        <f>IF(E285&gt;=기준정보!$H$4,기준정보!$H$6,IF(E285&gt;=기준정보!$H$3,E285-기준정보!$H$3,IF(E285&gt;=기준정보!$H$2,기준정보!$H$5,IF(E285&gt;=기준정보!$H$1,E285-기준정보!$H$1,0))))</f>
        <v>7.1759259259258634E-3</v>
      </c>
      <c r="N285" s="113">
        <f t="shared" si="54"/>
        <v>0.36896990740740737</v>
      </c>
      <c r="O285" s="114">
        <f t="shared" si="55"/>
        <v>8.8552777777777774</v>
      </c>
      <c r="P285" s="120">
        <f t="shared" si="56"/>
        <v>8</v>
      </c>
      <c r="Q285" s="120">
        <f t="shared" si="57"/>
        <v>8</v>
      </c>
      <c r="R285" s="120">
        <f t="shared" si="60"/>
        <v>0</v>
      </c>
      <c r="S285" s="120">
        <f t="shared" si="58"/>
        <v>0</v>
      </c>
      <c r="T285" s="120" t="str">
        <f t="shared" si="50"/>
        <v>정</v>
      </c>
      <c r="U285" s="113">
        <f>IFERROR(IF(P285&lt;8,기준정보!$H$7-N285,0),0)</f>
        <v>0</v>
      </c>
      <c r="V285" s="120">
        <f t="shared" si="59"/>
        <v>0</v>
      </c>
      <c r="W285" s="110"/>
    </row>
    <row r="286" spans="1:23">
      <c r="A286" s="89" t="s">
        <v>585</v>
      </c>
      <c r="B286" s="89" t="s">
        <v>291</v>
      </c>
      <c r="C286" s="89" t="s">
        <v>309</v>
      </c>
      <c r="D286" s="89" t="s">
        <v>605</v>
      </c>
      <c r="E286" s="89" t="s">
        <v>606</v>
      </c>
      <c r="F286" s="102">
        <f t="shared" si="49"/>
        <v>43852</v>
      </c>
      <c r="G286" s="125" t="str">
        <f t="shared" si="51"/>
        <v>1월</v>
      </c>
      <c r="H286" s="108">
        <f t="shared" si="52"/>
        <v>3</v>
      </c>
      <c r="I286" s="108" t="str">
        <f>VLOOKUP(H286,기준정보!D:E,2,FALSE)</f>
        <v>수</v>
      </c>
      <c r="J286" s="110" t="str">
        <f>IFERROR(VLOOKUP(F286,기준정보!A:B,2,FALSE),"")</f>
        <v/>
      </c>
      <c r="K286" s="110" t="str">
        <f t="shared" si="53"/>
        <v>정상근무</v>
      </c>
      <c r="L286" s="113">
        <f>IFERROR(IF(E286-D286&lt;0,기준정보!$H$11-공여사들_가공!D286+공여사들_가공!E286,E286-D286),"")</f>
        <v>0.43037037037037035</v>
      </c>
      <c r="M286" s="113" t="str">
        <f>IF(E286&gt;=기준정보!$H$4,기준정보!$H$6,IF(E286&gt;=기준정보!$H$3,E286-기준정보!$H$3,IF(E286&gt;=기준정보!$H$2,기준정보!$H$5,IF(E286&gt;=기준정보!$H$1,E286-기준정보!$H$1,0))))</f>
        <v>2:00:00</v>
      </c>
      <c r="N286" s="113">
        <f t="shared" si="54"/>
        <v>0.34703703703703703</v>
      </c>
      <c r="O286" s="114">
        <f t="shared" si="55"/>
        <v>8.3288888888888888</v>
      </c>
      <c r="P286" s="120">
        <f t="shared" si="56"/>
        <v>8</v>
      </c>
      <c r="Q286" s="120">
        <f t="shared" si="57"/>
        <v>8</v>
      </c>
      <c r="R286" s="120">
        <f t="shared" si="60"/>
        <v>0</v>
      </c>
      <c r="S286" s="120">
        <f t="shared" si="58"/>
        <v>0</v>
      </c>
      <c r="T286" s="120" t="str">
        <f t="shared" si="50"/>
        <v>정</v>
      </c>
      <c r="U286" s="113">
        <f>IFERROR(IF(P286&lt;8,기준정보!$H$7-N286,0),0)</f>
        <v>0</v>
      </c>
      <c r="V286" s="120">
        <f t="shared" si="59"/>
        <v>0</v>
      </c>
      <c r="W286" s="110"/>
    </row>
    <row r="287" spans="1:23">
      <c r="A287" s="89" t="s">
        <v>585</v>
      </c>
      <c r="B287" s="89" t="s">
        <v>292</v>
      </c>
      <c r="C287" s="89" t="s">
        <v>45</v>
      </c>
      <c r="D287" s="89" t="s">
        <v>50</v>
      </c>
      <c r="E287" s="89" t="s">
        <v>50</v>
      </c>
      <c r="F287" s="102">
        <f t="shared" si="49"/>
        <v>43852</v>
      </c>
      <c r="G287" s="125" t="str">
        <f t="shared" si="51"/>
        <v>1월</v>
      </c>
      <c r="H287" s="108">
        <f t="shared" si="52"/>
        <v>3</v>
      </c>
      <c r="I287" s="108" t="str">
        <f>VLOOKUP(H287,기준정보!D:E,2,FALSE)</f>
        <v>수</v>
      </c>
      <c r="J287" s="110" t="str">
        <f>IFERROR(VLOOKUP(F287,기준정보!A:B,2,FALSE),"")</f>
        <v/>
      </c>
      <c r="K287" s="110" t="str">
        <f t="shared" si="53"/>
        <v>정상근무</v>
      </c>
      <c r="L287" s="113" t="str">
        <f>IFERROR(IF(E287-D287&lt;0,기준정보!$H$11-공여사들_가공!D287+공여사들_가공!E287,E287-D287),"")</f>
        <v/>
      </c>
      <c r="M287" s="113">
        <f>IF(E287&gt;=기준정보!$H$4,기준정보!$H$6,IF(E287&gt;=기준정보!$H$3,E287-기준정보!$H$3,IF(E287&gt;=기준정보!$H$2,기준정보!$H$5,IF(E287&gt;=기준정보!$H$1,E287-기준정보!$H$1,0))))</f>
        <v>0</v>
      </c>
      <c r="N287" s="113" t="str">
        <f t="shared" si="54"/>
        <v/>
      </c>
      <c r="O287" s="114" t="str">
        <f t="shared" si="55"/>
        <v/>
      </c>
      <c r="P287" s="120">
        <f t="shared" si="56"/>
        <v>0</v>
      </c>
      <c r="Q287" s="120">
        <f t="shared" si="57"/>
        <v>0</v>
      </c>
      <c r="R287" s="120">
        <f t="shared" si="60"/>
        <v>0</v>
      </c>
      <c r="S287" s="120">
        <f t="shared" si="58"/>
        <v>0</v>
      </c>
      <c r="T287" s="120" t="str">
        <f t="shared" si="50"/>
        <v/>
      </c>
      <c r="U287" s="113">
        <f>IFERROR(IF(P287&lt;8,기준정보!$H$7-N287,0),0)</f>
        <v>0</v>
      </c>
      <c r="V287" s="120">
        <f t="shared" si="59"/>
        <v>0</v>
      </c>
      <c r="W287" s="110"/>
    </row>
    <row r="288" spans="1:23">
      <c r="A288" s="89" t="s">
        <v>607</v>
      </c>
      <c r="B288" s="89" t="s">
        <v>294</v>
      </c>
      <c r="C288" s="89" t="s">
        <v>45</v>
      </c>
      <c r="D288" s="89" t="s">
        <v>608</v>
      </c>
      <c r="E288" s="89" t="s">
        <v>609</v>
      </c>
      <c r="F288" s="102">
        <f t="shared" si="49"/>
        <v>43853</v>
      </c>
      <c r="G288" s="125" t="str">
        <f t="shared" si="51"/>
        <v>1월</v>
      </c>
      <c r="H288" s="108">
        <f t="shared" si="52"/>
        <v>4</v>
      </c>
      <c r="I288" s="108" t="str">
        <f>VLOOKUP(H288,기준정보!D:E,2,FALSE)</f>
        <v>목</v>
      </c>
      <c r="J288" s="110" t="str">
        <f>IFERROR(VLOOKUP(F288,기준정보!A:B,2,FALSE),"")</f>
        <v/>
      </c>
      <c r="K288" s="110" t="str">
        <f t="shared" si="53"/>
        <v>정상근무</v>
      </c>
      <c r="L288" s="113">
        <f>IFERROR(IF(E288-D288&lt;0,기준정보!$H$11-공여사들_가공!D288+공여사들_가공!E288,E288-D288),"")</f>
        <v>0.39506944444444453</v>
      </c>
      <c r="M288" s="113">
        <f>IF(E288&gt;=기준정보!$H$4,기준정보!$H$6,IF(E288&gt;=기준정보!$H$3,E288-기준정보!$H$3,IF(E288&gt;=기준정보!$H$2,기준정보!$H$5,IF(E288&gt;=기준정보!$H$1,E288-기준정보!$H$1,0))))</f>
        <v>3.7696759259259305E-2</v>
      </c>
      <c r="N288" s="113">
        <f t="shared" si="54"/>
        <v>0.35737268518518522</v>
      </c>
      <c r="O288" s="114">
        <f t="shared" si="55"/>
        <v>8.5769444444444449</v>
      </c>
      <c r="P288" s="120">
        <f t="shared" si="56"/>
        <v>8</v>
      </c>
      <c r="Q288" s="120">
        <f t="shared" si="57"/>
        <v>8</v>
      </c>
      <c r="R288" s="120">
        <f t="shared" si="60"/>
        <v>0</v>
      </c>
      <c r="S288" s="120">
        <f t="shared" si="58"/>
        <v>0</v>
      </c>
      <c r="T288" s="120" t="str">
        <f t="shared" si="50"/>
        <v>정</v>
      </c>
      <c r="U288" s="113">
        <f>IFERROR(IF(P288&lt;8,기준정보!$H$7-N288,0),0)</f>
        <v>0</v>
      </c>
      <c r="V288" s="120">
        <f t="shared" si="59"/>
        <v>0</v>
      </c>
      <c r="W288" s="110"/>
    </row>
    <row r="289" spans="1:23">
      <c r="A289" s="89" t="s">
        <v>607</v>
      </c>
      <c r="B289" s="89" t="s">
        <v>295</v>
      </c>
      <c r="C289" s="89" t="s">
        <v>43</v>
      </c>
      <c r="D289" s="89" t="s">
        <v>610</v>
      </c>
      <c r="E289" s="89" t="s">
        <v>611</v>
      </c>
      <c r="F289" s="102">
        <f t="shared" si="49"/>
        <v>43853</v>
      </c>
      <c r="G289" s="125" t="str">
        <f t="shared" si="51"/>
        <v>1월</v>
      </c>
      <c r="H289" s="108">
        <f t="shared" si="52"/>
        <v>4</v>
      </c>
      <c r="I289" s="108" t="str">
        <f>VLOOKUP(H289,기준정보!D:E,2,FALSE)</f>
        <v>목</v>
      </c>
      <c r="J289" s="110" t="str">
        <f>IFERROR(VLOOKUP(F289,기준정보!A:B,2,FALSE),"")</f>
        <v/>
      </c>
      <c r="K289" s="110" t="str">
        <f t="shared" si="53"/>
        <v>정상근무</v>
      </c>
      <c r="L289" s="113">
        <f>IFERROR(IF(E289-D289&lt;0,기준정보!$H$11-공여사들_가공!D289+공여사들_가공!E289,E289-D289),"")</f>
        <v>0.38805555555555554</v>
      </c>
      <c r="M289" s="113">
        <f>IF(E289&gt;=기준정보!$H$4,기준정보!$H$6,IF(E289&gt;=기준정보!$H$3,E289-기준정보!$H$3,IF(E289&gt;=기준정보!$H$2,기준정보!$H$5,IF(E289&gt;=기준정보!$H$1,E289-기준정보!$H$1,0))))</f>
        <v>2.0324074074074105E-2</v>
      </c>
      <c r="N289" s="113">
        <f t="shared" si="54"/>
        <v>0.36773148148148144</v>
      </c>
      <c r="O289" s="114">
        <f t="shared" si="55"/>
        <v>8.8255555555555549</v>
      </c>
      <c r="P289" s="120">
        <f t="shared" si="56"/>
        <v>8</v>
      </c>
      <c r="Q289" s="120">
        <f t="shared" si="57"/>
        <v>8</v>
      </c>
      <c r="R289" s="120">
        <f t="shared" si="60"/>
        <v>0</v>
      </c>
      <c r="S289" s="120">
        <f t="shared" si="58"/>
        <v>0</v>
      </c>
      <c r="T289" s="120" t="str">
        <f t="shared" si="50"/>
        <v>정</v>
      </c>
      <c r="U289" s="113">
        <f>IFERROR(IF(P289&lt;8,기준정보!$H$7-N289,0),0)</f>
        <v>0</v>
      </c>
      <c r="V289" s="120">
        <f t="shared" si="59"/>
        <v>0</v>
      </c>
      <c r="W289" s="110"/>
    </row>
    <row r="290" spans="1:23">
      <c r="A290" s="89" t="s">
        <v>607</v>
      </c>
      <c r="B290" s="89" t="s">
        <v>296</v>
      </c>
      <c r="C290" s="89" t="s">
        <v>46</v>
      </c>
      <c r="D290" s="89" t="s">
        <v>612</v>
      </c>
      <c r="E290" s="89" t="s">
        <v>50</v>
      </c>
      <c r="F290" s="102">
        <f t="shared" si="49"/>
        <v>43853</v>
      </c>
      <c r="G290" s="125" t="str">
        <f t="shared" si="51"/>
        <v>1월</v>
      </c>
      <c r="H290" s="108">
        <f t="shared" si="52"/>
        <v>4</v>
      </c>
      <c r="I290" s="108" t="str">
        <f>VLOOKUP(H290,기준정보!D:E,2,FALSE)</f>
        <v>목</v>
      </c>
      <c r="J290" s="110" t="str">
        <f>IFERROR(VLOOKUP(F290,기준정보!A:B,2,FALSE),"")</f>
        <v/>
      </c>
      <c r="K290" s="110" t="str">
        <f t="shared" si="53"/>
        <v>정상근무</v>
      </c>
      <c r="L290" s="113" t="str">
        <f>IFERROR(IF(E290-D290&lt;0,기준정보!$H$11-공여사들_가공!D290+공여사들_가공!E290,E290-D290),"")</f>
        <v/>
      </c>
      <c r="M290" s="113">
        <f>IF(E290&gt;=기준정보!$H$4,기준정보!$H$6,IF(E290&gt;=기준정보!$H$3,E290-기준정보!$H$3,IF(E290&gt;=기준정보!$H$2,기준정보!$H$5,IF(E290&gt;=기준정보!$H$1,E290-기준정보!$H$1,0))))</f>
        <v>0</v>
      </c>
      <c r="N290" s="113" t="str">
        <f t="shared" si="54"/>
        <v/>
      </c>
      <c r="O290" s="114" t="str">
        <f t="shared" si="55"/>
        <v/>
      </c>
      <c r="P290" s="120">
        <f t="shared" si="56"/>
        <v>0</v>
      </c>
      <c r="Q290" s="120">
        <f t="shared" si="57"/>
        <v>0</v>
      </c>
      <c r="R290" s="120">
        <f t="shared" si="60"/>
        <v>0</v>
      </c>
      <c r="S290" s="120">
        <f t="shared" si="58"/>
        <v>0</v>
      </c>
      <c r="T290" s="120" t="str">
        <f t="shared" si="50"/>
        <v/>
      </c>
      <c r="U290" s="113">
        <f>IFERROR(IF(P290&lt;8,기준정보!$H$7-N290,0),0)</f>
        <v>0</v>
      </c>
      <c r="V290" s="120">
        <f t="shared" si="59"/>
        <v>0</v>
      </c>
      <c r="W290" s="110"/>
    </row>
    <row r="291" spans="1:23">
      <c r="A291" s="89" t="s">
        <v>607</v>
      </c>
      <c r="B291" s="89" t="s">
        <v>297</v>
      </c>
      <c r="C291" s="89" t="s">
        <v>45</v>
      </c>
      <c r="D291" s="89" t="s">
        <v>89</v>
      </c>
      <c r="E291" s="89" t="s">
        <v>613</v>
      </c>
      <c r="F291" s="102">
        <f t="shared" si="49"/>
        <v>43853</v>
      </c>
      <c r="G291" s="125" t="str">
        <f t="shared" si="51"/>
        <v>1월</v>
      </c>
      <c r="H291" s="108">
        <f t="shared" si="52"/>
        <v>4</v>
      </c>
      <c r="I291" s="108" t="str">
        <f>VLOOKUP(H291,기준정보!D:E,2,FALSE)</f>
        <v>목</v>
      </c>
      <c r="J291" s="110" t="str">
        <f>IFERROR(VLOOKUP(F291,기준정보!A:B,2,FALSE),"")</f>
        <v/>
      </c>
      <c r="K291" s="110" t="str">
        <f t="shared" si="53"/>
        <v>정상근무</v>
      </c>
      <c r="L291" s="113">
        <f>IFERROR(IF(E291-D291&lt;0,기준정보!$H$11-공여사들_가공!D291+공여사들_가공!E291,E291-D291),"")</f>
        <v>0.33711805555555557</v>
      </c>
      <c r="M291" s="113" t="str">
        <f>IF(E291&gt;=기준정보!$H$4,기준정보!$H$6,IF(E291&gt;=기준정보!$H$3,E291-기준정보!$H$3,IF(E291&gt;=기준정보!$H$2,기준정보!$H$5,IF(E291&gt;=기준정보!$H$1,E291-기준정보!$H$1,0))))</f>
        <v>1:00:00</v>
      </c>
      <c r="N291" s="113">
        <f t="shared" si="54"/>
        <v>0.29545138888888889</v>
      </c>
      <c r="O291" s="114">
        <f t="shared" si="55"/>
        <v>7.0908333333333333</v>
      </c>
      <c r="P291" s="120">
        <f t="shared" si="56"/>
        <v>7</v>
      </c>
      <c r="Q291" s="120">
        <f t="shared" si="57"/>
        <v>7</v>
      </c>
      <c r="R291" s="120">
        <f t="shared" si="60"/>
        <v>0</v>
      </c>
      <c r="S291" s="120">
        <f t="shared" si="58"/>
        <v>0</v>
      </c>
      <c r="T291" s="120" t="str">
        <f t="shared" si="50"/>
        <v>정</v>
      </c>
      <c r="U291" s="113">
        <f>IFERROR(IF(P291&lt;8,기준정보!$H$7-N291,0),0)</f>
        <v>3.7881944444444426E-2</v>
      </c>
      <c r="V291" s="120">
        <f t="shared" si="59"/>
        <v>55</v>
      </c>
      <c r="W291" s="110"/>
    </row>
    <row r="292" spans="1:23">
      <c r="A292" s="89" t="s">
        <v>607</v>
      </c>
      <c r="B292" s="89" t="s">
        <v>298</v>
      </c>
      <c r="C292" s="89" t="s">
        <v>48</v>
      </c>
      <c r="D292" s="89" t="s">
        <v>614</v>
      </c>
      <c r="E292" s="89" t="s">
        <v>50</v>
      </c>
      <c r="F292" s="102">
        <f t="shared" si="49"/>
        <v>43853</v>
      </c>
      <c r="G292" s="125" t="str">
        <f t="shared" si="51"/>
        <v>1월</v>
      </c>
      <c r="H292" s="108">
        <f t="shared" si="52"/>
        <v>4</v>
      </c>
      <c r="I292" s="108" t="str">
        <f>VLOOKUP(H292,기준정보!D:E,2,FALSE)</f>
        <v>목</v>
      </c>
      <c r="J292" s="110" t="str">
        <f>IFERROR(VLOOKUP(F292,기준정보!A:B,2,FALSE),"")</f>
        <v/>
      </c>
      <c r="K292" s="110" t="str">
        <f t="shared" si="53"/>
        <v>정상근무</v>
      </c>
      <c r="L292" s="113" t="str">
        <f>IFERROR(IF(E292-D292&lt;0,기준정보!$H$11-공여사들_가공!D292+공여사들_가공!E292,E292-D292),"")</f>
        <v/>
      </c>
      <c r="M292" s="113">
        <f>IF(E292&gt;=기준정보!$H$4,기준정보!$H$6,IF(E292&gt;=기준정보!$H$3,E292-기준정보!$H$3,IF(E292&gt;=기준정보!$H$2,기준정보!$H$5,IF(E292&gt;=기준정보!$H$1,E292-기준정보!$H$1,0))))</f>
        <v>0</v>
      </c>
      <c r="N292" s="113" t="str">
        <f t="shared" si="54"/>
        <v/>
      </c>
      <c r="O292" s="114" t="str">
        <f t="shared" si="55"/>
        <v/>
      </c>
      <c r="P292" s="120">
        <f t="shared" si="56"/>
        <v>0</v>
      </c>
      <c r="Q292" s="120">
        <f t="shared" si="57"/>
        <v>0</v>
      </c>
      <c r="R292" s="120">
        <f t="shared" si="60"/>
        <v>0</v>
      </c>
      <c r="S292" s="120">
        <f t="shared" si="58"/>
        <v>0</v>
      </c>
      <c r="T292" s="120" t="str">
        <f t="shared" si="50"/>
        <v/>
      </c>
      <c r="U292" s="113">
        <f>IFERROR(IF(P292&lt;8,기준정보!$H$7-N292,0),0)</f>
        <v>0</v>
      </c>
      <c r="V292" s="120">
        <f t="shared" si="59"/>
        <v>0</v>
      </c>
      <c r="W292" s="110"/>
    </row>
    <row r="293" spans="1:23">
      <c r="A293" s="89" t="s">
        <v>607</v>
      </c>
      <c r="B293" s="89" t="s">
        <v>299</v>
      </c>
      <c r="C293" s="89" t="s">
        <v>47</v>
      </c>
      <c r="D293" s="89" t="s">
        <v>275</v>
      </c>
      <c r="E293" s="89" t="s">
        <v>615</v>
      </c>
      <c r="F293" s="102">
        <f t="shared" si="49"/>
        <v>43853</v>
      </c>
      <c r="G293" s="125" t="str">
        <f t="shared" si="51"/>
        <v>1월</v>
      </c>
      <c r="H293" s="108">
        <f t="shared" si="52"/>
        <v>4</v>
      </c>
      <c r="I293" s="108" t="str">
        <f>VLOOKUP(H293,기준정보!D:E,2,FALSE)</f>
        <v>목</v>
      </c>
      <c r="J293" s="110" t="str">
        <f>IFERROR(VLOOKUP(F293,기준정보!A:B,2,FALSE),"")</f>
        <v/>
      </c>
      <c r="K293" s="110" t="str">
        <f t="shared" si="53"/>
        <v>정상근무</v>
      </c>
      <c r="L293" s="113">
        <f>IFERROR(IF(E293-D293&lt;0,기준정보!$H$11-공여사들_가공!D293+공여사들_가공!E293,E293-D293),"")</f>
        <v>0.37057870370370366</v>
      </c>
      <c r="M293" s="113">
        <f>IF(E293&gt;=기준정보!$H$4,기준정보!$H$6,IF(E293&gt;=기준정보!$H$3,E293-기준정보!$H$3,IF(E293&gt;=기준정보!$H$2,기준정보!$H$5,IF(E293&gt;=기준정보!$H$1,E293-기준정보!$H$1,0))))</f>
        <v>1.518518518518519E-2</v>
      </c>
      <c r="N293" s="113">
        <f t="shared" si="54"/>
        <v>0.35539351851851847</v>
      </c>
      <c r="O293" s="114">
        <f t="shared" si="55"/>
        <v>8.5294444444444455</v>
      </c>
      <c r="P293" s="120">
        <f t="shared" si="56"/>
        <v>8</v>
      </c>
      <c r="Q293" s="120">
        <f t="shared" si="57"/>
        <v>8</v>
      </c>
      <c r="R293" s="120">
        <f t="shared" si="60"/>
        <v>0</v>
      </c>
      <c r="S293" s="120">
        <f t="shared" si="58"/>
        <v>0</v>
      </c>
      <c r="T293" s="120" t="str">
        <f t="shared" si="50"/>
        <v>정</v>
      </c>
      <c r="U293" s="113">
        <f>IFERROR(IF(P293&lt;8,기준정보!$H$7-N293,0),0)</f>
        <v>0</v>
      </c>
      <c r="V293" s="120">
        <f t="shared" si="59"/>
        <v>0</v>
      </c>
      <c r="W293" s="110"/>
    </row>
    <row r="294" spans="1:23">
      <c r="A294" s="89" t="s">
        <v>607</v>
      </c>
      <c r="B294" s="89" t="s">
        <v>300</v>
      </c>
      <c r="C294" s="89" t="s">
        <v>47</v>
      </c>
      <c r="D294" s="89" t="s">
        <v>616</v>
      </c>
      <c r="E294" s="89" t="s">
        <v>50</v>
      </c>
      <c r="F294" s="102">
        <f t="shared" si="49"/>
        <v>43853</v>
      </c>
      <c r="G294" s="125" t="str">
        <f t="shared" si="51"/>
        <v>1월</v>
      </c>
      <c r="H294" s="108">
        <f t="shared" si="52"/>
        <v>4</v>
      </c>
      <c r="I294" s="108" t="str">
        <f>VLOOKUP(H294,기준정보!D:E,2,FALSE)</f>
        <v>목</v>
      </c>
      <c r="J294" s="110" t="str">
        <f>IFERROR(VLOOKUP(F294,기준정보!A:B,2,FALSE),"")</f>
        <v/>
      </c>
      <c r="K294" s="110" t="str">
        <f t="shared" si="53"/>
        <v>정상근무</v>
      </c>
      <c r="L294" s="113" t="str">
        <f>IFERROR(IF(E294-D294&lt;0,기준정보!$H$11-공여사들_가공!D294+공여사들_가공!E294,E294-D294),"")</f>
        <v/>
      </c>
      <c r="M294" s="113">
        <f>IF(E294&gt;=기준정보!$H$4,기준정보!$H$6,IF(E294&gt;=기준정보!$H$3,E294-기준정보!$H$3,IF(E294&gt;=기준정보!$H$2,기준정보!$H$5,IF(E294&gt;=기준정보!$H$1,E294-기준정보!$H$1,0))))</f>
        <v>0</v>
      </c>
      <c r="N294" s="113" t="str">
        <f t="shared" si="54"/>
        <v/>
      </c>
      <c r="O294" s="114" t="str">
        <f t="shared" si="55"/>
        <v/>
      </c>
      <c r="P294" s="120">
        <f t="shared" si="56"/>
        <v>0</v>
      </c>
      <c r="Q294" s="120">
        <f t="shared" si="57"/>
        <v>0</v>
      </c>
      <c r="R294" s="120">
        <f t="shared" si="60"/>
        <v>0</v>
      </c>
      <c r="S294" s="120">
        <f t="shared" si="58"/>
        <v>0</v>
      </c>
      <c r="T294" s="120" t="str">
        <f t="shared" si="50"/>
        <v/>
      </c>
      <c r="U294" s="113">
        <f>IFERROR(IF(P294&lt;8,기준정보!$H$7-N294,0),0)</f>
        <v>0</v>
      </c>
      <c r="V294" s="120">
        <f t="shared" si="59"/>
        <v>0</v>
      </c>
      <c r="W294" s="110"/>
    </row>
    <row r="295" spans="1:23">
      <c r="A295" s="89" t="s">
        <v>607</v>
      </c>
      <c r="B295" s="89" t="s">
        <v>301</v>
      </c>
      <c r="C295" s="89" t="s">
        <v>44</v>
      </c>
      <c r="D295" s="89" t="s">
        <v>197</v>
      </c>
      <c r="E295" s="89" t="s">
        <v>50</v>
      </c>
      <c r="F295" s="102">
        <f t="shared" si="49"/>
        <v>43853</v>
      </c>
      <c r="G295" s="125" t="str">
        <f t="shared" si="51"/>
        <v>1월</v>
      </c>
      <c r="H295" s="108">
        <f t="shared" si="52"/>
        <v>4</v>
      </c>
      <c r="I295" s="108" t="str">
        <f>VLOOKUP(H295,기준정보!D:E,2,FALSE)</f>
        <v>목</v>
      </c>
      <c r="J295" s="110" t="str">
        <f>IFERROR(VLOOKUP(F295,기준정보!A:B,2,FALSE),"")</f>
        <v/>
      </c>
      <c r="K295" s="110" t="str">
        <f t="shared" si="53"/>
        <v>정상근무</v>
      </c>
      <c r="L295" s="113" t="str">
        <f>IFERROR(IF(E295-D295&lt;0,기준정보!$H$11-공여사들_가공!D295+공여사들_가공!E295,E295-D295),"")</f>
        <v/>
      </c>
      <c r="M295" s="113">
        <f>IF(E295&gt;=기준정보!$H$4,기준정보!$H$6,IF(E295&gt;=기준정보!$H$3,E295-기준정보!$H$3,IF(E295&gt;=기준정보!$H$2,기준정보!$H$5,IF(E295&gt;=기준정보!$H$1,E295-기준정보!$H$1,0))))</f>
        <v>0</v>
      </c>
      <c r="N295" s="113" t="str">
        <f t="shared" si="54"/>
        <v/>
      </c>
      <c r="O295" s="114" t="str">
        <f t="shared" si="55"/>
        <v/>
      </c>
      <c r="P295" s="120">
        <f t="shared" si="56"/>
        <v>0</v>
      </c>
      <c r="Q295" s="120">
        <f t="shared" si="57"/>
        <v>0</v>
      </c>
      <c r="R295" s="120">
        <f t="shared" si="60"/>
        <v>0</v>
      </c>
      <c r="S295" s="120">
        <f t="shared" si="58"/>
        <v>0</v>
      </c>
      <c r="T295" s="120" t="str">
        <f t="shared" si="50"/>
        <v/>
      </c>
      <c r="U295" s="113">
        <f>IFERROR(IF(P295&lt;8,기준정보!$H$7-N295,0),0)</f>
        <v>0</v>
      </c>
      <c r="V295" s="120">
        <f t="shared" si="59"/>
        <v>0</v>
      </c>
      <c r="W295" s="110"/>
    </row>
    <row r="296" spans="1:23">
      <c r="A296" s="89" t="s">
        <v>607</v>
      </c>
      <c r="B296" s="89" t="s">
        <v>288</v>
      </c>
      <c r="C296" s="89" t="s">
        <v>45</v>
      </c>
      <c r="D296" s="89" t="s">
        <v>50</v>
      </c>
      <c r="E296" s="89" t="s">
        <v>50</v>
      </c>
      <c r="F296" s="102">
        <f t="shared" si="49"/>
        <v>43853</v>
      </c>
      <c r="G296" s="125" t="str">
        <f t="shared" si="51"/>
        <v>1월</v>
      </c>
      <c r="H296" s="108">
        <f t="shared" si="52"/>
        <v>4</v>
      </c>
      <c r="I296" s="108" t="str">
        <f>VLOOKUP(H296,기준정보!D:E,2,FALSE)</f>
        <v>목</v>
      </c>
      <c r="J296" s="110" t="str">
        <f>IFERROR(VLOOKUP(F296,기준정보!A:B,2,FALSE),"")</f>
        <v/>
      </c>
      <c r="K296" s="110" t="str">
        <f t="shared" si="53"/>
        <v>정상근무</v>
      </c>
      <c r="L296" s="113" t="str">
        <f>IFERROR(IF(E296-D296&lt;0,기준정보!$H$11-공여사들_가공!D296+공여사들_가공!E296,E296-D296),"")</f>
        <v/>
      </c>
      <c r="M296" s="113">
        <f>IF(E296&gt;=기준정보!$H$4,기준정보!$H$6,IF(E296&gt;=기준정보!$H$3,E296-기준정보!$H$3,IF(E296&gt;=기준정보!$H$2,기준정보!$H$5,IF(E296&gt;=기준정보!$H$1,E296-기준정보!$H$1,0))))</f>
        <v>0</v>
      </c>
      <c r="N296" s="113" t="str">
        <f t="shared" si="54"/>
        <v/>
      </c>
      <c r="O296" s="114" t="str">
        <f t="shared" si="55"/>
        <v/>
      </c>
      <c r="P296" s="120">
        <f t="shared" si="56"/>
        <v>0</v>
      </c>
      <c r="Q296" s="120">
        <f t="shared" si="57"/>
        <v>0</v>
      </c>
      <c r="R296" s="120">
        <f t="shared" si="60"/>
        <v>0</v>
      </c>
      <c r="S296" s="120">
        <f t="shared" si="58"/>
        <v>0</v>
      </c>
      <c r="T296" s="120" t="str">
        <f t="shared" si="50"/>
        <v/>
      </c>
      <c r="U296" s="113">
        <f>IFERROR(IF(P296&lt;8,기준정보!$H$7-N296,0),0)</f>
        <v>0</v>
      </c>
      <c r="V296" s="120">
        <f t="shared" si="59"/>
        <v>0</v>
      </c>
      <c r="W296" s="110"/>
    </row>
    <row r="297" spans="1:23">
      <c r="A297" s="89" t="s">
        <v>607</v>
      </c>
      <c r="B297" s="89" t="s">
        <v>289</v>
      </c>
      <c r="C297" s="89" t="s">
        <v>44</v>
      </c>
      <c r="D297" s="89" t="s">
        <v>617</v>
      </c>
      <c r="E297" s="89" t="s">
        <v>50</v>
      </c>
      <c r="F297" s="102">
        <f t="shared" si="49"/>
        <v>43853</v>
      </c>
      <c r="G297" s="125" t="str">
        <f t="shared" si="51"/>
        <v>1월</v>
      </c>
      <c r="H297" s="108">
        <f t="shared" si="52"/>
        <v>4</v>
      </c>
      <c r="I297" s="108" t="str">
        <f>VLOOKUP(H297,기준정보!D:E,2,FALSE)</f>
        <v>목</v>
      </c>
      <c r="J297" s="110" t="str">
        <f>IFERROR(VLOOKUP(F297,기준정보!A:B,2,FALSE),"")</f>
        <v/>
      </c>
      <c r="K297" s="110" t="str">
        <f t="shared" si="53"/>
        <v>정상근무</v>
      </c>
      <c r="L297" s="113" t="str">
        <f>IFERROR(IF(E297-D297&lt;0,기준정보!$H$11-공여사들_가공!D297+공여사들_가공!E297,E297-D297),"")</f>
        <v/>
      </c>
      <c r="M297" s="113">
        <f>IF(E297&gt;=기준정보!$H$4,기준정보!$H$6,IF(E297&gt;=기준정보!$H$3,E297-기준정보!$H$3,IF(E297&gt;=기준정보!$H$2,기준정보!$H$5,IF(E297&gt;=기준정보!$H$1,E297-기준정보!$H$1,0))))</f>
        <v>0</v>
      </c>
      <c r="N297" s="113" t="str">
        <f t="shared" si="54"/>
        <v/>
      </c>
      <c r="O297" s="114" t="str">
        <f t="shared" si="55"/>
        <v/>
      </c>
      <c r="P297" s="120">
        <f t="shared" si="56"/>
        <v>0</v>
      </c>
      <c r="Q297" s="120">
        <f t="shared" si="57"/>
        <v>0</v>
      </c>
      <c r="R297" s="120">
        <f t="shared" si="60"/>
        <v>0</v>
      </c>
      <c r="S297" s="120">
        <f t="shared" si="58"/>
        <v>0</v>
      </c>
      <c r="T297" s="120" t="str">
        <f t="shared" si="50"/>
        <v/>
      </c>
      <c r="U297" s="113">
        <f>IFERROR(IF(P297&lt;8,기준정보!$H$7-N297,0),0)</f>
        <v>0</v>
      </c>
      <c r="V297" s="120">
        <f t="shared" si="59"/>
        <v>0</v>
      </c>
      <c r="W297" s="110"/>
    </row>
    <row r="298" spans="1:23">
      <c r="A298" s="89" t="s">
        <v>607</v>
      </c>
      <c r="B298" s="89" t="s">
        <v>290</v>
      </c>
      <c r="C298" s="89" t="s">
        <v>49</v>
      </c>
      <c r="D298" s="89" t="s">
        <v>618</v>
      </c>
      <c r="E298" s="89" t="s">
        <v>50</v>
      </c>
      <c r="F298" s="102">
        <f t="shared" si="49"/>
        <v>43853</v>
      </c>
      <c r="G298" s="125" t="str">
        <f t="shared" si="51"/>
        <v>1월</v>
      </c>
      <c r="H298" s="108">
        <f t="shared" si="52"/>
        <v>4</v>
      </c>
      <c r="I298" s="108" t="str">
        <f>VLOOKUP(H298,기준정보!D:E,2,FALSE)</f>
        <v>목</v>
      </c>
      <c r="J298" s="110" t="str">
        <f>IFERROR(VLOOKUP(F298,기준정보!A:B,2,FALSE),"")</f>
        <v/>
      </c>
      <c r="K298" s="110" t="str">
        <f t="shared" si="53"/>
        <v>정상근무</v>
      </c>
      <c r="L298" s="113" t="str">
        <f>IFERROR(IF(E298-D298&lt;0,기준정보!$H$11-공여사들_가공!D298+공여사들_가공!E298,E298-D298),"")</f>
        <v/>
      </c>
      <c r="M298" s="113">
        <f>IF(E298&gt;=기준정보!$H$4,기준정보!$H$6,IF(E298&gt;=기준정보!$H$3,E298-기준정보!$H$3,IF(E298&gt;=기준정보!$H$2,기준정보!$H$5,IF(E298&gt;=기준정보!$H$1,E298-기준정보!$H$1,0))))</f>
        <v>0</v>
      </c>
      <c r="N298" s="113" t="str">
        <f t="shared" si="54"/>
        <v/>
      </c>
      <c r="O298" s="114" t="str">
        <f t="shared" si="55"/>
        <v/>
      </c>
      <c r="P298" s="120">
        <f t="shared" si="56"/>
        <v>0</v>
      </c>
      <c r="Q298" s="120">
        <f t="shared" si="57"/>
        <v>0</v>
      </c>
      <c r="R298" s="120">
        <f t="shared" si="60"/>
        <v>0</v>
      </c>
      <c r="S298" s="120">
        <f t="shared" si="58"/>
        <v>0</v>
      </c>
      <c r="T298" s="120" t="str">
        <f t="shared" si="50"/>
        <v/>
      </c>
      <c r="U298" s="113">
        <f>IFERROR(IF(P298&lt;8,기준정보!$H$7-N298,0),0)</f>
        <v>0</v>
      </c>
      <c r="V298" s="120">
        <f t="shared" si="59"/>
        <v>0</v>
      </c>
      <c r="W298" s="110"/>
    </row>
    <row r="299" spans="1:23">
      <c r="A299" s="89" t="s">
        <v>607</v>
      </c>
      <c r="B299" s="89" t="s">
        <v>291</v>
      </c>
      <c r="C299" s="89" t="s">
        <v>309</v>
      </c>
      <c r="D299" s="89" t="s">
        <v>50</v>
      </c>
      <c r="E299" s="89" t="s">
        <v>50</v>
      </c>
      <c r="F299" s="102">
        <f t="shared" si="49"/>
        <v>43853</v>
      </c>
      <c r="G299" s="125" t="str">
        <f t="shared" si="51"/>
        <v>1월</v>
      </c>
      <c r="H299" s="108">
        <f t="shared" si="52"/>
        <v>4</v>
      </c>
      <c r="I299" s="108" t="str">
        <f>VLOOKUP(H299,기준정보!D:E,2,FALSE)</f>
        <v>목</v>
      </c>
      <c r="J299" s="110" t="str">
        <f>IFERROR(VLOOKUP(F299,기준정보!A:B,2,FALSE),"")</f>
        <v/>
      </c>
      <c r="K299" s="110" t="str">
        <f t="shared" si="53"/>
        <v>정상근무</v>
      </c>
      <c r="L299" s="113" t="str">
        <f>IFERROR(IF(E299-D299&lt;0,기준정보!$H$11-공여사들_가공!D299+공여사들_가공!E299,E299-D299),"")</f>
        <v/>
      </c>
      <c r="M299" s="113">
        <f>IF(E299&gt;=기준정보!$H$4,기준정보!$H$6,IF(E299&gt;=기준정보!$H$3,E299-기준정보!$H$3,IF(E299&gt;=기준정보!$H$2,기준정보!$H$5,IF(E299&gt;=기준정보!$H$1,E299-기준정보!$H$1,0))))</f>
        <v>0</v>
      </c>
      <c r="N299" s="113" t="str">
        <f t="shared" si="54"/>
        <v/>
      </c>
      <c r="O299" s="114" t="str">
        <f t="shared" si="55"/>
        <v/>
      </c>
      <c r="P299" s="120">
        <f t="shared" si="56"/>
        <v>0</v>
      </c>
      <c r="Q299" s="120">
        <f t="shared" si="57"/>
        <v>0</v>
      </c>
      <c r="R299" s="120">
        <f t="shared" si="60"/>
        <v>0</v>
      </c>
      <c r="S299" s="120">
        <f t="shared" si="58"/>
        <v>0</v>
      </c>
      <c r="T299" s="120" t="str">
        <f t="shared" si="50"/>
        <v/>
      </c>
      <c r="U299" s="113">
        <f>IFERROR(IF(P299&lt;8,기준정보!$H$7-N299,0),0)</f>
        <v>0</v>
      </c>
      <c r="V299" s="120">
        <f t="shared" si="59"/>
        <v>0</v>
      </c>
      <c r="W299" s="110"/>
    </row>
    <row r="300" spans="1:23">
      <c r="A300" s="89" t="s">
        <v>607</v>
      </c>
      <c r="B300" s="89" t="s">
        <v>292</v>
      </c>
      <c r="C300" s="89" t="s">
        <v>45</v>
      </c>
      <c r="D300" s="89" t="s">
        <v>50</v>
      </c>
      <c r="E300" s="89" t="s">
        <v>50</v>
      </c>
      <c r="F300" s="102">
        <f t="shared" si="49"/>
        <v>43853</v>
      </c>
      <c r="G300" s="125" t="str">
        <f t="shared" si="51"/>
        <v>1월</v>
      </c>
      <c r="H300" s="108">
        <f t="shared" si="52"/>
        <v>4</v>
      </c>
      <c r="I300" s="108" t="str">
        <f>VLOOKUP(H300,기준정보!D:E,2,FALSE)</f>
        <v>목</v>
      </c>
      <c r="J300" s="110" t="str">
        <f>IFERROR(VLOOKUP(F300,기준정보!A:B,2,FALSE),"")</f>
        <v/>
      </c>
      <c r="K300" s="110" t="str">
        <f t="shared" si="53"/>
        <v>정상근무</v>
      </c>
      <c r="L300" s="113" t="str">
        <f>IFERROR(IF(E300-D300&lt;0,기준정보!$H$11-공여사들_가공!D300+공여사들_가공!E300,E300-D300),"")</f>
        <v/>
      </c>
      <c r="M300" s="113">
        <f>IF(E300&gt;=기준정보!$H$4,기준정보!$H$6,IF(E300&gt;=기준정보!$H$3,E300-기준정보!$H$3,IF(E300&gt;=기준정보!$H$2,기준정보!$H$5,IF(E300&gt;=기준정보!$H$1,E300-기준정보!$H$1,0))))</f>
        <v>0</v>
      </c>
      <c r="N300" s="113" t="str">
        <f t="shared" si="54"/>
        <v/>
      </c>
      <c r="O300" s="114" t="str">
        <f t="shared" si="55"/>
        <v/>
      </c>
      <c r="P300" s="120">
        <f t="shared" si="56"/>
        <v>0</v>
      </c>
      <c r="Q300" s="120">
        <f t="shared" si="57"/>
        <v>0</v>
      </c>
      <c r="R300" s="120">
        <f t="shared" si="60"/>
        <v>0</v>
      </c>
      <c r="S300" s="120">
        <f t="shared" si="58"/>
        <v>0</v>
      </c>
      <c r="T300" s="120" t="str">
        <f t="shared" si="50"/>
        <v/>
      </c>
      <c r="U300" s="113">
        <f>IFERROR(IF(P300&lt;8,기준정보!$H$7-N300,0),0)</f>
        <v>0</v>
      </c>
      <c r="V300" s="120">
        <f t="shared" si="59"/>
        <v>0</v>
      </c>
      <c r="W300" s="110"/>
    </row>
    <row r="301" spans="1:23">
      <c r="A301" s="89" t="s">
        <v>619</v>
      </c>
      <c r="B301" s="89" t="s">
        <v>294</v>
      </c>
      <c r="C301" s="89" t="s">
        <v>45</v>
      </c>
      <c r="D301" s="89" t="s">
        <v>50</v>
      </c>
      <c r="E301" s="89" t="s">
        <v>50</v>
      </c>
      <c r="F301" s="102">
        <f t="shared" si="49"/>
        <v>43854</v>
      </c>
      <c r="G301" s="125" t="str">
        <f t="shared" si="51"/>
        <v>1월</v>
      </c>
      <c r="H301" s="108">
        <f t="shared" si="52"/>
        <v>5</v>
      </c>
      <c r="I301" s="108" t="str">
        <f>VLOOKUP(H301,기준정보!D:E,2,FALSE)</f>
        <v>금</v>
      </c>
      <c r="J301" s="110" t="str">
        <f>IFERROR(VLOOKUP(F301,기준정보!A:B,2,FALSE),"")</f>
        <v>설연휴</v>
      </c>
      <c r="K301" s="110" t="str">
        <f t="shared" si="53"/>
        <v>휴무</v>
      </c>
      <c r="L301" s="113" t="str">
        <f>IFERROR(IF(E301-D301&lt;0,기준정보!$H$11-공여사들_가공!D301+공여사들_가공!E301,E301-D301),"")</f>
        <v/>
      </c>
      <c r="M301" s="113">
        <f>IF(E301&gt;=기준정보!$H$4,기준정보!$H$6,IF(E301&gt;=기준정보!$H$3,E301-기준정보!$H$3,IF(E301&gt;=기준정보!$H$2,기준정보!$H$5,IF(E301&gt;=기준정보!$H$1,E301-기준정보!$H$1,0))))</f>
        <v>0</v>
      </c>
      <c r="N301" s="113" t="str">
        <f t="shared" si="54"/>
        <v/>
      </c>
      <c r="O301" s="114" t="str">
        <f t="shared" si="55"/>
        <v/>
      </c>
      <c r="P301" s="120">
        <f t="shared" si="56"/>
        <v>0</v>
      </c>
      <c r="Q301" s="120">
        <f t="shared" si="57"/>
        <v>0</v>
      </c>
      <c r="R301" s="120">
        <f t="shared" si="60"/>
        <v>0</v>
      </c>
      <c r="S301" s="120">
        <f t="shared" si="58"/>
        <v>0</v>
      </c>
      <c r="T301" s="120" t="str">
        <f t="shared" si="50"/>
        <v/>
      </c>
      <c r="U301" s="113">
        <f>IFERROR(IF(P301&lt;8,기준정보!$H$7-N301,0),0)</f>
        <v>0</v>
      </c>
      <c r="V301" s="120">
        <f t="shared" si="59"/>
        <v>0</v>
      </c>
      <c r="W301" s="110"/>
    </row>
    <row r="302" spans="1:23">
      <c r="A302" s="89" t="s">
        <v>619</v>
      </c>
      <c r="B302" s="89" t="s">
        <v>295</v>
      </c>
      <c r="C302" s="89" t="s">
        <v>43</v>
      </c>
      <c r="D302" s="89" t="s">
        <v>50</v>
      </c>
      <c r="E302" s="89" t="s">
        <v>50</v>
      </c>
      <c r="F302" s="102">
        <f t="shared" si="49"/>
        <v>43854</v>
      </c>
      <c r="G302" s="125" t="str">
        <f t="shared" si="51"/>
        <v>1월</v>
      </c>
      <c r="H302" s="108">
        <f t="shared" si="52"/>
        <v>5</v>
      </c>
      <c r="I302" s="108" t="str">
        <f>VLOOKUP(H302,기준정보!D:E,2,FALSE)</f>
        <v>금</v>
      </c>
      <c r="J302" s="110" t="str">
        <f>IFERROR(VLOOKUP(F302,기준정보!A:B,2,FALSE),"")</f>
        <v>설연휴</v>
      </c>
      <c r="K302" s="110" t="str">
        <f t="shared" si="53"/>
        <v>휴무</v>
      </c>
      <c r="L302" s="113" t="str">
        <f>IFERROR(IF(E302-D302&lt;0,기준정보!$H$11-공여사들_가공!D302+공여사들_가공!E302,E302-D302),"")</f>
        <v/>
      </c>
      <c r="M302" s="113">
        <f>IF(E302&gt;=기준정보!$H$4,기준정보!$H$6,IF(E302&gt;=기준정보!$H$3,E302-기준정보!$H$3,IF(E302&gt;=기준정보!$H$2,기준정보!$H$5,IF(E302&gt;=기준정보!$H$1,E302-기준정보!$H$1,0))))</f>
        <v>0</v>
      </c>
      <c r="N302" s="113" t="str">
        <f t="shared" si="54"/>
        <v/>
      </c>
      <c r="O302" s="114" t="str">
        <f t="shared" si="55"/>
        <v/>
      </c>
      <c r="P302" s="120">
        <f t="shared" si="56"/>
        <v>0</v>
      </c>
      <c r="Q302" s="120">
        <f t="shared" si="57"/>
        <v>0</v>
      </c>
      <c r="R302" s="120">
        <f t="shared" si="60"/>
        <v>0</v>
      </c>
      <c r="S302" s="120">
        <f t="shared" si="58"/>
        <v>0</v>
      </c>
      <c r="T302" s="120" t="str">
        <f t="shared" si="50"/>
        <v/>
      </c>
      <c r="U302" s="113">
        <f>IFERROR(IF(P302&lt;8,기준정보!$H$7-N302,0),0)</f>
        <v>0</v>
      </c>
      <c r="V302" s="120">
        <f t="shared" si="59"/>
        <v>0</v>
      </c>
      <c r="W302" s="110"/>
    </row>
    <row r="303" spans="1:23">
      <c r="A303" s="89" t="s">
        <v>619</v>
      </c>
      <c r="B303" s="89" t="s">
        <v>296</v>
      </c>
      <c r="C303" s="89" t="s">
        <v>46</v>
      </c>
      <c r="D303" s="89" t="s">
        <v>50</v>
      </c>
      <c r="E303" s="89" t="s">
        <v>50</v>
      </c>
      <c r="F303" s="102">
        <f t="shared" si="49"/>
        <v>43854</v>
      </c>
      <c r="G303" s="125" t="str">
        <f t="shared" si="51"/>
        <v>1월</v>
      </c>
      <c r="H303" s="108">
        <f t="shared" si="52"/>
        <v>5</v>
      </c>
      <c r="I303" s="108" t="str">
        <f>VLOOKUP(H303,기준정보!D:E,2,FALSE)</f>
        <v>금</v>
      </c>
      <c r="J303" s="110" t="str">
        <f>IFERROR(VLOOKUP(F303,기준정보!A:B,2,FALSE),"")</f>
        <v>설연휴</v>
      </c>
      <c r="K303" s="110" t="str">
        <f t="shared" si="53"/>
        <v>휴무</v>
      </c>
      <c r="L303" s="113" t="str">
        <f>IFERROR(IF(E303-D303&lt;0,기준정보!$H$11-공여사들_가공!D303+공여사들_가공!E303,E303-D303),"")</f>
        <v/>
      </c>
      <c r="M303" s="113">
        <f>IF(E303&gt;=기준정보!$H$4,기준정보!$H$6,IF(E303&gt;=기준정보!$H$3,E303-기준정보!$H$3,IF(E303&gt;=기준정보!$H$2,기준정보!$H$5,IF(E303&gt;=기준정보!$H$1,E303-기준정보!$H$1,0))))</f>
        <v>0</v>
      </c>
      <c r="N303" s="113" t="str">
        <f t="shared" si="54"/>
        <v/>
      </c>
      <c r="O303" s="114" t="str">
        <f t="shared" si="55"/>
        <v/>
      </c>
      <c r="P303" s="120">
        <f t="shared" si="56"/>
        <v>0</v>
      </c>
      <c r="Q303" s="120">
        <f t="shared" si="57"/>
        <v>0</v>
      </c>
      <c r="R303" s="120">
        <f t="shared" si="60"/>
        <v>0</v>
      </c>
      <c r="S303" s="120">
        <f t="shared" si="58"/>
        <v>0</v>
      </c>
      <c r="T303" s="120" t="str">
        <f t="shared" si="50"/>
        <v/>
      </c>
      <c r="U303" s="113">
        <f>IFERROR(IF(P303&lt;8,기준정보!$H$7-N303,0),0)</f>
        <v>0</v>
      </c>
      <c r="V303" s="120">
        <f t="shared" si="59"/>
        <v>0</v>
      </c>
      <c r="W303" s="110"/>
    </row>
    <row r="304" spans="1:23">
      <c r="A304" s="89" t="s">
        <v>619</v>
      </c>
      <c r="B304" s="89" t="s">
        <v>297</v>
      </c>
      <c r="C304" s="89" t="s">
        <v>45</v>
      </c>
      <c r="D304" s="89" t="s">
        <v>50</v>
      </c>
      <c r="E304" s="89" t="s">
        <v>50</v>
      </c>
      <c r="F304" s="102">
        <f t="shared" si="49"/>
        <v>43854</v>
      </c>
      <c r="G304" s="125" t="str">
        <f t="shared" si="51"/>
        <v>1월</v>
      </c>
      <c r="H304" s="108">
        <f t="shared" si="52"/>
        <v>5</v>
      </c>
      <c r="I304" s="108" t="str">
        <f>VLOOKUP(H304,기준정보!D:E,2,FALSE)</f>
        <v>금</v>
      </c>
      <c r="J304" s="110" t="str">
        <f>IFERROR(VLOOKUP(F304,기준정보!A:B,2,FALSE),"")</f>
        <v>설연휴</v>
      </c>
      <c r="K304" s="110" t="str">
        <f t="shared" si="53"/>
        <v>휴무</v>
      </c>
      <c r="L304" s="113" t="str">
        <f>IFERROR(IF(E304-D304&lt;0,기준정보!$H$11-공여사들_가공!D304+공여사들_가공!E304,E304-D304),"")</f>
        <v/>
      </c>
      <c r="M304" s="113">
        <f>IF(E304&gt;=기준정보!$H$4,기준정보!$H$6,IF(E304&gt;=기준정보!$H$3,E304-기준정보!$H$3,IF(E304&gt;=기준정보!$H$2,기준정보!$H$5,IF(E304&gt;=기준정보!$H$1,E304-기준정보!$H$1,0))))</f>
        <v>0</v>
      </c>
      <c r="N304" s="113" t="str">
        <f t="shared" si="54"/>
        <v/>
      </c>
      <c r="O304" s="114" t="str">
        <f t="shared" si="55"/>
        <v/>
      </c>
      <c r="P304" s="120">
        <f t="shared" si="56"/>
        <v>0</v>
      </c>
      <c r="Q304" s="120">
        <f t="shared" si="57"/>
        <v>0</v>
      </c>
      <c r="R304" s="120">
        <f t="shared" si="60"/>
        <v>0</v>
      </c>
      <c r="S304" s="120">
        <f t="shared" si="58"/>
        <v>0</v>
      </c>
      <c r="T304" s="120" t="str">
        <f t="shared" si="50"/>
        <v/>
      </c>
      <c r="U304" s="113">
        <f>IFERROR(IF(P304&lt;8,기준정보!$H$7-N304,0),0)</f>
        <v>0</v>
      </c>
      <c r="V304" s="120">
        <f t="shared" si="59"/>
        <v>0</v>
      </c>
      <c r="W304" s="110"/>
    </row>
    <row r="305" spans="1:23">
      <c r="A305" s="89" t="s">
        <v>619</v>
      </c>
      <c r="B305" s="89" t="s">
        <v>298</v>
      </c>
      <c r="C305" s="89" t="s">
        <v>48</v>
      </c>
      <c r="D305" s="89" t="s">
        <v>50</v>
      </c>
      <c r="E305" s="89" t="s">
        <v>50</v>
      </c>
      <c r="F305" s="102">
        <f t="shared" si="49"/>
        <v>43854</v>
      </c>
      <c r="G305" s="125" t="str">
        <f t="shared" si="51"/>
        <v>1월</v>
      </c>
      <c r="H305" s="108">
        <f t="shared" si="52"/>
        <v>5</v>
      </c>
      <c r="I305" s="108" t="str">
        <f>VLOOKUP(H305,기준정보!D:E,2,FALSE)</f>
        <v>금</v>
      </c>
      <c r="J305" s="110" t="str">
        <f>IFERROR(VLOOKUP(F305,기준정보!A:B,2,FALSE),"")</f>
        <v>설연휴</v>
      </c>
      <c r="K305" s="110" t="str">
        <f t="shared" si="53"/>
        <v>휴무</v>
      </c>
      <c r="L305" s="113" t="str">
        <f>IFERROR(IF(E305-D305&lt;0,기준정보!$H$11-공여사들_가공!D305+공여사들_가공!E305,E305-D305),"")</f>
        <v/>
      </c>
      <c r="M305" s="113">
        <f>IF(E305&gt;=기준정보!$H$4,기준정보!$H$6,IF(E305&gt;=기준정보!$H$3,E305-기준정보!$H$3,IF(E305&gt;=기준정보!$H$2,기준정보!$H$5,IF(E305&gt;=기준정보!$H$1,E305-기준정보!$H$1,0))))</f>
        <v>0</v>
      </c>
      <c r="N305" s="113" t="str">
        <f t="shared" si="54"/>
        <v/>
      </c>
      <c r="O305" s="114" t="str">
        <f t="shared" si="55"/>
        <v/>
      </c>
      <c r="P305" s="120">
        <f t="shared" si="56"/>
        <v>0</v>
      </c>
      <c r="Q305" s="120">
        <f t="shared" si="57"/>
        <v>0</v>
      </c>
      <c r="R305" s="120">
        <f t="shared" si="60"/>
        <v>0</v>
      </c>
      <c r="S305" s="120">
        <f t="shared" si="58"/>
        <v>0</v>
      </c>
      <c r="T305" s="120" t="str">
        <f t="shared" si="50"/>
        <v/>
      </c>
      <c r="U305" s="113">
        <f>IFERROR(IF(P305&lt;8,기준정보!$H$7-N305,0),0)</f>
        <v>0</v>
      </c>
      <c r="V305" s="120">
        <f t="shared" si="59"/>
        <v>0</v>
      </c>
      <c r="W305" s="110"/>
    </row>
    <row r="306" spans="1:23">
      <c r="A306" s="89" t="s">
        <v>619</v>
      </c>
      <c r="B306" s="89" t="s">
        <v>299</v>
      </c>
      <c r="C306" s="89" t="s">
        <v>47</v>
      </c>
      <c r="D306" s="89" t="s">
        <v>50</v>
      </c>
      <c r="E306" s="89" t="s">
        <v>50</v>
      </c>
      <c r="F306" s="102">
        <f t="shared" si="49"/>
        <v>43854</v>
      </c>
      <c r="G306" s="125" t="str">
        <f t="shared" si="51"/>
        <v>1월</v>
      </c>
      <c r="H306" s="108">
        <f t="shared" si="52"/>
        <v>5</v>
      </c>
      <c r="I306" s="108" t="str">
        <f>VLOOKUP(H306,기준정보!D:E,2,FALSE)</f>
        <v>금</v>
      </c>
      <c r="J306" s="110" t="str">
        <f>IFERROR(VLOOKUP(F306,기준정보!A:B,2,FALSE),"")</f>
        <v>설연휴</v>
      </c>
      <c r="K306" s="110" t="str">
        <f t="shared" si="53"/>
        <v>휴무</v>
      </c>
      <c r="L306" s="113" t="str">
        <f>IFERROR(IF(E306-D306&lt;0,기준정보!$H$11-공여사들_가공!D306+공여사들_가공!E306,E306-D306),"")</f>
        <v/>
      </c>
      <c r="M306" s="113">
        <f>IF(E306&gt;=기준정보!$H$4,기준정보!$H$6,IF(E306&gt;=기준정보!$H$3,E306-기준정보!$H$3,IF(E306&gt;=기준정보!$H$2,기준정보!$H$5,IF(E306&gt;=기준정보!$H$1,E306-기준정보!$H$1,0))))</f>
        <v>0</v>
      </c>
      <c r="N306" s="113" t="str">
        <f t="shared" si="54"/>
        <v/>
      </c>
      <c r="O306" s="114" t="str">
        <f t="shared" si="55"/>
        <v/>
      </c>
      <c r="P306" s="120">
        <f t="shared" si="56"/>
        <v>0</v>
      </c>
      <c r="Q306" s="120">
        <f t="shared" si="57"/>
        <v>0</v>
      </c>
      <c r="R306" s="120">
        <f t="shared" si="60"/>
        <v>0</v>
      </c>
      <c r="S306" s="120">
        <f t="shared" si="58"/>
        <v>0</v>
      </c>
      <c r="T306" s="120" t="str">
        <f t="shared" si="50"/>
        <v/>
      </c>
      <c r="U306" s="113">
        <f>IFERROR(IF(P306&lt;8,기준정보!$H$7-N306,0),0)</f>
        <v>0</v>
      </c>
      <c r="V306" s="120">
        <f t="shared" si="59"/>
        <v>0</v>
      </c>
      <c r="W306" s="110"/>
    </row>
    <row r="307" spans="1:23">
      <c r="A307" s="89" t="s">
        <v>619</v>
      </c>
      <c r="B307" s="89" t="s">
        <v>300</v>
      </c>
      <c r="C307" s="89" t="s">
        <v>47</v>
      </c>
      <c r="D307" s="89" t="s">
        <v>50</v>
      </c>
      <c r="E307" s="89" t="s">
        <v>50</v>
      </c>
      <c r="F307" s="102">
        <f t="shared" si="49"/>
        <v>43854</v>
      </c>
      <c r="G307" s="125" t="str">
        <f t="shared" si="51"/>
        <v>1월</v>
      </c>
      <c r="H307" s="108">
        <f t="shared" si="52"/>
        <v>5</v>
      </c>
      <c r="I307" s="108" t="str">
        <f>VLOOKUP(H307,기준정보!D:E,2,FALSE)</f>
        <v>금</v>
      </c>
      <c r="J307" s="110" t="str">
        <f>IFERROR(VLOOKUP(F307,기준정보!A:B,2,FALSE),"")</f>
        <v>설연휴</v>
      </c>
      <c r="K307" s="110" t="str">
        <f t="shared" si="53"/>
        <v>휴무</v>
      </c>
      <c r="L307" s="113" t="str">
        <f>IFERROR(IF(E307-D307&lt;0,기준정보!$H$11-공여사들_가공!D307+공여사들_가공!E307,E307-D307),"")</f>
        <v/>
      </c>
      <c r="M307" s="113">
        <f>IF(E307&gt;=기준정보!$H$4,기준정보!$H$6,IF(E307&gt;=기준정보!$H$3,E307-기준정보!$H$3,IF(E307&gt;=기준정보!$H$2,기준정보!$H$5,IF(E307&gt;=기준정보!$H$1,E307-기준정보!$H$1,0))))</f>
        <v>0</v>
      </c>
      <c r="N307" s="113" t="str">
        <f t="shared" si="54"/>
        <v/>
      </c>
      <c r="O307" s="114" t="str">
        <f t="shared" si="55"/>
        <v/>
      </c>
      <c r="P307" s="120">
        <f t="shared" si="56"/>
        <v>0</v>
      </c>
      <c r="Q307" s="120">
        <f t="shared" si="57"/>
        <v>0</v>
      </c>
      <c r="R307" s="120">
        <f t="shared" si="60"/>
        <v>0</v>
      </c>
      <c r="S307" s="120">
        <f t="shared" si="58"/>
        <v>0</v>
      </c>
      <c r="T307" s="120" t="str">
        <f t="shared" si="50"/>
        <v/>
      </c>
      <c r="U307" s="113">
        <f>IFERROR(IF(P307&lt;8,기준정보!$H$7-N307,0),0)</f>
        <v>0</v>
      </c>
      <c r="V307" s="120">
        <f t="shared" si="59"/>
        <v>0</v>
      </c>
      <c r="W307" s="110"/>
    </row>
    <row r="308" spans="1:23">
      <c r="A308" s="89" t="s">
        <v>619</v>
      </c>
      <c r="B308" s="89" t="s">
        <v>301</v>
      </c>
      <c r="C308" s="89" t="s">
        <v>44</v>
      </c>
      <c r="D308" s="89" t="s">
        <v>50</v>
      </c>
      <c r="E308" s="89" t="s">
        <v>50</v>
      </c>
      <c r="F308" s="102">
        <f t="shared" si="49"/>
        <v>43854</v>
      </c>
      <c r="G308" s="125" t="str">
        <f t="shared" si="51"/>
        <v>1월</v>
      </c>
      <c r="H308" s="108">
        <f t="shared" si="52"/>
        <v>5</v>
      </c>
      <c r="I308" s="108" t="str">
        <f>VLOOKUP(H308,기준정보!D:E,2,FALSE)</f>
        <v>금</v>
      </c>
      <c r="J308" s="110" t="str">
        <f>IFERROR(VLOOKUP(F308,기준정보!A:B,2,FALSE),"")</f>
        <v>설연휴</v>
      </c>
      <c r="K308" s="110" t="str">
        <f t="shared" si="53"/>
        <v>휴무</v>
      </c>
      <c r="L308" s="113" t="str">
        <f>IFERROR(IF(E308-D308&lt;0,기준정보!$H$11-공여사들_가공!D308+공여사들_가공!E308,E308-D308),"")</f>
        <v/>
      </c>
      <c r="M308" s="113">
        <f>IF(E308&gt;=기준정보!$H$4,기준정보!$H$6,IF(E308&gt;=기준정보!$H$3,E308-기준정보!$H$3,IF(E308&gt;=기준정보!$H$2,기준정보!$H$5,IF(E308&gt;=기준정보!$H$1,E308-기준정보!$H$1,0))))</f>
        <v>0</v>
      </c>
      <c r="N308" s="113" t="str">
        <f t="shared" si="54"/>
        <v/>
      </c>
      <c r="O308" s="114" t="str">
        <f t="shared" si="55"/>
        <v/>
      </c>
      <c r="P308" s="120">
        <f t="shared" si="56"/>
        <v>0</v>
      </c>
      <c r="Q308" s="120">
        <f t="shared" si="57"/>
        <v>0</v>
      </c>
      <c r="R308" s="120">
        <f t="shared" si="60"/>
        <v>0</v>
      </c>
      <c r="S308" s="120">
        <f t="shared" si="58"/>
        <v>0</v>
      </c>
      <c r="T308" s="120" t="str">
        <f t="shared" si="50"/>
        <v/>
      </c>
      <c r="U308" s="113">
        <f>IFERROR(IF(P308&lt;8,기준정보!$H$7-N308,0),0)</f>
        <v>0</v>
      </c>
      <c r="V308" s="120">
        <f t="shared" si="59"/>
        <v>0</v>
      </c>
      <c r="W308" s="110"/>
    </row>
    <row r="309" spans="1:23">
      <c r="A309" s="89" t="s">
        <v>619</v>
      </c>
      <c r="B309" s="89" t="s">
        <v>288</v>
      </c>
      <c r="C309" s="89" t="s">
        <v>45</v>
      </c>
      <c r="D309" s="89" t="s">
        <v>50</v>
      </c>
      <c r="E309" s="89" t="s">
        <v>50</v>
      </c>
      <c r="F309" s="102">
        <f t="shared" si="49"/>
        <v>43854</v>
      </c>
      <c r="G309" s="125" t="str">
        <f t="shared" si="51"/>
        <v>1월</v>
      </c>
      <c r="H309" s="108">
        <f t="shared" si="52"/>
        <v>5</v>
      </c>
      <c r="I309" s="108" t="str">
        <f>VLOOKUP(H309,기준정보!D:E,2,FALSE)</f>
        <v>금</v>
      </c>
      <c r="J309" s="110" t="str">
        <f>IFERROR(VLOOKUP(F309,기준정보!A:B,2,FALSE),"")</f>
        <v>설연휴</v>
      </c>
      <c r="K309" s="110" t="str">
        <f t="shared" si="53"/>
        <v>휴무</v>
      </c>
      <c r="L309" s="113" t="str">
        <f>IFERROR(IF(E309-D309&lt;0,기준정보!$H$11-공여사들_가공!D309+공여사들_가공!E309,E309-D309),"")</f>
        <v/>
      </c>
      <c r="M309" s="113">
        <f>IF(E309&gt;=기준정보!$H$4,기준정보!$H$6,IF(E309&gt;=기준정보!$H$3,E309-기준정보!$H$3,IF(E309&gt;=기준정보!$H$2,기준정보!$H$5,IF(E309&gt;=기준정보!$H$1,E309-기준정보!$H$1,0))))</f>
        <v>0</v>
      </c>
      <c r="N309" s="113" t="str">
        <f t="shared" si="54"/>
        <v/>
      </c>
      <c r="O309" s="114" t="str">
        <f t="shared" si="55"/>
        <v/>
      </c>
      <c r="P309" s="120">
        <f t="shared" si="56"/>
        <v>0</v>
      </c>
      <c r="Q309" s="120">
        <f t="shared" si="57"/>
        <v>0</v>
      </c>
      <c r="R309" s="120">
        <f t="shared" si="60"/>
        <v>0</v>
      </c>
      <c r="S309" s="120">
        <f t="shared" si="58"/>
        <v>0</v>
      </c>
      <c r="T309" s="120" t="str">
        <f t="shared" si="50"/>
        <v/>
      </c>
      <c r="U309" s="113">
        <f>IFERROR(IF(P309&lt;8,기준정보!$H$7-N309,0),0)</f>
        <v>0</v>
      </c>
      <c r="V309" s="120">
        <f t="shared" si="59"/>
        <v>0</v>
      </c>
      <c r="W309" s="110"/>
    </row>
    <row r="310" spans="1:23">
      <c r="A310" s="89" t="s">
        <v>619</v>
      </c>
      <c r="B310" s="89" t="s">
        <v>289</v>
      </c>
      <c r="C310" s="89" t="s">
        <v>44</v>
      </c>
      <c r="D310" s="89" t="s">
        <v>50</v>
      </c>
      <c r="E310" s="89" t="s">
        <v>50</v>
      </c>
      <c r="F310" s="102">
        <f t="shared" si="49"/>
        <v>43854</v>
      </c>
      <c r="G310" s="125" t="str">
        <f t="shared" si="51"/>
        <v>1월</v>
      </c>
      <c r="H310" s="108">
        <f t="shared" si="52"/>
        <v>5</v>
      </c>
      <c r="I310" s="108" t="str">
        <f>VLOOKUP(H310,기준정보!D:E,2,FALSE)</f>
        <v>금</v>
      </c>
      <c r="J310" s="110" t="str">
        <f>IFERROR(VLOOKUP(F310,기준정보!A:B,2,FALSE),"")</f>
        <v>설연휴</v>
      </c>
      <c r="K310" s="110" t="str">
        <f t="shared" si="53"/>
        <v>휴무</v>
      </c>
      <c r="L310" s="113" t="str">
        <f>IFERROR(IF(E310-D310&lt;0,기준정보!$H$11-공여사들_가공!D310+공여사들_가공!E310,E310-D310),"")</f>
        <v/>
      </c>
      <c r="M310" s="113">
        <f>IF(E310&gt;=기준정보!$H$4,기준정보!$H$6,IF(E310&gt;=기준정보!$H$3,E310-기준정보!$H$3,IF(E310&gt;=기준정보!$H$2,기준정보!$H$5,IF(E310&gt;=기준정보!$H$1,E310-기준정보!$H$1,0))))</f>
        <v>0</v>
      </c>
      <c r="N310" s="113" t="str">
        <f t="shared" si="54"/>
        <v/>
      </c>
      <c r="O310" s="114" t="str">
        <f t="shared" si="55"/>
        <v/>
      </c>
      <c r="P310" s="120">
        <f t="shared" si="56"/>
        <v>0</v>
      </c>
      <c r="Q310" s="120">
        <f t="shared" si="57"/>
        <v>0</v>
      </c>
      <c r="R310" s="120">
        <f t="shared" si="60"/>
        <v>0</v>
      </c>
      <c r="S310" s="120">
        <f t="shared" si="58"/>
        <v>0</v>
      </c>
      <c r="T310" s="120" t="str">
        <f t="shared" si="50"/>
        <v/>
      </c>
      <c r="U310" s="113">
        <f>IFERROR(IF(P310&lt;8,기준정보!$H$7-N310,0),0)</f>
        <v>0</v>
      </c>
      <c r="V310" s="120">
        <f t="shared" si="59"/>
        <v>0</v>
      </c>
      <c r="W310" s="110"/>
    </row>
    <row r="311" spans="1:23">
      <c r="A311" s="89" t="s">
        <v>619</v>
      </c>
      <c r="B311" s="89" t="s">
        <v>290</v>
      </c>
      <c r="C311" s="89" t="s">
        <v>49</v>
      </c>
      <c r="D311" s="89" t="s">
        <v>50</v>
      </c>
      <c r="E311" s="89" t="s">
        <v>50</v>
      </c>
      <c r="F311" s="102">
        <f t="shared" si="49"/>
        <v>43854</v>
      </c>
      <c r="G311" s="125" t="str">
        <f t="shared" si="51"/>
        <v>1월</v>
      </c>
      <c r="H311" s="108">
        <f t="shared" si="52"/>
        <v>5</v>
      </c>
      <c r="I311" s="108" t="str">
        <f>VLOOKUP(H311,기준정보!D:E,2,FALSE)</f>
        <v>금</v>
      </c>
      <c r="J311" s="110" t="str">
        <f>IFERROR(VLOOKUP(F311,기준정보!A:B,2,FALSE),"")</f>
        <v>설연휴</v>
      </c>
      <c r="K311" s="110" t="str">
        <f t="shared" si="53"/>
        <v>휴무</v>
      </c>
      <c r="L311" s="113" t="str">
        <f>IFERROR(IF(E311-D311&lt;0,기준정보!$H$11-공여사들_가공!D311+공여사들_가공!E311,E311-D311),"")</f>
        <v/>
      </c>
      <c r="M311" s="113">
        <f>IF(E311&gt;=기준정보!$H$4,기준정보!$H$6,IF(E311&gt;=기준정보!$H$3,E311-기준정보!$H$3,IF(E311&gt;=기준정보!$H$2,기준정보!$H$5,IF(E311&gt;=기준정보!$H$1,E311-기준정보!$H$1,0))))</f>
        <v>0</v>
      </c>
      <c r="N311" s="113" t="str">
        <f t="shared" si="54"/>
        <v/>
      </c>
      <c r="O311" s="114" t="str">
        <f t="shared" si="55"/>
        <v/>
      </c>
      <c r="P311" s="120">
        <f t="shared" si="56"/>
        <v>0</v>
      </c>
      <c r="Q311" s="120">
        <f t="shared" si="57"/>
        <v>0</v>
      </c>
      <c r="R311" s="120">
        <f t="shared" si="60"/>
        <v>0</v>
      </c>
      <c r="S311" s="120">
        <f t="shared" si="58"/>
        <v>0</v>
      </c>
      <c r="T311" s="120" t="str">
        <f t="shared" si="50"/>
        <v/>
      </c>
      <c r="U311" s="113">
        <f>IFERROR(IF(P311&lt;8,기준정보!$H$7-N311,0),0)</f>
        <v>0</v>
      </c>
      <c r="V311" s="120">
        <f t="shared" si="59"/>
        <v>0</v>
      </c>
      <c r="W311" s="110"/>
    </row>
    <row r="312" spans="1:23">
      <c r="A312" s="89" t="s">
        <v>619</v>
      </c>
      <c r="B312" s="89" t="s">
        <v>291</v>
      </c>
      <c r="C312" s="89" t="s">
        <v>309</v>
      </c>
      <c r="D312" s="89" t="s">
        <v>50</v>
      </c>
      <c r="E312" s="89" t="s">
        <v>50</v>
      </c>
      <c r="F312" s="102">
        <f t="shared" si="49"/>
        <v>43854</v>
      </c>
      <c r="G312" s="125" t="str">
        <f t="shared" si="51"/>
        <v>1월</v>
      </c>
      <c r="H312" s="108">
        <f t="shared" si="52"/>
        <v>5</v>
      </c>
      <c r="I312" s="108" t="str">
        <f>VLOOKUP(H312,기준정보!D:E,2,FALSE)</f>
        <v>금</v>
      </c>
      <c r="J312" s="110" t="str">
        <f>IFERROR(VLOOKUP(F312,기준정보!A:B,2,FALSE),"")</f>
        <v>설연휴</v>
      </c>
      <c r="K312" s="110" t="str">
        <f t="shared" si="53"/>
        <v>휴무</v>
      </c>
      <c r="L312" s="113" t="str">
        <f>IFERROR(IF(E312-D312&lt;0,기준정보!$H$11-공여사들_가공!D312+공여사들_가공!E312,E312-D312),"")</f>
        <v/>
      </c>
      <c r="M312" s="113">
        <f>IF(E312&gt;=기준정보!$H$4,기준정보!$H$6,IF(E312&gt;=기준정보!$H$3,E312-기준정보!$H$3,IF(E312&gt;=기준정보!$H$2,기준정보!$H$5,IF(E312&gt;=기준정보!$H$1,E312-기준정보!$H$1,0))))</f>
        <v>0</v>
      </c>
      <c r="N312" s="113" t="str">
        <f t="shared" si="54"/>
        <v/>
      </c>
      <c r="O312" s="114" t="str">
        <f t="shared" si="55"/>
        <v/>
      </c>
      <c r="P312" s="120">
        <f t="shared" si="56"/>
        <v>0</v>
      </c>
      <c r="Q312" s="120">
        <f t="shared" si="57"/>
        <v>0</v>
      </c>
      <c r="R312" s="120">
        <f t="shared" si="60"/>
        <v>0</v>
      </c>
      <c r="S312" s="120">
        <f t="shared" si="58"/>
        <v>0</v>
      </c>
      <c r="T312" s="120" t="str">
        <f t="shared" si="50"/>
        <v/>
      </c>
      <c r="U312" s="113">
        <f>IFERROR(IF(P312&lt;8,기준정보!$H$7-N312,0),0)</f>
        <v>0</v>
      </c>
      <c r="V312" s="120">
        <f t="shared" si="59"/>
        <v>0</v>
      </c>
      <c r="W312" s="110"/>
    </row>
    <row r="313" spans="1:23">
      <c r="A313" s="89" t="s">
        <v>619</v>
      </c>
      <c r="B313" s="89" t="s">
        <v>292</v>
      </c>
      <c r="C313" s="89" t="s">
        <v>45</v>
      </c>
      <c r="D313" s="89" t="s">
        <v>50</v>
      </c>
      <c r="E313" s="89" t="s">
        <v>50</v>
      </c>
      <c r="F313" s="102">
        <f t="shared" si="49"/>
        <v>43854</v>
      </c>
      <c r="G313" s="125" t="str">
        <f t="shared" si="51"/>
        <v>1월</v>
      </c>
      <c r="H313" s="108">
        <f t="shared" si="52"/>
        <v>5</v>
      </c>
      <c r="I313" s="108" t="str">
        <f>VLOOKUP(H313,기준정보!D:E,2,FALSE)</f>
        <v>금</v>
      </c>
      <c r="J313" s="110" t="str">
        <f>IFERROR(VLOOKUP(F313,기준정보!A:B,2,FALSE),"")</f>
        <v>설연휴</v>
      </c>
      <c r="K313" s="110" t="str">
        <f t="shared" si="53"/>
        <v>휴무</v>
      </c>
      <c r="L313" s="113" t="str">
        <f>IFERROR(IF(E313-D313&lt;0,기준정보!$H$11-공여사들_가공!D313+공여사들_가공!E313,E313-D313),"")</f>
        <v/>
      </c>
      <c r="M313" s="113">
        <f>IF(E313&gt;=기준정보!$H$4,기준정보!$H$6,IF(E313&gt;=기준정보!$H$3,E313-기준정보!$H$3,IF(E313&gt;=기준정보!$H$2,기준정보!$H$5,IF(E313&gt;=기준정보!$H$1,E313-기준정보!$H$1,0))))</f>
        <v>0</v>
      </c>
      <c r="N313" s="113" t="str">
        <f t="shared" si="54"/>
        <v/>
      </c>
      <c r="O313" s="114" t="str">
        <f t="shared" si="55"/>
        <v/>
      </c>
      <c r="P313" s="120">
        <f t="shared" si="56"/>
        <v>0</v>
      </c>
      <c r="Q313" s="120">
        <f t="shared" si="57"/>
        <v>0</v>
      </c>
      <c r="R313" s="120">
        <f t="shared" si="60"/>
        <v>0</v>
      </c>
      <c r="S313" s="120">
        <f t="shared" si="58"/>
        <v>0</v>
      </c>
      <c r="T313" s="120" t="str">
        <f t="shared" si="50"/>
        <v/>
      </c>
      <c r="U313" s="113">
        <f>IFERROR(IF(P313&lt;8,기준정보!$H$7-N313,0),0)</f>
        <v>0</v>
      </c>
      <c r="V313" s="120">
        <f t="shared" si="59"/>
        <v>0</v>
      </c>
      <c r="W313" s="110"/>
    </row>
    <row r="314" spans="1:23">
      <c r="A314" s="89" t="s">
        <v>620</v>
      </c>
      <c r="B314" s="89" t="s">
        <v>294</v>
      </c>
      <c r="C314" s="89" t="s">
        <v>45</v>
      </c>
      <c r="D314" s="89" t="s">
        <v>50</v>
      </c>
      <c r="E314" s="89" t="s">
        <v>50</v>
      </c>
      <c r="F314" s="102">
        <f t="shared" si="49"/>
        <v>43855</v>
      </c>
      <c r="G314" s="125" t="str">
        <f t="shared" si="51"/>
        <v>1월</v>
      </c>
      <c r="H314" s="108">
        <f t="shared" si="52"/>
        <v>6</v>
      </c>
      <c r="I314" s="108" t="str">
        <f>VLOOKUP(H314,기준정보!D:E,2,FALSE)</f>
        <v>토</v>
      </c>
      <c r="J314" s="110" t="str">
        <f>IFERROR(VLOOKUP(F314,기준정보!A:B,2,FALSE),"")</f>
        <v>설연휴</v>
      </c>
      <c r="K314" s="110" t="str">
        <f t="shared" si="53"/>
        <v>휴무</v>
      </c>
      <c r="L314" s="113" t="str">
        <f>IFERROR(IF(E314-D314&lt;0,기준정보!$H$11-공여사들_가공!D314+공여사들_가공!E314,E314-D314),"")</f>
        <v/>
      </c>
      <c r="M314" s="113">
        <f>IF(E314&gt;=기준정보!$H$4,기준정보!$H$6,IF(E314&gt;=기준정보!$H$3,E314-기준정보!$H$3,IF(E314&gt;=기준정보!$H$2,기준정보!$H$5,IF(E314&gt;=기준정보!$H$1,E314-기준정보!$H$1,0))))</f>
        <v>0</v>
      </c>
      <c r="N314" s="113" t="str">
        <f t="shared" si="54"/>
        <v/>
      </c>
      <c r="O314" s="114" t="str">
        <f t="shared" si="55"/>
        <v/>
      </c>
      <c r="P314" s="120">
        <f t="shared" si="56"/>
        <v>0</v>
      </c>
      <c r="Q314" s="120">
        <f t="shared" si="57"/>
        <v>0</v>
      </c>
      <c r="R314" s="120">
        <f t="shared" si="60"/>
        <v>0</v>
      </c>
      <c r="S314" s="120">
        <f t="shared" si="58"/>
        <v>0</v>
      </c>
      <c r="T314" s="120" t="str">
        <f t="shared" si="50"/>
        <v/>
      </c>
      <c r="U314" s="113">
        <f>IFERROR(IF(P314&lt;8,기준정보!$H$7-N314,0),0)</f>
        <v>0</v>
      </c>
      <c r="V314" s="120">
        <f t="shared" si="59"/>
        <v>0</v>
      </c>
      <c r="W314" s="110"/>
    </row>
    <row r="315" spans="1:23">
      <c r="A315" s="89" t="s">
        <v>620</v>
      </c>
      <c r="B315" s="89" t="s">
        <v>295</v>
      </c>
      <c r="C315" s="89" t="s">
        <v>43</v>
      </c>
      <c r="D315" s="89" t="s">
        <v>50</v>
      </c>
      <c r="E315" s="89" t="s">
        <v>50</v>
      </c>
      <c r="F315" s="102">
        <f t="shared" si="49"/>
        <v>43855</v>
      </c>
      <c r="G315" s="125" t="str">
        <f t="shared" si="51"/>
        <v>1월</v>
      </c>
      <c r="H315" s="108">
        <f t="shared" si="52"/>
        <v>6</v>
      </c>
      <c r="I315" s="108" t="str">
        <f>VLOOKUP(H315,기준정보!D:E,2,FALSE)</f>
        <v>토</v>
      </c>
      <c r="J315" s="110" t="str">
        <f>IFERROR(VLOOKUP(F315,기준정보!A:B,2,FALSE),"")</f>
        <v>설연휴</v>
      </c>
      <c r="K315" s="110" t="str">
        <f t="shared" si="53"/>
        <v>휴무</v>
      </c>
      <c r="L315" s="113" t="str">
        <f>IFERROR(IF(E315-D315&lt;0,기준정보!$H$11-공여사들_가공!D315+공여사들_가공!E315,E315-D315),"")</f>
        <v/>
      </c>
      <c r="M315" s="113">
        <f>IF(E315&gt;=기준정보!$H$4,기준정보!$H$6,IF(E315&gt;=기준정보!$H$3,E315-기준정보!$H$3,IF(E315&gt;=기준정보!$H$2,기준정보!$H$5,IF(E315&gt;=기준정보!$H$1,E315-기준정보!$H$1,0))))</f>
        <v>0</v>
      </c>
      <c r="N315" s="113" t="str">
        <f t="shared" si="54"/>
        <v/>
      </c>
      <c r="O315" s="114" t="str">
        <f t="shared" si="55"/>
        <v/>
      </c>
      <c r="P315" s="120">
        <f t="shared" si="56"/>
        <v>0</v>
      </c>
      <c r="Q315" s="120">
        <f t="shared" si="57"/>
        <v>0</v>
      </c>
      <c r="R315" s="120">
        <f t="shared" si="60"/>
        <v>0</v>
      </c>
      <c r="S315" s="120">
        <f t="shared" si="58"/>
        <v>0</v>
      </c>
      <c r="T315" s="120" t="str">
        <f t="shared" si="50"/>
        <v/>
      </c>
      <c r="U315" s="113">
        <f>IFERROR(IF(P315&lt;8,기준정보!$H$7-N315,0),0)</f>
        <v>0</v>
      </c>
      <c r="V315" s="120">
        <f t="shared" si="59"/>
        <v>0</v>
      </c>
      <c r="W315" s="110"/>
    </row>
    <row r="316" spans="1:23">
      <c r="A316" s="89" t="s">
        <v>620</v>
      </c>
      <c r="B316" s="89" t="s">
        <v>296</v>
      </c>
      <c r="C316" s="89" t="s">
        <v>46</v>
      </c>
      <c r="D316" s="89" t="s">
        <v>50</v>
      </c>
      <c r="E316" s="89" t="s">
        <v>50</v>
      </c>
      <c r="F316" s="102">
        <f t="shared" si="49"/>
        <v>43855</v>
      </c>
      <c r="G316" s="125" t="str">
        <f t="shared" si="51"/>
        <v>1월</v>
      </c>
      <c r="H316" s="108">
        <f t="shared" si="52"/>
        <v>6</v>
      </c>
      <c r="I316" s="108" t="str">
        <f>VLOOKUP(H316,기준정보!D:E,2,FALSE)</f>
        <v>토</v>
      </c>
      <c r="J316" s="110" t="str">
        <f>IFERROR(VLOOKUP(F316,기준정보!A:B,2,FALSE),"")</f>
        <v>설연휴</v>
      </c>
      <c r="K316" s="110" t="str">
        <f t="shared" si="53"/>
        <v>휴무</v>
      </c>
      <c r="L316" s="113" t="str">
        <f>IFERROR(IF(E316-D316&lt;0,기준정보!$H$11-공여사들_가공!D316+공여사들_가공!E316,E316-D316),"")</f>
        <v/>
      </c>
      <c r="M316" s="113">
        <f>IF(E316&gt;=기준정보!$H$4,기준정보!$H$6,IF(E316&gt;=기준정보!$H$3,E316-기준정보!$H$3,IF(E316&gt;=기준정보!$H$2,기준정보!$H$5,IF(E316&gt;=기준정보!$H$1,E316-기준정보!$H$1,0))))</f>
        <v>0</v>
      </c>
      <c r="N316" s="113" t="str">
        <f t="shared" si="54"/>
        <v/>
      </c>
      <c r="O316" s="114" t="str">
        <f t="shared" si="55"/>
        <v/>
      </c>
      <c r="P316" s="120">
        <f t="shared" si="56"/>
        <v>0</v>
      </c>
      <c r="Q316" s="120">
        <f t="shared" si="57"/>
        <v>0</v>
      </c>
      <c r="R316" s="120">
        <f t="shared" si="60"/>
        <v>0</v>
      </c>
      <c r="S316" s="120">
        <f t="shared" si="58"/>
        <v>0</v>
      </c>
      <c r="T316" s="120" t="str">
        <f t="shared" si="50"/>
        <v/>
      </c>
      <c r="U316" s="113">
        <f>IFERROR(IF(P316&lt;8,기준정보!$H$7-N316,0),0)</f>
        <v>0</v>
      </c>
      <c r="V316" s="120">
        <f t="shared" si="59"/>
        <v>0</v>
      </c>
      <c r="W316" s="110"/>
    </row>
    <row r="317" spans="1:23">
      <c r="A317" s="89" t="s">
        <v>620</v>
      </c>
      <c r="B317" s="89" t="s">
        <v>297</v>
      </c>
      <c r="C317" s="89" t="s">
        <v>45</v>
      </c>
      <c r="D317" s="89" t="s">
        <v>50</v>
      </c>
      <c r="E317" s="89" t="s">
        <v>50</v>
      </c>
      <c r="F317" s="102">
        <f t="shared" si="49"/>
        <v>43855</v>
      </c>
      <c r="G317" s="125" t="str">
        <f t="shared" si="51"/>
        <v>1월</v>
      </c>
      <c r="H317" s="108">
        <f t="shared" si="52"/>
        <v>6</v>
      </c>
      <c r="I317" s="108" t="str">
        <f>VLOOKUP(H317,기준정보!D:E,2,FALSE)</f>
        <v>토</v>
      </c>
      <c r="J317" s="110" t="str">
        <f>IFERROR(VLOOKUP(F317,기준정보!A:B,2,FALSE),"")</f>
        <v>설연휴</v>
      </c>
      <c r="K317" s="110" t="str">
        <f t="shared" si="53"/>
        <v>휴무</v>
      </c>
      <c r="L317" s="113" t="str">
        <f>IFERROR(IF(E317-D317&lt;0,기준정보!$H$11-공여사들_가공!D317+공여사들_가공!E317,E317-D317),"")</f>
        <v/>
      </c>
      <c r="M317" s="113">
        <f>IF(E317&gt;=기준정보!$H$4,기준정보!$H$6,IF(E317&gt;=기준정보!$H$3,E317-기준정보!$H$3,IF(E317&gt;=기준정보!$H$2,기준정보!$H$5,IF(E317&gt;=기준정보!$H$1,E317-기준정보!$H$1,0))))</f>
        <v>0</v>
      </c>
      <c r="N317" s="113" t="str">
        <f t="shared" si="54"/>
        <v/>
      </c>
      <c r="O317" s="114" t="str">
        <f t="shared" si="55"/>
        <v/>
      </c>
      <c r="P317" s="120">
        <f t="shared" si="56"/>
        <v>0</v>
      </c>
      <c r="Q317" s="120">
        <f t="shared" si="57"/>
        <v>0</v>
      </c>
      <c r="R317" s="120">
        <f t="shared" si="60"/>
        <v>0</v>
      </c>
      <c r="S317" s="120">
        <f t="shared" si="58"/>
        <v>0</v>
      </c>
      <c r="T317" s="120" t="str">
        <f t="shared" si="50"/>
        <v/>
      </c>
      <c r="U317" s="113">
        <f>IFERROR(IF(P317&lt;8,기준정보!$H$7-N317,0),0)</f>
        <v>0</v>
      </c>
      <c r="V317" s="120">
        <f t="shared" si="59"/>
        <v>0</v>
      </c>
      <c r="W317" s="110"/>
    </row>
    <row r="318" spans="1:23">
      <c r="A318" s="89" t="s">
        <v>620</v>
      </c>
      <c r="B318" s="89" t="s">
        <v>298</v>
      </c>
      <c r="C318" s="89" t="s">
        <v>48</v>
      </c>
      <c r="D318" s="89" t="s">
        <v>50</v>
      </c>
      <c r="E318" s="89" t="s">
        <v>50</v>
      </c>
      <c r="F318" s="102">
        <f t="shared" si="49"/>
        <v>43855</v>
      </c>
      <c r="G318" s="125" t="str">
        <f t="shared" si="51"/>
        <v>1월</v>
      </c>
      <c r="H318" s="108">
        <f t="shared" si="52"/>
        <v>6</v>
      </c>
      <c r="I318" s="108" t="str">
        <f>VLOOKUP(H318,기준정보!D:E,2,FALSE)</f>
        <v>토</v>
      </c>
      <c r="J318" s="110" t="str">
        <f>IFERROR(VLOOKUP(F318,기준정보!A:B,2,FALSE),"")</f>
        <v>설연휴</v>
      </c>
      <c r="K318" s="110" t="str">
        <f t="shared" si="53"/>
        <v>휴무</v>
      </c>
      <c r="L318" s="113" t="str">
        <f>IFERROR(IF(E318-D318&lt;0,기준정보!$H$11-공여사들_가공!D318+공여사들_가공!E318,E318-D318),"")</f>
        <v/>
      </c>
      <c r="M318" s="113">
        <f>IF(E318&gt;=기준정보!$H$4,기준정보!$H$6,IF(E318&gt;=기준정보!$H$3,E318-기준정보!$H$3,IF(E318&gt;=기준정보!$H$2,기준정보!$H$5,IF(E318&gt;=기준정보!$H$1,E318-기준정보!$H$1,0))))</f>
        <v>0</v>
      </c>
      <c r="N318" s="113" t="str">
        <f t="shared" si="54"/>
        <v/>
      </c>
      <c r="O318" s="114" t="str">
        <f t="shared" si="55"/>
        <v/>
      </c>
      <c r="P318" s="120">
        <f t="shared" si="56"/>
        <v>0</v>
      </c>
      <c r="Q318" s="120">
        <f t="shared" si="57"/>
        <v>0</v>
      </c>
      <c r="R318" s="120">
        <f t="shared" si="60"/>
        <v>0</v>
      </c>
      <c r="S318" s="120">
        <f t="shared" si="58"/>
        <v>0</v>
      </c>
      <c r="T318" s="120" t="str">
        <f t="shared" si="50"/>
        <v/>
      </c>
      <c r="U318" s="113">
        <f>IFERROR(IF(P318&lt;8,기준정보!$H$7-N318,0),0)</f>
        <v>0</v>
      </c>
      <c r="V318" s="120">
        <f t="shared" si="59"/>
        <v>0</v>
      </c>
      <c r="W318" s="110"/>
    </row>
    <row r="319" spans="1:23">
      <c r="A319" s="89" t="s">
        <v>620</v>
      </c>
      <c r="B319" s="89" t="s">
        <v>299</v>
      </c>
      <c r="C319" s="89" t="s">
        <v>47</v>
      </c>
      <c r="D319" s="89" t="s">
        <v>50</v>
      </c>
      <c r="E319" s="89" t="s">
        <v>50</v>
      </c>
      <c r="F319" s="102">
        <f t="shared" si="49"/>
        <v>43855</v>
      </c>
      <c r="G319" s="125" t="str">
        <f t="shared" si="51"/>
        <v>1월</v>
      </c>
      <c r="H319" s="108">
        <f t="shared" si="52"/>
        <v>6</v>
      </c>
      <c r="I319" s="108" t="str">
        <f>VLOOKUP(H319,기준정보!D:E,2,FALSE)</f>
        <v>토</v>
      </c>
      <c r="J319" s="110" t="str">
        <f>IFERROR(VLOOKUP(F319,기준정보!A:B,2,FALSE),"")</f>
        <v>설연휴</v>
      </c>
      <c r="K319" s="110" t="str">
        <f t="shared" si="53"/>
        <v>휴무</v>
      </c>
      <c r="L319" s="113" t="str">
        <f>IFERROR(IF(E319-D319&lt;0,기준정보!$H$11-공여사들_가공!D319+공여사들_가공!E319,E319-D319),"")</f>
        <v/>
      </c>
      <c r="M319" s="113">
        <f>IF(E319&gt;=기준정보!$H$4,기준정보!$H$6,IF(E319&gt;=기준정보!$H$3,E319-기준정보!$H$3,IF(E319&gt;=기준정보!$H$2,기준정보!$H$5,IF(E319&gt;=기준정보!$H$1,E319-기준정보!$H$1,0))))</f>
        <v>0</v>
      </c>
      <c r="N319" s="113" t="str">
        <f t="shared" si="54"/>
        <v/>
      </c>
      <c r="O319" s="114" t="str">
        <f t="shared" si="55"/>
        <v/>
      </c>
      <c r="P319" s="120">
        <f t="shared" si="56"/>
        <v>0</v>
      </c>
      <c r="Q319" s="120">
        <f t="shared" si="57"/>
        <v>0</v>
      </c>
      <c r="R319" s="120">
        <f t="shared" si="60"/>
        <v>0</v>
      </c>
      <c r="S319" s="120">
        <f t="shared" si="58"/>
        <v>0</v>
      </c>
      <c r="T319" s="120" t="str">
        <f t="shared" si="50"/>
        <v/>
      </c>
      <c r="U319" s="113">
        <f>IFERROR(IF(P319&lt;8,기준정보!$H$7-N319,0),0)</f>
        <v>0</v>
      </c>
      <c r="V319" s="120">
        <f t="shared" si="59"/>
        <v>0</v>
      </c>
      <c r="W319" s="110"/>
    </row>
    <row r="320" spans="1:23">
      <c r="A320" s="89" t="s">
        <v>620</v>
      </c>
      <c r="B320" s="89" t="s">
        <v>300</v>
      </c>
      <c r="C320" s="89" t="s">
        <v>47</v>
      </c>
      <c r="D320" s="89" t="s">
        <v>50</v>
      </c>
      <c r="E320" s="89" t="s">
        <v>50</v>
      </c>
      <c r="F320" s="102">
        <f t="shared" si="49"/>
        <v>43855</v>
      </c>
      <c r="G320" s="125" t="str">
        <f t="shared" si="51"/>
        <v>1월</v>
      </c>
      <c r="H320" s="108">
        <f t="shared" si="52"/>
        <v>6</v>
      </c>
      <c r="I320" s="108" t="str">
        <f>VLOOKUP(H320,기준정보!D:E,2,FALSE)</f>
        <v>토</v>
      </c>
      <c r="J320" s="110" t="str">
        <f>IFERROR(VLOOKUP(F320,기준정보!A:B,2,FALSE),"")</f>
        <v>설연휴</v>
      </c>
      <c r="K320" s="110" t="str">
        <f t="shared" si="53"/>
        <v>휴무</v>
      </c>
      <c r="L320" s="113" t="str">
        <f>IFERROR(IF(E320-D320&lt;0,기준정보!$H$11-공여사들_가공!D320+공여사들_가공!E320,E320-D320),"")</f>
        <v/>
      </c>
      <c r="M320" s="113">
        <f>IF(E320&gt;=기준정보!$H$4,기준정보!$H$6,IF(E320&gt;=기준정보!$H$3,E320-기준정보!$H$3,IF(E320&gt;=기준정보!$H$2,기준정보!$H$5,IF(E320&gt;=기준정보!$H$1,E320-기준정보!$H$1,0))))</f>
        <v>0</v>
      </c>
      <c r="N320" s="113" t="str">
        <f t="shared" si="54"/>
        <v/>
      </c>
      <c r="O320" s="114" t="str">
        <f t="shared" si="55"/>
        <v/>
      </c>
      <c r="P320" s="120">
        <f t="shared" si="56"/>
        <v>0</v>
      </c>
      <c r="Q320" s="120">
        <f t="shared" si="57"/>
        <v>0</v>
      </c>
      <c r="R320" s="120">
        <f t="shared" si="60"/>
        <v>0</v>
      </c>
      <c r="S320" s="120">
        <f t="shared" si="58"/>
        <v>0</v>
      </c>
      <c r="T320" s="120" t="str">
        <f t="shared" si="50"/>
        <v/>
      </c>
      <c r="U320" s="113">
        <f>IFERROR(IF(P320&lt;8,기준정보!$H$7-N320,0),0)</f>
        <v>0</v>
      </c>
      <c r="V320" s="120">
        <f t="shared" si="59"/>
        <v>0</v>
      </c>
      <c r="W320" s="110"/>
    </row>
    <row r="321" spans="1:23">
      <c r="A321" s="89" t="s">
        <v>620</v>
      </c>
      <c r="B321" s="89" t="s">
        <v>301</v>
      </c>
      <c r="C321" s="89" t="s">
        <v>44</v>
      </c>
      <c r="D321" s="89" t="s">
        <v>50</v>
      </c>
      <c r="E321" s="89" t="s">
        <v>50</v>
      </c>
      <c r="F321" s="102">
        <f t="shared" si="49"/>
        <v>43855</v>
      </c>
      <c r="G321" s="125" t="str">
        <f t="shared" si="51"/>
        <v>1월</v>
      </c>
      <c r="H321" s="108">
        <f t="shared" si="52"/>
        <v>6</v>
      </c>
      <c r="I321" s="108" t="str">
        <f>VLOOKUP(H321,기준정보!D:E,2,FALSE)</f>
        <v>토</v>
      </c>
      <c r="J321" s="110" t="str">
        <f>IFERROR(VLOOKUP(F321,기준정보!A:B,2,FALSE),"")</f>
        <v>설연휴</v>
      </c>
      <c r="K321" s="110" t="str">
        <f t="shared" si="53"/>
        <v>휴무</v>
      </c>
      <c r="L321" s="113" t="str">
        <f>IFERROR(IF(E321-D321&lt;0,기준정보!$H$11-공여사들_가공!D321+공여사들_가공!E321,E321-D321),"")</f>
        <v/>
      </c>
      <c r="M321" s="113">
        <f>IF(E321&gt;=기준정보!$H$4,기준정보!$H$6,IF(E321&gt;=기준정보!$H$3,E321-기준정보!$H$3,IF(E321&gt;=기준정보!$H$2,기준정보!$H$5,IF(E321&gt;=기준정보!$H$1,E321-기준정보!$H$1,0))))</f>
        <v>0</v>
      </c>
      <c r="N321" s="113" t="str">
        <f t="shared" si="54"/>
        <v/>
      </c>
      <c r="O321" s="114" t="str">
        <f t="shared" si="55"/>
        <v/>
      </c>
      <c r="P321" s="120">
        <f t="shared" si="56"/>
        <v>0</v>
      </c>
      <c r="Q321" s="120">
        <f t="shared" si="57"/>
        <v>0</v>
      </c>
      <c r="R321" s="120">
        <f t="shared" si="60"/>
        <v>0</v>
      </c>
      <c r="S321" s="120">
        <f t="shared" si="58"/>
        <v>0</v>
      </c>
      <c r="T321" s="120" t="str">
        <f t="shared" si="50"/>
        <v/>
      </c>
      <c r="U321" s="113">
        <f>IFERROR(IF(P321&lt;8,기준정보!$H$7-N321,0),0)</f>
        <v>0</v>
      </c>
      <c r="V321" s="120">
        <f t="shared" si="59"/>
        <v>0</v>
      </c>
      <c r="W321" s="110"/>
    </row>
    <row r="322" spans="1:23">
      <c r="A322" s="89" t="s">
        <v>620</v>
      </c>
      <c r="B322" s="89" t="s">
        <v>288</v>
      </c>
      <c r="C322" s="89" t="s">
        <v>45</v>
      </c>
      <c r="D322" s="89" t="s">
        <v>50</v>
      </c>
      <c r="E322" s="89" t="s">
        <v>50</v>
      </c>
      <c r="F322" s="102">
        <f t="shared" ref="F322:F385" si="61">DATE(LEFT(A322,4),MID(A322,6,2),MID(A322,9,2))</f>
        <v>43855</v>
      </c>
      <c r="G322" s="125" t="str">
        <f t="shared" si="51"/>
        <v>1월</v>
      </c>
      <c r="H322" s="108">
        <f t="shared" si="52"/>
        <v>6</v>
      </c>
      <c r="I322" s="108" t="str">
        <f>VLOOKUP(H322,기준정보!D:E,2,FALSE)</f>
        <v>토</v>
      </c>
      <c r="J322" s="110" t="str">
        <f>IFERROR(VLOOKUP(F322,기준정보!A:B,2,FALSE),"")</f>
        <v>설연휴</v>
      </c>
      <c r="K322" s="110" t="str">
        <f t="shared" si="53"/>
        <v>휴무</v>
      </c>
      <c r="L322" s="113" t="str">
        <f>IFERROR(IF(E322-D322&lt;0,기준정보!$H$11-공여사들_가공!D322+공여사들_가공!E322,E322-D322),"")</f>
        <v/>
      </c>
      <c r="M322" s="113">
        <f>IF(E322&gt;=기준정보!$H$4,기준정보!$H$6,IF(E322&gt;=기준정보!$H$3,E322-기준정보!$H$3,IF(E322&gt;=기준정보!$H$2,기준정보!$H$5,IF(E322&gt;=기준정보!$H$1,E322-기준정보!$H$1,0))))</f>
        <v>0</v>
      </c>
      <c r="N322" s="113" t="str">
        <f t="shared" si="54"/>
        <v/>
      </c>
      <c r="O322" s="114" t="str">
        <f t="shared" si="55"/>
        <v/>
      </c>
      <c r="P322" s="120">
        <f t="shared" si="56"/>
        <v>0</v>
      </c>
      <c r="Q322" s="120">
        <f t="shared" si="57"/>
        <v>0</v>
      </c>
      <c r="R322" s="120">
        <f t="shared" si="60"/>
        <v>0</v>
      </c>
      <c r="S322" s="120">
        <f t="shared" si="58"/>
        <v>0</v>
      </c>
      <c r="T322" s="120" t="str">
        <f t="shared" ref="T322:T385" si="62">IF(AND(K322="휴무",P322&gt;0),"특",IF(P322&gt;0,"정",""))</f>
        <v/>
      </c>
      <c r="U322" s="113">
        <f>IFERROR(IF(P322&lt;8,기준정보!$H$7-N322,0),0)</f>
        <v>0</v>
      </c>
      <c r="V322" s="120">
        <f t="shared" si="59"/>
        <v>0</v>
      </c>
      <c r="W322" s="110"/>
    </row>
    <row r="323" spans="1:23">
      <c r="A323" s="89" t="s">
        <v>620</v>
      </c>
      <c r="B323" s="89" t="s">
        <v>289</v>
      </c>
      <c r="C323" s="89" t="s">
        <v>44</v>
      </c>
      <c r="D323" s="89" t="s">
        <v>50</v>
      </c>
      <c r="E323" s="89" t="s">
        <v>50</v>
      </c>
      <c r="F323" s="102">
        <f t="shared" si="61"/>
        <v>43855</v>
      </c>
      <c r="G323" s="125" t="str">
        <f t="shared" ref="G323:G386" si="63">MONTH(F323)&amp;"월"</f>
        <v>1월</v>
      </c>
      <c r="H323" s="108">
        <f t="shared" ref="H323:H386" si="64">WEEKDAY(F323,2)</f>
        <v>6</v>
      </c>
      <c r="I323" s="108" t="str">
        <f>VLOOKUP(H323,기준정보!D:E,2,FALSE)</f>
        <v>토</v>
      </c>
      <c r="J323" s="110" t="str">
        <f>IFERROR(VLOOKUP(F323,기준정보!A:B,2,FALSE),"")</f>
        <v>설연휴</v>
      </c>
      <c r="K323" s="110" t="str">
        <f t="shared" ref="K323:K386" si="65">IF(OR(I323="토",I323="일"),"휴무",IF(J323="","정상근무","휴무"))</f>
        <v>휴무</v>
      </c>
      <c r="L323" s="113" t="str">
        <f>IFERROR(IF(E323-D323&lt;0,기준정보!$H$11-공여사들_가공!D323+공여사들_가공!E323,E323-D323),"")</f>
        <v/>
      </c>
      <c r="M323" s="113">
        <f>IF(E323&gt;=기준정보!$H$4,기준정보!$H$6,IF(E323&gt;=기준정보!$H$3,E323-기준정보!$H$3,IF(E323&gt;=기준정보!$H$2,기준정보!$H$5,IF(E323&gt;=기준정보!$H$1,E323-기준정보!$H$1,0))))</f>
        <v>0</v>
      </c>
      <c r="N323" s="113" t="str">
        <f t="shared" ref="N323:N386" si="66">IFERROR(L323-M323,"")</f>
        <v/>
      </c>
      <c r="O323" s="114" t="str">
        <f t="shared" ref="O323:O386" si="67">IFERROR(HOUR(N323)+MINUTE(N323)/60+SECOND(N323)/3600,"")</f>
        <v/>
      </c>
      <c r="P323" s="120">
        <f t="shared" ref="P323:P386" si="68">IFERROR(ROUNDDOWN(O323,0),0)</f>
        <v>0</v>
      </c>
      <c r="Q323" s="120">
        <f t="shared" ref="Q323:Q386" si="69">IF(P323&lt;8,P323,8)</f>
        <v>0</v>
      </c>
      <c r="R323" s="120">
        <f t="shared" si="60"/>
        <v>0</v>
      </c>
      <c r="S323" s="120">
        <f t="shared" ref="S323:S386" si="70">P323-Q323-R323</f>
        <v>0</v>
      </c>
      <c r="T323" s="120" t="str">
        <f t="shared" si="62"/>
        <v/>
      </c>
      <c r="U323" s="113">
        <f>IFERROR(IF(P323&lt;8,기준정보!$H$7-N323,0),0)</f>
        <v>0</v>
      </c>
      <c r="V323" s="120">
        <f t="shared" ref="V323:V386" si="71">ROUND(IFERROR(HOUR(U323)+MINUTE(U323)/60+SECOND(U323)/3600,"")*60,0)</f>
        <v>0</v>
      </c>
      <c r="W323" s="110"/>
    </row>
    <row r="324" spans="1:23">
      <c r="A324" s="89" t="s">
        <v>620</v>
      </c>
      <c r="B324" s="89" t="s">
        <v>290</v>
      </c>
      <c r="C324" s="89" t="s">
        <v>49</v>
      </c>
      <c r="D324" s="89" t="s">
        <v>50</v>
      </c>
      <c r="E324" s="89" t="s">
        <v>50</v>
      </c>
      <c r="F324" s="102">
        <f t="shared" si="61"/>
        <v>43855</v>
      </c>
      <c r="G324" s="125" t="str">
        <f t="shared" si="63"/>
        <v>1월</v>
      </c>
      <c r="H324" s="108">
        <f t="shared" si="64"/>
        <v>6</v>
      </c>
      <c r="I324" s="108" t="str">
        <f>VLOOKUP(H324,기준정보!D:E,2,FALSE)</f>
        <v>토</v>
      </c>
      <c r="J324" s="110" t="str">
        <f>IFERROR(VLOOKUP(F324,기준정보!A:B,2,FALSE),"")</f>
        <v>설연휴</v>
      </c>
      <c r="K324" s="110" t="str">
        <f t="shared" si="65"/>
        <v>휴무</v>
      </c>
      <c r="L324" s="113" t="str">
        <f>IFERROR(IF(E324-D324&lt;0,기준정보!$H$11-공여사들_가공!D324+공여사들_가공!E324,E324-D324),"")</f>
        <v/>
      </c>
      <c r="M324" s="113">
        <f>IF(E324&gt;=기준정보!$H$4,기준정보!$H$6,IF(E324&gt;=기준정보!$H$3,E324-기준정보!$H$3,IF(E324&gt;=기준정보!$H$2,기준정보!$H$5,IF(E324&gt;=기준정보!$H$1,E324-기준정보!$H$1,0))))</f>
        <v>0</v>
      </c>
      <c r="N324" s="113" t="str">
        <f t="shared" si="66"/>
        <v/>
      </c>
      <c r="O324" s="114" t="str">
        <f t="shared" si="67"/>
        <v/>
      </c>
      <c r="P324" s="120">
        <f t="shared" si="68"/>
        <v>0</v>
      </c>
      <c r="Q324" s="120">
        <f t="shared" si="69"/>
        <v>0</v>
      </c>
      <c r="R324" s="120">
        <f t="shared" si="60"/>
        <v>0</v>
      </c>
      <c r="S324" s="120">
        <f t="shared" si="70"/>
        <v>0</v>
      </c>
      <c r="T324" s="120" t="str">
        <f t="shared" si="62"/>
        <v/>
      </c>
      <c r="U324" s="113">
        <f>IFERROR(IF(P324&lt;8,기준정보!$H$7-N324,0),0)</f>
        <v>0</v>
      </c>
      <c r="V324" s="120">
        <f t="shared" si="71"/>
        <v>0</v>
      </c>
      <c r="W324" s="110"/>
    </row>
    <row r="325" spans="1:23">
      <c r="A325" s="89" t="s">
        <v>620</v>
      </c>
      <c r="B325" s="89" t="s">
        <v>291</v>
      </c>
      <c r="C325" s="89" t="s">
        <v>309</v>
      </c>
      <c r="D325" s="89" t="s">
        <v>50</v>
      </c>
      <c r="E325" s="89" t="s">
        <v>50</v>
      </c>
      <c r="F325" s="102">
        <f t="shared" si="61"/>
        <v>43855</v>
      </c>
      <c r="G325" s="125" t="str">
        <f t="shared" si="63"/>
        <v>1월</v>
      </c>
      <c r="H325" s="108">
        <f t="shared" si="64"/>
        <v>6</v>
      </c>
      <c r="I325" s="108" t="str">
        <f>VLOOKUP(H325,기준정보!D:E,2,FALSE)</f>
        <v>토</v>
      </c>
      <c r="J325" s="110" t="str">
        <f>IFERROR(VLOOKUP(F325,기준정보!A:B,2,FALSE),"")</f>
        <v>설연휴</v>
      </c>
      <c r="K325" s="110" t="str">
        <f t="shared" si="65"/>
        <v>휴무</v>
      </c>
      <c r="L325" s="113" t="str">
        <f>IFERROR(IF(E325-D325&lt;0,기준정보!$H$11-공여사들_가공!D325+공여사들_가공!E325,E325-D325),"")</f>
        <v/>
      </c>
      <c r="M325" s="113">
        <f>IF(E325&gt;=기준정보!$H$4,기준정보!$H$6,IF(E325&gt;=기준정보!$H$3,E325-기준정보!$H$3,IF(E325&gt;=기준정보!$H$2,기준정보!$H$5,IF(E325&gt;=기준정보!$H$1,E325-기준정보!$H$1,0))))</f>
        <v>0</v>
      </c>
      <c r="N325" s="113" t="str">
        <f t="shared" si="66"/>
        <v/>
      </c>
      <c r="O325" s="114" t="str">
        <f t="shared" si="67"/>
        <v/>
      </c>
      <c r="P325" s="120">
        <f t="shared" si="68"/>
        <v>0</v>
      </c>
      <c r="Q325" s="120">
        <f t="shared" si="69"/>
        <v>0</v>
      </c>
      <c r="R325" s="120">
        <f t="shared" si="60"/>
        <v>0</v>
      </c>
      <c r="S325" s="120">
        <f t="shared" si="70"/>
        <v>0</v>
      </c>
      <c r="T325" s="120" t="str">
        <f t="shared" si="62"/>
        <v/>
      </c>
      <c r="U325" s="113">
        <f>IFERROR(IF(P325&lt;8,기준정보!$H$7-N325,0),0)</f>
        <v>0</v>
      </c>
      <c r="V325" s="120">
        <f t="shared" si="71"/>
        <v>0</v>
      </c>
      <c r="W325" s="110"/>
    </row>
    <row r="326" spans="1:23">
      <c r="A326" s="89" t="s">
        <v>620</v>
      </c>
      <c r="B326" s="89" t="s">
        <v>292</v>
      </c>
      <c r="C326" s="89" t="s">
        <v>45</v>
      </c>
      <c r="D326" s="89" t="s">
        <v>50</v>
      </c>
      <c r="E326" s="89" t="s">
        <v>50</v>
      </c>
      <c r="F326" s="102">
        <f t="shared" si="61"/>
        <v>43855</v>
      </c>
      <c r="G326" s="125" t="str">
        <f t="shared" si="63"/>
        <v>1월</v>
      </c>
      <c r="H326" s="108">
        <f t="shared" si="64"/>
        <v>6</v>
      </c>
      <c r="I326" s="108" t="str">
        <f>VLOOKUP(H326,기준정보!D:E,2,FALSE)</f>
        <v>토</v>
      </c>
      <c r="J326" s="110" t="str">
        <f>IFERROR(VLOOKUP(F326,기준정보!A:B,2,FALSE),"")</f>
        <v>설연휴</v>
      </c>
      <c r="K326" s="110" t="str">
        <f t="shared" si="65"/>
        <v>휴무</v>
      </c>
      <c r="L326" s="113" t="str">
        <f>IFERROR(IF(E326-D326&lt;0,기준정보!$H$11-공여사들_가공!D326+공여사들_가공!E326,E326-D326),"")</f>
        <v/>
      </c>
      <c r="M326" s="113">
        <f>IF(E326&gt;=기준정보!$H$4,기준정보!$H$6,IF(E326&gt;=기준정보!$H$3,E326-기준정보!$H$3,IF(E326&gt;=기준정보!$H$2,기준정보!$H$5,IF(E326&gt;=기준정보!$H$1,E326-기준정보!$H$1,0))))</f>
        <v>0</v>
      </c>
      <c r="N326" s="113" t="str">
        <f t="shared" si="66"/>
        <v/>
      </c>
      <c r="O326" s="114" t="str">
        <f t="shared" si="67"/>
        <v/>
      </c>
      <c r="P326" s="120">
        <f t="shared" si="68"/>
        <v>0</v>
      </c>
      <c r="Q326" s="120">
        <f t="shared" si="69"/>
        <v>0</v>
      </c>
      <c r="R326" s="120">
        <f t="shared" si="60"/>
        <v>0</v>
      </c>
      <c r="S326" s="120">
        <f t="shared" si="70"/>
        <v>0</v>
      </c>
      <c r="T326" s="120" t="str">
        <f t="shared" si="62"/>
        <v/>
      </c>
      <c r="U326" s="113">
        <f>IFERROR(IF(P326&lt;8,기준정보!$H$7-N326,0),0)</f>
        <v>0</v>
      </c>
      <c r="V326" s="120">
        <f t="shared" si="71"/>
        <v>0</v>
      </c>
      <c r="W326" s="110"/>
    </row>
    <row r="327" spans="1:23">
      <c r="A327" s="89" t="s">
        <v>621</v>
      </c>
      <c r="B327" s="89" t="s">
        <v>294</v>
      </c>
      <c r="C327" s="89" t="s">
        <v>45</v>
      </c>
      <c r="D327" s="89" t="s">
        <v>50</v>
      </c>
      <c r="E327" s="89" t="s">
        <v>50</v>
      </c>
      <c r="F327" s="102">
        <f t="shared" si="61"/>
        <v>43856</v>
      </c>
      <c r="G327" s="125" t="str">
        <f t="shared" si="63"/>
        <v>1월</v>
      </c>
      <c r="H327" s="108">
        <f t="shared" si="64"/>
        <v>7</v>
      </c>
      <c r="I327" s="108" t="str">
        <f>VLOOKUP(H327,기준정보!D:E,2,FALSE)</f>
        <v>일</v>
      </c>
      <c r="J327" s="110" t="str">
        <f>IFERROR(VLOOKUP(F327,기준정보!A:B,2,FALSE),"")</f>
        <v>설연휴</v>
      </c>
      <c r="K327" s="110" t="str">
        <f t="shared" si="65"/>
        <v>휴무</v>
      </c>
      <c r="L327" s="113" t="str">
        <f>IFERROR(IF(E327-D327&lt;0,기준정보!$H$11-공여사들_가공!D327+공여사들_가공!E327,E327-D327),"")</f>
        <v/>
      </c>
      <c r="M327" s="113">
        <f>IF(E327&gt;=기준정보!$H$4,기준정보!$H$6,IF(E327&gt;=기준정보!$H$3,E327-기준정보!$H$3,IF(E327&gt;=기준정보!$H$2,기준정보!$H$5,IF(E327&gt;=기준정보!$H$1,E327-기준정보!$H$1,0))))</f>
        <v>0</v>
      </c>
      <c r="N327" s="113" t="str">
        <f t="shared" si="66"/>
        <v/>
      </c>
      <c r="O327" s="114" t="str">
        <f t="shared" si="67"/>
        <v/>
      </c>
      <c r="P327" s="120">
        <f t="shared" si="68"/>
        <v>0</v>
      </c>
      <c r="Q327" s="120">
        <f t="shared" si="69"/>
        <v>0</v>
      </c>
      <c r="R327" s="120">
        <f t="shared" si="60"/>
        <v>0</v>
      </c>
      <c r="S327" s="120">
        <f t="shared" si="70"/>
        <v>0</v>
      </c>
      <c r="T327" s="120" t="str">
        <f t="shared" si="62"/>
        <v/>
      </c>
      <c r="U327" s="113">
        <f>IFERROR(IF(P327&lt;8,기준정보!$H$7-N327,0),0)</f>
        <v>0</v>
      </c>
      <c r="V327" s="120">
        <f t="shared" si="71"/>
        <v>0</v>
      </c>
      <c r="W327" s="110"/>
    </row>
    <row r="328" spans="1:23">
      <c r="A328" s="89" t="s">
        <v>621</v>
      </c>
      <c r="B328" s="89" t="s">
        <v>295</v>
      </c>
      <c r="C328" s="89" t="s">
        <v>43</v>
      </c>
      <c r="D328" s="89" t="s">
        <v>50</v>
      </c>
      <c r="E328" s="89" t="s">
        <v>50</v>
      </c>
      <c r="F328" s="102">
        <f t="shared" si="61"/>
        <v>43856</v>
      </c>
      <c r="G328" s="125" t="str">
        <f t="shared" si="63"/>
        <v>1월</v>
      </c>
      <c r="H328" s="108">
        <f t="shared" si="64"/>
        <v>7</v>
      </c>
      <c r="I328" s="108" t="str">
        <f>VLOOKUP(H328,기준정보!D:E,2,FALSE)</f>
        <v>일</v>
      </c>
      <c r="J328" s="110" t="str">
        <f>IFERROR(VLOOKUP(F328,기준정보!A:B,2,FALSE),"")</f>
        <v>설연휴</v>
      </c>
      <c r="K328" s="110" t="str">
        <f t="shared" si="65"/>
        <v>휴무</v>
      </c>
      <c r="L328" s="113" t="str">
        <f>IFERROR(IF(E328-D328&lt;0,기준정보!$H$11-공여사들_가공!D328+공여사들_가공!E328,E328-D328),"")</f>
        <v/>
      </c>
      <c r="M328" s="113">
        <f>IF(E328&gt;=기준정보!$H$4,기준정보!$H$6,IF(E328&gt;=기준정보!$H$3,E328-기준정보!$H$3,IF(E328&gt;=기준정보!$H$2,기준정보!$H$5,IF(E328&gt;=기준정보!$H$1,E328-기준정보!$H$1,0))))</f>
        <v>0</v>
      </c>
      <c r="N328" s="113" t="str">
        <f t="shared" si="66"/>
        <v/>
      </c>
      <c r="O328" s="114" t="str">
        <f t="shared" si="67"/>
        <v/>
      </c>
      <c r="P328" s="120">
        <f t="shared" si="68"/>
        <v>0</v>
      </c>
      <c r="Q328" s="120">
        <f t="shared" si="69"/>
        <v>0</v>
      </c>
      <c r="R328" s="120">
        <f t="shared" si="60"/>
        <v>0</v>
      </c>
      <c r="S328" s="120">
        <f t="shared" si="70"/>
        <v>0</v>
      </c>
      <c r="T328" s="120" t="str">
        <f t="shared" si="62"/>
        <v/>
      </c>
      <c r="U328" s="113">
        <f>IFERROR(IF(P328&lt;8,기준정보!$H$7-N328,0),0)</f>
        <v>0</v>
      </c>
      <c r="V328" s="120">
        <f t="shared" si="71"/>
        <v>0</v>
      </c>
      <c r="W328" s="110"/>
    </row>
    <row r="329" spans="1:23">
      <c r="A329" s="89" t="s">
        <v>621</v>
      </c>
      <c r="B329" s="89" t="s">
        <v>296</v>
      </c>
      <c r="C329" s="89" t="s">
        <v>46</v>
      </c>
      <c r="D329" s="89" t="s">
        <v>50</v>
      </c>
      <c r="E329" s="89" t="s">
        <v>50</v>
      </c>
      <c r="F329" s="102">
        <f t="shared" si="61"/>
        <v>43856</v>
      </c>
      <c r="G329" s="125" t="str">
        <f t="shared" si="63"/>
        <v>1월</v>
      </c>
      <c r="H329" s="108">
        <f t="shared" si="64"/>
        <v>7</v>
      </c>
      <c r="I329" s="108" t="str">
        <f>VLOOKUP(H329,기준정보!D:E,2,FALSE)</f>
        <v>일</v>
      </c>
      <c r="J329" s="110" t="str">
        <f>IFERROR(VLOOKUP(F329,기준정보!A:B,2,FALSE),"")</f>
        <v>설연휴</v>
      </c>
      <c r="K329" s="110" t="str">
        <f t="shared" si="65"/>
        <v>휴무</v>
      </c>
      <c r="L329" s="113" t="str">
        <f>IFERROR(IF(E329-D329&lt;0,기준정보!$H$11-공여사들_가공!D329+공여사들_가공!E329,E329-D329),"")</f>
        <v/>
      </c>
      <c r="M329" s="113">
        <f>IF(E329&gt;=기준정보!$H$4,기준정보!$H$6,IF(E329&gt;=기준정보!$H$3,E329-기준정보!$H$3,IF(E329&gt;=기준정보!$H$2,기준정보!$H$5,IF(E329&gt;=기준정보!$H$1,E329-기준정보!$H$1,0))))</f>
        <v>0</v>
      </c>
      <c r="N329" s="113" t="str">
        <f t="shared" si="66"/>
        <v/>
      </c>
      <c r="O329" s="114" t="str">
        <f t="shared" si="67"/>
        <v/>
      </c>
      <c r="P329" s="120">
        <f t="shared" si="68"/>
        <v>0</v>
      </c>
      <c r="Q329" s="120">
        <f t="shared" si="69"/>
        <v>0</v>
      </c>
      <c r="R329" s="120">
        <f t="shared" si="60"/>
        <v>0</v>
      </c>
      <c r="S329" s="120">
        <f t="shared" si="70"/>
        <v>0</v>
      </c>
      <c r="T329" s="120" t="str">
        <f t="shared" si="62"/>
        <v/>
      </c>
      <c r="U329" s="113">
        <f>IFERROR(IF(P329&lt;8,기준정보!$H$7-N329,0),0)</f>
        <v>0</v>
      </c>
      <c r="V329" s="120">
        <f t="shared" si="71"/>
        <v>0</v>
      </c>
      <c r="W329" s="110"/>
    </row>
    <row r="330" spans="1:23">
      <c r="A330" s="89" t="s">
        <v>621</v>
      </c>
      <c r="B330" s="89" t="s">
        <v>297</v>
      </c>
      <c r="C330" s="89" t="s">
        <v>45</v>
      </c>
      <c r="D330" s="89" t="s">
        <v>50</v>
      </c>
      <c r="E330" s="89" t="s">
        <v>50</v>
      </c>
      <c r="F330" s="102">
        <f t="shared" si="61"/>
        <v>43856</v>
      </c>
      <c r="G330" s="125" t="str">
        <f t="shared" si="63"/>
        <v>1월</v>
      </c>
      <c r="H330" s="108">
        <f t="shared" si="64"/>
        <v>7</v>
      </c>
      <c r="I330" s="108" t="str">
        <f>VLOOKUP(H330,기준정보!D:E,2,FALSE)</f>
        <v>일</v>
      </c>
      <c r="J330" s="110" t="str">
        <f>IFERROR(VLOOKUP(F330,기준정보!A:B,2,FALSE),"")</f>
        <v>설연휴</v>
      </c>
      <c r="K330" s="110" t="str">
        <f t="shared" si="65"/>
        <v>휴무</v>
      </c>
      <c r="L330" s="113" t="str">
        <f>IFERROR(IF(E330-D330&lt;0,기준정보!$H$11-공여사들_가공!D330+공여사들_가공!E330,E330-D330),"")</f>
        <v/>
      </c>
      <c r="M330" s="113">
        <f>IF(E330&gt;=기준정보!$H$4,기준정보!$H$6,IF(E330&gt;=기준정보!$H$3,E330-기준정보!$H$3,IF(E330&gt;=기준정보!$H$2,기준정보!$H$5,IF(E330&gt;=기준정보!$H$1,E330-기준정보!$H$1,0))))</f>
        <v>0</v>
      </c>
      <c r="N330" s="113" t="str">
        <f t="shared" si="66"/>
        <v/>
      </c>
      <c r="O330" s="114" t="str">
        <f t="shared" si="67"/>
        <v/>
      </c>
      <c r="P330" s="120">
        <f t="shared" si="68"/>
        <v>0</v>
      </c>
      <c r="Q330" s="120">
        <f t="shared" si="69"/>
        <v>0</v>
      </c>
      <c r="R330" s="120">
        <f t="shared" si="60"/>
        <v>0</v>
      </c>
      <c r="S330" s="120">
        <f t="shared" si="70"/>
        <v>0</v>
      </c>
      <c r="T330" s="120" t="str">
        <f t="shared" si="62"/>
        <v/>
      </c>
      <c r="U330" s="113">
        <f>IFERROR(IF(P330&lt;8,기준정보!$H$7-N330,0),0)</f>
        <v>0</v>
      </c>
      <c r="V330" s="120">
        <f t="shared" si="71"/>
        <v>0</v>
      </c>
      <c r="W330" s="110"/>
    </row>
    <row r="331" spans="1:23">
      <c r="A331" s="89" t="s">
        <v>621</v>
      </c>
      <c r="B331" s="89" t="s">
        <v>298</v>
      </c>
      <c r="C331" s="89" t="s">
        <v>48</v>
      </c>
      <c r="D331" s="89" t="s">
        <v>50</v>
      </c>
      <c r="E331" s="89" t="s">
        <v>50</v>
      </c>
      <c r="F331" s="102">
        <f t="shared" si="61"/>
        <v>43856</v>
      </c>
      <c r="G331" s="125" t="str">
        <f t="shared" si="63"/>
        <v>1월</v>
      </c>
      <c r="H331" s="108">
        <f t="shared" si="64"/>
        <v>7</v>
      </c>
      <c r="I331" s="108" t="str">
        <f>VLOOKUP(H331,기준정보!D:E,2,FALSE)</f>
        <v>일</v>
      </c>
      <c r="J331" s="110" t="str">
        <f>IFERROR(VLOOKUP(F331,기준정보!A:B,2,FALSE),"")</f>
        <v>설연휴</v>
      </c>
      <c r="K331" s="110" t="str">
        <f t="shared" si="65"/>
        <v>휴무</v>
      </c>
      <c r="L331" s="113" t="str">
        <f>IFERROR(IF(E331-D331&lt;0,기준정보!$H$11-공여사들_가공!D331+공여사들_가공!E331,E331-D331),"")</f>
        <v/>
      </c>
      <c r="M331" s="113">
        <f>IF(E331&gt;=기준정보!$H$4,기준정보!$H$6,IF(E331&gt;=기준정보!$H$3,E331-기준정보!$H$3,IF(E331&gt;=기준정보!$H$2,기준정보!$H$5,IF(E331&gt;=기준정보!$H$1,E331-기준정보!$H$1,0))))</f>
        <v>0</v>
      </c>
      <c r="N331" s="113" t="str">
        <f t="shared" si="66"/>
        <v/>
      </c>
      <c r="O331" s="114" t="str">
        <f t="shared" si="67"/>
        <v/>
      </c>
      <c r="P331" s="120">
        <f t="shared" si="68"/>
        <v>0</v>
      </c>
      <c r="Q331" s="120">
        <f t="shared" si="69"/>
        <v>0</v>
      </c>
      <c r="R331" s="120">
        <f t="shared" si="60"/>
        <v>0</v>
      </c>
      <c r="S331" s="120">
        <f t="shared" si="70"/>
        <v>0</v>
      </c>
      <c r="T331" s="120" t="str">
        <f t="shared" si="62"/>
        <v/>
      </c>
      <c r="U331" s="113">
        <f>IFERROR(IF(P331&lt;8,기준정보!$H$7-N331,0),0)</f>
        <v>0</v>
      </c>
      <c r="V331" s="120">
        <f t="shared" si="71"/>
        <v>0</v>
      </c>
      <c r="W331" s="110"/>
    </row>
    <row r="332" spans="1:23">
      <c r="A332" s="89" t="s">
        <v>621</v>
      </c>
      <c r="B332" s="89" t="s">
        <v>299</v>
      </c>
      <c r="C332" s="89" t="s">
        <v>47</v>
      </c>
      <c r="D332" s="89" t="s">
        <v>50</v>
      </c>
      <c r="E332" s="89" t="s">
        <v>50</v>
      </c>
      <c r="F332" s="102">
        <f t="shared" si="61"/>
        <v>43856</v>
      </c>
      <c r="G332" s="125" t="str">
        <f t="shared" si="63"/>
        <v>1월</v>
      </c>
      <c r="H332" s="108">
        <f t="shared" si="64"/>
        <v>7</v>
      </c>
      <c r="I332" s="108" t="str">
        <f>VLOOKUP(H332,기준정보!D:E,2,FALSE)</f>
        <v>일</v>
      </c>
      <c r="J332" s="110" t="str">
        <f>IFERROR(VLOOKUP(F332,기준정보!A:B,2,FALSE),"")</f>
        <v>설연휴</v>
      </c>
      <c r="K332" s="110" t="str">
        <f t="shared" si="65"/>
        <v>휴무</v>
      </c>
      <c r="L332" s="113" t="str">
        <f>IFERROR(IF(E332-D332&lt;0,기준정보!$H$11-공여사들_가공!D332+공여사들_가공!E332,E332-D332),"")</f>
        <v/>
      </c>
      <c r="M332" s="113">
        <f>IF(E332&gt;=기준정보!$H$4,기준정보!$H$6,IF(E332&gt;=기준정보!$H$3,E332-기준정보!$H$3,IF(E332&gt;=기준정보!$H$2,기준정보!$H$5,IF(E332&gt;=기준정보!$H$1,E332-기준정보!$H$1,0))))</f>
        <v>0</v>
      </c>
      <c r="N332" s="113" t="str">
        <f t="shared" si="66"/>
        <v/>
      </c>
      <c r="O332" s="114" t="str">
        <f t="shared" si="67"/>
        <v/>
      </c>
      <c r="P332" s="120">
        <f t="shared" si="68"/>
        <v>0</v>
      </c>
      <c r="Q332" s="120">
        <f t="shared" si="69"/>
        <v>0</v>
      </c>
      <c r="R332" s="120">
        <f t="shared" si="60"/>
        <v>0</v>
      </c>
      <c r="S332" s="120">
        <f t="shared" si="70"/>
        <v>0</v>
      </c>
      <c r="T332" s="120" t="str">
        <f t="shared" si="62"/>
        <v/>
      </c>
      <c r="U332" s="113">
        <f>IFERROR(IF(P332&lt;8,기준정보!$H$7-N332,0),0)</f>
        <v>0</v>
      </c>
      <c r="V332" s="120">
        <f t="shared" si="71"/>
        <v>0</v>
      </c>
      <c r="W332" s="110"/>
    </row>
    <row r="333" spans="1:23">
      <c r="A333" s="89" t="s">
        <v>621</v>
      </c>
      <c r="B333" s="89" t="s">
        <v>300</v>
      </c>
      <c r="C333" s="89" t="s">
        <v>47</v>
      </c>
      <c r="D333" s="89" t="s">
        <v>50</v>
      </c>
      <c r="E333" s="89" t="s">
        <v>50</v>
      </c>
      <c r="F333" s="102">
        <f t="shared" si="61"/>
        <v>43856</v>
      </c>
      <c r="G333" s="125" t="str">
        <f t="shared" si="63"/>
        <v>1월</v>
      </c>
      <c r="H333" s="108">
        <f t="shared" si="64"/>
        <v>7</v>
      </c>
      <c r="I333" s="108" t="str">
        <f>VLOOKUP(H333,기준정보!D:E,2,FALSE)</f>
        <v>일</v>
      </c>
      <c r="J333" s="110" t="str">
        <f>IFERROR(VLOOKUP(F333,기준정보!A:B,2,FALSE),"")</f>
        <v>설연휴</v>
      </c>
      <c r="K333" s="110" t="str">
        <f t="shared" si="65"/>
        <v>휴무</v>
      </c>
      <c r="L333" s="113" t="str">
        <f>IFERROR(IF(E333-D333&lt;0,기준정보!$H$11-공여사들_가공!D333+공여사들_가공!E333,E333-D333),"")</f>
        <v/>
      </c>
      <c r="M333" s="113">
        <f>IF(E333&gt;=기준정보!$H$4,기준정보!$H$6,IF(E333&gt;=기준정보!$H$3,E333-기준정보!$H$3,IF(E333&gt;=기준정보!$H$2,기준정보!$H$5,IF(E333&gt;=기준정보!$H$1,E333-기준정보!$H$1,0))))</f>
        <v>0</v>
      </c>
      <c r="N333" s="113" t="str">
        <f t="shared" si="66"/>
        <v/>
      </c>
      <c r="O333" s="114" t="str">
        <f t="shared" si="67"/>
        <v/>
      </c>
      <c r="P333" s="120">
        <f t="shared" si="68"/>
        <v>0</v>
      </c>
      <c r="Q333" s="120">
        <f t="shared" si="69"/>
        <v>0</v>
      </c>
      <c r="R333" s="120">
        <f t="shared" si="60"/>
        <v>0</v>
      </c>
      <c r="S333" s="120">
        <f t="shared" si="70"/>
        <v>0</v>
      </c>
      <c r="T333" s="120" t="str">
        <f t="shared" si="62"/>
        <v/>
      </c>
      <c r="U333" s="113">
        <f>IFERROR(IF(P333&lt;8,기준정보!$H$7-N333,0),0)</f>
        <v>0</v>
      </c>
      <c r="V333" s="120">
        <f t="shared" si="71"/>
        <v>0</v>
      </c>
      <c r="W333" s="110"/>
    </row>
    <row r="334" spans="1:23">
      <c r="A334" s="89" t="s">
        <v>621</v>
      </c>
      <c r="B334" s="89" t="s">
        <v>301</v>
      </c>
      <c r="C334" s="89" t="s">
        <v>44</v>
      </c>
      <c r="D334" s="89" t="s">
        <v>50</v>
      </c>
      <c r="E334" s="89" t="s">
        <v>50</v>
      </c>
      <c r="F334" s="102">
        <f t="shared" si="61"/>
        <v>43856</v>
      </c>
      <c r="G334" s="125" t="str">
        <f t="shared" si="63"/>
        <v>1월</v>
      </c>
      <c r="H334" s="108">
        <f t="shared" si="64"/>
        <v>7</v>
      </c>
      <c r="I334" s="108" t="str">
        <f>VLOOKUP(H334,기준정보!D:E,2,FALSE)</f>
        <v>일</v>
      </c>
      <c r="J334" s="110" t="str">
        <f>IFERROR(VLOOKUP(F334,기준정보!A:B,2,FALSE),"")</f>
        <v>설연휴</v>
      </c>
      <c r="K334" s="110" t="str">
        <f t="shared" si="65"/>
        <v>휴무</v>
      </c>
      <c r="L334" s="113" t="str">
        <f>IFERROR(IF(E334-D334&lt;0,기준정보!$H$11-공여사들_가공!D334+공여사들_가공!E334,E334-D334),"")</f>
        <v/>
      </c>
      <c r="M334" s="113">
        <f>IF(E334&gt;=기준정보!$H$4,기준정보!$H$6,IF(E334&gt;=기준정보!$H$3,E334-기준정보!$H$3,IF(E334&gt;=기준정보!$H$2,기준정보!$H$5,IF(E334&gt;=기준정보!$H$1,E334-기준정보!$H$1,0))))</f>
        <v>0</v>
      </c>
      <c r="N334" s="113" t="str">
        <f t="shared" si="66"/>
        <v/>
      </c>
      <c r="O334" s="114" t="str">
        <f t="shared" si="67"/>
        <v/>
      </c>
      <c r="P334" s="120">
        <f t="shared" si="68"/>
        <v>0</v>
      </c>
      <c r="Q334" s="120">
        <f t="shared" si="69"/>
        <v>0</v>
      </c>
      <c r="R334" s="120">
        <f t="shared" si="60"/>
        <v>0</v>
      </c>
      <c r="S334" s="120">
        <f t="shared" si="70"/>
        <v>0</v>
      </c>
      <c r="T334" s="120" t="str">
        <f t="shared" si="62"/>
        <v/>
      </c>
      <c r="U334" s="113">
        <f>IFERROR(IF(P334&lt;8,기준정보!$H$7-N334,0),0)</f>
        <v>0</v>
      </c>
      <c r="V334" s="120">
        <f t="shared" si="71"/>
        <v>0</v>
      </c>
      <c r="W334" s="110"/>
    </row>
    <row r="335" spans="1:23">
      <c r="A335" s="89" t="s">
        <v>621</v>
      </c>
      <c r="B335" s="89" t="s">
        <v>288</v>
      </c>
      <c r="C335" s="89" t="s">
        <v>45</v>
      </c>
      <c r="D335" s="89" t="s">
        <v>50</v>
      </c>
      <c r="E335" s="89" t="s">
        <v>50</v>
      </c>
      <c r="F335" s="102">
        <f t="shared" si="61"/>
        <v>43856</v>
      </c>
      <c r="G335" s="125" t="str">
        <f t="shared" si="63"/>
        <v>1월</v>
      </c>
      <c r="H335" s="108">
        <f t="shared" si="64"/>
        <v>7</v>
      </c>
      <c r="I335" s="108" t="str">
        <f>VLOOKUP(H335,기준정보!D:E,2,FALSE)</f>
        <v>일</v>
      </c>
      <c r="J335" s="110" t="str">
        <f>IFERROR(VLOOKUP(F335,기준정보!A:B,2,FALSE),"")</f>
        <v>설연휴</v>
      </c>
      <c r="K335" s="110" t="str">
        <f t="shared" si="65"/>
        <v>휴무</v>
      </c>
      <c r="L335" s="113" t="str">
        <f>IFERROR(IF(E335-D335&lt;0,기준정보!$H$11-공여사들_가공!D335+공여사들_가공!E335,E335-D335),"")</f>
        <v/>
      </c>
      <c r="M335" s="113">
        <f>IF(E335&gt;=기준정보!$H$4,기준정보!$H$6,IF(E335&gt;=기준정보!$H$3,E335-기준정보!$H$3,IF(E335&gt;=기준정보!$H$2,기준정보!$H$5,IF(E335&gt;=기준정보!$H$1,E335-기준정보!$H$1,0))))</f>
        <v>0</v>
      </c>
      <c r="N335" s="113" t="str">
        <f t="shared" si="66"/>
        <v/>
      </c>
      <c r="O335" s="114" t="str">
        <f t="shared" si="67"/>
        <v/>
      </c>
      <c r="P335" s="120">
        <f t="shared" si="68"/>
        <v>0</v>
      </c>
      <c r="Q335" s="120">
        <f t="shared" si="69"/>
        <v>0</v>
      </c>
      <c r="R335" s="120">
        <f t="shared" si="60"/>
        <v>0</v>
      </c>
      <c r="S335" s="120">
        <f t="shared" si="70"/>
        <v>0</v>
      </c>
      <c r="T335" s="120" t="str">
        <f t="shared" si="62"/>
        <v/>
      </c>
      <c r="U335" s="113">
        <f>IFERROR(IF(P335&lt;8,기준정보!$H$7-N335,0),0)</f>
        <v>0</v>
      </c>
      <c r="V335" s="120">
        <f t="shared" si="71"/>
        <v>0</v>
      </c>
      <c r="W335" s="110"/>
    </row>
    <row r="336" spans="1:23">
      <c r="A336" s="89" t="s">
        <v>621</v>
      </c>
      <c r="B336" s="89" t="s">
        <v>289</v>
      </c>
      <c r="C336" s="89" t="s">
        <v>44</v>
      </c>
      <c r="D336" s="89" t="s">
        <v>50</v>
      </c>
      <c r="E336" s="89" t="s">
        <v>50</v>
      </c>
      <c r="F336" s="102">
        <f t="shared" si="61"/>
        <v>43856</v>
      </c>
      <c r="G336" s="125" t="str">
        <f t="shared" si="63"/>
        <v>1월</v>
      </c>
      <c r="H336" s="108">
        <f t="shared" si="64"/>
        <v>7</v>
      </c>
      <c r="I336" s="108" t="str">
        <f>VLOOKUP(H336,기준정보!D:E,2,FALSE)</f>
        <v>일</v>
      </c>
      <c r="J336" s="110" t="str">
        <f>IFERROR(VLOOKUP(F336,기준정보!A:B,2,FALSE),"")</f>
        <v>설연휴</v>
      </c>
      <c r="K336" s="110" t="str">
        <f t="shared" si="65"/>
        <v>휴무</v>
      </c>
      <c r="L336" s="113" t="str">
        <f>IFERROR(IF(E336-D336&lt;0,기준정보!$H$11-공여사들_가공!D336+공여사들_가공!E336,E336-D336),"")</f>
        <v/>
      </c>
      <c r="M336" s="113">
        <f>IF(E336&gt;=기준정보!$H$4,기준정보!$H$6,IF(E336&gt;=기준정보!$H$3,E336-기준정보!$H$3,IF(E336&gt;=기준정보!$H$2,기준정보!$H$5,IF(E336&gt;=기준정보!$H$1,E336-기준정보!$H$1,0))))</f>
        <v>0</v>
      </c>
      <c r="N336" s="113" t="str">
        <f t="shared" si="66"/>
        <v/>
      </c>
      <c r="O336" s="114" t="str">
        <f t="shared" si="67"/>
        <v/>
      </c>
      <c r="P336" s="120">
        <f t="shared" si="68"/>
        <v>0</v>
      </c>
      <c r="Q336" s="120">
        <f t="shared" si="69"/>
        <v>0</v>
      </c>
      <c r="R336" s="120">
        <f t="shared" si="60"/>
        <v>0</v>
      </c>
      <c r="S336" s="120">
        <f t="shared" si="70"/>
        <v>0</v>
      </c>
      <c r="T336" s="120" t="str">
        <f t="shared" si="62"/>
        <v/>
      </c>
      <c r="U336" s="113">
        <f>IFERROR(IF(P336&lt;8,기준정보!$H$7-N336,0),0)</f>
        <v>0</v>
      </c>
      <c r="V336" s="120">
        <f t="shared" si="71"/>
        <v>0</v>
      </c>
      <c r="W336" s="110"/>
    </row>
    <row r="337" spans="1:23">
      <c r="A337" s="89" t="s">
        <v>621</v>
      </c>
      <c r="B337" s="89" t="s">
        <v>290</v>
      </c>
      <c r="C337" s="89" t="s">
        <v>49</v>
      </c>
      <c r="D337" s="89" t="s">
        <v>50</v>
      </c>
      <c r="E337" s="89" t="s">
        <v>50</v>
      </c>
      <c r="F337" s="102">
        <f t="shared" si="61"/>
        <v>43856</v>
      </c>
      <c r="G337" s="125" t="str">
        <f t="shared" si="63"/>
        <v>1월</v>
      </c>
      <c r="H337" s="108">
        <f t="shared" si="64"/>
        <v>7</v>
      </c>
      <c r="I337" s="108" t="str">
        <f>VLOOKUP(H337,기준정보!D:E,2,FALSE)</f>
        <v>일</v>
      </c>
      <c r="J337" s="110" t="str">
        <f>IFERROR(VLOOKUP(F337,기준정보!A:B,2,FALSE),"")</f>
        <v>설연휴</v>
      </c>
      <c r="K337" s="110" t="str">
        <f t="shared" si="65"/>
        <v>휴무</v>
      </c>
      <c r="L337" s="113" t="str">
        <f>IFERROR(IF(E337-D337&lt;0,기준정보!$H$11-공여사들_가공!D337+공여사들_가공!E337,E337-D337),"")</f>
        <v/>
      </c>
      <c r="M337" s="113">
        <f>IF(E337&gt;=기준정보!$H$4,기준정보!$H$6,IF(E337&gt;=기준정보!$H$3,E337-기준정보!$H$3,IF(E337&gt;=기준정보!$H$2,기준정보!$H$5,IF(E337&gt;=기준정보!$H$1,E337-기준정보!$H$1,0))))</f>
        <v>0</v>
      </c>
      <c r="N337" s="113" t="str">
        <f t="shared" si="66"/>
        <v/>
      </c>
      <c r="O337" s="114" t="str">
        <f t="shared" si="67"/>
        <v/>
      </c>
      <c r="P337" s="120">
        <f t="shared" si="68"/>
        <v>0</v>
      </c>
      <c r="Q337" s="120">
        <f t="shared" si="69"/>
        <v>0</v>
      </c>
      <c r="R337" s="120">
        <f t="shared" si="60"/>
        <v>0</v>
      </c>
      <c r="S337" s="120">
        <f t="shared" si="70"/>
        <v>0</v>
      </c>
      <c r="T337" s="120" t="str">
        <f t="shared" si="62"/>
        <v/>
      </c>
      <c r="U337" s="113">
        <f>IFERROR(IF(P337&lt;8,기준정보!$H$7-N337,0),0)</f>
        <v>0</v>
      </c>
      <c r="V337" s="120">
        <f t="shared" si="71"/>
        <v>0</v>
      </c>
      <c r="W337" s="110"/>
    </row>
    <row r="338" spans="1:23">
      <c r="A338" s="89" t="s">
        <v>621</v>
      </c>
      <c r="B338" s="89" t="s">
        <v>291</v>
      </c>
      <c r="C338" s="89" t="s">
        <v>309</v>
      </c>
      <c r="D338" s="89" t="s">
        <v>50</v>
      </c>
      <c r="E338" s="89" t="s">
        <v>50</v>
      </c>
      <c r="F338" s="102">
        <f t="shared" si="61"/>
        <v>43856</v>
      </c>
      <c r="G338" s="125" t="str">
        <f t="shared" si="63"/>
        <v>1월</v>
      </c>
      <c r="H338" s="108">
        <f t="shared" si="64"/>
        <v>7</v>
      </c>
      <c r="I338" s="108" t="str">
        <f>VLOOKUP(H338,기준정보!D:E,2,FALSE)</f>
        <v>일</v>
      </c>
      <c r="J338" s="110" t="str">
        <f>IFERROR(VLOOKUP(F338,기준정보!A:B,2,FALSE),"")</f>
        <v>설연휴</v>
      </c>
      <c r="K338" s="110" t="str">
        <f t="shared" si="65"/>
        <v>휴무</v>
      </c>
      <c r="L338" s="113" t="str">
        <f>IFERROR(IF(E338-D338&lt;0,기준정보!$H$11-공여사들_가공!D338+공여사들_가공!E338,E338-D338),"")</f>
        <v/>
      </c>
      <c r="M338" s="113">
        <f>IF(E338&gt;=기준정보!$H$4,기준정보!$H$6,IF(E338&gt;=기준정보!$H$3,E338-기준정보!$H$3,IF(E338&gt;=기준정보!$H$2,기준정보!$H$5,IF(E338&gt;=기준정보!$H$1,E338-기준정보!$H$1,0))))</f>
        <v>0</v>
      </c>
      <c r="N338" s="113" t="str">
        <f t="shared" si="66"/>
        <v/>
      </c>
      <c r="O338" s="114" t="str">
        <f t="shared" si="67"/>
        <v/>
      </c>
      <c r="P338" s="120">
        <f t="shared" si="68"/>
        <v>0</v>
      </c>
      <c r="Q338" s="120">
        <f t="shared" si="69"/>
        <v>0</v>
      </c>
      <c r="R338" s="120">
        <f t="shared" si="60"/>
        <v>0</v>
      </c>
      <c r="S338" s="120">
        <f t="shared" si="70"/>
        <v>0</v>
      </c>
      <c r="T338" s="120" t="str">
        <f t="shared" si="62"/>
        <v/>
      </c>
      <c r="U338" s="113">
        <f>IFERROR(IF(P338&lt;8,기준정보!$H$7-N338,0),0)</f>
        <v>0</v>
      </c>
      <c r="V338" s="120">
        <f t="shared" si="71"/>
        <v>0</v>
      </c>
      <c r="W338" s="110"/>
    </row>
    <row r="339" spans="1:23">
      <c r="A339" s="89" t="s">
        <v>621</v>
      </c>
      <c r="B339" s="89" t="s">
        <v>292</v>
      </c>
      <c r="C339" s="89" t="s">
        <v>45</v>
      </c>
      <c r="D339" s="89" t="s">
        <v>50</v>
      </c>
      <c r="E339" s="89" t="s">
        <v>50</v>
      </c>
      <c r="F339" s="102">
        <f t="shared" si="61"/>
        <v>43856</v>
      </c>
      <c r="G339" s="125" t="str">
        <f t="shared" si="63"/>
        <v>1월</v>
      </c>
      <c r="H339" s="108">
        <f t="shared" si="64"/>
        <v>7</v>
      </c>
      <c r="I339" s="108" t="str">
        <f>VLOOKUP(H339,기준정보!D:E,2,FALSE)</f>
        <v>일</v>
      </c>
      <c r="J339" s="110" t="str">
        <f>IFERROR(VLOOKUP(F339,기준정보!A:B,2,FALSE),"")</f>
        <v>설연휴</v>
      </c>
      <c r="K339" s="110" t="str">
        <f t="shared" si="65"/>
        <v>휴무</v>
      </c>
      <c r="L339" s="113" t="str">
        <f>IFERROR(IF(E339-D339&lt;0,기준정보!$H$11-공여사들_가공!D339+공여사들_가공!E339,E339-D339),"")</f>
        <v/>
      </c>
      <c r="M339" s="113">
        <f>IF(E339&gt;=기준정보!$H$4,기준정보!$H$6,IF(E339&gt;=기준정보!$H$3,E339-기준정보!$H$3,IF(E339&gt;=기준정보!$H$2,기준정보!$H$5,IF(E339&gt;=기준정보!$H$1,E339-기준정보!$H$1,0))))</f>
        <v>0</v>
      </c>
      <c r="N339" s="113" t="str">
        <f t="shared" si="66"/>
        <v/>
      </c>
      <c r="O339" s="114" t="str">
        <f t="shared" si="67"/>
        <v/>
      </c>
      <c r="P339" s="120">
        <f t="shared" si="68"/>
        <v>0</v>
      </c>
      <c r="Q339" s="120">
        <f t="shared" si="69"/>
        <v>0</v>
      </c>
      <c r="R339" s="120">
        <f t="shared" si="60"/>
        <v>0</v>
      </c>
      <c r="S339" s="120">
        <f t="shared" si="70"/>
        <v>0</v>
      </c>
      <c r="T339" s="120" t="str">
        <f t="shared" si="62"/>
        <v/>
      </c>
      <c r="U339" s="113">
        <f>IFERROR(IF(P339&lt;8,기준정보!$H$7-N339,0),0)</f>
        <v>0</v>
      </c>
      <c r="V339" s="120">
        <f t="shared" si="71"/>
        <v>0</v>
      </c>
      <c r="W339" s="110"/>
    </row>
    <row r="340" spans="1:23">
      <c r="A340" s="89" t="s">
        <v>622</v>
      </c>
      <c r="B340" s="89" t="s">
        <v>294</v>
      </c>
      <c r="C340" s="89" t="s">
        <v>45</v>
      </c>
      <c r="D340" s="89" t="s">
        <v>50</v>
      </c>
      <c r="E340" s="89" t="s">
        <v>50</v>
      </c>
      <c r="F340" s="102">
        <f t="shared" si="61"/>
        <v>43857</v>
      </c>
      <c r="G340" s="125" t="str">
        <f t="shared" si="63"/>
        <v>1월</v>
      </c>
      <c r="H340" s="108">
        <f t="shared" si="64"/>
        <v>1</v>
      </c>
      <c r="I340" s="108" t="str">
        <f>VLOOKUP(H340,기준정보!D:E,2,FALSE)</f>
        <v>월</v>
      </c>
      <c r="J340" s="110" t="str">
        <f>IFERROR(VLOOKUP(F340,기준정보!A:B,2,FALSE),"")</f>
        <v>설연휴</v>
      </c>
      <c r="K340" s="110" t="str">
        <f t="shared" si="65"/>
        <v>휴무</v>
      </c>
      <c r="L340" s="113" t="str">
        <f>IFERROR(IF(E340-D340&lt;0,기준정보!$H$11-공여사들_가공!D340+공여사들_가공!E340,E340-D340),"")</f>
        <v/>
      </c>
      <c r="M340" s="113">
        <f>IF(E340&gt;=기준정보!$H$4,기준정보!$H$6,IF(E340&gt;=기준정보!$H$3,E340-기준정보!$H$3,IF(E340&gt;=기준정보!$H$2,기준정보!$H$5,IF(E340&gt;=기준정보!$H$1,E340-기준정보!$H$1,0))))</f>
        <v>0</v>
      </c>
      <c r="N340" s="113" t="str">
        <f t="shared" si="66"/>
        <v/>
      </c>
      <c r="O340" s="114" t="str">
        <f t="shared" si="67"/>
        <v/>
      </c>
      <c r="P340" s="120">
        <f t="shared" si="68"/>
        <v>0</v>
      </c>
      <c r="Q340" s="120">
        <f t="shared" si="69"/>
        <v>0</v>
      </c>
      <c r="R340" s="120">
        <f t="shared" si="60"/>
        <v>0</v>
      </c>
      <c r="S340" s="120">
        <f t="shared" si="70"/>
        <v>0</v>
      </c>
      <c r="T340" s="120" t="str">
        <f t="shared" si="62"/>
        <v/>
      </c>
      <c r="U340" s="113">
        <f>IFERROR(IF(P340&lt;8,기준정보!$H$7-N340,0),0)</f>
        <v>0</v>
      </c>
      <c r="V340" s="120">
        <f t="shared" si="71"/>
        <v>0</v>
      </c>
      <c r="W340" s="110"/>
    </row>
    <row r="341" spans="1:23">
      <c r="A341" s="89" t="s">
        <v>622</v>
      </c>
      <c r="B341" s="89" t="s">
        <v>295</v>
      </c>
      <c r="C341" s="89" t="s">
        <v>43</v>
      </c>
      <c r="D341" s="89" t="s">
        <v>50</v>
      </c>
      <c r="E341" s="89" t="s">
        <v>50</v>
      </c>
      <c r="F341" s="102">
        <f t="shared" si="61"/>
        <v>43857</v>
      </c>
      <c r="G341" s="125" t="str">
        <f t="shared" si="63"/>
        <v>1월</v>
      </c>
      <c r="H341" s="108">
        <f t="shared" si="64"/>
        <v>1</v>
      </c>
      <c r="I341" s="108" t="str">
        <f>VLOOKUP(H341,기준정보!D:E,2,FALSE)</f>
        <v>월</v>
      </c>
      <c r="J341" s="110" t="str">
        <f>IFERROR(VLOOKUP(F341,기준정보!A:B,2,FALSE),"")</f>
        <v>설연휴</v>
      </c>
      <c r="K341" s="110" t="str">
        <f t="shared" si="65"/>
        <v>휴무</v>
      </c>
      <c r="L341" s="113" t="str">
        <f>IFERROR(IF(E341-D341&lt;0,기준정보!$H$11-공여사들_가공!D341+공여사들_가공!E341,E341-D341),"")</f>
        <v/>
      </c>
      <c r="M341" s="113">
        <f>IF(E341&gt;=기준정보!$H$4,기준정보!$H$6,IF(E341&gt;=기준정보!$H$3,E341-기준정보!$H$3,IF(E341&gt;=기준정보!$H$2,기준정보!$H$5,IF(E341&gt;=기준정보!$H$1,E341-기준정보!$H$1,0))))</f>
        <v>0</v>
      </c>
      <c r="N341" s="113" t="str">
        <f t="shared" si="66"/>
        <v/>
      </c>
      <c r="O341" s="114" t="str">
        <f t="shared" si="67"/>
        <v/>
      </c>
      <c r="P341" s="120">
        <f t="shared" si="68"/>
        <v>0</v>
      </c>
      <c r="Q341" s="120">
        <f t="shared" si="69"/>
        <v>0</v>
      </c>
      <c r="R341" s="120">
        <f t="shared" si="60"/>
        <v>0</v>
      </c>
      <c r="S341" s="120">
        <f t="shared" si="70"/>
        <v>0</v>
      </c>
      <c r="T341" s="120" t="str">
        <f t="shared" si="62"/>
        <v/>
      </c>
      <c r="U341" s="113">
        <f>IFERROR(IF(P341&lt;8,기준정보!$H$7-N341,0),0)</f>
        <v>0</v>
      </c>
      <c r="V341" s="120">
        <f t="shared" si="71"/>
        <v>0</v>
      </c>
      <c r="W341" s="110"/>
    </row>
    <row r="342" spans="1:23">
      <c r="A342" s="89" t="s">
        <v>622</v>
      </c>
      <c r="B342" s="89" t="s">
        <v>296</v>
      </c>
      <c r="C342" s="89" t="s">
        <v>46</v>
      </c>
      <c r="D342" s="89" t="s">
        <v>50</v>
      </c>
      <c r="E342" s="89" t="s">
        <v>50</v>
      </c>
      <c r="F342" s="102">
        <f t="shared" si="61"/>
        <v>43857</v>
      </c>
      <c r="G342" s="125" t="str">
        <f t="shared" si="63"/>
        <v>1월</v>
      </c>
      <c r="H342" s="108">
        <f t="shared" si="64"/>
        <v>1</v>
      </c>
      <c r="I342" s="108" t="str">
        <f>VLOOKUP(H342,기준정보!D:E,2,FALSE)</f>
        <v>월</v>
      </c>
      <c r="J342" s="110" t="str">
        <f>IFERROR(VLOOKUP(F342,기준정보!A:B,2,FALSE),"")</f>
        <v>설연휴</v>
      </c>
      <c r="K342" s="110" t="str">
        <f t="shared" si="65"/>
        <v>휴무</v>
      </c>
      <c r="L342" s="113" t="str">
        <f>IFERROR(IF(E342-D342&lt;0,기준정보!$H$11-공여사들_가공!D342+공여사들_가공!E342,E342-D342),"")</f>
        <v/>
      </c>
      <c r="M342" s="113">
        <f>IF(E342&gt;=기준정보!$H$4,기준정보!$H$6,IF(E342&gt;=기준정보!$H$3,E342-기준정보!$H$3,IF(E342&gt;=기준정보!$H$2,기준정보!$H$5,IF(E342&gt;=기준정보!$H$1,E342-기준정보!$H$1,0))))</f>
        <v>0</v>
      </c>
      <c r="N342" s="113" t="str">
        <f t="shared" si="66"/>
        <v/>
      </c>
      <c r="O342" s="114" t="str">
        <f t="shared" si="67"/>
        <v/>
      </c>
      <c r="P342" s="120">
        <f t="shared" si="68"/>
        <v>0</v>
      </c>
      <c r="Q342" s="120">
        <f t="shared" si="69"/>
        <v>0</v>
      </c>
      <c r="R342" s="120">
        <f t="shared" si="60"/>
        <v>0</v>
      </c>
      <c r="S342" s="120">
        <f t="shared" si="70"/>
        <v>0</v>
      </c>
      <c r="T342" s="120" t="str">
        <f t="shared" si="62"/>
        <v/>
      </c>
      <c r="U342" s="113">
        <f>IFERROR(IF(P342&lt;8,기준정보!$H$7-N342,0),0)</f>
        <v>0</v>
      </c>
      <c r="V342" s="120">
        <f t="shared" si="71"/>
        <v>0</v>
      </c>
      <c r="W342" s="110"/>
    </row>
    <row r="343" spans="1:23">
      <c r="A343" s="89" t="s">
        <v>622</v>
      </c>
      <c r="B343" s="89" t="s">
        <v>297</v>
      </c>
      <c r="C343" s="89" t="s">
        <v>45</v>
      </c>
      <c r="D343" s="89" t="s">
        <v>50</v>
      </c>
      <c r="E343" s="89" t="s">
        <v>50</v>
      </c>
      <c r="F343" s="102">
        <f t="shared" si="61"/>
        <v>43857</v>
      </c>
      <c r="G343" s="125" t="str">
        <f t="shared" si="63"/>
        <v>1월</v>
      </c>
      <c r="H343" s="108">
        <f t="shared" si="64"/>
        <v>1</v>
      </c>
      <c r="I343" s="108" t="str">
        <f>VLOOKUP(H343,기준정보!D:E,2,FALSE)</f>
        <v>월</v>
      </c>
      <c r="J343" s="110" t="str">
        <f>IFERROR(VLOOKUP(F343,기준정보!A:B,2,FALSE),"")</f>
        <v>설연휴</v>
      </c>
      <c r="K343" s="110" t="str">
        <f t="shared" si="65"/>
        <v>휴무</v>
      </c>
      <c r="L343" s="113" t="str">
        <f>IFERROR(IF(E343-D343&lt;0,기준정보!$H$11-공여사들_가공!D343+공여사들_가공!E343,E343-D343),"")</f>
        <v/>
      </c>
      <c r="M343" s="113">
        <f>IF(E343&gt;=기준정보!$H$4,기준정보!$H$6,IF(E343&gt;=기준정보!$H$3,E343-기준정보!$H$3,IF(E343&gt;=기준정보!$H$2,기준정보!$H$5,IF(E343&gt;=기준정보!$H$1,E343-기준정보!$H$1,0))))</f>
        <v>0</v>
      </c>
      <c r="N343" s="113" t="str">
        <f t="shared" si="66"/>
        <v/>
      </c>
      <c r="O343" s="114" t="str">
        <f t="shared" si="67"/>
        <v/>
      </c>
      <c r="P343" s="120">
        <f t="shared" si="68"/>
        <v>0</v>
      </c>
      <c r="Q343" s="120">
        <f t="shared" si="69"/>
        <v>0</v>
      </c>
      <c r="R343" s="120">
        <f t="shared" si="60"/>
        <v>0</v>
      </c>
      <c r="S343" s="120">
        <f t="shared" si="70"/>
        <v>0</v>
      </c>
      <c r="T343" s="120" t="str">
        <f t="shared" si="62"/>
        <v/>
      </c>
      <c r="U343" s="113">
        <f>IFERROR(IF(P343&lt;8,기준정보!$H$7-N343,0),0)</f>
        <v>0</v>
      </c>
      <c r="V343" s="120">
        <f t="shared" si="71"/>
        <v>0</v>
      </c>
      <c r="W343" s="110"/>
    </row>
    <row r="344" spans="1:23">
      <c r="A344" s="89" t="s">
        <v>622</v>
      </c>
      <c r="B344" s="89" t="s">
        <v>298</v>
      </c>
      <c r="C344" s="89" t="s">
        <v>48</v>
      </c>
      <c r="D344" s="89" t="s">
        <v>50</v>
      </c>
      <c r="E344" s="89" t="s">
        <v>50</v>
      </c>
      <c r="F344" s="102">
        <f t="shared" si="61"/>
        <v>43857</v>
      </c>
      <c r="G344" s="125" t="str">
        <f t="shared" si="63"/>
        <v>1월</v>
      </c>
      <c r="H344" s="108">
        <f t="shared" si="64"/>
        <v>1</v>
      </c>
      <c r="I344" s="108" t="str">
        <f>VLOOKUP(H344,기준정보!D:E,2,FALSE)</f>
        <v>월</v>
      </c>
      <c r="J344" s="110" t="str">
        <f>IFERROR(VLOOKUP(F344,기준정보!A:B,2,FALSE),"")</f>
        <v>설연휴</v>
      </c>
      <c r="K344" s="110" t="str">
        <f t="shared" si="65"/>
        <v>휴무</v>
      </c>
      <c r="L344" s="113" t="str">
        <f>IFERROR(IF(E344-D344&lt;0,기준정보!$H$11-공여사들_가공!D344+공여사들_가공!E344,E344-D344),"")</f>
        <v/>
      </c>
      <c r="M344" s="113">
        <f>IF(E344&gt;=기준정보!$H$4,기준정보!$H$6,IF(E344&gt;=기준정보!$H$3,E344-기준정보!$H$3,IF(E344&gt;=기준정보!$H$2,기준정보!$H$5,IF(E344&gt;=기준정보!$H$1,E344-기준정보!$H$1,0))))</f>
        <v>0</v>
      </c>
      <c r="N344" s="113" t="str">
        <f t="shared" si="66"/>
        <v/>
      </c>
      <c r="O344" s="114" t="str">
        <f t="shared" si="67"/>
        <v/>
      </c>
      <c r="P344" s="120">
        <f t="shared" si="68"/>
        <v>0</v>
      </c>
      <c r="Q344" s="120">
        <f t="shared" si="69"/>
        <v>0</v>
      </c>
      <c r="R344" s="120">
        <f t="shared" si="60"/>
        <v>0</v>
      </c>
      <c r="S344" s="120">
        <f t="shared" si="70"/>
        <v>0</v>
      </c>
      <c r="T344" s="120" t="str">
        <f t="shared" si="62"/>
        <v/>
      </c>
      <c r="U344" s="113">
        <f>IFERROR(IF(P344&lt;8,기준정보!$H$7-N344,0),0)</f>
        <v>0</v>
      </c>
      <c r="V344" s="120">
        <f t="shared" si="71"/>
        <v>0</v>
      </c>
      <c r="W344" s="110"/>
    </row>
    <row r="345" spans="1:23">
      <c r="A345" s="89" t="s">
        <v>622</v>
      </c>
      <c r="B345" s="89" t="s">
        <v>299</v>
      </c>
      <c r="C345" s="89" t="s">
        <v>47</v>
      </c>
      <c r="D345" s="89" t="s">
        <v>50</v>
      </c>
      <c r="E345" s="89" t="s">
        <v>50</v>
      </c>
      <c r="F345" s="102">
        <f t="shared" si="61"/>
        <v>43857</v>
      </c>
      <c r="G345" s="125" t="str">
        <f t="shared" si="63"/>
        <v>1월</v>
      </c>
      <c r="H345" s="108">
        <f t="shared" si="64"/>
        <v>1</v>
      </c>
      <c r="I345" s="108" t="str">
        <f>VLOOKUP(H345,기준정보!D:E,2,FALSE)</f>
        <v>월</v>
      </c>
      <c r="J345" s="110" t="str">
        <f>IFERROR(VLOOKUP(F345,기준정보!A:B,2,FALSE),"")</f>
        <v>설연휴</v>
      </c>
      <c r="K345" s="110" t="str">
        <f t="shared" si="65"/>
        <v>휴무</v>
      </c>
      <c r="L345" s="113" t="str">
        <f>IFERROR(IF(E345-D345&lt;0,기준정보!$H$11-공여사들_가공!D345+공여사들_가공!E345,E345-D345),"")</f>
        <v/>
      </c>
      <c r="M345" s="113">
        <f>IF(E345&gt;=기준정보!$H$4,기준정보!$H$6,IF(E345&gt;=기준정보!$H$3,E345-기준정보!$H$3,IF(E345&gt;=기준정보!$H$2,기준정보!$H$5,IF(E345&gt;=기준정보!$H$1,E345-기준정보!$H$1,0))))</f>
        <v>0</v>
      </c>
      <c r="N345" s="113" t="str">
        <f t="shared" si="66"/>
        <v/>
      </c>
      <c r="O345" s="114" t="str">
        <f t="shared" si="67"/>
        <v/>
      </c>
      <c r="P345" s="120">
        <f t="shared" si="68"/>
        <v>0</v>
      </c>
      <c r="Q345" s="120">
        <f t="shared" si="69"/>
        <v>0</v>
      </c>
      <c r="R345" s="120">
        <f t="shared" ref="R345:R408" si="72">IF(P345&lt;11,P345-Q345,3)</f>
        <v>0</v>
      </c>
      <c r="S345" s="120">
        <f t="shared" si="70"/>
        <v>0</v>
      </c>
      <c r="T345" s="120" t="str">
        <f t="shared" si="62"/>
        <v/>
      </c>
      <c r="U345" s="113">
        <f>IFERROR(IF(P345&lt;8,기준정보!$H$7-N345,0),0)</f>
        <v>0</v>
      </c>
      <c r="V345" s="120">
        <f t="shared" si="71"/>
        <v>0</v>
      </c>
      <c r="W345" s="110"/>
    </row>
    <row r="346" spans="1:23">
      <c r="A346" s="89" t="s">
        <v>622</v>
      </c>
      <c r="B346" s="89" t="s">
        <v>300</v>
      </c>
      <c r="C346" s="89" t="s">
        <v>47</v>
      </c>
      <c r="D346" s="89" t="s">
        <v>50</v>
      </c>
      <c r="E346" s="89" t="s">
        <v>50</v>
      </c>
      <c r="F346" s="102">
        <f t="shared" si="61"/>
        <v>43857</v>
      </c>
      <c r="G346" s="125" t="str">
        <f t="shared" si="63"/>
        <v>1월</v>
      </c>
      <c r="H346" s="108">
        <f t="shared" si="64"/>
        <v>1</v>
      </c>
      <c r="I346" s="108" t="str">
        <f>VLOOKUP(H346,기준정보!D:E,2,FALSE)</f>
        <v>월</v>
      </c>
      <c r="J346" s="110" t="str">
        <f>IFERROR(VLOOKUP(F346,기준정보!A:B,2,FALSE),"")</f>
        <v>설연휴</v>
      </c>
      <c r="K346" s="110" t="str">
        <f t="shared" si="65"/>
        <v>휴무</v>
      </c>
      <c r="L346" s="113" t="str">
        <f>IFERROR(IF(E346-D346&lt;0,기준정보!$H$11-공여사들_가공!D346+공여사들_가공!E346,E346-D346),"")</f>
        <v/>
      </c>
      <c r="M346" s="113">
        <f>IF(E346&gt;=기준정보!$H$4,기준정보!$H$6,IF(E346&gt;=기준정보!$H$3,E346-기준정보!$H$3,IF(E346&gt;=기준정보!$H$2,기준정보!$H$5,IF(E346&gt;=기준정보!$H$1,E346-기준정보!$H$1,0))))</f>
        <v>0</v>
      </c>
      <c r="N346" s="113" t="str">
        <f t="shared" si="66"/>
        <v/>
      </c>
      <c r="O346" s="114" t="str">
        <f t="shared" si="67"/>
        <v/>
      </c>
      <c r="P346" s="120">
        <f t="shared" si="68"/>
        <v>0</v>
      </c>
      <c r="Q346" s="120">
        <f t="shared" si="69"/>
        <v>0</v>
      </c>
      <c r="R346" s="120">
        <f t="shared" si="72"/>
        <v>0</v>
      </c>
      <c r="S346" s="120">
        <f t="shared" si="70"/>
        <v>0</v>
      </c>
      <c r="T346" s="120" t="str">
        <f t="shared" si="62"/>
        <v/>
      </c>
      <c r="U346" s="113">
        <f>IFERROR(IF(P346&lt;8,기준정보!$H$7-N346,0),0)</f>
        <v>0</v>
      </c>
      <c r="V346" s="120">
        <f t="shared" si="71"/>
        <v>0</v>
      </c>
      <c r="W346" s="110"/>
    </row>
    <row r="347" spans="1:23">
      <c r="A347" s="89" t="s">
        <v>622</v>
      </c>
      <c r="B347" s="89" t="s">
        <v>301</v>
      </c>
      <c r="C347" s="89" t="s">
        <v>44</v>
      </c>
      <c r="D347" s="89" t="s">
        <v>50</v>
      </c>
      <c r="E347" s="89" t="s">
        <v>50</v>
      </c>
      <c r="F347" s="102">
        <f t="shared" si="61"/>
        <v>43857</v>
      </c>
      <c r="G347" s="125" t="str">
        <f t="shared" si="63"/>
        <v>1월</v>
      </c>
      <c r="H347" s="108">
        <f t="shared" si="64"/>
        <v>1</v>
      </c>
      <c r="I347" s="108" t="str">
        <f>VLOOKUP(H347,기준정보!D:E,2,FALSE)</f>
        <v>월</v>
      </c>
      <c r="J347" s="110" t="str">
        <f>IFERROR(VLOOKUP(F347,기준정보!A:B,2,FALSE),"")</f>
        <v>설연휴</v>
      </c>
      <c r="K347" s="110" t="str">
        <f t="shared" si="65"/>
        <v>휴무</v>
      </c>
      <c r="L347" s="113" t="str">
        <f>IFERROR(IF(E347-D347&lt;0,기준정보!$H$11-공여사들_가공!D347+공여사들_가공!E347,E347-D347),"")</f>
        <v/>
      </c>
      <c r="M347" s="113">
        <f>IF(E347&gt;=기준정보!$H$4,기준정보!$H$6,IF(E347&gt;=기준정보!$H$3,E347-기준정보!$H$3,IF(E347&gt;=기준정보!$H$2,기준정보!$H$5,IF(E347&gt;=기준정보!$H$1,E347-기준정보!$H$1,0))))</f>
        <v>0</v>
      </c>
      <c r="N347" s="113" t="str">
        <f t="shared" si="66"/>
        <v/>
      </c>
      <c r="O347" s="114" t="str">
        <f t="shared" si="67"/>
        <v/>
      </c>
      <c r="P347" s="120">
        <f t="shared" si="68"/>
        <v>0</v>
      </c>
      <c r="Q347" s="120">
        <f t="shared" si="69"/>
        <v>0</v>
      </c>
      <c r="R347" s="120">
        <f t="shared" si="72"/>
        <v>0</v>
      </c>
      <c r="S347" s="120">
        <f t="shared" si="70"/>
        <v>0</v>
      </c>
      <c r="T347" s="120" t="str">
        <f t="shared" si="62"/>
        <v/>
      </c>
      <c r="U347" s="113">
        <f>IFERROR(IF(P347&lt;8,기준정보!$H$7-N347,0),0)</f>
        <v>0</v>
      </c>
      <c r="V347" s="120">
        <f t="shared" si="71"/>
        <v>0</v>
      </c>
      <c r="W347" s="110"/>
    </row>
    <row r="348" spans="1:23">
      <c r="A348" s="89" t="s">
        <v>622</v>
      </c>
      <c r="B348" s="89" t="s">
        <v>288</v>
      </c>
      <c r="C348" s="89" t="s">
        <v>45</v>
      </c>
      <c r="D348" s="89" t="s">
        <v>50</v>
      </c>
      <c r="E348" s="89" t="s">
        <v>50</v>
      </c>
      <c r="F348" s="102">
        <f t="shared" si="61"/>
        <v>43857</v>
      </c>
      <c r="G348" s="125" t="str">
        <f t="shared" si="63"/>
        <v>1월</v>
      </c>
      <c r="H348" s="108">
        <f t="shared" si="64"/>
        <v>1</v>
      </c>
      <c r="I348" s="108" t="str">
        <f>VLOOKUP(H348,기준정보!D:E,2,FALSE)</f>
        <v>월</v>
      </c>
      <c r="J348" s="110" t="str">
        <f>IFERROR(VLOOKUP(F348,기준정보!A:B,2,FALSE),"")</f>
        <v>설연휴</v>
      </c>
      <c r="K348" s="110" t="str">
        <f t="shared" si="65"/>
        <v>휴무</v>
      </c>
      <c r="L348" s="113" t="str">
        <f>IFERROR(IF(E348-D348&lt;0,기준정보!$H$11-공여사들_가공!D348+공여사들_가공!E348,E348-D348),"")</f>
        <v/>
      </c>
      <c r="M348" s="113">
        <f>IF(E348&gt;=기준정보!$H$4,기준정보!$H$6,IF(E348&gt;=기준정보!$H$3,E348-기준정보!$H$3,IF(E348&gt;=기준정보!$H$2,기준정보!$H$5,IF(E348&gt;=기준정보!$H$1,E348-기준정보!$H$1,0))))</f>
        <v>0</v>
      </c>
      <c r="N348" s="113" t="str">
        <f t="shared" si="66"/>
        <v/>
      </c>
      <c r="O348" s="114" t="str">
        <f t="shared" si="67"/>
        <v/>
      </c>
      <c r="P348" s="120">
        <f t="shared" si="68"/>
        <v>0</v>
      </c>
      <c r="Q348" s="120">
        <f t="shared" si="69"/>
        <v>0</v>
      </c>
      <c r="R348" s="120">
        <f t="shared" si="72"/>
        <v>0</v>
      </c>
      <c r="S348" s="120">
        <f t="shared" si="70"/>
        <v>0</v>
      </c>
      <c r="T348" s="120" t="str">
        <f t="shared" si="62"/>
        <v/>
      </c>
      <c r="U348" s="113">
        <f>IFERROR(IF(P348&lt;8,기준정보!$H$7-N348,0),0)</f>
        <v>0</v>
      </c>
      <c r="V348" s="120">
        <f t="shared" si="71"/>
        <v>0</v>
      </c>
      <c r="W348" s="110"/>
    </row>
    <row r="349" spans="1:23">
      <c r="A349" s="89" t="s">
        <v>622</v>
      </c>
      <c r="B349" s="89" t="s">
        <v>289</v>
      </c>
      <c r="C349" s="89" t="s">
        <v>44</v>
      </c>
      <c r="D349" s="89" t="s">
        <v>50</v>
      </c>
      <c r="E349" s="89" t="s">
        <v>50</v>
      </c>
      <c r="F349" s="102">
        <f t="shared" si="61"/>
        <v>43857</v>
      </c>
      <c r="G349" s="125" t="str">
        <f t="shared" si="63"/>
        <v>1월</v>
      </c>
      <c r="H349" s="108">
        <f t="shared" si="64"/>
        <v>1</v>
      </c>
      <c r="I349" s="108" t="str">
        <f>VLOOKUP(H349,기준정보!D:E,2,FALSE)</f>
        <v>월</v>
      </c>
      <c r="J349" s="110" t="str">
        <f>IFERROR(VLOOKUP(F349,기준정보!A:B,2,FALSE),"")</f>
        <v>설연휴</v>
      </c>
      <c r="K349" s="110" t="str">
        <f t="shared" si="65"/>
        <v>휴무</v>
      </c>
      <c r="L349" s="113" t="str">
        <f>IFERROR(IF(E349-D349&lt;0,기준정보!$H$11-공여사들_가공!D349+공여사들_가공!E349,E349-D349),"")</f>
        <v/>
      </c>
      <c r="M349" s="113">
        <f>IF(E349&gt;=기준정보!$H$4,기준정보!$H$6,IF(E349&gt;=기준정보!$H$3,E349-기준정보!$H$3,IF(E349&gt;=기준정보!$H$2,기준정보!$H$5,IF(E349&gt;=기준정보!$H$1,E349-기준정보!$H$1,0))))</f>
        <v>0</v>
      </c>
      <c r="N349" s="113" t="str">
        <f t="shared" si="66"/>
        <v/>
      </c>
      <c r="O349" s="114" t="str">
        <f t="shared" si="67"/>
        <v/>
      </c>
      <c r="P349" s="120">
        <f t="shared" si="68"/>
        <v>0</v>
      </c>
      <c r="Q349" s="120">
        <f t="shared" si="69"/>
        <v>0</v>
      </c>
      <c r="R349" s="120">
        <f t="shared" si="72"/>
        <v>0</v>
      </c>
      <c r="S349" s="120">
        <f t="shared" si="70"/>
        <v>0</v>
      </c>
      <c r="T349" s="120" t="str">
        <f t="shared" si="62"/>
        <v/>
      </c>
      <c r="U349" s="113">
        <f>IFERROR(IF(P349&lt;8,기준정보!$H$7-N349,0),0)</f>
        <v>0</v>
      </c>
      <c r="V349" s="120">
        <f t="shared" si="71"/>
        <v>0</v>
      </c>
      <c r="W349" s="110"/>
    </row>
    <row r="350" spans="1:23">
      <c r="A350" s="89" t="s">
        <v>622</v>
      </c>
      <c r="B350" s="89" t="s">
        <v>290</v>
      </c>
      <c r="C350" s="89" t="s">
        <v>49</v>
      </c>
      <c r="D350" s="89" t="s">
        <v>50</v>
      </c>
      <c r="E350" s="89" t="s">
        <v>50</v>
      </c>
      <c r="F350" s="102">
        <f t="shared" si="61"/>
        <v>43857</v>
      </c>
      <c r="G350" s="125" t="str">
        <f t="shared" si="63"/>
        <v>1월</v>
      </c>
      <c r="H350" s="108">
        <f t="shared" si="64"/>
        <v>1</v>
      </c>
      <c r="I350" s="108" t="str">
        <f>VLOOKUP(H350,기준정보!D:E,2,FALSE)</f>
        <v>월</v>
      </c>
      <c r="J350" s="110" t="str">
        <f>IFERROR(VLOOKUP(F350,기준정보!A:B,2,FALSE),"")</f>
        <v>설연휴</v>
      </c>
      <c r="K350" s="110" t="str">
        <f t="shared" si="65"/>
        <v>휴무</v>
      </c>
      <c r="L350" s="113" t="str">
        <f>IFERROR(IF(E350-D350&lt;0,기준정보!$H$11-공여사들_가공!D350+공여사들_가공!E350,E350-D350),"")</f>
        <v/>
      </c>
      <c r="M350" s="113">
        <f>IF(E350&gt;=기준정보!$H$4,기준정보!$H$6,IF(E350&gt;=기준정보!$H$3,E350-기준정보!$H$3,IF(E350&gt;=기준정보!$H$2,기준정보!$H$5,IF(E350&gt;=기준정보!$H$1,E350-기준정보!$H$1,0))))</f>
        <v>0</v>
      </c>
      <c r="N350" s="113" t="str">
        <f t="shared" si="66"/>
        <v/>
      </c>
      <c r="O350" s="114" t="str">
        <f t="shared" si="67"/>
        <v/>
      </c>
      <c r="P350" s="120">
        <f t="shared" si="68"/>
        <v>0</v>
      </c>
      <c r="Q350" s="120">
        <f t="shared" si="69"/>
        <v>0</v>
      </c>
      <c r="R350" s="120">
        <f t="shared" si="72"/>
        <v>0</v>
      </c>
      <c r="S350" s="120">
        <f t="shared" si="70"/>
        <v>0</v>
      </c>
      <c r="T350" s="120" t="str">
        <f t="shared" si="62"/>
        <v/>
      </c>
      <c r="U350" s="113">
        <f>IFERROR(IF(P350&lt;8,기준정보!$H$7-N350,0),0)</f>
        <v>0</v>
      </c>
      <c r="V350" s="120">
        <f t="shared" si="71"/>
        <v>0</v>
      </c>
      <c r="W350" s="110"/>
    </row>
    <row r="351" spans="1:23">
      <c r="A351" s="89" t="s">
        <v>622</v>
      </c>
      <c r="B351" s="89" t="s">
        <v>291</v>
      </c>
      <c r="C351" s="89" t="s">
        <v>309</v>
      </c>
      <c r="D351" s="89" t="s">
        <v>50</v>
      </c>
      <c r="E351" s="89" t="s">
        <v>50</v>
      </c>
      <c r="F351" s="102">
        <f t="shared" si="61"/>
        <v>43857</v>
      </c>
      <c r="G351" s="125" t="str">
        <f t="shared" si="63"/>
        <v>1월</v>
      </c>
      <c r="H351" s="108">
        <f t="shared" si="64"/>
        <v>1</v>
      </c>
      <c r="I351" s="108" t="str">
        <f>VLOOKUP(H351,기준정보!D:E,2,FALSE)</f>
        <v>월</v>
      </c>
      <c r="J351" s="110" t="str">
        <f>IFERROR(VLOOKUP(F351,기준정보!A:B,2,FALSE),"")</f>
        <v>설연휴</v>
      </c>
      <c r="K351" s="110" t="str">
        <f t="shared" si="65"/>
        <v>휴무</v>
      </c>
      <c r="L351" s="113" t="str">
        <f>IFERROR(IF(E351-D351&lt;0,기준정보!$H$11-공여사들_가공!D351+공여사들_가공!E351,E351-D351),"")</f>
        <v/>
      </c>
      <c r="M351" s="113">
        <f>IF(E351&gt;=기준정보!$H$4,기준정보!$H$6,IF(E351&gt;=기준정보!$H$3,E351-기준정보!$H$3,IF(E351&gt;=기준정보!$H$2,기준정보!$H$5,IF(E351&gt;=기준정보!$H$1,E351-기준정보!$H$1,0))))</f>
        <v>0</v>
      </c>
      <c r="N351" s="113" t="str">
        <f t="shared" si="66"/>
        <v/>
      </c>
      <c r="O351" s="114" t="str">
        <f t="shared" si="67"/>
        <v/>
      </c>
      <c r="P351" s="120">
        <f t="shared" si="68"/>
        <v>0</v>
      </c>
      <c r="Q351" s="120">
        <f t="shared" si="69"/>
        <v>0</v>
      </c>
      <c r="R351" s="120">
        <f t="shared" si="72"/>
        <v>0</v>
      </c>
      <c r="S351" s="120">
        <f t="shared" si="70"/>
        <v>0</v>
      </c>
      <c r="T351" s="120" t="str">
        <f t="shared" si="62"/>
        <v/>
      </c>
      <c r="U351" s="113">
        <f>IFERROR(IF(P351&lt;8,기준정보!$H$7-N351,0),0)</f>
        <v>0</v>
      </c>
      <c r="V351" s="120">
        <f t="shared" si="71"/>
        <v>0</v>
      </c>
      <c r="W351" s="110"/>
    </row>
    <row r="352" spans="1:23">
      <c r="A352" s="89" t="s">
        <v>622</v>
      </c>
      <c r="B352" s="89" t="s">
        <v>292</v>
      </c>
      <c r="C352" s="89" t="s">
        <v>45</v>
      </c>
      <c r="D352" s="89" t="s">
        <v>50</v>
      </c>
      <c r="E352" s="89" t="s">
        <v>50</v>
      </c>
      <c r="F352" s="102">
        <f t="shared" si="61"/>
        <v>43857</v>
      </c>
      <c r="G352" s="125" t="str">
        <f t="shared" si="63"/>
        <v>1월</v>
      </c>
      <c r="H352" s="108">
        <f t="shared" si="64"/>
        <v>1</v>
      </c>
      <c r="I352" s="108" t="str">
        <f>VLOOKUP(H352,기준정보!D:E,2,FALSE)</f>
        <v>월</v>
      </c>
      <c r="J352" s="110" t="str">
        <f>IFERROR(VLOOKUP(F352,기준정보!A:B,2,FALSE),"")</f>
        <v>설연휴</v>
      </c>
      <c r="K352" s="110" t="str">
        <f t="shared" si="65"/>
        <v>휴무</v>
      </c>
      <c r="L352" s="113" t="str">
        <f>IFERROR(IF(E352-D352&lt;0,기준정보!$H$11-공여사들_가공!D352+공여사들_가공!E352,E352-D352),"")</f>
        <v/>
      </c>
      <c r="M352" s="113">
        <f>IF(E352&gt;=기준정보!$H$4,기준정보!$H$6,IF(E352&gt;=기준정보!$H$3,E352-기준정보!$H$3,IF(E352&gt;=기준정보!$H$2,기준정보!$H$5,IF(E352&gt;=기준정보!$H$1,E352-기준정보!$H$1,0))))</f>
        <v>0</v>
      </c>
      <c r="N352" s="113" t="str">
        <f t="shared" si="66"/>
        <v/>
      </c>
      <c r="O352" s="114" t="str">
        <f t="shared" si="67"/>
        <v/>
      </c>
      <c r="P352" s="120">
        <f t="shared" si="68"/>
        <v>0</v>
      </c>
      <c r="Q352" s="120">
        <f t="shared" si="69"/>
        <v>0</v>
      </c>
      <c r="R352" s="120">
        <f t="shared" si="72"/>
        <v>0</v>
      </c>
      <c r="S352" s="120">
        <f t="shared" si="70"/>
        <v>0</v>
      </c>
      <c r="T352" s="120" t="str">
        <f t="shared" si="62"/>
        <v/>
      </c>
      <c r="U352" s="113">
        <f>IFERROR(IF(P352&lt;8,기준정보!$H$7-N352,0),0)</f>
        <v>0</v>
      </c>
      <c r="V352" s="120">
        <f t="shared" si="71"/>
        <v>0</v>
      </c>
      <c r="W352" s="110"/>
    </row>
    <row r="353" spans="1:23">
      <c r="A353" s="89" t="s">
        <v>623</v>
      </c>
      <c r="B353" s="89" t="s">
        <v>294</v>
      </c>
      <c r="C353" s="89" t="s">
        <v>45</v>
      </c>
      <c r="D353" s="89" t="s">
        <v>50</v>
      </c>
      <c r="E353" s="89" t="s">
        <v>50</v>
      </c>
      <c r="F353" s="102">
        <f t="shared" si="61"/>
        <v>43858</v>
      </c>
      <c r="G353" s="125" t="str">
        <f t="shared" si="63"/>
        <v>1월</v>
      </c>
      <c r="H353" s="108">
        <f t="shared" si="64"/>
        <v>2</v>
      </c>
      <c r="I353" s="108" t="str">
        <f>VLOOKUP(H353,기준정보!D:E,2,FALSE)</f>
        <v>화</v>
      </c>
      <c r="J353" s="110" t="str">
        <f>IFERROR(VLOOKUP(F353,기준정보!A:B,2,FALSE),"")</f>
        <v/>
      </c>
      <c r="K353" s="110" t="str">
        <f t="shared" si="65"/>
        <v>정상근무</v>
      </c>
      <c r="L353" s="113" t="str">
        <f>IFERROR(IF(E353-D353&lt;0,기준정보!$H$11-공여사들_가공!D353+공여사들_가공!E353,E353-D353),"")</f>
        <v/>
      </c>
      <c r="M353" s="113">
        <f>IF(E353&gt;=기준정보!$H$4,기준정보!$H$6,IF(E353&gt;=기준정보!$H$3,E353-기준정보!$H$3,IF(E353&gt;=기준정보!$H$2,기준정보!$H$5,IF(E353&gt;=기준정보!$H$1,E353-기준정보!$H$1,0))))</f>
        <v>0</v>
      </c>
      <c r="N353" s="113" t="str">
        <f t="shared" si="66"/>
        <v/>
      </c>
      <c r="O353" s="114" t="str">
        <f t="shared" si="67"/>
        <v/>
      </c>
      <c r="P353" s="120">
        <f t="shared" si="68"/>
        <v>0</v>
      </c>
      <c r="Q353" s="120">
        <f t="shared" si="69"/>
        <v>0</v>
      </c>
      <c r="R353" s="120">
        <f t="shared" si="72"/>
        <v>0</v>
      </c>
      <c r="S353" s="120">
        <f t="shared" si="70"/>
        <v>0</v>
      </c>
      <c r="T353" s="120" t="str">
        <f t="shared" si="62"/>
        <v/>
      </c>
      <c r="U353" s="113">
        <f>IFERROR(IF(P353&lt;8,기준정보!$H$7-N353,0),0)</f>
        <v>0</v>
      </c>
      <c r="V353" s="120">
        <f t="shared" si="71"/>
        <v>0</v>
      </c>
      <c r="W353" s="110"/>
    </row>
    <row r="354" spans="1:23">
      <c r="A354" s="89" t="s">
        <v>623</v>
      </c>
      <c r="B354" s="89" t="s">
        <v>295</v>
      </c>
      <c r="C354" s="89" t="s">
        <v>43</v>
      </c>
      <c r="D354" s="89" t="s">
        <v>481</v>
      </c>
      <c r="E354" s="89" t="s">
        <v>211</v>
      </c>
      <c r="F354" s="102">
        <f t="shared" si="61"/>
        <v>43858</v>
      </c>
      <c r="G354" s="125" t="str">
        <f t="shared" si="63"/>
        <v>1월</v>
      </c>
      <c r="H354" s="108">
        <f t="shared" si="64"/>
        <v>2</v>
      </c>
      <c r="I354" s="108" t="str">
        <f>VLOOKUP(H354,기준정보!D:E,2,FALSE)</f>
        <v>화</v>
      </c>
      <c r="J354" s="110" t="str">
        <f>IFERROR(VLOOKUP(F354,기준정보!A:B,2,FALSE),"")</f>
        <v/>
      </c>
      <c r="K354" s="110" t="str">
        <f t="shared" si="65"/>
        <v>정상근무</v>
      </c>
      <c r="L354" s="113">
        <f>IFERROR(IF(E354-D354&lt;0,기준정보!$H$11-공여사들_가공!D354+공여사들_가공!E354,E354-D354),"")</f>
        <v>0.39015046296296291</v>
      </c>
      <c r="M354" s="113">
        <f>IF(E354&gt;=기준정보!$H$4,기준정보!$H$6,IF(E354&gt;=기준정보!$H$3,E354-기준정보!$H$3,IF(E354&gt;=기준정보!$H$2,기준정보!$H$5,IF(E354&gt;=기준정보!$H$1,E354-기준정보!$H$1,0))))</f>
        <v>2.50231481481481E-2</v>
      </c>
      <c r="N354" s="113">
        <f t="shared" si="66"/>
        <v>0.36512731481481481</v>
      </c>
      <c r="O354" s="114">
        <f t="shared" si="67"/>
        <v>8.7630555555555549</v>
      </c>
      <c r="P354" s="120">
        <f t="shared" si="68"/>
        <v>8</v>
      </c>
      <c r="Q354" s="120">
        <f t="shared" si="69"/>
        <v>8</v>
      </c>
      <c r="R354" s="120">
        <f t="shared" si="72"/>
        <v>0</v>
      </c>
      <c r="S354" s="120">
        <f t="shared" si="70"/>
        <v>0</v>
      </c>
      <c r="T354" s="120" t="str">
        <f t="shared" si="62"/>
        <v>정</v>
      </c>
      <c r="U354" s="113">
        <f>IFERROR(IF(P354&lt;8,기준정보!$H$7-N354,0),0)</f>
        <v>0</v>
      </c>
      <c r="V354" s="120">
        <f t="shared" si="71"/>
        <v>0</v>
      </c>
      <c r="W354" s="110"/>
    </row>
    <row r="355" spans="1:23">
      <c r="A355" s="89" t="s">
        <v>623</v>
      </c>
      <c r="B355" s="89" t="s">
        <v>296</v>
      </c>
      <c r="C355" s="89" t="s">
        <v>46</v>
      </c>
      <c r="D355" s="89" t="s">
        <v>266</v>
      </c>
      <c r="E355" s="89" t="s">
        <v>71</v>
      </c>
      <c r="F355" s="102">
        <f t="shared" si="61"/>
        <v>43858</v>
      </c>
      <c r="G355" s="125" t="str">
        <f t="shared" si="63"/>
        <v>1월</v>
      </c>
      <c r="H355" s="108">
        <f t="shared" si="64"/>
        <v>2</v>
      </c>
      <c r="I355" s="108" t="str">
        <f>VLOOKUP(H355,기준정보!D:E,2,FALSE)</f>
        <v>화</v>
      </c>
      <c r="J355" s="110" t="str">
        <f>IFERROR(VLOOKUP(F355,기준정보!A:B,2,FALSE),"")</f>
        <v/>
      </c>
      <c r="K355" s="110" t="str">
        <f t="shared" si="65"/>
        <v>정상근무</v>
      </c>
      <c r="L355" s="113">
        <f>IFERROR(IF(E355-D355&lt;0,기준정보!$H$11-공여사들_가공!D355+공여사들_가공!E355,E355-D355),"")</f>
        <v>0.38023148148148145</v>
      </c>
      <c r="M355" s="113">
        <f>IF(E355&gt;=기준정보!$H$4,기준정보!$H$6,IF(E355&gt;=기준정보!$H$3,E355-기준정보!$H$3,IF(E355&gt;=기준정보!$H$2,기준정보!$H$5,IF(E355&gt;=기준정보!$H$1,E355-기준정보!$H$1,0))))</f>
        <v>2.1504629629629624E-2</v>
      </c>
      <c r="N355" s="113">
        <f t="shared" si="66"/>
        <v>0.35872685185185182</v>
      </c>
      <c r="O355" s="114">
        <f t="shared" si="67"/>
        <v>8.6094444444444438</v>
      </c>
      <c r="P355" s="120">
        <f t="shared" si="68"/>
        <v>8</v>
      </c>
      <c r="Q355" s="120">
        <f t="shared" si="69"/>
        <v>8</v>
      </c>
      <c r="R355" s="120">
        <f t="shared" si="72"/>
        <v>0</v>
      </c>
      <c r="S355" s="120">
        <f t="shared" si="70"/>
        <v>0</v>
      </c>
      <c r="T355" s="120" t="str">
        <f t="shared" si="62"/>
        <v>정</v>
      </c>
      <c r="U355" s="113">
        <f>IFERROR(IF(P355&lt;8,기준정보!$H$7-N355,0),0)</f>
        <v>0</v>
      </c>
      <c r="V355" s="120">
        <f t="shared" si="71"/>
        <v>0</v>
      </c>
      <c r="W355" s="110"/>
    </row>
    <row r="356" spans="1:23">
      <c r="A356" s="89" t="s">
        <v>623</v>
      </c>
      <c r="B356" s="89" t="s">
        <v>297</v>
      </c>
      <c r="C356" s="89" t="s">
        <v>45</v>
      </c>
      <c r="D356" s="89" t="s">
        <v>624</v>
      </c>
      <c r="E356" s="89" t="s">
        <v>50</v>
      </c>
      <c r="F356" s="102">
        <f t="shared" si="61"/>
        <v>43858</v>
      </c>
      <c r="G356" s="125" t="str">
        <f t="shared" si="63"/>
        <v>1월</v>
      </c>
      <c r="H356" s="108">
        <f t="shared" si="64"/>
        <v>2</v>
      </c>
      <c r="I356" s="108" t="str">
        <f>VLOOKUP(H356,기준정보!D:E,2,FALSE)</f>
        <v>화</v>
      </c>
      <c r="J356" s="110" t="str">
        <f>IFERROR(VLOOKUP(F356,기준정보!A:B,2,FALSE),"")</f>
        <v/>
      </c>
      <c r="K356" s="110" t="str">
        <f t="shared" si="65"/>
        <v>정상근무</v>
      </c>
      <c r="L356" s="113" t="str">
        <f>IFERROR(IF(E356-D356&lt;0,기준정보!$H$11-공여사들_가공!D356+공여사들_가공!E356,E356-D356),"")</f>
        <v/>
      </c>
      <c r="M356" s="113">
        <f>IF(E356&gt;=기준정보!$H$4,기준정보!$H$6,IF(E356&gt;=기준정보!$H$3,E356-기준정보!$H$3,IF(E356&gt;=기준정보!$H$2,기준정보!$H$5,IF(E356&gt;=기준정보!$H$1,E356-기준정보!$H$1,0))))</f>
        <v>0</v>
      </c>
      <c r="N356" s="113" t="str">
        <f t="shared" si="66"/>
        <v/>
      </c>
      <c r="O356" s="114" t="str">
        <f t="shared" si="67"/>
        <v/>
      </c>
      <c r="P356" s="120">
        <f t="shared" si="68"/>
        <v>0</v>
      </c>
      <c r="Q356" s="120">
        <f t="shared" si="69"/>
        <v>0</v>
      </c>
      <c r="R356" s="120">
        <f t="shared" si="72"/>
        <v>0</v>
      </c>
      <c r="S356" s="120">
        <f t="shared" si="70"/>
        <v>0</v>
      </c>
      <c r="T356" s="120" t="str">
        <f t="shared" si="62"/>
        <v/>
      </c>
      <c r="U356" s="113">
        <f>IFERROR(IF(P356&lt;8,기준정보!$H$7-N356,0),0)</f>
        <v>0</v>
      </c>
      <c r="V356" s="120">
        <f t="shared" si="71"/>
        <v>0</v>
      </c>
      <c r="W356" s="110"/>
    </row>
    <row r="357" spans="1:23">
      <c r="A357" s="89" t="s">
        <v>623</v>
      </c>
      <c r="B357" s="89" t="s">
        <v>298</v>
      </c>
      <c r="C357" s="89" t="s">
        <v>48</v>
      </c>
      <c r="D357" s="89" t="s">
        <v>50</v>
      </c>
      <c r="E357" s="89" t="s">
        <v>50</v>
      </c>
      <c r="F357" s="102">
        <f t="shared" si="61"/>
        <v>43858</v>
      </c>
      <c r="G357" s="125" t="str">
        <f t="shared" si="63"/>
        <v>1월</v>
      </c>
      <c r="H357" s="108">
        <f t="shared" si="64"/>
        <v>2</v>
      </c>
      <c r="I357" s="108" t="str">
        <f>VLOOKUP(H357,기준정보!D:E,2,FALSE)</f>
        <v>화</v>
      </c>
      <c r="J357" s="110" t="str">
        <f>IFERROR(VLOOKUP(F357,기준정보!A:B,2,FALSE),"")</f>
        <v/>
      </c>
      <c r="K357" s="110" t="str">
        <f t="shared" si="65"/>
        <v>정상근무</v>
      </c>
      <c r="L357" s="113" t="str">
        <f>IFERROR(IF(E357-D357&lt;0,기준정보!$H$11-공여사들_가공!D357+공여사들_가공!E357,E357-D357),"")</f>
        <v/>
      </c>
      <c r="M357" s="113">
        <f>IF(E357&gt;=기준정보!$H$4,기준정보!$H$6,IF(E357&gt;=기준정보!$H$3,E357-기준정보!$H$3,IF(E357&gt;=기준정보!$H$2,기준정보!$H$5,IF(E357&gt;=기준정보!$H$1,E357-기준정보!$H$1,0))))</f>
        <v>0</v>
      </c>
      <c r="N357" s="113" t="str">
        <f t="shared" si="66"/>
        <v/>
      </c>
      <c r="O357" s="114" t="str">
        <f t="shared" si="67"/>
        <v/>
      </c>
      <c r="P357" s="120">
        <f t="shared" si="68"/>
        <v>0</v>
      </c>
      <c r="Q357" s="120">
        <f t="shared" si="69"/>
        <v>0</v>
      </c>
      <c r="R357" s="120">
        <f t="shared" si="72"/>
        <v>0</v>
      </c>
      <c r="S357" s="120">
        <f t="shared" si="70"/>
        <v>0</v>
      </c>
      <c r="T357" s="120" t="str">
        <f t="shared" si="62"/>
        <v/>
      </c>
      <c r="U357" s="113">
        <f>IFERROR(IF(P357&lt;8,기준정보!$H$7-N357,0),0)</f>
        <v>0</v>
      </c>
      <c r="V357" s="120">
        <f t="shared" si="71"/>
        <v>0</v>
      </c>
      <c r="W357" s="110"/>
    </row>
    <row r="358" spans="1:23">
      <c r="A358" s="89" t="s">
        <v>623</v>
      </c>
      <c r="B358" s="89" t="s">
        <v>299</v>
      </c>
      <c r="C358" s="89" t="s">
        <v>47</v>
      </c>
      <c r="D358" s="89" t="s">
        <v>50</v>
      </c>
      <c r="E358" s="89" t="s">
        <v>50</v>
      </c>
      <c r="F358" s="102">
        <f t="shared" si="61"/>
        <v>43858</v>
      </c>
      <c r="G358" s="125" t="str">
        <f t="shared" si="63"/>
        <v>1월</v>
      </c>
      <c r="H358" s="108">
        <f t="shared" si="64"/>
        <v>2</v>
      </c>
      <c r="I358" s="108" t="str">
        <f>VLOOKUP(H358,기준정보!D:E,2,FALSE)</f>
        <v>화</v>
      </c>
      <c r="J358" s="110" t="str">
        <f>IFERROR(VLOOKUP(F358,기준정보!A:B,2,FALSE),"")</f>
        <v/>
      </c>
      <c r="K358" s="110" t="str">
        <f t="shared" si="65"/>
        <v>정상근무</v>
      </c>
      <c r="L358" s="113" t="str">
        <f>IFERROR(IF(E358-D358&lt;0,기준정보!$H$11-공여사들_가공!D358+공여사들_가공!E358,E358-D358),"")</f>
        <v/>
      </c>
      <c r="M358" s="113">
        <f>IF(E358&gt;=기준정보!$H$4,기준정보!$H$6,IF(E358&gt;=기준정보!$H$3,E358-기준정보!$H$3,IF(E358&gt;=기준정보!$H$2,기준정보!$H$5,IF(E358&gt;=기준정보!$H$1,E358-기준정보!$H$1,0))))</f>
        <v>0</v>
      </c>
      <c r="N358" s="113" t="str">
        <f t="shared" si="66"/>
        <v/>
      </c>
      <c r="O358" s="114" t="str">
        <f t="shared" si="67"/>
        <v/>
      </c>
      <c r="P358" s="120">
        <f t="shared" si="68"/>
        <v>0</v>
      </c>
      <c r="Q358" s="120">
        <f t="shared" si="69"/>
        <v>0</v>
      </c>
      <c r="R358" s="120">
        <f t="shared" si="72"/>
        <v>0</v>
      </c>
      <c r="S358" s="120">
        <f t="shared" si="70"/>
        <v>0</v>
      </c>
      <c r="T358" s="120" t="str">
        <f t="shared" si="62"/>
        <v/>
      </c>
      <c r="U358" s="113">
        <f>IFERROR(IF(P358&lt;8,기준정보!$H$7-N358,0),0)</f>
        <v>0</v>
      </c>
      <c r="V358" s="120">
        <f t="shared" si="71"/>
        <v>0</v>
      </c>
      <c r="W358" s="110"/>
    </row>
    <row r="359" spans="1:23">
      <c r="A359" s="89" t="s">
        <v>623</v>
      </c>
      <c r="B359" s="89" t="s">
        <v>300</v>
      </c>
      <c r="C359" s="89" t="s">
        <v>47</v>
      </c>
      <c r="D359" s="89" t="s">
        <v>625</v>
      </c>
      <c r="E359" s="89" t="s">
        <v>626</v>
      </c>
      <c r="F359" s="102">
        <f t="shared" si="61"/>
        <v>43858</v>
      </c>
      <c r="G359" s="125" t="str">
        <f t="shared" si="63"/>
        <v>1월</v>
      </c>
      <c r="H359" s="108">
        <f t="shared" si="64"/>
        <v>2</v>
      </c>
      <c r="I359" s="108" t="str">
        <f>VLOOKUP(H359,기준정보!D:E,2,FALSE)</f>
        <v>화</v>
      </c>
      <c r="J359" s="110" t="str">
        <f>IFERROR(VLOOKUP(F359,기준정보!A:B,2,FALSE),"")</f>
        <v/>
      </c>
      <c r="K359" s="110" t="str">
        <f t="shared" si="65"/>
        <v>정상근무</v>
      </c>
      <c r="L359" s="113">
        <f>IFERROR(IF(E359-D359&lt;0,기준정보!$H$11-공여사들_가공!D359+공여사들_가공!E359,E359-D359),"")</f>
        <v>0.50424768518518515</v>
      </c>
      <c r="M359" s="113" t="str">
        <f>IF(E359&gt;=기준정보!$H$4,기준정보!$H$6,IF(E359&gt;=기준정보!$H$3,E359-기준정보!$H$3,IF(E359&gt;=기준정보!$H$2,기준정보!$H$5,IF(E359&gt;=기준정보!$H$1,E359-기준정보!$H$1,0))))</f>
        <v>2:00:00</v>
      </c>
      <c r="N359" s="113">
        <f t="shared" si="66"/>
        <v>0.42091435185185183</v>
      </c>
      <c r="O359" s="114">
        <f t="shared" si="67"/>
        <v>10.101944444444444</v>
      </c>
      <c r="P359" s="120">
        <f t="shared" si="68"/>
        <v>10</v>
      </c>
      <c r="Q359" s="120">
        <f t="shared" si="69"/>
        <v>8</v>
      </c>
      <c r="R359" s="120">
        <f t="shared" si="72"/>
        <v>2</v>
      </c>
      <c r="S359" s="120">
        <f t="shared" si="70"/>
        <v>0</v>
      </c>
      <c r="T359" s="120" t="str">
        <f t="shared" si="62"/>
        <v>정</v>
      </c>
      <c r="U359" s="113">
        <f>IFERROR(IF(P359&lt;8,기준정보!$H$7-N359,0),0)</f>
        <v>0</v>
      </c>
      <c r="V359" s="120">
        <f t="shared" si="71"/>
        <v>0</v>
      </c>
      <c r="W359" s="110"/>
    </row>
    <row r="360" spans="1:23">
      <c r="A360" s="89" t="s">
        <v>623</v>
      </c>
      <c r="B360" s="89" t="s">
        <v>301</v>
      </c>
      <c r="C360" s="89" t="s">
        <v>44</v>
      </c>
      <c r="D360" s="89" t="s">
        <v>627</v>
      </c>
      <c r="E360" s="89" t="s">
        <v>628</v>
      </c>
      <c r="F360" s="102">
        <f t="shared" si="61"/>
        <v>43858</v>
      </c>
      <c r="G360" s="125" t="str">
        <f t="shared" si="63"/>
        <v>1월</v>
      </c>
      <c r="H360" s="108">
        <f t="shared" si="64"/>
        <v>2</v>
      </c>
      <c r="I360" s="108" t="str">
        <f>VLOOKUP(H360,기준정보!D:E,2,FALSE)</f>
        <v>화</v>
      </c>
      <c r="J360" s="110" t="str">
        <f>IFERROR(VLOOKUP(F360,기준정보!A:B,2,FALSE),"")</f>
        <v/>
      </c>
      <c r="K360" s="110" t="str">
        <f t="shared" si="65"/>
        <v>정상근무</v>
      </c>
      <c r="L360" s="113">
        <f>IFERROR(IF(E360-D360&lt;0,기준정보!$H$11-공여사들_가공!D360+공여사들_가공!E360,E360-D360),"")</f>
        <v>0.39334490740740741</v>
      </c>
      <c r="M360" s="113">
        <f>IF(E360&gt;=기준정보!$H$4,기준정보!$H$6,IF(E360&gt;=기준정보!$H$3,E360-기준정보!$H$3,IF(E360&gt;=기준정보!$H$2,기준정보!$H$5,IF(E360&gt;=기준정보!$H$1,E360-기준정보!$H$1,0))))</f>
        <v>2.5231481481481466E-2</v>
      </c>
      <c r="N360" s="113">
        <f t="shared" si="66"/>
        <v>0.36811342592592594</v>
      </c>
      <c r="O360" s="114">
        <f t="shared" si="67"/>
        <v>8.8347222222222221</v>
      </c>
      <c r="P360" s="120">
        <f t="shared" si="68"/>
        <v>8</v>
      </c>
      <c r="Q360" s="120">
        <f t="shared" si="69"/>
        <v>8</v>
      </c>
      <c r="R360" s="120">
        <f t="shared" si="72"/>
        <v>0</v>
      </c>
      <c r="S360" s="120">
        <f t="shared" si="70"/>
        <v>0</v>
      </c>
      <c r="T360" s="120" t="str">
        <f t="shared" si="62"/>
        <v>정</v>
      </c>
      <c r="U360" s="113">
        <f>IFERROR(IF(P360&lt;8,기준정보!$H$7-N360,0),0)</f>
        <v>0</v>
      </c>
      <c r="V360" s="120">
        <f t="shared" si="71"/>
        <v>0</v>
      </c>
      <c r="W360" s="110"/>
    </row>
    <row r="361" spans="1:23">
      <c r="A361" s="89" t="s">
        <v>623</v>
      </c>
      <c r="B361" s="89" t="s">
        <v>288</v>
      </c>
      <c r="C361" s="89" t="s">
        <v>45</v>
      </c>
      <c r="D361" s="89" t="s">
        <v>629</v>
      </c>
      <c r="E361" s="89" t="s">
        <v>630</v>
      </c>
      <c r="F361" s="102">
        <f t="shared" si="61"/>
        <v>43858</v>
      </c>
      <c r="G361" s="125" t="str">
        <f t="shared" si="63"/>
        <v>1월</v>
      </c>
      <c r="H361" s="108">
        <f t="shared" si="64"/>
        <v>2</v>
      </c>
      <c r="I361" s="108" t="str">
        <f>VLOOKUP(H361,기준정보!D:E,2,FALSE)</f>
        <v>화</v>
      </c>
      <c r="J361" s="110" t="str">
        <f>IFERROR(VLOOKUP(F361,기준정보!A:B,2,FALSE),"")</f>
        <v/>
      </c>
      <c r="K361" s="110" t="str">
        <f t="shared" si="65"/>
        <v>정상근무</v>
      </c>
      <c r="L361" s="113">
        <f>IFERROR(IF(E361-D361&lt;0,기준정보!$H$11-공여사들_가공!D361+공여사들_가공!E361,E361-D361),"")</f>
        <v>0.54335648148148152</v>
      </c>
      <c r="M361" s="113" t="str">
        <f>IF(E361&gt;=기준정보!$H$4,기준정보!$H$6,IF(E361&gt;=기준정보!$H$3,E361-기준정보!$H$3,IF(E361&gt;=기준정보!$H$2,기준정보!$H$5,IF(E361&gt;=기준정보!$H$1,E361-기준정보!$H$1,0))))</f>
        <v>2:00:00</v>
      </c>
      <c r="N361" s="113">
        <f t="shared" si="66"/>
        <v>0.46002314814814821</v>
      </c>
      <c r="O361" s="114">
        <f t="shared" si="67"/>
        <v>11.040555555555555</v>
      </c>
      <c r="P361" s="120">
        <f t="shared" si="68"/>
        <v>11</v>
      </c>
      <c r="Q361" s="120">
        <f t="shared" si="69"/>
        <v>8</v>
      </c>
      <c r="R361" s="120">
        <f t="shared" si="72"/>
        <v>3</v>
      </c>
      <c r="S361" s="120">
        <f t="shared" si="70"/>
        <v>0</v>
      </c>
      <c r="T361" s="120" t="str">
        <f t="shared" si="62"/>
        <v>정</v>
      </c>
      <c r="U361" s="113">
        <f>IFERROR(IF(P361&lt;8,기준정보!$H$7-N361,0),0)</f>
        <v>0</v>
      </c>
      <c r="V361" s="120">
        <f t="shared" si="71"/>
        <v>0</v>
      </c>
      <c r="W361" s="110"/>
    </row>
    <row r="362" spans="1:23">
      <c r="A362" s="89" t="s">
        <v>623</v>
      </c>
      <c r="B362" s="89" t="s">
        <v>289</v>
      </c>
      <c r="C362" s="89" t="s">
        <v>44</v>
      </c>
      <c r="D362" s="89" t="s">
        <v>631</v>
      </c>
      <c r="E362" s="89" t="s">
        <v>632</v>
      </c>
      <c r="F362" s="102">
        <f t="shared" si="61"/>
        <v>43858</v>
      </c>
      <c r="G362" s="125" t="str">
        <f t="shared" si="63"/>
        <v>1월</v>
      </c>
      <c r="H362" s="108">
        <f t="shared" si="64"/>
        <v>2</v>
      </c>
      <c r="I362" s="108" t="str">
        <f>VLOOKUP(H362,기준정보!D:E,2,FALSE)</f>
        <v>화</v>
      </c>
      <c r="J362" s="110" t="str">
        <f>IFERROR(VLOOKUP(F362,기준정보!A:B,2,FALSE),"")</f>
        <v/>
      </c>
      <c r="K362" s="110" t="str">
        <f t="shared" si="65"/>
        <v>정상근무</v>
      </c>
      <c r="L362" s="113">
        <f>IFERROR(IF(E362-D362&lt;0,기준정보!$H$11-공여사들_가공!D362+공여사들_가공!E362,E362-D362),"")</f>
        <v>0.54587962962962966</v>
      </c>
      <c r="M362" s="113" t="str">
        <f>IF(E362&gt;=기준정보!$H$4,기준정보!$H$6,IF(E362&gt;=기준정보!$H$3,E362-기준정보!$H$3,IF(E362&gt;=기준정보!$H$2,기준정보!$H$5,IF(E362&gt;=기준정보!$H$1,E362-기준정보!$H$1,0))))</f>
        <v>2:00:00</v>
      </c>
      <c r="N362" s="113">
        <f t="shared" si="66"/>
        <v>0.46254629629629634</v>
      </c>
      <c r="O362" s="114">
        <f t="shared" si="67"/>
        <v>11.101111111111111</v>
      </c>
      <c r="P362" s="120">
        <f t="shared" si="68"/>
        <v>11</v>
      </c>
      <c r="Q362" s="120">
        <f t="shared" si="69"/>
        <v>8</v>
      </c>
      <c r="R362" s="120">
        <f t="shared" si="72"/>
        <v>3</v>
      </c>
      <c r="S362" s="120">
        <f t="shared" si="70"/>
        <v>0</v>
      </c>
      <c r="T362" s="120" t="str">
        <f t="shared" si="62"/>
        <v>정</v>
      </c>
      <c r="U362" s="113">
        <f>IFERROR(IF(P362&lt;8,기준정보!$H$7-N362,0),0)</f>
        <v>0</v>
      </c>
      <c r="V362" s="120">
        <f t="shared" si="71"/>
        <v>0</v>
      </c>
      <c r="W362" s="110"/>
    </row>
    <row r="363" spans="1:23">
      <c r="A363" s="89" t="s">
        <v>623</v>
      </c>
      <c r="B363" s="89" t="s">
        <v>290</v>
      </c>
      <c r="C363" s="89" t="s">
        <v>49</v>
      </c>
      <c r="D363" s="89" t="s">
        <v>115</v>
      </c>
      <c r="E363" s="89" t="s">
        <v>633</v>
      </c>
      <c r="F363" s="102">
        <f t="shared" si="61"/>
        <v>43858</v>
      </c>
      <c r="G363" s="125" t="str">
        <f t="shared" si="63"/>
        <v>1월</v>
      </c>
      <c r="H363" s="108">
        <f t="shared" si="64"/>
        <v>2</v>
      </c>
      <c r="I363" s="108" t="str">
        <f>VLOOKUP(H363,기준정보!D:E,2,FALSE)</f>
        <v>화</v>
      </c>
      <c r="J363" s="110" t="str">
        <f>IFERROR(VLOOKUP(F363,기준정보!A:B,2,FALSE),"")</f>
        <v/>
      </c>
      <c r="K363" s="110" t="str">
        <f t="shared" si="65"/>
        <v>정상근무</v>
      </c>
      <c r="L363" s="113">
        <f>IFERROR(IF(E363-D363&lt;0,기준정보!$H$11-공여사들_가공!D363+공여사들_가공!E363,E363-D363),"")</f>
        <v>0.37657407407407401</v>
      </c>
      <c r="M363" s="113">
        <f>IF(E363&gt;=기준정보!$H$4,기준정보!$H$6,IF(E363&gt;=기준정보!$H$3,E363-기준정보!$H$3,IF(E363&gt;=기준정보!$H$2,기준정보!$H$5,IF(E363&gt;=기준정보!$H$1,E363-기준정보!$H$1,0))))</f>
        <v>1.3969907407407334E-2</v>
      </c>
      <c r="N363" s="113">
        <f t="shared" si="66"/>
        <v>0.36260416666666667</v>
      </c>
      <c r="O363" s="114">
        <f t="shared" si="67"/>
        <v>8.7024999999999988</v>
      </c>
      <c r="P363" s="120">
        <f t="shared" si="68"/>
        <v>8</v>
      </c>
      <c r="Q363" s="120">
        <f t="shared" si="69"/>
        <v>8</v>
      </c>
      <c r="R363" s="120">
        <f t="shared" si="72"/>
        <v>0</v>
      </c>
      <c r="S363" s="120">
        <f t="shared" si="70"/>
        <v>0</v>
      </c>
      <c r="T363" s="120" t="str">
        <f t="shared" si="62"/>
        <v>정</v>
      </c>
      <c r="U363" s="113">
        <f>IFERROR(IF(P363&lt;8,기준정보!$H$7-N363,0),0)</f>
        <v>0</v>
      </c>
      <c r="V363" s="120">
        <f t="shared" si="71"/>
        <v>0</v>
      </c>
      <c r="W363" s="110"/>
    </row>
    <row r="364" spans="1:23">
      <c r="A364" s="89" t="s">
        <v>623</v>
      </c>
      <c r="B364" s="89" t="s">
        <v>291</v>
      </c>
      <c r="C364" s="89" t="s">
        <v>309</v>
      </c>
      <c r="D364" s="89" t="s">
        <v>634</v>
      </c>
      <c r="E364" s="89" t="s">
        <v>635</v>
      </c>
      <c r="F364" s="102">
        <f t="shared" si="61"/>
        <v>43858</v>
      </c>
      <c r="G364" s="125" t="str">
        <f t="shared" si="63"/>
        <v>1월</v>
      </c>
      <c r="H364" s="108">
        <f t="shared" si="64"/>
        <v>2</v>
      </c>
      <c r="I364" s="108" t="str">
        <f>VLOOKUP(H364,기준정보!D:E,2,FALSE)</f>
        <v>화</v>
      </c>
      <c r="J364" s="110" t="str">
        <f>IFERROR(VLOOKUP(F364,기준정보!A:B,2,FALSE),"")</f>
        <v/>
      </c>
      <c r="K364" s="110" t="str">
        <f t="shared" si="65"/>
        <v>정상근무</v>
      </c>
      <c r="L364" s="113">
        <f>IFERROR(IF(E364-D364&lt;0,기준정보!$H$11-공여사들_가공!D364+공여사들_가공!E364,E364-D364),"")</f>
        <v>0.41717592592592589</v>
      </c>
      <c r="M364" s="113" t="str">
        <f>IF(E364&gt;=기준정보!$H$4,기준정보!$H$6,IF(E364&gt;=기준정보!$H$3,E364-기준정보!$H$3,IF(E364&gt;=기준정보!$H$2,기준정보!$H$5,IF(E364&gt;=기준정보!$H$1,E364-기준정보!$H$1,0))))</f>
        <v>2:00:00</v>
      </c>
      <c r="N364" s="113">
        <f t="shared" si="66"/>
        <v>0.33384259259259258</v>
      </c>
      <c r="O364" s="114">
        <f t="shared" si="67"/>
        <v>8.0122222222222224</v>
      </c>
      <c r="P364" s="120">
        <f t="shared" si="68"/>
        <v>8</v>
      </c>
      <c r="Q364" s="120">
        <f t="shared" si="69"/>
        <v>8</v>
      </c>
      <c r="R364" s="120">
        <f t="shared" si="72"/>
        <v>0</v>
      </c>
      <c r="S364" s="120">
        <f t="shared" si="70"/>
        <v>0</v>
      </c>
      <c r="T364" s="120" t="str">
        <f t="shared" si="62"/>
        <v>정</v>
      </c>
      <c r="U364" s="113">
        <f>IFERROR(IF(P364&lt;8,기준정보!$H$7-N364,0),0)</f>
        <v>0</v>
      </c>
      <c r="V364" s="120">
        <f t="shared" si="71"/>
        <v>0</v>
      </c>
      <c r="W364" s="110"/>
    </row>
    <row r="365" spans="1:23">
      <c r="A365" s="89" t="s">
        <v>623</v>
      </c>
      <c r="B365" s="89" t="s">
        <v>292</v>
      </c>
      <c r="C365" s="89" t="s">
        <v>45</v>
      </c>
      <c r="D365" s="89" t="s">
        <v>50</v>
      </c>
      <c r="E365" s="89" t="s">
        <v>50</v>
      </c>
      <c r="F365" s="102">
        <f t="shared" si="61"/>
        <v>43858</v>
      </c>
      <c r="G365" s="125" t="str">
        <f t="shared" si="63"/>
        <v>1월</v>
      </c>
      <c r="H365" s="108">
        <f t="shared" si="64"/>
        <v>2</v>
      </c>
      <c r="I365" s="108" t="str">
        <f>VLOOKUP(H365,기준정보!D:E,2,FALSE)</f>
        <v>화</v>
      </c>
      <c r="J365" s="110" t="str">
        <f>IFERROR(VLOOKUP(F365,기준정보!A:B,2,FALSE),"")</f>
        <v/>
      </c>
      <c r="K365" s="110" t="str">
        <f t="shared" si="65"/>
        <v>정상근무</v>
      </c>
      <c r="L365" s="113" t="str">
        <f>IFERROR(IF(E365-D365&lt;0,기준정보!$H$11-공여사들_가공!D365+공여사들_가공!E365,E365-D365),"")</f>
        <v/>
      </c>
      <c r="M365" s="113">
        <f>IF(E365&gt;=기준정보!$H$4,기준정보!$H$6,IF(E365&gt;=기준정보!$H$3,E365-기준정보!$H$3,IF(E365&gt;=기준정보!$H$2,기준정보!$H$5,IF(E365&gt;=기준정보!$H$1,E365-기준정보!$H$1,0))))</f>
        <v>0</v>
      </c>
      <c r="N365" s="113" t="str">
        <f t="shared" si="66"/>
        <v/>
      </c>
      <c r="O365" s="114" t="str">
        <f t="shared" si="67"/>
        <v/>
      </c>
      <c r="P365" s="120">
        <f t="shared" si="68"/>
        <v>0</v>
      </c>
      <c r="Q365" s="120">
        <f t="shared" si="69"/>
        <v>0</v>
      </c>
      <c r="R365" s="120">
        <f t="shared" si="72"/>
        <v>0</v>
      </c>
      <c r="S365" s="120">
        <f t="shared" si="70"/>
        <v>0</v>
      </c>
      <c r="T365" s="120" t="str">
        <f t="shared" si="62"/>
        <v/>
      </c>
      <c r="U365" s="113">
        <f>IFERROR(IF(P365&lt;8,기준정보!$H$7-N365,0),0)</f>
        <v>0</v>
      </c>
      <c r="V365" s="120">
        <f t="shared" si="71"/>
        <v>0</v>
      </c>
      <c r="W365" s="110"/>
    </row>
    <row r="366" spans="1:23">
      <c r="A366" s="89" t="s">
        <v>636</v>
      </c>
      <c r="B366" s="89" t="s">
        <v>294</v>
      </c>
      <c r="C366" s="89" t="s">
        <v>45</v>
      </c>
      <c r="D366" s="89" t="s">
        <v>637</v>
      </c>
      <c r="E366" s="89" t="s">
        <v>638</v>
      </c>
      <c r="F366" s="102">
        <f t="shared" si="61"/>
        <v>43859</v>
      </c>
      <c r="G366" s="125" t="str">
        <f t="shared" si="63"/>
        <v>1월</v>
      </c>
      <c r="H366" s="108">
        <f t="shared" si="64"/>
        <v>3</v>
      </c>
      <c r="I366" s="108" t="str">
        <f>VLOOKUP(H366,기준정보!D:E,2,FALSE)</f>
        <v>수</v>
      </c>
      <c r="J366" s="110" t="str">
        <f>IFERROR(VLOOKUP(F366,기준정보!A:B,2,FALSE),"")</f>
        <v/>
      </c>
      <c r="K366" s="110" t="str">
        <f t="shared" si="65"/>
        <v>정상근무</v>
      </c>
      <c r="L366" s="113">
        <f>IFERROR(IF(E366-D366&lt;0,기준정보!$H$11-공여사들_가공!D366+공여사들_가공!E366,E366-D366),"")</f>
        <v>0.4821643518518518</v>
      </c>
      <c r="M366" s="113" t="str">
        <f>IF(E366&gt;=기준정보!$H$4,기준정보!$H$6,IF(E366&gt;=기준정보!$H$3,E366-기준정보!$H$3,IF(E366&gt;=기준정보!$H$2,기준정보!$H$5,IF(E366&gt;=기준정보!$H$1,E366-기준정보!$H$1,0))))</f>
        <v>2:00:00</v>
      </c>
      <c r="N366" s="113">
        <f t="shared" si="66"/>
        <v>0.39883101851851849</v>
      </c>
      <c r="O366" s="114">
        <f t="shared" si="67"/>
        <v>9.5719444444444441</v>
      </c>
      <c r="P366" s="120">
        <f t="shared" si="68"/>
        <v>9</v>
      </c>
      <c r="Q366" s="120">
        <f t="shared" si="69"/>
        <v>8</v>
      </c>
      <c r="R366" s="120">
        <f t="shared" si="72"/>
        <v>1</v>
      </c>
      <c r="S366" s="120">
        <f t="shared" si="70"/>
        <v>0</v>
      </c>
      <c r="T366" s="120" t="str">
        <f t="shared" si="62"/>
        <v>정</v>
      </c>
      <c r="U366" s="113">
        <f>IFERROR(IF(P366&lt;8,기준정보!$H$7-N366,0),0)</f>
        <v>0</v>
      </c>
      <c r="V366" s="120">
        <f t="shared" si="71"/>
        <v>0</v>
      </c>
      <c r="W366" s="110"/>
    </row>
    <row r="367" spans="1:23">
      <c r="A367" s="89" t="s">
        <v>636</v>
      </c>
      <c r="B367" s="89" t="s">
        <v>295</v>
      </c>
      <c r="C367" s="89" t="s">
        <v>43</v>
      </c>
      <c r="D367" s="89" t="s">
        <v>639</v>
      </c>
      <c r="E367" s="89" t="s">
        <v>640</v>
      </c>
      <c r="F367" s="102">
        <f t="shared" si="61"/>
        <v>43859</v>
      </c>
      <c r="G367" s="125" t="str">
        <f t="shared" si="63"/>
        <v>1월</v>
      </c>
      <c r="H367" s="108">
        <f t="shared" si="64"/>
        <v>3</v>
      </c>
      <c r="I367" s="108" t="str">
        <f>VLOOKUP(H367,기준정보!D:E,2,FALSE)</f>
        <v>수</v>
      </c>
      <c r="J367" s="110" t="str">
        <f>IFERROR(VLOOKUP(F367,기준정보!A:B,2,FALSE),"")</f>
        <v/>
      </c>
      <c r="K367" s="110" t="str">
        <f t="shared" si="65"/>
        <v>정상근무</v>
      </c>
      <c r="L367" s="113">
        <f>IFERROR(IF(E367-D367&lt;0,기준정보!$H$11-공여사들_가공!D367+공여사들_가공!E367,E367-D367),"")</f>
        <v>0.51562499999999989</v>
      </c>
      <c r="M367" s="113" t="str">
        <f>IF(E367&gt;=기준정보!$H$4,기준정보!$H$6,IF(E367&gt;=기준정보!$H$3,E367-기준정보!$H$3,IF(E367&gt;=기준정보!$H$2,기준정보!$H$5,IF(E367&gt;=기준정보!$H$1,E367-기준정보!$H$1,0))))</f>
        <v>2:00:00</v>
      </c>
      <c r="N367" s="113">
        <f t="shared" si="66"/>
        <v>0.43229166666666657</v>
      </c>
      <c r="O367" s="114">
        <f t="shared" si="67"/>
        <v>10.375</v>
      </c>
      <c r="P367" s="120">
        <f t="shared" si="68"/>
        <v>10</v>
      </c>
      <c r="Q367" s="120">
        <f t="shared" si="69"/>
        <v>8</v>
      </c>
      <c r="R367" s="120">
        <f t="shared" si="72"/>
        <v>2</v>
      </c>
      <c r="S367" s="120">
        <f t="shared" si="70"/>
        <v>0</v>
      </c>
      <c r="T367" s="120" t="str">
        <f t="shared" si="62"/>
        <v>정</v>
      </c>
      <c r="U367" s="113">
        <f>IFERROR(IF(P367&lt;8,기준정보!$H$7-N367,0),0)</f>
        <v>0</v>
      </c>
      <c r="V367" s="120">
        <f t="shared" si="71"/>
        <v>0</v>
      </c>
      <c r="W367" s="110"/>
    </row>
    <row r="368" spans="1:23">
      <c r="A368" s="89" t="s">
        <v>636</v>
      </c>
      <c r="B368" s="89" t="s">
        <v>296</v>
      </c>
      <c r="C368" s="89" t="s">
        <v>46</v>
      </c>
      <c r="D368" s="89" t="s">
        <v>576</v>
      </c>
      <c r="E368" s="89" t="s">
        <v>127</v>
      </c>
      <c r="F368" s="102">
        <f t="shared" si="61"/>
        <v>43859</v>
      </c>
      <c r="G368" s="125" t="str">
        <f t="shared" si="63"/>
        <v>1월</v>
      </c>
      <c r="H368" s="108">
        <f t="shared" si="64"/>
        <v>3</v>
      </c>
      <c r="I368" s="108" t="str">
        <f>VLOOKUP(H368,기준정보!D:E,2,FALSE)</f>
        <v>수</v>
      </c>
      <c r="J368" s="110" t="str">
        <f>IFERROR(VLOOKUP(F368,기준정보!A:B,2,FALSE),"")</f>
        <v/>
      </c>
      <c r="K368" s="110" t="str">
        <f t="shared" si="65"/>
        <v>정상근무</v>
      </c>
      <c r="L368" s="113">
        <f>IFERROR(IF(E368-D368&lt;0,기준정보!$H$11-공여사들_가공!D368+공여사들_가공!E368,E368-D368),"")</f>
        <v>0.36546296296296293</v>
      </c>
      <c r="M368" s="113">
        <f>IF(E368&gt;=기준정보!$H$4,기준정보!$H$6,IF(E368&gt;=기준정보!$H$3,E368-기준정보!$H$3,IF(E368&gt;=기준정보!$H$2,기준정보!$H$5,IF(E368&gt;=기준정보!$H$1,E368-기준정보!$H$1,0))))</f>
        <v>1.0729166666666679E-2</v>
      </c>
      <c r="N368" s="113">
        <f t="shared" si="66"/>
        <v>0.35473379629629626</v>
      </c>
      <c r="O368" s="114">
        <f t="shared" si="67"/>
        <v>8.5136111111111106</v>
      </c>
      <c r="P368" s="120">
        <f t="shared" si="68"/>
        <v>8</v>
      </c>
      <c r="Q368" s="120">
        <f t="shared" si="69"/>
        <v>8</v>
      </c>
      <c r="R368" s="120">
        <f t="shared" si="72"/>
        <v>0</v>
      </c>
      <c r="S368" s="120">
        <f t="shared" si="70"/>
        <v>0</v>
      </c>
      <c r="T368" s="120" t="str">
        <f t="shared" si="62"/>
        <v>정</v>
      </c>
      <c r="U368" s="113">
        <f>IFERROR(IF(P368&lt;8,기준정보!$H$7-N368,0),0)</f>
        <v>0</v>
      </c>
      <c r="V368" s="120">
        <f t="shared" si="71"/>
        <v>0</v>
      </c>
      <c r="W368" s="110"/>
    </row>
    <row r="369" spans="1:23">
      <c r="A369" s="89" t="s">
        <v>636</v>
      </c>
      <c r="B369" s="89" t="s">
        <v>297</v>
      </c>
      <c r="C369" s="89" t="s">
        <v>45</v>
      </c>
      <c r="D369" s="89" t="s">
        <v>641</v>
      </c>
      <c r="E369" s="89" t="s">
        <v>642</v>
      </c>
      <c r="F369" s="102">
        <f t="shared" si="61"/>
        <v>43859</v>
      </c>
      <c r="G369" s="125" t="str">
        <f t="shared" si="63"/>
        <v>1월</v>
      </c>
      <c r="H369" s="108">
        <f t="shared" si="64"/>
        <v>3</v>
      </c>
      <c r="I369" s="108" t="str">
        <f>VLOOKUP(H369,기준정보!D:E,2,FALSE)</f>
        <v>수</v>
      </c>
      <c r="J369" s="110" t="str">
        <f>IFERROR(VLOOKUP(F369,기준정보!A:B,2,FALSE),"")</f>
        <v/>
      </c>
      <c r="K369" s="110" t="str">
        <f t="shared" si="65"/>
        <v>정상근무</v>
      </c>
      <c r="L369" s="113">
        <f>IFERROR(IF(E369-D369&lt;0,기준정보!$H$11-공여사들_가공!D369+공여사들_가공!E369,E369-D369),"")</f>
        <v>0.33674768518518511</v>
      </c>
      <c r="M369" s="113" t="str">
        <f>IF(E369&gt;=기준정보!$H$4,기준정보!$H$6,IF(E369&gt;=기준정보!$H$3,E369-기준정보!$H$3,IF(E369&gt;=기준정보!$H$2,기준정보!$H$5,IF(E369&gt;=기준정보!$H$1,E369-기준정보!$H$1,0))))</f>
        <v>1:00:00</v>
      </c>
      <c r="N369" s="113">
        <f t="shared" si="66"/>
        <v>0.29508101851851842</v>
      </c>
      <c r="O369" s="114">
        <f t="shared" si="67"/>
        <v>7.0819444444444439</v>
      </c>
      <c r="P369" s="120">
        <f t="shared" si="68"/>
        <v>7</v>
      </c>
      <c r="Q369" s="120">
        <f t="shared" si="69"/>
        <v>7</v>
      </c>
      <c r="R369" s="120">
        <f t="shared" si="72"/>
        <v>0</v>
      </c>
      <c r="S369" s="120">
        <f t="shared" si="70"/>
        <v>0</v>
      </c>
      <c r="T369" s="120" t="str">
        <f t="shared" si="62"/>
        <v>정</v>
      </c>
      <c r="U369" s="113">
        <f>IFERROR(IF(P369&lt;8,기준정보!$H$7-N369,0),0)</f>
        <v>3.8252314814814892E-2</v>
      </c>
      <c r="V369" s="120">
        <f t="shared" si="71"/>
        <v>55</v>
      </c>
      <c r="W369" s="110"/>
    </row>
    <row r="370" spans="1:23">
      <c r="A370" s="89" t="s">
        <v>636</v>
      </c>
      <c r="B370" s="89" t="s">
        <v>298</v>
      </c>
      <c r="C370" s="89" t="s">
        <v>48</v>
      </c>
      <c r="D370" s="89" t="s">
        <v>643</v>
      </c>
      <c r="E370" s="89" t="s">
        <v>268</v>
      </c>
      <c r="F370" s="102">
        <f t="shared" si="61"/>
        <v>43859</v>
      </c>
      <c r="G370" s="125" t="str">
        <f t="shared" si="63"/>
        <v>1월</v>
      </c>
      <c r="H370" s="108">
        <f t="shared" si="64"/>
        <v>3</v>
      </c>
      <c r="I370" s="108" t="str">
        <f>VLOOKUP(H370,기준정보!D:E,2,FALSE)</f>
        <v>수</v>
      </c>
      <c r="J370" s="110" t="str">
        <f>IFERROR(VLOOKUP(F370,기준정보!A:B,2,FALSE),"")</f>
        <v/>
      </c>
      <c r="K370" s="110" t="str">
        <f t="shared" si="65"/>
        <v>정상근무</v>
      </c>
      <c r="L370" s="113">
        <f>IFERROR(IF(E370-D370&lt;0,기준정보!$H$11-공여사들_가공!D370+공여사들_가공!E370,E370-D370),"")</f>
        <v>0.4355208333333333</v>
      </c>
      <c r="M370" s="113" t="str">
        <f>IF(E370&gt;=기준정보!$H$4,기준정보!$H$6,IF(E370&gt;=기준정보!$H$3,E370-기준정보!$H$3,IF(E370&gt;=기준정보!$H$2,기준정보!$H$5,IF(E370&gt;=기준정보!$H$1,E370-기준정보!$H$1,0))))</f>
        <v>2:00:00</v>
      </c>
      <c r="N370" s="113">
        <f t="shared" si="66"/>
        <v>0.35218749999999999</v>
      </c>
      <c r="O370" s="114">
        <f t="shared" si="67"/>
        <v>8.4524999999999988</v>
      </c>
      <c r="P370" s="120">
        <f t="shared" si="68"/>
        <v>8</v>
      </c>
      <c r="Q370" s="120">
        <f t="shared" si="69"/>
        <v>8</v>
      </c>
      <c r="R370" s="120">
        <f t="shared" si="72"/>
        <v>0</v>
      </c>
      <c r="S370" s="120">
        <f t="shared" si="70"/>
        <v>0</v>
      </c>
      <c r="T370" s="120" t="str">
        <f t="shared" si="62"/>
        <v>정</v>
      </c>
      <c r="U370" s="113">
        <f>IFERROR(IF(P370&lt;8,기준정보!$H$7-N370,0),0)</f>
        <v>0</v>
      </c>
      <c r="V370" s="120">
        <f t="shared" si="71"/>
        <v>0</v>
      </c>
      <c r="W370" s="110"/>
    </row>
    <row r="371" spans="1:23">
      <c r="A371" s="89" t="s">
        <v>636</v>
      </c>
      <c r="B371" s="89" t="s">
        <v>299</v>
      </c>
      <c r="C371" s="89" t="s">
        <v>47</v>
      </c>
      <c r="D371" s="89" t="s">
        <v>223</v>
      </c>
      <c r="E371" s="89" t="s">
        <v>594</v>
      </c>
      <c r="F371" s="102">
        <f t="shared" si="61"/>
        <v>43859</v>
      </c>
      <c r="G371" s="125" t="str">
        <f t="shared" si="63"/>
        <v>1월</v>
      </c>
      <c r="H371" s="108">
        <f t="shared" si="64"/>
        <v>3</v>
      </c>
      <c r="I371" s="108" t="str">
        <f>VLOOKUP(H371,기준정보!D:E,2,FALSE)</f>
        <v>수</v>
      </c>
      <c r="J371" s="110" t="str">
        <f>IFERROR(VLOOKUP(F371,기준정보!A:B,2,FALSE),"")</f>
        <v/>
      </c>
      <c r="K371" s="110" t="str">
        <f t="shared" si="65"/>
        <v>정상근무</v>
      </c>
      <c r="L371" s="113">
        <f>IFERROR(IF(E371-D371&lt;0,기준정보!$H$11-공여사들_가공!D371+공여사들_가공!E371,E371-D371),"")</f>
        <v>0.40535879629629629</v>
      </c>
      <c r="M371" s="113" t="str">
        <f>IF(E371&gt;=기준정보!$H$4,기준정보!$H$6,IF(E371&gt;=기준정보!$H$3,E371-기준정보!$H$3,IF(E371&gt;=기준정보!$H$2,기준정보!$H$5,IF(E371&gt;=기준정보!$H$1,E371-기준정보!$H$1,0))))</f>
        <v>2:00:00</v>
      </c>
      <c r="N371" s="113">
        <f t="shared" si="66"/>
        <v>0.32202546296296297</v>
      </c>
      <c r="O371" s="114">
        <f t="shared" si="67"/>
        <v>7.7286111111111113</v>
      </c>
      <c r="P371" s="120">
        <f t="shared" si="68"/>
        <v>7</v>
      </c>
      <c r="Q371" s="120">
        <f t="shared" si="69"/>
        <v>7</v>
      </c>
      <c r="R371" s="120">
        <f t="shared" si="72"/>
        <v>0</v>
      </c>
      <c r="S371" s="120">
        <f t="shared" si="70"/>
        <v>0</v>
      </c>
      <c r="T371" s="120" t="str">
        <f t="shared" si="62"/>
        <v>정</v>
      </c>
      <c r="U371" s="113">
        <f>IFERROR(IF(P371&lt;8,기준정보!$H$7-N371,0),0)</f>
        <v>1.1307870370370343E-2</v>
      </c>
      <c r="V371" s="120">
        <f t="shared" si="71"/>
        <v>16</v>
      </c>
      <c r="W371" s="110"/>
    </row>
    <row r="372" spans="1:23">
      <c r="A372" s="89" t="s">
        <v>636</v>
      </c>
      <c r="B372" s="89" t="s">
        <v>300</v>
      </c>
      <c r="C372" s="89" t="s">
        <v>47</v>
      </c>
      <c r="D372" s="89" t="s">
        <v>146</v>
      </c>
      <c r="E372" s="89" t="s">
        <v>644</v>
      </c>
      <c r="F372" s="102">
        <f t="shared" si="61"/>
        <v>43859</v>
      </c>
      <c r="G372" s="125" t="str">
        <f t="shared" si="63"/>
        <v>1월</v>
      </c>
      <c r="H372" s="108">
        <f t="shared" si="64"/>
        <v>3</v>
      </c>
      <c r="I372" s="108" t="str">
        <f>VLOOKUP(H372,기준정보!D:E,2,FALSE)</f>
        <v>수</v>
      </c>
      <c r="J372" s="110" t="str">
        <f>IFERROR(VLOOKUP(F372,기준정보!A:B,2,FALSE),"")</f>
        <v/>
      </c>
      <c r="K372" s="110" t="str">
        <f t="shared" si="65"/>
        <v>정상근무</v>
      </c>
      <c r="L372" s="113">
        <f>IFERROR(IF(E372-D372&lt;0,기준정보!$H$11-공여사들_가공!D372+공여사들_가공!E372,E372-D372),"")</f>
        <v>0.53041666666666676</v>
      </c>
      <c r="M372" s="113" t="str">
        <f>IF(E372&gt;=기준정보!$H$4,기준정보!$H$6,IF(E372&gt;=기준정보!$H$3,E372-기준정보!$H$3,IF(E372&gt;=기준정보!$H$2,기준정보!$H$5,IF(E372&gt;=기준정보!$H$1,E372-기준정보!$H$1,0))))</f>
        <v>2:00:00</v>
      </c>
      <c r="N372" s="113">
        <f t="shared" si="66"/>
        <v>0.44708333333333344</v>
      </c>
      <c r="O372" s="114">
        <f t="shared" si="67"/>
        <v>10.73</v>
      </c>
      <c r="P372" s="120">
        <f t="shared" si="68"/>
        <v>10</v>
      </c>
      <c r="Q372" s="120">
        <f t="shared" si="69"/>
        <v>8</v>
      </c>
      <c r="R372" s="120">
        <f t="shared" si="72"/>
        <v>2</v>
      </c>
      <c r="S372" s="120">
        <f t="shared" si="70"/>
        <v>0</v>
      </c>
      <c r="T372" s="120" t="str">
        <f t="shared" si="62"/>
        <v>정</v>
      </c>
      <c r="U372" s="113">
        <f>IFERROR(IF(P372&lt;8,기준정보!$H$7-N372,0),0)</f>
        <v>0</v>
      </c>
      <c r="V372" s="120">
        <f t="shared" si="71"/>
        <v>0</v>
      </c>
      <c r="W372" s="110"/>
    </row>
    <row r="373" spans="1:23">
      <c r="A373" s="89" t="s">
        <v>636</v>
      </c>
      <c r="B373" s="89" t="s">
        <v>301</v>
      </c>
      <c r="C373" s="89" t="s">
        <v>44</v>
      </c>
      <c r="D373" s="89" t="s">
        <v>645</v>
      </c>
      <c r="E373" s="89" t="s">
        <v>646</v>
      </c>
      <c r="F373" s="102">
        <f t="shared" si="61"/>
        <v>43859</v>
      </c>
      <c r="G373" s="125" t="str">
        <f t="shared" si="63"/>
        <v>1월</v>
      </c>
      <c r="H373" s="108">
        <f t="shared" si="64"/>
        <v>3</v>
      </c>
      <c r="I373" s="108" t="str">
        <f>VLOOKUP(H373,기준정보!D:E,2,FALSE)</f>
        <v>수</v>
      </c>
      <c r="J373" s="110" t="str">
        <f>IFERROR(VLOOKUP(F373,기준정보!A:B,2,FALSE),"")</f>
        <v/>
      </c>
      <c r="K373" s="110" t="str">
        <f t="shared" si="65"/>
        <v>정상근무</v>
      </c>
      <c r="L373" s="113">
        <f>IFERROR(IF(E373-D373&lt;0,기준정보!$H$11-공여사들_가공!D373+공여사들_가공!E373,E373-D373),"")</f>
        <v>0.39140046296296299</v>
      </c>
      <c r="M373" s="113">
        <f>IF(E373&gt;=기준정보!$H$4,기준정보!$H$6,IF(E373&gt;=기준정보!$H$3,E373-기준정보!$H$3,IF(E373&gt;=기준정보!$H$2,기준정보!$H$5,IF(E373&gt;=기준정보!$H$1,E373-기준정보!$H$1,0))))</f>
        <v>2.0752314814814876E-2</v>
      </c>
      <c r="N373" s="113">
        <f t="shared" si="66"/>
        <v>0.37064814814814812</v>
      </c>
      <c r="O373" s="114">
        <f t="shared" si="67"/>
        <v>8.8955555555555552</v>
      </c>
      <c r="P373" s="120">
        <f t="shared" si="68"/>
        <v>8</v>
      </c>
      <c r="Q373" s="120">
        <f t="shared" si="69"/>
        <v>8</v>
      </c>
      <c r="R373" s="120">
        <f t="shared" si="72"/>
        <v>0</v>
      </c>
      <c r="S373" s="120">
        <f t="shared" si="70"/>
        <v>0</v>
      </c>
      <c r="T373" s="120" t="str">
        <f t="shared" si="62"/>
        <v>정</v>
      </c>
      <c r="U373" s="113">
        <f>IFERROR(IF(P373&lt;8,기준정보!$H$7-N373,0),0)</f>
        <v>0</v>
      </c>
      <c r="V373" s="120">
        <f t="shared" si="71"/>
        <v>0</v>
      </c>
      <c r="W373" s="110"/>
    </row>
    <row r="374" spans="1:23">
      <c r="A374" s="89" t="s">
        <v>636</v>
      </c>
      <c r="B374" s="89" t="s">
        <v>288</v>
      </c>
      <c r="C374" s="89" t="s">
        <v>45</v>
      </c>
      <c r="D374" s="89" t="s">
        <v>647</v>
      </c>
      <c r="E374" s="89" t="s">
        <v>648</v>
      </c>
      <c r="F374" s="102">
        <f t="shared" si="61"/>
        <v>43859</v>
      </c>
      <c r="G374" s="125" t="str">
        <f t="shared" si="63"/>
        <v>1월</v>
      </c>
      <c r="H374" s="108">
        <f t="shared" si="64"/>
        <v>3</v>
      </c>
      <c r="I374" s="108" t="str">
        <f>VLOOKUP(H374,기준정보!D:E,2,FALSE)</f>
        <v>수</v>
      </c>
      <c r="J374" s="110" t="str">
        <f>IFERROR(VLOOKUP(F374,기준정보!A:B,2,FALSE),"")</f>
        <v/>
      </c>
      <c r="K374" s="110" t="str">
        <f t="shared" si="65"/>
        <v>정상근무</v>
      </c>
      <c r="L374" s="113">
        <f>IFERROR(IF(E374-D374&lt;0,기준정보!$H$11-공여사들_가공!D374+공여사들_가공!E374,E374-D374),"")</f>
        <v>0.59888888888888892</v>
      </c>
      <c r="M374" s="113" t="str">
        <f>IF(E374&gt;=기준정보!$H$4,기준정보!$H$6,IF(E374&gt;=기준정보!$H$3,E374-기준정보!$H$3,IF(E374&gt;=기준정보!$H$2,기준정보!$H$5,IF(E374&gt;=기준정보!$H$1,E374-기준정보!$H$1,0))))</f>
        <v>2:00:00</v>
      </c>
      <c r="N374" s="113">
        <f t="shared" si="66"/>
        <v>0.51555555555555554</v>
      </c>
      <c r="O374" s="114">
        <f t="shared" si="67"/>
        <v>12.373333333333333</v>
      </c>
      <c r="P374" s="120">
        <f t="shared" si="68"/>
        <v>12</v>
      </c>
      <c r="Q374" s="120">
        <f t="shared" si="69"/>
        <v>8</v>
      </c>
      <c r="R374" s="120">
        <f t="shared" si="72"/>
        <v>3</v>
      </c>
      <c r="S374" s="120">
        <f t="shared" si="70"/>
        <v>1</v>
      </c>
      <c r="T374" s="120" t="str">
        <f t="shared" si="62"/>
        <v>정</v>
      </c>
      <c r="U374" s="113">
        <f>IFERROR(IF(P374&lt;8,기준정보!$H$7-N374,0),0)</f>
        <v>0</v>
      </c>
      <c r="V374" s="120">
        <f t="shared" si="71"/>
        <v>0</v>
      </c>
      <c r="W374" s="110"/>
    </row>
    <row r="375" spans="1:23">
      <c r="A375" s="89" t="s">
        <v>636</v>
      </c>
      <c r="B375" s="89" t="s">
        <v>289</v>
      </c>
      <c r="C375" s="89" t="s">
        <v>44</v>
      </c>
      <c r="D375" s="89" t="s">
        <v>649</v>
      </c>
      <c r="E375" s="89" t="s">
        <v>650</v>
      </c>
      <c r="F375" s="102">
        <f t="shared" si="61"/>
        <v>43859</v>
      </c>
      <c r="G375" s="125" t="str">
        <f t="shared" si="63"/>
        <v>1월</v>
      </c>
      <c r="H375" s="108">
        <f t="shared" si="64"/>
        <v>3</v>
      </c>
      <c r="I375" s="108" t="str">
        <f>VLOOKUP(H375,기준정보!D:E,2,FALSE)</f>
        <v>수</v>
      </c>
      <c r="J375" s="110" t="str">
        <f>IFERROR(VLOOKUP(F375,기준정보!A:B,2,FALSE),"")</f>
        <v/>
      </c>
      <c r="K375" s="110" t="str">
        <f t="shared" si="65"/>
        <v>정상근무</v>
      </c>
      <c r="L375" s="113">
        <f>IFERROR(IF(E375-D375&lt;0,기준정보!$H$11-공여사들_가공!D375+공여사들_가공!E375,E375-D375),"")</f>
        <v>0.48276620370370377</v>
      </c>
      <c r="M375" s="113" t="str">
        <f>IF(E375&gt;=기준정보!$H$4,기준정보!$H$6,IF(E375&gt;=기준정보!$H$3,E375-기준정보!$H$3,IF(E375&gt;=기준정보!$H$2,기준정보!$H$5,IF(E375&gt;=기준정보!$H$1,E375-기준정보!$H$1,0))))</f>
        <v>2:00:00</v>
      </c>
      <c r="N375" s="113">
        <f t="shared" si="66"/>
        <v>0.39943287037037045</v>
      </c>
      <c r="O375" s="114">
        <f t="shared" si="67"/>
        <v>9.5863888888888891</v>
      </c>
      <c r="P375" s="120">
        <f t="shared" si="68"/>
        <v>9</v>
      </c>
      <c r="Q375" s="120">
        <f t="shared" si="69"/>
        <v>8</v>
      </c>
      <c r="R375" s="120">
        <f t="shared" si="72"/>
        <v>1</v>
      </c>
      <c r="S375" s="120">
        <f t="shared" si="70"/>
        <v>0</v>
      </c>
      <c r="T375" s="120" t="str">
        <f t="shared" si="62"/>
        <v>정</v>
      </c>
      <c r="U375" s="113">
        <f>IFERROR(IF(P375&lt;8,기준정보!$H$7-N375,0),0)</f>
        <v>0</v>
      </c>
      <c r="V375" s="120">
        <f t="shared" si="71"/>
        <v>0</v>
      </c>
      <c r="W375" s="110"/>
    </row>
    <row r="376" spans="1:23">
      <c r="A376" s="89" t="s">
        <v>636</v>
      </c>
      <c r="B376" s="89" t="s">
        <v>290</v>
      </c>
      <c r="C376" s="89" t="s">
        <v>49</v>
      </c>
      <c r="D376" s="89" t="s">
        <v>50</v>
      </c>
      <c r="E376" s="89" t="s">
        <v>50</v>
      </c>
      <c r="F376" s="102">
        <f t="shared" si="61"/>
        <v>43859</v>
      </c>
      <c r="G376" s="125" t="str">
        <f t="shared" si="63"/>
        <v>1월</v>
      </c>
      <c r="H376" s="108">
        <f t="shared" si="64"/>
        <v>3</v>
      </c>
      <c r="I376" s="108" t="str">
        <f>VLOOKUP(H376,기준정보!D:E,2,FALSE)</f>
        <v>수</v>
      </c>
      <c r="J376" s="110" t="str">
        <f>IFERROR(VLOOKUP(F376,기준정보!A:B,2,FALSE),"")</f>
        <v/>
      </c>
      <c r="K376" s="110" t="str">
        <f t="shared" si="65"/>
        <v>정상근무</v>
      </c>
      <c r="L376" s="113" t="str">
        <f>IFERROR(IF(E376-D376&lt;0,기준정보!$H$11-공여사들_가공!D376+공여사들_가공!E376,E376-D376),"")</f>
        <v/>
      </c>
      <c r="M376" s="113">
        <f>IF(E376&gt;=기준정보!$H$4,기준정보!$H$6,IF(E376&gt;=기준정보!$H$3,E376-기준정보!$H$3,IF(E376&gt;=기준정보!$H$2,기준정보!$H$5,IF(E376&gt;=기준정보!$H$1,E376-기준정보!$H$1,0))))</f>
        <v>0</v>
      </c>
      <c r="N376" s="113" t="str">
        <f t="shared" si="66"/>
        <v/>
      </c>
      <c r="O376" s="114" t="str">
        <f t="shared" si="67"/>
        <v/>
      </c>
      <c r="P376" s="120">
        <f t="shared" si="68"/>
        <v>0</v>
      </c>
      <c r="Q376" s="120">
        <f t="shared" si="69"/>
        <v>0</v>
      </c>
      <c r="R376" s="120">
        <f t="shared" si="72"/>
        <v>0</v>
      </c>
      <c r="S376" s="120">
        <f t="shared" si="70"/>
        <v>0</v>
      </c>
      <c r="T376" s="120" t="str">
        <f t="shared" si="62"/>
        <v/>
      </c>
      <c r="U376" s="113">
        <f>IFERROR(IF(P376&lt;8,기준정보!$H$7-N376,0),0)</f>
        <v>0</v>
      </c>
      <c r="V376" s="120">
        <f t="shared" si="71"/>
        <v>0</v>
      </c>
      <c r="W376" s="110"/>
    </row>
    <row r="377" spans="1:23">
      <c r="A377" s="89" t="s">
        <v>636</v>
      </c>
      <c r="B377" s="89" t="s">
        <v>291</v>
      </c>
      <c r="C377" s="89" t="s">
        <v>309</v>
      </c>
      <c r="D377" s="89" t="s">
        <v>50</v>
      </c>
      <c r="E377" s="89" t="s">
        <v>50</v>
      </c>
      <c r="F377" s="102">
        <f t="shared" si="61"/>
        <v>43859</v>
      </c>
      <c r="G377" s="125" t="str">
        <f t="shared" si="63"/>
        <v>1월</v>
      </c>
      <c r="H377" s="108">
        <f t="shared" si="64"/>
        <v>3</v>
      </c>
      <c r="I377" s="108" t="str">
        <f>VLOOKUP(H377,기준정보!D:E,2,FALSE)</f>
        <v>수</v>
      </c>
      <c r="J377" s="110" t="str">
        <f>IFERROR(VLOOKUP(F377,기준정보!A:B,2,FALSE),"")</f>
        <v/>
      </c>
      <c r="K377" s="110" t="str">
        <f t="shared" si="65"/>
        <v>정상근무</v>
      </c>
      <c r="L377" s="113" t="str">
        <f>IFERROR(IF(E377-D377&lt;0,기준정보!$H$11-공여사들_가공!D377+공여사들_가공!E377,E377-D377),"")</f>
        <v/>
      </c>
      <c r="M377" s="113">
        <f>IF(E377&gt;=기준정보!$H$4,기준정보!$H$6,IF(E377&gt;=기준정보!$H$3,E377-기준정보!$H$3,IF(E377&gt;=기준정보!$H$2,기준정보!$H$5,IF(E377&gt;=기준정보!$H$1,E377-기준정보!$H$1,0))))</f>
        <v>0</v>
      </c>
      <c r="N377" s="113" t="str">
        <f t="shared" si="66"/>
        <v/>
      </c>
      <c r="O377" s="114" t="str">
        <f t="shared" si="67"/>
        <v/>
      </c>
      <c r="P377" s="120">
        <f t="shared" si="68"/>
        <v>0</v>
      </c>
      <c r="Q377" s="120">
        <f t="shared" si="69"/>
        <v>0</v>
      </c>
      <c r="R377" s="120">
        <f t="shared" si="72"/>
        <v>0</v>
      </c>
      <c r="S377" s="120">
        <f t="shared" si="70"/>
        <v>0</v>
      </c>
      <c r="T377" s="120" t="str">
        <f t="shared" si="62"/>
        <v/>
      </c>
      <c r="U377" s="113">
        <f>IFERROR(IF(P377&lt;8,기준정보!$H$7-N377,0),0)</f>
        <v>0</v>
      </c>
      <c r="V377" s="120">
        <f t="shared" si="71"/>
        <v>0</v>
      </c>
      <c r="W377" s="110"/>
    </row>
    <row r="378" spans="1:23">
      <c r="A378" s="89" t="s">
        <v>636</v>
      </c>
      <c r="B378" s="89" t="s">
        <v>292</v>
      </c>
      <c r="C378" s="89" t="s">
        <v>45</v>
      </c>
      <c r="D378" s="89" t="s">
        <v>50</v>
      </c>
      <c r="E378" s="89" t="s">
        <v>50</v>
      </c>
      <c r="F378" s="102">
        <f t="shared" si="61"/>
        <v>43859</v>
      </c>
      <c r="G378" s="125" t="str">
        <f t="shared" si="63"/>
        <v>1월</v>
      </c>
      <c r="H378" s="108">
        <f t="shared" si="64"/>
        <v>3</v>
      </c>
      <c r="I378" s="108" t="str">
        <f>VLOOKUP(H378,기준정보!D:E,2,FALSE)</f>
        <v>수</v>
      </c>
      <c r="J378" s="110" t="str">
        <f>IFERROR(VLOOKUP(F378,기준정보!A:B,2,FALSE),"")</f>
        <v/>
      </c>
      <c r="K378" s="110" t="str">
        <f t="shared" si="65"/>
        <v>정상근무</v>
      </c>
      <c r="L378" s="113" t="str">
        <f>IFERROR(IF(E378-D378&lt;0,기준정보!$H$11-공여사들_가공!D378+공여사들_가공!E378,E378-D378),"")</f>
        <v/>
      </c>
      <c r="M378" s="113">
        <f>IF(E378&gt;=기준정보!$H$4,기준정보!$H$6,IF(E378&gt;=기준정보!$H$3,E378-기준정보!$H$3,IF(E378&gt;=기준정보!$H$2,기준정보!$H$5,IF(E378&gt;=기준정보!$H$1,E378-기준정보!$H$1,0))))</f>
        <v>0</v>
      </c>
      <c r="N378" s="113" t="str">
        <f t="shared" si="66"/>
        <v/>
      </c>
      <c r="O378" s="114" t="str">
        <f t="shared" si="67"/>
        <v/>
      </c>
      <c r="P378" s="120">
        <f t="shared" si="68"/>
        <v>0</v>
      </c>
      <c r="Q378" s="120">
        <f t="shared" si="69"/>
        <v>0</v>
      </c>
      <c r="R378" s="120">
        <f t="shared" si="72"/>
        <v>0</v>
      </c>
      <c r="S378" s="120">
        <f t="shared" si="70"/>
        <v>0</v>
      </c>
      <c r="T378" s="120" t="str">
        <f t="shared" si="62"/>
        <v/>
      </c>
      <c r="U378" s="113">
        <f>IFERROR(IF(P378&lt;8,기준정보!$H$7-N378,0),0)</f>
        <v>0</v>
      </c>
      <c r="V378" s="120">
        <f t="shared" si="71"/>
        <v>0</v>
      </c>
      <c r="W378" s="110"/>
    </row>
    <row r="379" spans="1:23">
      <c r="A379" s="89" t="s">
        <v>651</v>
      </c>
      <c r="B379" s="89" t="s">
        <v>294</v>
      </c>
      <c r="C379" s="89" t="s">
        <v>45</v>
      </c>
      <c r="D379" s="89" t="s">
        <v>171</v>
      </c>
      <c r="E379" s="89" t="s">
        <v>652</v>
      </c>
      <c r="F379" s="102">
        <f t="shared" si="61"/>
        <v>43860</v>
      </c>
      <c r="G379" s="125" t="str">
        <f t="shared" si="63"/>
        <v>1월</v>
      </c>
      <c r="H379" s="108">
        <f t="shared" si="64"/>
        <v>4</v>
      </c>
      <c r="I379" s="108" t="str">
        <f>VLOOKUP(H379,기준정보!D:E,2,FALSE)</f>
        <v>목</v>
      </c>
      <c r="J379" s="110" t="str">
        <f>IFERROR(VLOOKUP(F379,기준정보!A:B,2,FALSE),"")</f>
        <v/>
      </c>
      <c r="K379" s="110" t="str">
        <f t="shared" si="65"/>
        <v>정상근무</v>
      </c>
      <c r="L379" s="113">
        <f>IFERROR(IF(E379-D379&lt;0,기준정보!$H$11-공여사들_가공!D379+공여사들_가공!E379,E379-D379),"")</f>
        <v>0.55378472222222208</v>
      </c>
      <c r="M379" s="113" t="str">
        <f>IF(E379&gt;=기준정보!$H$4,기준정보!$H$6,IF(E379&gt;=기준정보!$H$3,E379-기준정보!$H$3,IF(E379&gt;=기준정보!$H$2,기준정보!$H$5,IF(E379&gt;=기준정보!$H$1,E379-기준정보!$H$1,0))))</f>
        <v>2:00:00</v>
      </c>
      <c r="N379" s="113">
        <f t="shared" si="66"/>
        <v>0.47045138888888877</v>
      </c>
      <c r="O379" s="114">
        <f t="shared" si="67"/>
        <v>11.290833333333333</v>
      </c>
      <c r="P379" s="120">
        <f t="shared" si="68"/>
        <v>11</v>
      </c>
      <c r="Q379" s="120">
        <f t="shared" si="69"/>
        <v>8</v>
      </c>
      <c r="R379" s="120">
        <f t="shared" si="72"/>
        <v>3</v>
      </c>
      <c r="S379" s="120">
        <f t="shared" si="70"/>
        <v>0</v>
      </c>
      <c r="T379" s="120" t="str">
        <f t="shared" si="62"/>
        <v>정</v>
      </c>
      <c r="U379" s="113">
        <f>IFERROR(IF(P379&lt;8,기준정보!$H$7-N379,0),0)</f>
        <v>0</v>
      </c>
      <c r="V379" s="120">
        <f t="shared" si="71"/>
        <v>0</v>
      </c>
      <c r="W379" s="110"/>
    </row>
    <row r="380" spans="1:23">
      <c r="A380" s="89" t="s">
        <v>651</v>
      </c>
      <c r="B380" s="89" t="s">
        <v>295</v>
      </c>
      <c r="C380" s="89" t="s">
        <v>43</v>
      </c>
      <c r="D380" s="89" t="s">
        <v>227</v>
      </c>
      <c r="E380" s="89" t="s">
        <v>653</v>
      </c>
      <c r="F380" s="102">
        <f t="shared" si="61"/>
        <v>43860</v>
      </c>
      <c r="G380" s="125" t="str">
        <f t="shared" si="63"/>
        <v>1월</v>
      </c>
      <c r="H380" s="108">
        <f t="shared" si="64"/>
        <v>4</v>
      </c>
      <c r="I380" s="108" t="str">
        <f>VLOOKUP(H380,기준정보!D:E,2,FALSE)</f>
        <v>목</v>
      </c>
      <c r="J380" s="110" t="str">
        <f>IFERROR(VLOOKUP(F380,기준정보!A:B,2,FALSE),"")</f>
        <v/>
      </c>
      <c r="K380" s="110" t="str">
        <f t="shared" si="65"/>
        <v>정상근무</v>
      </c>
      <c r="L380" s="113">
        <f>IFERROR(IF(E380-D380&lt;0,기준정보!$H$11-공여사들_가공!D380+공여사들_가공!E380,E380-D380),"")</f>
        <v>0.5940509259259259</v>
      </c>
      <c r="M380" s="113" t="str">
        <f>IF(E380&gt;=기준정보!$H$4,기준정보!$H$6,IF(E380&gt;=기준정보!$H$3,E380-기준정보!$H$3,IF(E380&gt;=기준정보!$H$2,기준정보!$H$5,IF(E380&gt;=기준정보!$H$1,E380-기준정보!$H$1,0))))</f>
        <v>2:00:00</v>
      </c>
      <c r="N380" s="113">
        <f t="shared" si="66"/>
        <v>0.51071759259259253</v>
      </c>
      <c r="O380" s="114">
        <f t="shared" si="67"/>
        <v>12.257222222222222</v>
      </c>
      <c r="P380" s="120">
        <f t="shared" si="68"/>
        <v>12</v>
      </c>
      <c r="Q380" s="120">
        <f t="shared" si="69"/>
        <v>8</v>
      </c>
      <c r="R380" s="120">
        <f t="shared" si="72"/>
        <v>3</v>
      </c>
      <c r="S380" s="120">
        <f t="shared" si="70"/>
        <v>1</v>
      </c>
      <c r="T380" s="120" t="str">
        <f t="shared" si="62"/>
        <v>정</v>
      </c>
      <c r="U380" s="113">
        <f>IFERROR(IF(P380&lt;8,기준정보!$H$7-N380,0),0)</f>
        <v>0</v>
      </c>
      <c r="V380" s="120">
        <f t="shared" si="71"/>
        <v>0</v>
      </c>
      <c r="W380" s="110"/>
    </row>
    <row r="381" spans="1:23">
      <c r="A381" s="89" t="s">
        <v>651</v>
      </c>
      <c r="B381" s="89" t="s">
        <v>296</v>
      </c>
      <c r="C381" s="89" t="s">
        <v>46</v>
      </c>
      <c r="D381" s="89" t="s">
        <v>654</v>
      </c>
      <c r="E381" s="89" t="s">
        <v>50</v>
      </c>
      <c r="F381" s="102">
        <f t="shared" si="61"/>
        <v>43860</v>
      </c>
      <c r="G381" s="125" t="str">
        <f t="shared" si="63"/>
        <v>1월</v>
      </c>
      <c r="H381" s="108">
        <f t="shared" si="64"/>
        <v>4</v>
      </c>
      <c r="I381" s="108" t="str">
        <f>VLOOKUP(H381,기준정보!D:E,2,FALSE)</f>
        <v>목</v>
      </c>
      <c r="J381" s="110" t="str">
        <f>IFERROR(VLOOKUP(F381,기준정보!A:B,2,FALSE),"")</f>
        <v/>
      </c>
      <c r="K381" s="110" t="str">
        <f t="shared" si="65"/>
        <v>정상근무</v>
      </c>
      <c r="L381" s="113" t="str">
        <f>IFERROR(IF(E381-D381&lt;0,기준정보!$H$11-공여사들_가공!D381+공여사들_가공!E381,E381-D381),"")</f>
        <v/>
      </c>
      <c r="M381" s="113">
        <f>IF(E381&gt;=기준정보!$H$4,기준정보!$H$6,IF(E381&gt;=기준정보!$H$3,E381-기준정보!$H$3,IF(E381&gt;=기준정보!$H$2,기준정보!$H$5,IF(E381&gt;=기준정보!$H$1,E381-기준정보!$H$1,0))))</f>
        <v>0</v>
      </c>
      <c r="N381" s="113" t="str">
        <f t="shared" si="66"/>
        <v/>
      </c>
      <c r="O381" s="114" t="str">
        <f t="shared" si="67"/>
        <v/>
      </c>
      <c r="P381" s="120">
        <f t="shared" si="68"/>
        <v>0</v>
      </c>
      <c r="Q381" s="120">
        <f t="shared" si="69"/>
        <v>0</v>
      </c>
      <c r="R381" s="120">
        <f t="shared" si="72"/>
        <v>0</v>
      </c>
      <c r="S381" s="120">
        <f t="shared" si="70"/>
        <v>0</v>
      </c>
      <c r="T381" s="120" t="str">
        <f t="shared" si="62"/>
        <v/>
      </c>
      <c r="U381" s="113">
        <f>IFERROR(IF(P381&lt;8,기준정보!$H$7-N381,0),0)</f>
        <v>0</v>
      </c>
      <c r="V381" s="120">
        <f t="shared" si="71"/>
        <v>0</v>
      </c>
      <c r="W381" s="110"/>
    </row>
    <row r="382" spans="1:23">
      <c r="A382" s="89" t="s">
        <v>651</v>
      </c>
      <c r="B382" s="89" t="s">
        <v>297</v>
      </c>
      <c r="C382" s="89" t="s">
        <v>45</v>
      </c>
      <c r="D382" s="89" t="s">
        <v>655</v>
      </c>
      <c r="E382" s="89" t="s">
        <v>656</v>
      </c>
      <c r="F382" s="102">
        <f t="shared" si="61"/>
        <v>43860</v>
      </c>
      <c r="G382" s="125" t="str">
        <f t="shared" si="63"/>
        <v>1월</v>
      </c>
      <c r="H382" s="108">
        <f t="shared" si="64"/>
        <v>4</v>
      </c>
      <c r="I382" s="108" t="str">
        <f>VLOOKUP(H382,기준정보!D:E,2,FALSE)</f>
        <v>목</v>
      </c>
      <c r="J382" s="110" t="str">
        <f>IFERROR(VLOOKUP(F382,기준정보!A:B,2,FALSE),"")</f>
        <v/>
      </c>
      <c r="K382" s="110" t="str">
        <f t="shared" si="65"/>
        <v>정상근무</v>
      </c>
      <c r="L382" s="113">
        <f>IFERROR(IF(E382-D382&lt;0,기준정보!$H$11-공여사들_가공!D382+공여사들_가공!E382,E382-D382),"")</f>
        <v>0.33265046296296297</v>
      </c>
      <c r="M382" s="113" t="str">
        <f>IF(E382&gt;=기준정보!$H$4,기준정보!$H$6,IF(E382&gt;=기준정보!$H$3,E382-기준정보!$H$3,IF(E382&gt;=기준정보!$H$2,기준정보!$H$5,IF(E382&gt;=기준정보!$H$1,E382-기준정보!$H$1,0))))</f>
        <v>1:00:00</v>
      </c>
      <c r="N382" s="113">
        <f t="shared" si="66"/>
        <v>0.29098379629629628</v>
      </c>
      <c r="O382" s="114">
        <f t="shared" si="67"/>
        <v>6.9836111111111112</v>
      </c>
      <c r="P382" s="120">
        <f t="shared" si="68"/>
        <v>6</v>
      </c>
      <c r="Q382" s="120">
        <f t="shared" si="69"/>
        <v>6</v>
      </c>
      <c r="R382" s="120">
        <f t="shared" si="72"/>
        <v>0</v>
      </c>
      <c r="S382" s="120">
        <f t="shared" si="70"/>
        <v>0</v>
      </c>
      <c r="T382" s="120" t="str">
        <f t="shared" si="62"/>
        <v>정</v>
      </c>
      <c r="U382" s="113">
        <f>IFERROR(IF(P382&lt;8,기준정보!$H$7-N382,0),0)</f>
        <v>4.2349537037037033E-2</v>
      </c>
      <c r="V382" s="120">
        <f t="shared" si="71"/>
        <v>61</v>
      </c>
      <c r="W382" s="110"/>
    </row>
    <row r="383" spans="1:23">
      <c r="A383" s="89" t="s">
        <v>651</v>
      </c>
      <c r="B383" s="89" t="s">
        <v>298</v>
      </c>
      <c r="C383" s="89" t="s">
        <v>48</v>
      </c>
      <c r="D383" s="89" t="s">
        <v>50</v>
      </c>
      <c r="E383" s="89" t="s">
        <v>50</v>
      </c>
      <c r="F383" s="102">
        <f t="shared" si="61"/>
        <v>43860</v>
      </c>
      <c r="G383" s="125" t="str">
        <f t="shared" si="63"/>
        <v>1월</v>
      </c>
      <c r="H383" s="108">
        <f t="shared" si="64"/>
        <v>4</v>
      </c>
      <c r="I383" s="108" t="str">
        <f>VLOOKUP(H383,기준정보!D:E,2,FALSE)</f>
        <v>목</v>
      </c>
      <c r="J383" s="110" t="str">
        <f>IFERROR(VLOOKUP(F383,기준정보!A:B,2,FALSE),"")</f>
        <v/>
      </c>
      <c r="K383" s="110" t="str">
        <f t="shared" si="65"/>
        <v>정상근무</v>
      </c>
      <c r="L383" s="113" t="str">
        <f>IFERROR(IF(E383-D383&lt;0,기준정보!$H$11-공여사들_가공!D383+공여사들_가공!E383,E383-D383),"")</f>
        <v/>
      </c>
      <c r="M383" s="113">
        <f>IF(E383&gt;=기준정보!$H$4,기준정보!$H$6,IF(E383&gt;=기준정보!$H$3,E383-기준정보!$H$3,IF(E383&gt;=기준정보!$H$2,기준정보!$H$5,IF(E383&gt;=기준정보!$H$1,E383-기준정보!$H$1,0))))</f>
        <v>0</v>
      </c>
      <c r="N383" s="113" t="str">
        <f t="shared" si="66"/>
        <v/>
      </c>
      <c r="O383" s="114" t="str">
        <f t="shared" si="67"/>
        <v/>
      </c>
      <c r="P383" s="120">
        <f t="shared" si="68"/>
        <v>0</v>
      </c>
      <c r="Q383" s="120">
        <f t="shared" si="69"/>
        <v>0</v>
      </c>
      <c r="R383" s="120">
        <f t="shared" si="72"/>
        <v>0</v>
      </c>
      <c r="S383" s="120">
        <f t="shared" si="70"/>
        <v>0</v>
      </c>
      <c r="T383" s="120" t="str">
        <f t="shared" si="62"/>
        <v/>
      </c>
      <c r="U383" s="113">
        <f>IFERROR(IF(P383&lt;8,기준정보!$H$7-N383,0),0)</f>
        <v>0</v>
      </c>
      <c r="V383" s="120">
        <f t="shared" si="71"/>
        <v>0</v>
      </c>
      <c r="W383" s="110"/>
    </row>
    <row r="384" spans="1:23">
      <c r="A384" s="89" t="s">
        <v>651</v>
      </c>
      <c r="B384" s="89" t="s">
        <v>299</v>
      </c>
      <c r="C384" s="89" t="s">
        <v>47</v>
      </c>
      <c r="D384" s="89" t="s">
        <v>657</v>
      </c>
      <c r="E384" s="89" t="s">
        <v>50</v>
      </c>
      <c r="F384" s="102">
        <f t="shared" si="61"/>
        <v>43860</v>
      </c>
      <c r="G384" s="125" t="str">
        <f t="shared" si="63"/>
        <v>1월</v>
      </c>
      <c r="H384" s="108">
        <f t="shared" si="64"/>
        <v>4</v>
      </c>
      <c r="I384" s="108" t="str">
        <f>VLOOKUP(H384,기준정보!D:E,2,FALSE)</f>
        <v>목</v>
      </c>
      <c r="J384" s="110" t="str">
        <f>IFERROR(VLOOKUP(F384,기준정보!A:B,2,FALSE),"")</f>
        <v/>
      </c>
      <c r="K384" s="110" t="str">
        <f t="shared" si="65"/>
        <v>정상근무</v>
      </c>
      <c r="L384" s="113" t="str">
        <f>IFERROR(IF(E384-D384&lt;0,기준정보!$H$11-공여사들_가공!D384+공여사들_가공!E384,E384-D384),"")</f>
        <v/>
      </c>
      <c r="M384" s="113">
        <f>IF(E384&gt;=기준정보!$H$4,기준정보!$H$6,IF(E384&gt;=기준정보!$H$3,E384-기준정보!$H$3,IF(E384&gt;=기준정보!$H$2,기준정보!$H$5,IF(E384&gt;=기준정보!$H$1,E384-기준정보!$H$1,0))))</f>
        <v>0</v>
      </c>
      <c r="N384" s="113" t="str">
        <f t="shared" si="66"/>
        <v/>
      </c>
      <c r="O384" s="114" t="str">
        <f t="shared" si="67"/>
        <v/>
      </c>
      <c r="P384" s="120">
        <f t="shared" si="68"/>
        <v>0</v>
      </c>
      <c r="Q384" s="120">
        <f t="shared" si="69"/>
        <v>0</v>
      </c>
      <c r="R384" s="120">
        <f t="shared" si="72"/>
        <v>0</v>
      </c>
      <c r="S384" s="120">
        <f t="shared" si="70"/>
        <v>0</v>
      </c>
      <c r="T384" s="120" t="str">
        <f t="shared" si="62"/>
        <v/>
      </c>
      <c r="U384" s="113">
        <f>IFERROR(IF(P384&lt;8,기준정보!$H$7-N384,0),0)</f>
        <v>0</v>
      </c>
      <c r="V384" s="120">
        <f t="shared" si="71"/>
        <v>0</v>
      </c>
      <c r="W384" s="110"/>
    </row>
    <row r="385" spans="1:23">
      <c r="A385" s="89" t="s">
        <v>651</v>
      </c>
      <c r="B385" s="89" t="s">
        <v>300</v>
      </c>
      <c r="C385" s="89" t="s">
        <v>47</v>
      </c>
      <c r="D385" s="89" t="s">
        <v>658</v>
      </c>
      <c r="E385" s="89" t="s">
        <v>659</v>
      </c>
      <c r="F385" s="102">
        <f t="shared" si="61"/>
        <v>43860</v>
      </c>
      <c r="G385" s="125" t="str">
        <f t="shared" si="63"/>
        <v>1월</v>
      </c>
      <c r="H385" s="108">
        <f t="shared" si="64"/>
        <v>4</v>
      </c>
      <c r="I385" s="108" t="str">
        <f>VLOOKUP(H385,기준정보!D:E,2,FALSE)</f>
        <v>목</v>
      </c>
      <c r="J385" s="110" t="str">
        <f>IFERROR(VLOOKUP(F385,기준정보!A:B,2,FALSE),"")</f>
        <v/>
      </c>
      <c r="K385" s="110" t="str">
        <f t="shared" si="65"/>
        <v>정상근무</v>
      </c>
      <c r="L385" s="113">
        <f>IFERROR(IF(E385-D385&lt;0,기준정보!$H$11-공여사들_가공!D385+공여사들_가공!E385,E385-D385),"")</f>
        <v>0.55782407407407397</v>
      </c>
      <c r="M385" s="113" t="str">
        <f>IF(E385&gt;=기준정보!$H$4,기준정보!$H$6,IF(E385&gt;=기준정보!$H$3,E385-기준정보!$H$3,IF(E385&gt;=기준정보!$H$2,기준정보!$H$5,IF(E385&gt;=기준정보!$H$1,E385-기준정보!$H$1,0))))</f>
        <v>2:00:00</v>
      </c>
      <c r="N385" s="113">
        <f t="shared" si="66"/>
        <v>0.47449074074074066</v>
      </c>
      <c r="O385" s="114">
        <f t="shared" si="67"/>
        <v>11.387777777777778</v>
      </c>
      <c r="P385" s="120">
        <f t="shared" si="68"/>
        <v>11</v>
      </c>
      <c r="Q385" s="120">
        <f t="shared" si="69"/>
        <v>8</v>
      </c>
      <c r="R385" s="120">
        <f t="shared" si="72"/>
        <v>3</v>
      </c>
      <c r="S385" s="120">
        <f t="shared" si="70"/>
        <v>0</v>
      </c>
      <c r="T385" s="120" t="str">
        <f t="shared" si="62"/>
        <v>정</v>
      </c>
      <c r="U385" s="113">
        <f>IFERROR(IF(P385&lt;8,기준정보!$H$7-N385,0),0)</f>
        <v>0</v>
      </c>
      <c r="V385" s="120">
        <f t="shared" si="71"/>
        <v>0</v>
      </c>
      <c r="W385" s="110"/>
    </row>
    <row r="386" spans="1:23">
      <c r="A386" s="89" t="s">
        <v>651</v>
      </c>
      <c r="B386" s="89" t="s">
        <v>301</v>
      </c>
      <c r="C386" s="89" t="s">
        <v>44</v>
      </c>
      <c r="D386" s="89" t="s">
        <v>660</v>
      </c>
      <c r="E386" s="89" t="s">
        <v>50</v>
      </c>
      <c r="F386" s="102">
        <f t="shared" ref="F386:F449" si="73">DATE(LEFT(A386,4),MID(A386,6,2),MID(A386,9,2))</f>
        <v>43860</v>
      </c>
      <c r="G386" s="125" t="str">
        <f t="shared" si="63"/>
        <v>1월</v>
      </c>
      <c r="H386" s="108">
        <f t="shared" si="64"/>
        <v>4</v>
      </c>
      <c r="I386" s="108" t="str">
        <f>VLOOKUP(H386,기준정보!D:E,2,FALSE)</f>
        <v>목</v>
      </c>
      <c r="J386" s="110" t="str">
        <f>IFERROR(VLOOKUP(F386,기준정보!A:B,2,FALSE),"")</f>
        <v/>
      </c>
      <c r="K386" s="110" t="str">
        <f t="shared" si="65"/>
        <v>정상근무</v>
      </c>
      <c r="L386" s="113" t="str">
        <f>IFERROR(IF(E386-D386&lt;0,기준정보!$H$11-공여사들_가공!D386+공여사들_가공!E386,E386-D386),"")</f>
        <v/>
      </c>
      <c r="M386" s="113">
        <f>IF(E386&gt;=기준정보!$H$4,기준정보!$H$6,IF(E386&gt;=기준정보!$H$3,E386-기준정보!$H$3,IF(E386&gt;=기준정보!$H$2,기준정보!$H$5,IF(E386&gt;=기준정보!$H$1,E386-기준정보!$H$1,0))))</f>
        <v>0</v>
      </c>
      <c r="N386" s="113" t="str">
        <f t="shared" si="66"/>
        <v/>
      </c>
      <c r="O386" s="114" t="str">
        <f t="shared" si="67"/>
        <v/>
      </c>
      <c r="P386" s="120">
        <f t="shared" si="68"/>
        <v>0</v>
      </c>
      <c r="Q386" s="120">
        <f t="shared" si="69"/>
        <v>0</v>
      </c>
      <c r="R386" s="120">
        <f t="shared" si="72"/>
        <v>0</v>
      </c>
      <c r="S386" s="120">
        <f t="shared" si="70"/>
        <v>0</v>
      </c>
      <c r="T386" s="120" t="str">
        <f t="shared" ref="T386:T449" si="74">IF(AND(K386="휴무",P386&gt;0),"특",IF(P386&gt;0,"정",""))</f>
        <v/>
      </c>
      <c r="U386" s="113">
        <f>IFERROR(IF(P386&lt;8,기준정보!$H$7-N386,0),0)</f>
        <v>0</v>
      </c>
      <c r="V386" s="120">
        <f t="shared" si="71"/>
        <v>0</v>
      </c>
      <c r="W386" s="110"/>
    </row>
    <row r="387" spans="1:23">
      <c r="A387" s="89" t="s">
        <v>651</v>
      </c>
      <c r="B387" s="89" t="s">
        <v>288</v>
      </c>
      <c r="C387" s="89" t="s">
        <v>45</v>
      </c>
      <c r="D387" s="89" t="s">
        <v>661</v>
      </c>
      <c r="E387" s="89" t="s">
        <v>50</v>
      </c>
      <c r="F387" s="102">
        <f t="shared" si="73"/>
        <v>43860</v>
      </c>
      <c r="G387" s="125" t="str">
        <f t="shared" ref="G387:G450" si="75">MONTH(F387)&amp;"월"</f>
        <v>1월</v>
      </c>
      <c r="H387" s="108">
        <f t="shared" ref="H387:H450" si="76">WEEKDAY(F387,2)</f>
        <v>4</v>
      </c>
      <c r="I387" s="108" t="str">
        <f>VLOOKUP(H387,기준정보!D:E,2,FALSE)</f>
        <v>목</v>
      </c>
      <c r="J387" s="110" t="str">
        <f>IFERROR(VLOOKUP(F387,기준정보!A:B,2,FALSE),"")</f>
        <v/>
      </c>
      <c r="K387" s="110" t="str">
        <f t="shared" ref="K387:K450" si="77">IF(OR(I387="토",I387="일"),"휴무",IF(J387="","정상근무","휴무"))</f>
        <v>정상근무</v>
      </c>
      <c r="L387" s="113" t="str">
        <f>IFERROR(IF(E387-D387&lt;0,기준정보!$H$11-공여사들_가공!D387+공여사들_가공!E387,E387-D387),"")</f>
        <v/>
      </c>
      <c r="M387" s="113">
        <f>IF(E387&gt;=기준정보!$H$4,기준정보!$H$6,IF(E387&gt;=기준정보!$H$3,E387-기준정보!$H$3,IF(E387&gt;=기준정보!$H$2,기준정보!$H$5,IF(E387&gt;=기준정보!$H$1,E387-기준정보!$H$1,0))))</f>
        <v>0</v>
      </c>
      <c r="N387" s="113" t="str">
        <f t="shared" ref="N387:N450" si="78">IFERROR(L387-M387,"")</f>
        <v/>
      </c>
      <c r="O387" s="114" t="str">
        <f t="shared" ref="O387:O450" si="79">IFERROR(HOUR(N387)+MINUTE(N387)/60+SECOND(N387)/3600,"")</f>
        <v/>
      </c>
      <c r="P387" s="120">
        <f t="shared" ref="P387:P450" si="80">IFERROR(ROUNDDOWN(O387,0),0)</f>
        <v>0</v>
      </c>
      <c r="Q387" s="120">
        <f t="shared" ref="Q387:Q450" si="81">IF(P387&lt;8,P387,8)</f>
        <v>0</v>
      </c>
      <c r="R387" s="120">
        <f t="shared" si="72"/>
        <v>0</v>
      </c>
      <c r="S387" s="120">
        <f t="shared" ref="S387:S450" si="82">P387-Q387-R387</f>
        <v>0</v>
      </c>
      <c r="T387" s="120" t="str">
        <f t="shared" si="74"/>
        <v/>
      </c>
      <c r="U387" s="113">
        <f>IFERROR(IF(P387&lt;8,기준정보!$H$7-N387,0),0)</f>
        <v>0</v>
      </c>
      <c r="V387" s="120">
        <f t="shared" ref="V387:V450" si="83">ROUND(IFERROR(HOUR(U387)+MINUTE(U387)/60+SECOND(U387)/3600,"")*60,0)</f>
        <v>0</v>
      </c>
      <c r="W387" s="110"/>
    </row>
    <row r="388" spans="1:23">
      <c r="A388" s="89" t="s">
        <v>651</v>
      </c>
      <c r="B388" s="89" t="s">
        <v>289</v>
      </c>
      <c r="C388" s="89" t="s">
        <v>44</v>
      </c>
      <c r="D388" s="89" t="s">
        <v>662</v>
      </c>
      <c r="E388" s="89" t="s">
        <v>50</v>
      </c>
      <c r="F388" s="102">
        <f t="shared" si="73"/>
        <v>43860</v>
      </c>
      <c r="G388" s="125" t="str">
        <f t="shared" si="75"/>
        <v>1월</v>
      </c>
      <c r="H388" s="108">
        <f t="shared" si="76"/>
        <v>4</v>
      </c>
      <c r="I388" s="108" t="str">
        <f>VLOOKUP(H388,기준정보!D:E,2,FALSE)</f>
        <v>목</v>
      </c>
      <c r="J388" s="110" t="str">
        <f>IFERROR(VLOOKUP(F388,기준정보!A:B,2,FALSE),"")</f>
        <v/>
      </c>
      <c r="K388" s="110" t="str">
        <f t="shared" si="77"/>
        <v>정상근무</v>
      </c>
      <c r="L388" s="113" t="str">
        <f>IFERROR(IF(E388-D388&lt;0,기준정보!$H$11-공여사들_가공!D388+공여사들_가공!E388,E388-D388),"")</f>
        <v/>
      </c>
      <c r="M388" s="113">
        <f>IF(E388&gt;=기준정보!$H$4,기준정보!$H$6,IF(E388&gt;=기준정보!$H$3,E388-기준정보!$H$3,IF(E388&gt;=기준정보!$H$2,기준정보!$H$5,IF(E388&gt;=기준정보!$H$1,E388-기준정보!$H$1,0))))</f>
        <v>0</v>
      </c>
      <c r="N388" s="113" t="str">
        <f t="shared" si="78"/>
        <v/>
      </c>
      <c r="O388" s="114" t="str">
        <f t="shared" si="79"/>
        <v/>
      </c>
      <c r="P388" s="120">
        <f t="shared" si="80"/>
        <v>0</v>
      </c>
      <c r="Q388" s="120">
        <f t="shared" si="81"/>
        <v>0</v>
      </c>
      <c r="R388" s="120">
        <f t="shared" si="72"/>
        <v>0</v>
      </c>
      <c r="S388" s="120">
        <f t="shared" si="82"/>
        <v>0</v>
      </c>
      <c r="T388" s="120" t="str">
        <f t="shared" si="74"/>
        <v/>
      </c>
      <c r="U388" s="113">
        <f>IFERROR(IF(P388&lt;8,기준정보!$H$7-N388,0),0)</f>
        <v>0</v>
      </c>
      <c r="V388" s="120">
        <f t="shared" si="83"/>
        <v>0</v>
      </c>
      <c r="W388" s="110"/>
    </row>
    <row r="389" spans="1:23">
      <c r="A389" s="89" t="s">
        <v>651</v>
      </c>
      <c r="B389" s="89" t="s">
        <v>290</v>
      </c>
      <c r="C389" s="89" t="s">
        <v>49</v>
      </c>
      <c r="D389" s="89" t="s">
        <v>50</v>
      </c>
      <c r="E389" s="89" t="s">
        <v>50</v>
      </c>
      <c r="F389" s="102">
        <f t="shared" si="73"/>
        <v>43860</v>
      </c>
      <c r="G389" s="125" t="str">
        <f t="shared" si="75"/>
        <v>1월</v>
      </c>
      <c r="H389" s="108">
        <f t="shared" si="76"/>
        <v>4</v>
      </c>
      <c r="I389" s="108" t="str">
        <f>VLOOKUP(H389,기준정보!D:E,2,FALSE)</f>
        <v>목</v>
      </c>
      <c r="J389" s="110" t="str">
        <f>IFERROR(VLOOKUP(F389,기준정보!A:B,2,FALSE),"")</f>
        <v/>
      </c>
      <c r="K389" s="110" t="str">
        <f t="shared" si="77"/>
        <v>정상근무</v>
      </c>
      <c r="L389" s="113" t="str">
        <f>IFERROR(IF(E389-D389&lt;0,기준정보!$H$11-공여사들_가공!D389+공여사들_가공!E389,E389-D389),"")</f>
        <v/>
      </c>
      <c r="M389" s="113">
        <f>IF(E389&gt;=기준정보!$H$4,기준정보!$H$6,IF(E389&gt;=기준정보!$H$3,E389-기준정보!$H$3,IF(E389&gt;=기준정보!$H$2,기준정보!$H$5,IF(E389&gt;=기준정보!$H$1,E389-기준정보!$H$1,0))))</f>
        <v>0</v>
      </c>
      <c r="N389" s="113" t="str">
        <f t="shared" si="78"/>
        <v/>
      </c>
      <c r="O389" s="114" t="str">
        <f t="shared" si="79"/>
        <v/>
      </c>
      <c r="P389" s="120">
        <f t="shared" si="80"/>
        <v>0</v>
      </c>
      <c r="Q389" s="120">
        <f t="shared" si="81"/>
        <v>0</v>
      </c>
      <c r="R389" s="120">
        <f t="shared" si="72"/>
        <v>0</v>
      </c>
      <c r="S389" s="120">
        <f t="shared" si="82"/>
        <v>0</v>
      </c>
      <c r="T389" s="120" t="str">
        <f t="shared" si="74"/>
        <v/>
      </c>
      <c r="U389" s="113">
        <f>IFERROR(IF(P389&lt;8,기준정보!$H$7-N389,0),0)</f>
        <v>0</v>
      </c>
      <c r="V389" s="120">
        <f t="shared" si="83"/>
        <v>0</v>
      </c>
      <c r="W389" s="110"/>
    </row>
    <row r="390" spans="1:23">
      <c r="A390" s="89" t="s">
        <v>651</v>
      </c>
      <c r="B390" s="89" t="s">
        <v>291</v>
      </c>
      <c r="C390" s="89" t="s">
        <v>309</v>
      </c>
      <c r="D390" s="89" t="s">
        <v>50</v>
      </c>
      <c r="E390" s="89" t="s">
        <v>198</v>
      </c>
      <c r="F390" s="102">
        <f t="shared" si="73"/>
        <v>43860</v>
      </c>
      <c r="G390" s="125" t="str">
        <f t="shared" si="75"/>
        <v>1월</v>
      </c>
      <c r="H390" s="108">
        <f t="shared" si="76"/>
        <v>4</v>
      </c>
      <c r="I390" s="108" t="str">
        <f>VLOOKUP(H390,기준정보!D:E,2,FALSE)</f>
        <v>목</v>
      </c>
      <c r="J390" s="110" t="str">
        <f>IFERROR(VLOOKUP(F390,기준정보!A:B,2,FALSE),"")</f>
        <v/>
      </c>
      <c r="K390" s="110" t="str">
        <f t="shared" si="77"/>
        <v>정상근무</v>
      </c>
      <c r="L390" s="113" t="str">
        <f>IFERROR(IF(E390-D390&lt;0,기준정보!$H$11-공여사들_가공!D390+공여사들_가공!E390,E390-D390),"")</f>
        <v/>
      </c>
      <c r="M390" s="113">
        <f>IF(E390&gt;=기준정보!$H$4,기준정보!$H$6,IF(E390&gt;=기준정보!$H$3,E390-기준정보!$H$3,IF(E390&gt;=기준정보!$H$2,기준정보!$H$5,IF(E390&gt;=기준정보!$H$1,E390-기준정보!$H$1,0))))</f>
        <v>1.388888888889106E-4</v>
      </c>
      <c r="N390" s="113" t="str">
        <f t="shared" si="78"/>
        <v/>
      </c>
      <c r="O390" s="114" t="str">
        <f t="shared" si="79"/>
        <v/>
      </c>
      <c r="P390" s="120">
        <f t="shared" si="80"/>
        <v>0</v>
      </c>
      <c r="Q390" s="120">
        <f t="shared" si="81"/>
        <v>0</v>
      </c>
      <c r="R390" s="120">
        <f t="shared" si="72"/>
        <v>0</v>
      </c>
      <c r="S390" s="120">
        <f t="shared" si="82"/>
        <v>0</v>
      </c>
      <c r="T390" s="120" t="str">
        <f t="shared" si="74"/>
        <v/>
      </c>
      <c r="U390" s="113">
        <f>IFERROR(IF(P390&lt;8,기준정보!$H$7-N390,0),0)</f>
        <v>0</v>
      </c>
      <c r="V390" s="120">
        <f t="shared" si="83"/>
        <v>0</v>
      </c>
      <c r="W390" s="110"/>
    </row>
    <row r="391" spans="1:23">
      <c r="A391" s="89" t="s">
        <v>651</v>
      </c>
      <c r="B391" s="89" t="s">
        <v>292</v>
      </c>
      <c r="C391" s="89" t="s">
        <v>45</v>
      </c>
      <c r="D391" s="89" t="s">
        <v>50</v>
      </c>
      <c r="E391" s="89" t="s">
        <v>50</v>
      </c>
      <c r="F391" s="102">
        <f t="shared" si="73"/>
        <v>43860</v>
      </c>
      <c r="G391" s="125" t="str">
        <f t="shared" si="75"/>
        <v>1월</v>
      </c>
      <c r="H391" s="108">
        <f t="shared" si="76"/>
        <v>4</v>
      </c>
      <c r="I391" s="108" t="str">
        <f>VLOOKUP(H391,기준정보!D:E,2,FALSE)</f>
        <v>목</v>
      </c>
      <c r="J391" s="110" t="str">
        <f>IFERROR(VLOOKUP(F391,기준정보!A:B,2,FALSE),"")</f>
        <v/>
      </c>
      <c r="K391" s="110" t="str">
        <f t="shared" si="77"/>
        <v>정상근무</v>
      </c>
      <c r="L391" s="113" t="str">
        <f>IFERROR(IF(E391-D391&lt;0,기준정보!$H$11-공여사들_가공!D391+공여사들_가공!E391,E391-D391),"")</f>
        <v/>
      </c>
      <c r="M391" s="113">
        <f>IF(E391&gt;=기준정보!$H$4,기준정보!$H$6,IF(E391&gt;=기준정보!$H$3,E391-기준정보!$H$3,IF(E391&gt;=기준정보!$H$2,기준정보!$H$5,IF(E391&gt;=기준정보!$H$1,E391-기준정보!$H$1,0))))</f>
        <v>0</v>
      </c>
      <c r="N391" s="113" t="str">
        <f t="shared" si="78"/>
        <v/>
      </c>
      <c r="O391" s="114" t="str">
        <f t="shared" si="79"/>
        <v/>
      </c>
      <c r="P391" s="120">
        <f t="shared" si="80"/>
        <v>0</v>
      </c>
      <c r="Q391" s="120">
        <f t="shared" si="81"/>
        <v>0</v>
      </c>
      <c r="R391" s="120">
        <f t="shared" si="72"/>
        <v>0</v>
      </c>
      <c r="S391" s="120">
        <f t="shared" si="82"/>
        <v>0</v>
      </c>
      <c r="T391" s="120" t="str">
        <f t="shared" si="74"/>
        <v/>
      </c>
      <c r="U391" s="113">
        <f>IFERROR(IF(P391&lt;8,기준정보!$H$7-N391,0),0)</f>
        <v>0</v>
      </c>
      <c r="V391" s="120">
        <f t="shared" si="83"/>
        <v>0</v>
      </c>
      <c r="W391" s="110"/>
    </row>
    <row r="392" spans="1:23">
      <c r="A392" s="89" t="s">
        <v>663</v>
      </c>
      <c r="B392" s="89" t="s">
        <v>294</v>
      </c>
      <c r="C392" s="89" t="s">
        <v>45</v>
      </c>
      <c r="D392" s="89" t="s">
        <v>664</v>
      </c>
      <c r="E392" s="89" t="s">
        <v>665</v>
      </c>
      <c r="F392" s="102">
        <f t="shared" si="73"/>
        <v>43861</v>
      </c>
      <c r="G392" s="125" t="str">
        <f t="shared" si="75"/>
        <v>1월</v>
      </c>
      <c r="H392" s="108">
        <f t="shared" si="76"/>
        <v>5</v>
      </c>
      <c r="I392" s="108" t="str">
        <f>VLOOKUP(H392,기준정보!D:E,2,FALSE)</f>
        <v>금</v>
      </c>
      <c r="J392" s="110" t="str">
        <f>IFERROR(VLOOKUP(F392,기준정보!A:B,2,FALSE),"")</f>
        <v/>
      </c>
      <c r="K392" s="110" t="str">
        <f t="shared" si="77"/>
        <v>정상근무</v>
      </c>
      <c r="L392" s="113">
        <f>IFERROR(IF(E392-D392&lt;0,기준정보!$H$11-공여사들_가공!D392+공여사들_가공!E392,E392-D392),"")</f>
        <v>0.39628472222222227</v>
      </c>
      <c r="M392" s="113">
        <f>IF(E392&gt;=기준정보!$H$4,기준정보!$H$6,IF(E392&gt;=기준정보!$H$3,E392-기준정보!$H$3,IF(E392&gt;=기준정보!$H$2,기준정보!$H$5,IF(E392&gt;=기준정보!$H$1,E392-기준정보!$H$1,0))))</f>
        <v>3.8773148148148251E-2</v>
      </c>
      <c r="N392" s="113">
        <f t="shared" si="78"/>
        <v>0.35751157407407402</v>
      </c>
      <c r="O392" s="114">
        <f t="shared" si="79"/>
        <v>8.580277777777777</v>
      </c>
      <c r="P392" s="120">
        <f t="shared" si="80"/>
        <v>8</v>
      </c>
      <c r="Q392" s="120">
        <f t="shared" si="81"/>
        <v>8</v>
      </c>
      <c r="R392" s="120">
        <f t="shared" si="72"/>
        <v>0</v>
      </c>
      <c r="S392" s="120">
        <f t="shared" si="82"/>
        <v>0</v>
      </c>
      <c r="T392" s="120" t="str">
        <f t="shared" si="74"/>
        <v>정</v>
      </c>
      <c r="U392" s="113">
        <f>IFERROR(IF(P392&lt;8,기준정보!$H$7-N392,0),0)</f>
        <v>0</v>
      </c>
      <c r="V392" s="120">
        <f t="shared" si="83"/>
        <v>0</v>
      </c>
      <c r="W392" s="110"/>
    </row>
    <row r="393" spans="1:23">
      <c r="A393" s="89" t="s">
        <v>663</v>
      </c>
      <c r="B393" s="89" t="s">
        <v>295</v>
      </c>
      <c r="C393" s="89" t="s">
        <v>43</v>
      </c>
      <c r="D393" s="89" t="s">
        <v>666</v>
      </c>
      <c r="E393" s="89" t="s">
        <v>667</v>
      </c>
      <c r="F393" s="102">
        <f t="shared" si="73"/>
        <v>43861</v>
      </c>
      <c r="G393" s="125" t="str">
        <f t="shared" si="75"/>
        <v>1월</v>
      </c>
      <c r="H393" s="108">
        <f t="shared" si="76"/>
        <v>5</v>
      </c>
      <c r="I393" s="108" t="str">
        <f>VLOOKUP(H393,기준정보!D:E,2,FALSE)</f>
        <v>금</v>
      </c>
      <c r="J393" s="110" t="str">
        <f>IFERROR(VLOOKUP(F393,기준정보!A:B,2,FALSE),"")</f>
        <v/>
      </c>
      <c r="K393" s="110" t="str">
        <f t="shared" si="77"/>
        <v>정상근무</v>
      </c>
      <c r="L393" s="113">
        <f>IFERROR(IF(E393-D393&lt;0,기준정보!$H$11-공여사들_가공!D393+공여사들_가공!E393,E393-D393),"")</f>
        <v>0.3990277777777777</v>
      </c>
      <c r="M393" s="113">
        <f>IF(E393&gt;=기준정보!$H$4,기준정보!$H$6,IF(E393&gt;=기준정보!$H$3,E393-기준정보!$H$3,IF(E393&gt;=기준정보!$H$2,기준정보!$H$5,IF(E393&gt;=기준정보!$H$1,E393-기준정보!$H$1,0))))</f>
        <v>2.7280092592592564E-2</v>
      </c>
      <c r="N393" s="113">
        <f t="shared" si="78"/>
        <v>0.37174768518518514</v>
      </c>
      <c r="O393" s="114">
        <f t="shared" si="79"/>
        <v>8.9219444444444438</v>
      </c>
      <c r="P393" s="120">
        <f t="shared" si="80"/>
        <v>8</v>
      </c>
      <c r="Q393" s="120">
        <f t="shared" si="81"/>
        <v>8</v>
      </c>
      <c r="R393" s="120">
        <f t="shared" si="72"/>
        <v>0</v>
      </c>
      <c r="S393" s="120">
        <f t="shared" si="82"/>
        <v>0</v>
      </c>
      <c r="T393" s="120" t="str">
        <f t="shared" si="74"/>
        <v>정</v>
      </c>
      <c r="U393" s="113">
        <f>IFERROR(IF(P393&lt;8,기준정보!$H$7-N393,0),0)</f>
        <v>0</v>
      </c>
      <c r="V393" s="120">
        <f t="shared" si="83"/>
        <v>0</v>
      </c>
      <c r="W393" s="110"/>
    </row>
    <row r="394" spans="1:23">
      <c r="A394" s="89" t="s">
        <v>663</v>
      </c>
      <c r="B394" s="89" t="s">
        <v>296</v>
      </c>
      <c r="C394" s="89" t="s">
        <v>46</v>
      </c>
      <c r="D394" s="89" t="s">
        <v>668</v>
      </c>
      <c r="E394" s="89" t="s">
        <v>669</v>
      </c>
      <c r="F394" s="102">
        <f t="shared" si="73"/>
        <v>43861</v>
      </c>
      <c r="G394" s="125" t="str">
        <f t="shared" si="75"/>
        <v>1월</v>
      </c>
      <c r="H394" s="108">
        <f t="shared" si="76"/>
        <v>5</v>
      </c>
      <c r="I394" s="108" t="str">
        <f>VLOOKUP(H394,기준정보!D:E,2,FALSE)</f>
        <v>금</v>
      </c>
      <c r="J394" s="110" t="str">
        <f>IFERROR(VLOOKUP(F394,기준정보!A:B,2,FALSE),"")</f>
        <v/>
      </c>
      <c r="K394" s="110" t="str">
        <f t="shared" si="77"/>
        <v>정상근무</v>
      </c>
      <c r="L394" s="113">
        <f>IFERROR(IF(E394-D394&lt;0,기준정보!$H$11-공여사들_가공!D394+공여사들_가공!E394,E394-D394),"")</f>
        <v>0.3800115740740741</v>
      </c>
      <c r="M394" s="113">
        <f>IF(E394&gt;=기준정보!$H$4,기준정보!$H$6,IF(E394&gt;=기준정보!$H$3,E394-기준정보!$H$3,IF(E394&gt;=기준정보!$H$2,기준정보!$H$5,IF(E394&gt;=기준정보!$H$1,E394-기준정보!$H$1,0))))</f>
        <v>3.3692129629629641E-2</v>
      </c>
      <c r="N394" s="113">
        <f t="shared" si="78"/>
        <v>0.34631944444444446</v>
      </c>
      <c r="O394" s="114">
        <f t="shared" si="79"/>
        <v>8.3116666666666674</v>
      </c>
      <c r="P394" s="120">
        <f t="shared" si="80"/>
        <v>8</v>
      </c>
      <c r="Q394" s="120">
        <f t="shared" si="81"/>
        <v>8</v>
      </c>
      <c r="R394" s="120">
        <f t="shared" si="72"/>
        <v>0</v>
      </c>
      <c r="S394" s="120">
        <f t="shared" si="82"/>
        <v>0</v>
      </c>
      <c r="T394" s="120" t="str">
        <f t="shared" si="74"/>
        <v>정</v>
      </c>
      <c r="U394" s="113">
        <f>IFERROR(IF(P394&lt;8,기준정보!$H$7-N394,0),0)</f>
        <v>0</v>
      </c>
      <c r="V394" s="120">
        <f t="shared" si="83"/>
        <v>0</v>
      </c>
      <c r="W394" s="110"/>
    </row>
    <row r="395" spans="1:23">
      <c r="A395" s="89" t="s">
        <v>663</v>
      </c>
      <c r="B395" s="89" t="s">
        <v>297</v>
      </c>
      <c r="C395" s="89" t="s">
        <v>45</v>
      </c>
      <c r="D395" s="89" t="s">
        <v>50</v>
      </c>
      <c r="E395" s="89" t="s">
        <v>50</v>
      </c>
      <c r="F395" s="102">
        <f t="shared" si="73"/>
        <v>43861</v>
      </c>
      <c r="G395" s="125" t="str">
        <f t="shared" si="75"/>
        <v>1월</v>
      </c>
      <c r="H395" s="108">
        <f t="shared" si="76"/>
        <v>5</v>
      </c>
      <c r="I395" s="108" t="str">
        <f>VLOOKUP(H395,기준정보!D:E,2,FALSE)</f>
        <v>금</v>
      </c>
      <c r="J395" s="110" t="str">
        <f>IFERROR(VLOOKUP(F395,기준정보!A:B,2,FALSE),"")</f>
        <v/>
      </c>
      <c r="K395" s="110" t="str">
        <f t="shared" si="77"/>
        <v>정상근무</v>
      </c>
      <c r="L395" s="113" t="str">
        <f>IFERROR(IF(E395-D395&lt;0,기준정보!$H$11-공여사들_가공!D395+공여사들_가공!E395,E395-D395),"")</f>
        <v/>
      </c>
      <c r="M395" s="113">
        <f>IF(E395&gt;=기준정보!$H$4,기준정보!$H$6,IF(E395&gt;=기준정보!$H$3,E395-기준정보!$H$3,IF(E395&gt;=기준정보!$H$2,기준정보!$H$5,IF(E395&gt;=기준정보!$H$1,E395-기준정보!$H$1,0))))</f>
        <v>0</v>
      </c>
      <c r="N395" s="113" t="str">
        <f t="shared" si="78"/>
        <v/>
      </c>
      <c r="O395" s="114" t="str">
        <f t="shared" si="79"/>
        <v/>
      </c>
      <c r="P395" s="120">
        <f t="shared" si="80"/>
        <v>0</v>
      </c>
      <c r="Q395" s="120">
        <f t="shared" si="81"/>
        <v>0</v>
      </c>
      <c r="R395" s="120">
        <f t="shared" si="72"/>
        <v>0</v>
      </c>
      <c r="S395" s="120">
        <f t="shared" si="82"/>
        <v>0</v>
      </c>
      <c r="T395" s="120" t="str">
        <f t="shared" si="74"/>
        <v/>
      </c>
      <c r="U395" s="113">
        <f>IFERROR(IF(P395&lt;8,기준정보!$H$7-N395,0),0)</f>
        <v>0</v>
      </c>
      <c r="V395" s="120">
        <f t="shared" si="83"/>
        <v>0</v>
      </c>
      <c r="W395" s="110"/>
    </row>
    <row r="396" spans="1:23">
      <c r="A396" s="89" t="s">
        <v>663</v>
      </c>
      <c r="B396" s="89" t="s">
        <v>298</v>
      </c>
      <c r="C396" s="89" t="s">
        <v>48</v>
      </c>
      <c r="D396" s="89" t="s">
        <v>670</v>
      </c>
      <c r="E396" s="89" t="s">
        <v>671</v>
      </c>
      <c r="F396" s="102">
        <f t="shared" si="73"/>
        <v>43861</v>
      </c>
      <c r="G396" s="125" t="str">
        <f t="shared" si="75"/>
        <v>1월</v>
      </c>
      <c r="H396" s="108">
        <f t="shared" si="76"/>
        <v>5</v>
      </c>
      <c r="I396" s="108" t="str">
        <f>VLOOKUP(H396,기준정보!D:E,2,FALSE)</f>
        <v>금</v>
      </c>
      <c r="J396" s="110" t="str">
        <f>IFERROR(VLOOKUP(F396,기준정보!A:B,2,FALSE),"")</f>
        <v/>
      </c>
      <c r="K396" s="110" t="str">
        <f t="shared" si="77"/>
        <v>정상근무</v>
      </c>
      <c r="L396" s="113">
        <f>IFERROR(IF(E396-D396&lt;0,기준정보!$H$11-공여사들_가공!D396+공여사들_가공!E396,E396-D396),"")</f>
        <v>0.40635416666666663</v>
      </c>
      <c r="M396" s="113">
        <f>IF(E396&gt;=기준정보!$H$4,기준정보!$H$6,IF(E396&gt;=기준정보!$H$3,E396-기준정보!$H$3,IF(E396&gt;=기준정보!$H$2,기준정보!$H$5,IF(E396&gt;=기준정보!$H$1,E396-기준정보!$H$1,0))))</f>
        <v>2.7453703703703702E-2</v>
      </c>
      <c r="N396" s="113">
        <f t="shared" si="78"/>
        <v>0.37890046296296293</v>
      </c>
      <c r="O396" s="114">
        <f t="shared" si="79"/>
        <v>9.0936111111111124</v>
      </c>
      <c r="P396" s="120">
        <f t="shared" si="80"/>
        <v>9</v>
      </c>
      <c r="Q396" s="120">
        <f t="shared" si="81"/>
        <v>8</v>
      </c>
      <c r="R396" s="120">
        <f t="shared" si="72"/>
        <v>1</v>
      </c>
      <c r="S396" s="120">
        <f t="shared" si="82"/>
        <v>0</v>
      </c>
      <c r="T396" s="120" t="str">
        <f t="shared" si="74"/>
        <v>정</v>
      </c>
      <c r="U396" s="113">
        <f>IFERROR(IF(P396&lt;8,기준정보!$H$7-N396,0),0)</f>
        <v>0</v>
      </c>
      <c r="V396" s="120">
        <f t="shared" si="83"/>
        <v>0</v>
      </c>
      <c r="W396" s="110"/>
    </row>
    <row r="397" spans="1:23">
      <c r="A397" s="89" t="s">
        <v>663</v>
      </c>
      <c r="B397" s="89" t="s">
        <v>299</v>
      </c>
      <c r="C397" s="89" t="s">
        <v>47</v>
      </c>
      <c r="D397" s="89" t="s">
        <v>672</v>
      </c>
      <c r="E397" s="89" t="s">
        <v>673</v>
      </c>
      <c r="F397" s="102">
        <f t="shared" si="73"/>
        <v>43861</v>
      </c>
      <c r="G397" s="125" t="str">
        <f t="shared" si="75"/>
        <v>1월</v>
      </c>
      <c r="H397" s="108">
        <f t="shared" si="76"/>
        <v>5</v>
      </c>
      <c r="I397" s="108" t="str">
        <f>VLOOKUP(H397,기준정보!D:E,2,FALSE)</f>
        <v>금</v>
      </c>
      <c r="J397" s="110" t="str">
        <f>IFERROR(VLOOKUP(F397,기준정보!A:B,2,FALSE),"")</f>
        <v/>
      </c>
      <c r="K397" s="110" t="str">
        <f t="shared" si="77"/>
        <v>정상근무</v>
      </c>
      <c r="L397" s="113">
        <f>IFERROR(IF(E397-D397&lt;0,기준정보!$H$11-공여사들_가공!D397+공여사들_가공!E397,E397-D397),"")</f>
        <v>0.39644675925925926</v>
      </c>
      <c r="M397" s="113">
        <f>IF(E397&gt;=기준정보!$H$4,기준정보!$H$6,IF(E397&gt;=기준정보!$H$3,E397-기준정보!$H$3,IF(E397&gt;=기준정보!$H$2,기준정보!$H$5,IF(E397&gt;=기준정보!$H$1,E397-기준정보!$H$1,0))))</f>
        <v>4.1655092592592591E-2</v>
      </c>
      <c r="N397" s="113">
        <f t="shared" si="78"/>
        <v>0.35479166666666667</v>
      </c>
      <c r="O397" s="114">
        <f t="shared" si="79"/>
        <v>8.5150000000000006</v>
      </c>
      <c r="P397" s="120">
        <f t="shared" si="80"/>
        <v>8</v>
      </c>
      <c r="Q397" s="120">
        <f t="shared" si="81"/>
        <v>8</v>
      </c>
      <c r="R397" s="120">
        <f t="shared" si="72"/>
        <v>0</v>
      </c>
      <c r="S397" s="120">
        <f t="shared" si="82"/>
        <v>0</v>
      </c>
      <c r="T397" s="120" t="str">
        <f t="shared" si="74"/>
        <v>정</v>
      </c>
      <c r="U397" s="113">
        <f>IFERROR(IF(P397&lt;8,기준정보!$H$7-N397,0),0)</f>
        <v>0</v>
      </c>
      <c r="V397" s="120">
        <f t="shared" si="83"/>
        <v>0</v>
      </c>
      <c r="W397" s="110"/>
    </row>
    <row r="398" spans="1:23">
      <c r="A398" s="89" t="s">
        <v>663</v>
      </c>
      <c r="B398" s="89" t="s">
        <v>300</v>
      </c>
      <c r="C398" s="89" t="s">
        <v>47</v>
      </c>
      <c r="D398" s="89" t="s">
        <v>674</v>
      </c>
      <c r="E398" s="89" t="s">
        <v>675</v>
      </c>
      <c r="F398" s="102">
        <f t="shared" si="73"/>
        <v>43861</v>
      </c>
      <c r="G398" s="125" t="str">
        <f t="shared" si="75"/>
        <v>1월</v>
      </c>
      <c r="H398" s="108">
        <f t="shared" si="76"/>
        <v>5</v>
      </c>
      <c r="I398" s="108" t="str">
        <f>VLOOKUP(H398,기준정보!D:E,2,FALSE)</f>
        <v>금</v>
      </c>
      <c r="J398" s="110" t="str">
        <f>IFERROR(VLOOKUP(F398,기준정보!A:B,2,FALSE),"")</f>
        <v/>
      </c>
      <c r="K398" s="110" t="str">
        <f t="shared" si="77"/>
        <v>정상근무</v>
      </c>
      <c r="L398" s="113">
        <f>IFERROR(IF(E398-D398&lt;0,기준정보!$H$11-공여사들_가공!D398+공여사들_가공!E398,E398-D398),"")</f>
        <v>0.38321759259259269</v>
      </c>
      <c r="M398" s="113">
        <f>IF(E398&gt;=기준정보!$H$4,기준정보!$H$6,IF(E398&gt;=기준정보!$H$3,E398-기준정보!$H$3,IF(E398&gt;=기준정보!$H$2,기준정보!$H$5,IF(E398&gt;=기준정보!$H$1,E398-기준정보!$H$1,0))))</f>
        <v>2.5312500000000071E-2</v>
      </c>
      <c r="N398" s="113">
        <f t="shared" si="78"/>
        <v>0.35790509259259262</v>
      </c>
      <c r="O398" s="114">
        <f t="shared" si="79"/>
        <v>8.5897222222222229</v>
      </c>
      <c r="P398" s="120">
        <f t="shared" si="80"/>
        <v>8</v>
      </c>
      <c r="Q398" s="120">
        <f t="shared" si="81"/>
        <v>8</v>
      </c>
      <c r="R398" s="120">
        <f t="shared" si="72"/>
        <v>0</v>
      </c>
      <c r="S398" s="120">
        <f t="shared" si="82"/>
        <v>0</v>
      </c>
      <c r="T398" s="120" t="str">
        <f t="shared" si="74"/>
        <v>정</v>
      </c>
      <c r="U398" s="113">
        <f>IFERROR(IF(P398&lt;8,기준정보!$H$7-N398,0),0)</f>
        <v>0</v>
      </c>
      <c r="V398" s="120">
        <f t="shared" si="83"/>
        <v>0</v>
      </c>
      <c r="W398" s="110"/>
    </row>
    <row r="399" spans="1:23">
      <c r="A399" s="89" t="s">
        <v>663</v>
      </c>
      <c r="B399" s="89" t="s">
        <v>301</v>
      </c>
      <c r="C399" s="89" t="s">
        <v>44</v>
      </c>
      <c r="D399" s="89" t="s">
        <v>153</v>
      </c>
      <c r="E399" s="89" t="s">
        <v>676</v>
      </c>
      <c r="F399" s="102">
        <f t="shared" si="73"/>
        <v>43861</v>
      </c>
      <c r="G399" s="125" t="str">
        <f t="shared" si="75"/>
        <v>1월</v>
      </c>
      <c r="H399" s="108">
        <f t="shared" si="76"/>
        <v>5</v>
      </c>
      <c r="I399" s="108" t="str">
        <f>VLOOKUP(H399,기준정보!D:E,2,FALSE)</f>
        <v>금</v>
      </c>
      <c r="J399" s="110" t="str">
        <f>IFERROR(VLOOKUP(F399,기준정보!A:B,2,FALSE),"")</f>
        <v/>
      </c>
      <c r="K399" s="110" t="str">
        <f t="shared" si="77"/>
        <v>정상근무</v>
      </c>
      <c r="L399" s="113">
        <f>IFERROR(IF(E399-D399&lt;0,기준정보!$H$11-공여사들_가공!D399+공여사들_가공!E399,E399-D399),"")</f>
        <v>0.56008101851851855</v>
      </c>
      <c r="M399" s="113" t="str">
        <f>IF(E399&gt;=기준정보!$H$4,기준정보!$H$6,IF(E399&gt;=기준정보!$H$3,E399-기준정보!$H$3,IF(E399&gt;=기준정보!$H$2,기준정보!$H$5,IF(E399&gt;=기준정보!$H$1,E399-기준정보!$H$1,0))))</f>
        <v>2:00:00</v>
      </c>
      <c r="N399" s="113">
        <f t="shared" si="78"/>
        <v>0.47674768518518523</v>
      </c>
      <c r="O399" s="114">
        <f t="shared" si="79"/>
        <v>11.441944444444445</v>
      </c>
      <c r="P399" s="120">
        <f t="shared" si="80"/>
        <v>11</v>
      </c>
      <c r="Q399" s="120">
        <f t="shared" si="81"/>
        <v>8</v>
      </c>
      <c r="R399" s="120">
        <f t="shared" si="72"/>
        <v>3</v>
      </c>
      <c r="S399" s="120">
        <f t="shared" si="82"/>
        <v>0</v>
      </c>
      <c r="T399" s="120" t="str">
        <f t="shared" si="74"/>
        <v>정</v>
      </c>
      <c r="U399" s="113">
        <f>IFERROR(IF(P399&lt;8,기준정보!$H$7-N399,0),0)</f>
        <v>0</v>
      </c>
      <c r="V399" s="120">
        <f t="shared" si="83"/>
        <v>0</v>
      </c>
      <c r="W399" s="110"/>
    </row>
    <row r="400" spans="1:23">
      <c r="A400" s="89" t="s">
        <v>663</v>
      </c>
      <c r="B400" s="89" t="s">
        <v>288</v>
      </c>
      <c r="C400" s="89" t="s">
        <v>45</v>
      </c>
      <c r="D400" s="89" t="s">
        <v>346</v>
      </c>
      <c r="E400" s="89" t="s">
        <v>677</v>
      </c>
      <c r="F400" s="102">
        <f t="shared" si="73"/>
        <v>43861</v>
      </c>
      <c r="G400" s="125" t="str">
        <f t="shared" si="75"/>
        <v>1월</v>
      </c>
      <c r="H400" s="108">
        <f t="shared" si="76"/>
        <v>5</v>
      </c>
      <c r="I400" s="108" t="str">
        <f>VLOOKUP(H400,기준정보!D:E,2,FALSE)</f>
        <v>금</v>
      </c>
      <c r="J400" s="110" t="str">
        <f>IFERROR(VLOOKUP(F400,기준정보!A:B,2,FALSE),"")</f>
        <v/>
      </c>
      <c r="K400" s="110" t="str">
        <f t="shared" si="77"/>
        <v>정상근무</v>
      </c>
      <c r="L400" s="113">
        <f>IFERROR(IF(E400-D400&lt;0,기준정보!$H$11-공여사들_가공!D400+공여사들_가공!E400,E400-D400),"")</f>
        <v>0.57226851851851857</v>
      </c>
      <c r="M400" s="113" t="str">
        <f>IF(E400&gt;=기준정보!$H$4,기준정보!$H$6,IF(E400&gt;=기준정보!$H$3,E400-기준정보!$H$3,IF(E400&gt;=기준정보!$H$2,기준정보!$H$5,IF(E400&gt;=기준정보!$H$1,E400-기준정보!$H$1,0))))</f>
        <v>2:00:00</v>
      </c>
      <c r="N400" s="113">
        <f t="shared" si="78"/>
        <v>0.48893518518518525</v>
      </c>
      <c r="O400" s="114">
        <f t="shared" si="79"/>
        <v>11.734444444444444</v>
      </c>
      <c r="P400" s="120">
        <f t="shared" si="80"/>
        <v>11</v>
      </c>
      <c r="Q400" s="120">
        <f t="shared" si="81"/>
        <v>8</v>
      </c>
      <c r="R400" s="120">
        <f t="shared" si="72"/>
        <v>3</v>
      </c>
      <c r="S400" s="120">
        <f t="shared" si="82"/>
        <v>0</v>
      </c>
      <c r="T400" s="120" t="str">
        <f t="shared" si="74"/>
        <v>정</v>
      </c>
      <c r="U400" s="113">
        <f>IFERROR(IF(P400&lt;8,기준정보!$H$7-N400,0),0)</f>
        <v>0</v>
      </c>
      <c r="V400" s="120">
        <f t="shared" si="83"/>
        <v>0</v>
      </c>
      <c r="W400" s="110"/>
    </row>
    <row r="401" spans="1:23">
      <c r="A401" s="89" t="s">
        <v>663</v>
      </c>
      <c r="B401" s="89" t="s">
        <v>289</v>
      </c>
      <c r="C401" s="89" t="s">
        <v>44</v>
      </c>
      <c r="D401" s="89" t="s">
        <v>678</v>
      </c>
      <c r="E401" s="89" t="s">
        <v>679</v>
      </c>
      <c r="F401" s="102">
        <f t="shared" si="73"/>
        <v>43861</v>
      </c>
      <c r="G401" s="125" t="str">
        <f t="shared" si="75"/>
        <v>1월</v>
      </c>
      <c r="H401" s="108">
        <f t="shared" si="76"/>
        <v>5</v>
      </c>
      <c r="I401" s="108" t="str">
        <f>VLOOKUP(H401,기준정보!D:E,2,FALSE)</f>
        <v>금</v>
      </c>
      <c r="J401" s="110" t="str">
        <f>IFERROR(VLOOKUP(F401,기준정보!A:B,2,FALSE),"")</f>
        <v/>
      </c>
      <c r="K401" s="110" t="str">
        <f t="shared" si="77"/>
        <v>정상근무</v>
      </c>
      <c r="L401" s="113">
        <f>IFERROR(IF(E401-D401&lt;0,기준정보!$H$11-공여사들_가공!D401+공여사들_가공!E401,E401-D401),"")</f>
        <v>0.45674768518518521</v>
      </c>
      <c r="M401" s="113" t="str">
        <f>IF(E401&gt;=기준정보!$H$4,기준정보!$H$6,IF(E401&gt;=기준정보!$H$3,E401-기준정보!$H$3,IF(E401&gt;=기준정보!$H$2,기준정보!$H$5,IF(E401&gt;=기준정보!$H$1,E401-기준정보!$H$1,0))))</f>
        <v>2:00:00</v>
      </c>
      <c r="N401" s="113">
        <f t="shared" si="78"/>
        <v>0.3734143518518519</v>
      </c>
      <c r="O401" s="114">
        <f t="shared" si="79"/>
        <v>8.9619444444444429</v>
      </c>
      <c r="P401" s="120">
        <f t="shared" si="80"/>
        <v>8</v>
      </c>
      <c r="Q401" s="120">
        <f t="shared" si="81"/>
        <v>8</v>
      </c>
      <c r="R401" s="120">
        <f t="shared" si="72"/>
        <v>0</v>
      </c>
      <c r="S401" s="120">
        <f t="shared" si="82"/>
        <v>0</v>
      </c>
      <c r="T401" s="120" t="str">
        <f t="shared" si="74"/>
        <v>정</v>
      </c>
      <c r="U401" s="113">
        <f>IFERROR(IF(P401&lt;8,기준정보!$H$7-N401,0),0)</f>
        <v>0</v>
      </c>
      <c r="V401" s="120">
        <f t="shared" si="83"/>
        <v>0</v>
      </c>
      <c r="W401" s="110"/>
    </row>
    <row r="402" spans="1:23">
      <c r="A402" s="89" t="s">
        <v>663</v>
      </c>
      <c r="B402" s="89" t="s">
        <v>290</v>
      </c>
      <c r="C402" s="89" t="s">
        <v>49</v>
      </c>
      <c r="D402" s="89" t="s">
        <v>50</v>
      </c>
      <c r="E402" s="89" t="s">
        <v>50</v>
      </c>
      <c r="F402" s="102">
        <f t="shared" si="73"/>
        <v>43861</v>
      </c>
      <c r="G402" s="125" t="str">
        <f t="shared" si="75"/>
        <v>1월</v>
      </c>
      <c r="H402" s="108">
        <f t="shared" si="76"/>
        <v>5</v>
      </c>
      <c r="I402" s="108" t="str">
        <f>VLOOKUP(H402,기준정보!D:E,2,FALSE)</f>
        <v>금</v>
      </c>
      <c r="J402" s="110" t="str">
        <f>IFERROR(VLOOKUP(F402,기준정보!A:B,2,FALSE),"")</f>
        <v/>
      </c>
      <c r="K402" s="110" t="str">
        <f t="shared" si="77"/>
        <v>정상근무</v>
      </c>
      <c r="L402" s="113" t="str">
        <f>IFERROR(IF(E402-D402&lt;0,기준정보!$H$11-공여사들_가공!D402+공여사들_가공!E402,E402-D402),"")</f>
        <v/>
      </c>
      <c r="M402" s="113">
        <f>IF(E402&gt;=기준정보!$H$4,기준정보!$H$6,IF(E402&gt;=기준정보!$H$3,E402-기준정보!$H$3,IF(E402&gt;=기준정보!$H$2,기준정보!$H$5,IF(E402&gt;=기준정보!$H$1,E402-기준정보!$H$1,0))))</f>
        <v>0</v>
      </c>
      <c r="N402" s="113" t="str">
        <f t="shared" si="78"/>
        <v/>
      </c>
      <c r="O402" s="114" t="str">
        <f t="shared" si="79"/>
        <v/>
      </c>
      <c r="P402" s="120">
        <f t="shared" si="80"/>
        <v>0</v>
      </c>
      <c r="Q402" s="120">
        <f t="shared" si="81"/>
        <v>0</v>
      </c>
      <c r="R402" s="120">
        <f t="shared" si="72"/>
        <v>0</v>
      </c>
      <c r="S402" s="120">
        <f t="shared" si="82"/>
        <v>0</v>
      </c>
      <c r="T402" s="120" t="str">
        <f t="shared" si="74"/>
        <v/>
      </c>
      <c r="U402" s="113">
        <f>IFERROR(IF(P402&lt;8,기준정보!$H$7-N402,0),0)</f>
        <v>0</v>
      </c>
      <c r="V402" s="120">
        <f t="shared" si="83"/>
        <v>0</v>
      </c>
      <c r="W402" s="110"/>
    </row>
    <row r="403" spans="1:23">
      <c r="A403" s="89" t="s">
        <v>663</v>
      </c>
      <c r="B403" s="89" t="s">
        <v>291</v>
      </c>
      <c r="C403" s="89" t="s">
        <v>309</v>
      </c>
      <c r="D403" s="89" t="s">
        <v>680</v>
      </c>
      <c r="E403" s="89" t="s">
        <v>681</v>
      </c>
      <c r="F403" s="102">
        <f t="shared" si="73"/>
        <v>43861</v>
      </c>
      <c r="G403" s="125" t="str">
        <f t="shared" si="75"/>
        <v>1월</v>
      </c>
      <c r="H403" s="108">
        <f t="shared" si="76"/>
        <v>5</v>
      </c>
      <c r="I403" s="108" t="str">
        <f>VLOOKUP(H403,기준정보!D:E,2,FALSE)</f>
        <v>금</v>
      </c>
      <c r="J403" s="110" t="str">
        <f>IFERROR(VLOOKUP(F403,기준정보!A:B,2,FALSE),"")</f>
        <v/>
      </c>
      <c r="K403" s="110" t="str">
        <f t="shared" si="77"/>
        <v>정상근무</v>
      </c>
      <c r="L403" s="113">
        <f>IFERROR(IF(E403-D403&lt;0,기준정보!$H$11-공여사들_가공!D403+공여사들_가공!E403,E403-D403),"")</f>
        <v>0.40600694444444441</v>
      </c>
      <c r="M403" s="113">
        <f>IF(E403&gt;=기준정보!$H$4,기준정보!$H$6,IF(E403&gt;=기준정보!$H$3,E403-기준정보!$H$3,IF(E403&gt;=기준정보!$H$2,기준정보!$H$5,IF(E403&gt;=기준정보!$H$1,E403-기준정보!$H$1,0))))</f>
        <v>2.9317129629629624E-2</v>
      </c>
      <c r="N403" s="113">
        <f t="shared" si="78"/>
        <v>0.37668981481481478</v>
      </c>
      <c r="O403" s="114">
        <f t="shared" si="79"/>
        <v>9.0405555555555548</v>
      </c>
      <c r="P403" s="120">
        <f t="shared" si="80"/>
        <v>9</v>
      </c>
      <c r="Q403" s="120">
        <f t="shared" si="81"/>
        <v>8</v>
      </c>
      <c r="R403" s="120">
        <f t="shared" si="72"/>
        <v>1</v>
      </c>
      <c r="S403" s="120">
        <f t="shared" si="82"/>
        <v>0</v>
      </c>
      <c r="T403" s="120" t="str">
        <f t="shared" si="74"/>
        <v>정</v>
      </c>
      <c r="U403" s="113">
        <f>IFERROR(IF(P403&lt;8,기준정보!$H$7-N403,0),0)</f>
        <v>0</v>
      </c>
      <c r="V403" s="120">
        <f t="shared" si="83"/>
        <v>0</v>
      </c>
      <c r="W403" s="110"/>
    </row>
    <row r="404" spans="1:23">
      <c r="A404" s="89" t="s">
        <v>663</v>
      </c>
      <c r="B404" s="89" t="s">
        <v>292</v>
      </c>
      <c r="C404" s="89" t="s">
        <v>45</v>
      </c>
      <c r="D404" s="89" t="s">
        <v>50</v>
      </c>
      <c r="E404" s="89" t="s">
        <v>50</v>
      </c>
      <c r="F404" s="102">
        <f t="shared" si="73"/>
        <v>43861</v>
      </c>
      <c r="G404" s="125" t="str">
        <f t="shared" si="75"/>
        <v>1월</v>
      </c>
      <c r="H404" s="108">
        <f t="shared" si="76"/>
        <v>5</v>
      </c>
      <c r="I404" s="108" t="str">
        <f>VLOOKUP(H404,기준정보!D:E,2,FALSE)</f>
        <v>금</v>
      </c>
      <c r="J404" s="110" t="str">
        <f>IFERROR(VLOOKUP(F404,기준정보!A:B,2,FALSE),"")</f>
        <v/>
      </c>
      <c r="K404" s="110" t="str">
        <f t="shared" si="77"/>
        <v>정상근무</v>
      </c>
      <c r="L404" s="113" t="str">
        <f>IFERROR(IF(E404-D404&lt;0,기준정보!$H$11-공여사들_가공!D404+공여사들_가공!E404,E404-D404),"")</f>
        <v/>
      </c>
      <c r="M404" s="113">
        <f>IF(E404&gt;=기준정보!$H$4,기준정보!$H$6,IF(E404&gt;=기준정보!$H$3,E404-기준정보!$H$3,IF(E404&gt;=기준정보!$H$2,기준정보!$H$5,IF(E404&gt;=기준정보!$H$1,E404-기준정보!$H$1,0))))</f>
        <v>0</v>
      </c>
      <c r="N404" s="113" t="str">
        <f t="shared" si="78"/>
        <v/>
      </c>
      <c r="O404" s="114" t="str">
        <f t="shared" si="79"/>
        <v/>
      </c>
      <c r="P404" s="120">
        <f t="shared" si="80"/>
        <v>0</v>
      </c>
      <c r="Q404" s="120">
        <f t="shared" si="81"/>
        <v>0</v>
      </c>
      <c r="R404" s="120">
        <f t="shared" si="72"/>
        <v>0</v>
      </c>
      <c r="S404" s="120">
        <f t="shared" si="82"/>
        <v>0</v>
      </c>
      <c r="T404" s="120" t="str">
        <f t="shared" si="74"/>
        <v/>
      </c>
      <c r="U404" s="113">
        <f>IFERROR(IF(P404&lt;8,기준정보!$H$7-N404,0),0)</f>
        <v>0</v>
      </c>
      <c r="V404" s="120">
        <f t="shared" si="83"/>
        <v>0</v>
      </c>
      <c r="W404" s="110"/>
    </row>
    <row r="405" spans="1:23">
      <c r="A405" s="89" t="s">
        <v>682</v>
      </c>
      <c r="B405" s="89" t="s">
        <v>294</v>
      </c>
      <c r="C405" s="89" t="s">
        <v>45</v>
      </c>
      <c r="D405" s="89" t="s">
        <v>50</v>
      </c>
      <c r="E405" s="89" t="s">
        <v>50</v>
      </c>
      <c r="F405" s="102">
        <f t="shared" si="73"/>
        <v>43862</v>
      </c>
      <c r="G405" s="125" t="str">
        <f t="shared" si="75"/>
        <v>2월</v>
      </c>
      <c r="H405" s="108">
        <f t="shared" si="76"/>
        <v>6</v>
      </c>
      <c r="I405" s="108" t="str">
        <f>VLOOKUP(H405,기준정보!D:E,2,FALSE)</f>
        <v>토</v>
      </c>
      <c r="J405" s="110" t="str">
        <f>IFERROR(VLOOKUP(F405,기준정보!A:B,2,FALSE),"")</f>
        <v/>
      </c>
      <c r="K405" s="110" t="str">
        <f t="shared" si="77"/>
        <v>휴무</v>
      </c>
      <c r="L405" s="113" t="str">
        <f>IFERROR(IF(E405-D405&lt;0,기준정보!$H$11-공여사들_가공!D405+공여사들_가공!E405,E405-D405),"")</f>
        <v/>
      </c>
      <c r="M405" s="113">
        <f>IF(E405&gt;=기준정보!$H$4,기준정보!$H$6,IF(E405&gt;=기준정보!$H$3,E405-기준정보!$H$3,IF(E405&gt;=기준정보!$H$2,기준정보!$H$5,IF(E405&gt;=기준정보!$H$1,E405-기준정보!$H$1,0))))</f>
        <v>0</v>
      </c>
      <c r="N405" s="113" t="str">
        <f t="shared" si="78"/>
        <v/>
      </c>
      <c r="O405" s="114" t="str">
        <f t="shared" si="79"/>
        <v/>
      </c>
      <c r="P405" s="120">
        <f t="shared" si="80"/>
        <v>0</v>
      </c>
      <c r="Q405" s="120">
        <f t="shared" si="81"/>
        <v>0</v>
      </c>
      <c r="R405" s="120">
        <f t="shared" si="72"/>
        <v>0</v>
      </c>
      <c r="S405" s="120">
        <f t="shared" si="82"/>
        <v>0</v>
      </c>
      <c r="T405" s="120" t="str">
        <f t="shared" si="74"/>
        <v/>
      </c>
      <c r="U405" s="113">
        <f>IFERROR(IF(P405&lt;8,기준정보!$H$7-N405,0),0)</f>
        <v>0</v>
      </c>
      <c r="V405" s="120">
        <f t="shared" si="83"/>
        <v>0</v>
      </c>
      <c r="W405" s="110"/>
    </row>
    <row r="406" spans="1:23">
      <c r="A406" s="89" t="s">
        <v>682</v>
      </c>
      <c r="B406" s="89" t="s">
        <v>295</v>
      </c>
      <c r="C406" s="89" t="s">
        <v>43</v>
      </c>
      <c r="D406" s="89" t="s">
        <v>50</v>
      </c>
      <c r="E406" s="89" t="s">
        <v>50</v>
      </c>
      <c r="F406" s="102">
        <f t="shared" si="73"/>
        <v>43862</v>
      </c>
      <c r="G406" s="125" t="str">
        <f t="shared" si="75"/>
        <v>2월</v>
      </c>
      <c r="H406" s="108">
        <f t="shared" si="76"/>
        <v>6</v>
      </c>
      <c r="I406" s="108" t="str">
        <f>VLOOKUP(H406,기준정보!D:E,2,FALSE)</f>
        <v>토</v>
      </c>
      <c r="J406" s="110" t="str">
        <f>IFERROR(VLOOKUP(F406,기준정보!A:B,2,FALSE),"")</f>
        <v/>
      </c>
      <c r="K406" s="110" t="str">
        <f t="shared" si="77"/>
        <v>휴무</v>
      </c>
      <c r="L406" s="113" t="str">
        <f>IFERROR(IF(E406-D406&lt;0,기준정보!$H$11-공여사들_가공!D406+공여사들_가공!E406,E406-D406),"")</f>
        <v/>
      </c>
      <c r="M406" s="113">
        <f>IF(E406&gt;=기준정보!$H$4,기준정보!$H$6,IF(E406&gt;=기준정보!$H$3,E406-기준정보!$H$3,IF(E406&gt;=기준정보!$H$2,기준정보!$H$5,IF(E406&gt;=기준정보!$H$1,E406-기준정보!$H$1,0))))</f>
        <v>0</v>
      </c>
      <c r="N406" s="113" t="str">
        <f t="shared" si="78"/>
        <v/>
      </c>
      <c r="O406" s="114" t="str">
        <f t="shared" si="79"/>
        <v/>
      </c>
      <c r="P406" s="120">
        <f t="shared" si="80"/>
        <v>0</v>
      </c>
      <c r="Q406" s="120">
        <f t="shared" si="81"/>
        <v>0</v>
      </c>
      <c r="R406" s="120">
        <f t="shared" si="72"/>
        <v>0</v>
      </c>
      <c r="S406" s="120">
        <f t="shared" si="82"/>
        <v>0</v>
      </c>
      <c r="T406" s="120" t="str">
        <f t="shared" si="74"/>
        <v/>
      </c>
      <c r="U406" s="113">
        <f>IFERROR(IF(P406&lt;8,기준정보!$H$7-N406,0),0)</f>
        <v>0</v>
      </c>
      <c r="V406" s="120">
        <f t="shared" si="83"/>
        <v>0</v>
      </c>
      <c r="W406" s="110"/>
    </row>
    <row r="407" spans="1:23">
      <c r="A407" s="89" t="s">
        <v>682</v>
      </c>
      <c r="B407" s="89" t="s">
        <v>296</v>
      </c>
      <c r="C407" s="89" t="s">
        <v>46</v>
      </c>
      <c r="D407" s="89" t="s">
        <v>50</v>
      </c>
      <c r="E407" s="89" t="s">
        <v>50</v>
      </c>
      <c r="F407" s="102">
        <f t="shared" si="73"/>
        <v>43862</v>
      </c>
      <c r="G407" s="125" t="str">
        <f t="shared" si="75"/>
        <v>2월</v>
      </c>
      <c r="H407" s="108">
        <f t="shared" si="76"/>
        <v>6</v>
      </c>
      <c r="I407" s="108" t="str">
        <f>VLOOKUP(H407,기준정보!D:E,2,FALSE)</f>
        <v>토</v>
      </c>
      <c r="J407" s="110" t="str">
        <f>IFERROR(VLOOKUP(F407,기준정보!A:B,2,FALSE),"")</f>
        <v/>
      </c>
      <c r="K407" s="110" t="str">
        <f t="shared" si="77"/>
        <v>휴무</v>
      </c>
      <c r="L407" s="113" t="str">
        <f>IFERROR(IF(E407-D407&lt;0,기준정보!$H$11-공여사들_가공!D407+공여사들_가공!E407,E407-D407),"")</f>
        <v/>
      </c>
      <c r="M407" s="113">
        <f>IF(E407&gt;=기준정보!$H$4,기준정보!$H$6,IF(E407&gt;=기준정보!$H$3,E407-기준정보!$H$3,IF(E407&gt;=기준정보!$H$2,기준정보!$H$5,IF(E407&gt;=기준정보!$H$1,E407-기준정보!$H$1,0))))</f>
        <v>0</v>
      </c>
      <c r="N407" s="113" t="str">
        <f t="shared" si="78"/>
        <v/>
      </c>
      <c r="O407" s="114" t="str">
        <f t="shared" si="79"/>
        <v/>
      </c>
      <c r="P407" s="120">
        <f t="shared" si="80"/>
        <v>0</v>
      </c>
      <c r="Q407" s="120">
        <f t="shared" si="81"/>
        <v>0</v>
      </c>
      <c r="R407" s="120">
        <f t="shared" si="72"/>
        <v>0</v>
      </c>
      <c r="S407" s="120">
        <f t="shared" si="82"/>
        <v>0</v>
      </c>
      <c r="T407" s="120" t="str">
        <f t="shared" si="74"/>
        <v/>
      </c>
      <c r="U407" s="113">
        <f>IFERROR(IF(P407&lt;8,기준정보!$H$7-N407,0),0)</f>
        <v>0</v>
      </c>
      <c r="V407" s="120">
        <f t="shared" si="83"/>
        <v>0</v>
      </c>
      <c r="W407" s="110"/>
    </row>
    <row r="408" spans="1:23">
      <c r="A408" s="89" t="s">
        <v>682</v>
      </c>
      <c r="B408" s="89" t="s">
        <v>297</v>
      </c>
      <c r="C408" s="89" t="s">
        <v>45</v>
      </c>
      <c r="D408" s="89" t="s">
        <v>50</v>
      </c>
      <c r="E408" s="89" t="s">
        <v>50</v>
      </c>
      <c r="F408" s="102">
        <f t="shared" si="73"/>
        <v>43862</v>
      </c>
      <c r="G408" s="125" t="str">
        <f t="shared" si="75"/>
        <v>2월</v>
      </c>
      <c r="H408" s="108">
        <f t="shared" si="76"/>
        <v>6</v>
      </c>
      <c r="I408" s="108" t="str">
        <f>VLOOKUP(H408,기준정보!D:E,2,FALSE)</f>
        <v>토</v>
      </c>
      <c r="J408" s="110" t="str">
        <f>IFERROR(VLOOKUP(F408,기준정보!A:B,2,FALSE),"")</f>
        <v/>
      </c>
      <c r="K408" s="110" t="str">
        <f t="shared" si="77"/>
        <v>휴무</v>
      </c>
      <c r="L408" s="113" t="str">
        <f>IFERROR(IF(E408-D408&lt;0,기준정보!$H$11-공여사들_가공!D408+공여사들_가공!E408,E408-D408),"")</f>
        <v/>
      </c>
      <c r="M408" s="113">
        <f>IF(E408&gt;=기준정보!$H$4,기준정보!$H$6,IF(E408&gt;=기준정보!$H$3,E408-기준정보!$H$3,IF(E408&gt;=기준정보!$H$2,기준정보!$H$5,IF(E408&gt;=기준정보!$H$1,E408-기준정보!$H$1,0))))</f>
        <v>0</v>
      </c>
      <c r="N408" s="113" t="str">
        <f t="shared" si="78"/>
        <v/>
      </c>
      <c r="O408" s="114" t="str">
        <f t="shared" si="79"/>
        <v/>
      </c>
      <c r="P408" s="120">
        <f t="shared" si="80"/>
        <v>0</v>
      </c>
      <c r="Q408" s="120">
        <f t="shared" si="81"/>
        <v>0</v>
      </c>
      <c r="R408" s="120">
        <f t="shared" si="72"/>
        <v>0</v>
      </c>
      <c r="S408" s="120">
        <f t="shared" si="82"/>
        <v>0</v>
      </c>
      <c r="T408" s="120" t="str">
        <f t="shared" si="74"/>
        <v/>
      </c>
      <c r="U408" s="113">
        <f>IFERROR(IF(P408&lt;8,기준정보!$H$7-N408,0),0)</f>
        <v>0</v>
      </c>
      <c r="V408" s="120">
        <f t="shared" si="83"/>
        <v>0</v>
      </c>
      <c r="W408" s="110"/>
    </row>
    <row r="409" spans="1:23">
      <c r="A409" s="89" t="s">
        <v>682</v>
      </c>
      <c r="B409" s="89" t="s">
        <v>298</v>
      </c>
      <c r="C409" s="89" t="s">
        <v>48</v>
      </c>
      <c r="D409" s="89" t="s">
        <v>50</v>
      </c>
      <c r="E409" s="89" t="s">
        <v>50</v>
      </c>
      <c r="F409" s="102">
        <f t="shared" si="73"/>
        <v>43862</v>
      </c>
      <c r="G409" s="125" t="str">
        <f t="shared" si="75"/>
        <v>2월</v>
      </c>
      <c r="H409" s="108">
        <f t="shared" si="76"/>
        <v>6</v>
      </c>
      <c r="I409" s="108" t="str">
        <f>VLOOKUP(H409,기준정보!D:E,2,FALSE)</f>
        <v>토</v>
      </c>
      <c r="J409" s="110" t="str">
        <f>IFERROR(VLOOKUP(F409,기준정보!A:B,2,FALSE),"")</f>
        <v/>
      </c>
      <c r="K409" s="110" t="str">
        <f t="shared" si="77"/>
        <v>휴무</v>
      </c>
      <c r="L409" s="113" t="str">
        <f>IFERROR(IF(E409-D409&lt;0,기준정보!$H$11-공여사들_가공!D409+공여사들_가공!E409,E409-D409),"")</f>
        <v/>
      </c>
      <c r="M409" s="113">
        <f>IF(E409&gt;=기준정보!$H$4,기준정보!$H$6,IF(E409&gt;=기준정보!$H$3,E409-기준정보!$H$3,IF(E409&gt;=기준정보!$H$2,기준정보!$H$5,IF(E409&gt;=기준정보!$H$1,E409-기준정보!$H$1,0))))</f>
        <v>0</v>
      </c>
      <c r="N409" s="113" t="str">
        <f t="shared" si="78"/>
        <v/>
      </c>
      <c r="O409" s="114" t="str">
        <f t="shared" si="79"/>
        <v/>
      </c>
      <c r="P409" s="120">
        <f t="shared" si="80"/>
        <v>0</v>
      </c>
      <c r="Q409" s="120">
        <f t="shared" si="81"/>
        <v>0</v>
      </c>
      <c r="R409" s="120">
        <f t="shared" ref="R409:R472" si="84">IF(P409&lt;11,P409-Q409,3)</f>
        <v>0</v>
      </c>
      <c r="S409" s="120">
        <f t="shared" si="82"/>
        <v>0</v>
      </c>
      <c r="T409" s="120" t="str">
        <f t="shared" si="74"/>
        <v/>
      </c>
      <c r="U409" s="113">
        <f>IFERROR(IF(P409&lt;8,기준정보!$H$7-N409,0),0)</f>
        <v>0</v>
      </c>
      <c r="V409" s="120">
        <f t="shared" si="83"/>
        <v>0</v>
      </c>
      <c r="W409" s="110"/>
    </row>
    <row r="410" spans="1:23">
      <c r="A410" s="89" t="s">
        <v>682</v>
      </c>
      <c r="B410" s="89" t="s">
        <v>299</v>
      </c>
      <c r="C410" s="89" t="s">
        <v>47</v>
      </c>
      <c r="D410" s="89" t="s">
        <v>50</v>
      </c>
      <c r="E410" s="89" t="s">
        <v>50</v>
      </c>
      <c r="F410" s="102">
        <f t="shared" si="73"/>
        <v>43862</v>
      </c>
      <c r="G410" s="125" t="str">
        <f t="shared" si="75"/>
        <v>2월</v>
      </c>
      <c r="H410" s="108">
        <f t="shared" si="76"/>
        <v>6</v>
      </c>
      <c r="I410" s="108" t="str">
        <f>VLOOKUP(H410,기준정보!D:E,2,FALSE)</f>
        <v>토</v>
      </c>
      <c r="J410" s="110" t="str">
        <f>IFERROR(VLOOKUP(F410,기준정보!A:B,2,FALSE),"")</f>
        <v/>
      </c>
      <c r="K410" s="110" t="str">
        <f t="shared" si="77"/>
        <v>휴무</v>
      </c>
      <c r="L410" s="113" t="str">
        <f>IFERROR(IF(E410-D410&lt;0,기준정보!$H$11-공여사들_가공!D410+공여사들_가공!E410,E410-D410),"")</f>
        <v/>
      </c>
      <c r="M410" s="113">
        <f>IF(E410&gt;=기준정보!$H$4,기준정보!$H$6,IF(E410&gt;=기준정보!$H$3,E410-기준정보!$H$3,IF(E410&gt;=기준정보!$H$2,기준정보!$H$5,IF(E410&gt;=기준정보!$H$1,E410-기준정보!$H$1,0))))</f>
        <v>0</v>
      </c>
      <c r="N410" s="113" t="str">
        <f t="shared" si="78"/>
        <v/>
      </c>
      <c r="O410" s="114" t="str">
        <f t="shared" si="79"/>
        <v/>
      </c>
      <c r="P410" s="120">
        <f t="shared" si="80"/>
        <v>0</v>
      </c>
      <c r="Q410" s="120">
        <f t="shared" si="81"/>
        <v>0</v>
      </c>
      <c r="R410" s="120">
        <f t="shared" si="84"/>
        <v>0</v>
      </c>
      <c r="S410" s="120">
        <f t="shared" si="82"/>
        <v>0</v>
      </c>
      <c r="T410" s="120" t="str">
        <f t="shared" si="74"/>
        <v/>
      </c>
      <c r="U410" s="113">
        <f>IFERROR(IF(P410&lt;8,기준정보!$H$7-N410,0),0)</f>
        <v>0</v>
      </c>
      <c r="V410" s="120">
        <f t="shared" si="83"/>
        <v>0</v>
      </c>
      <c r="W410" s="110"/>
    </row>
    <row r="411" spans="1:23">
      <c r="A411" s="89" t="s">
        <v>682</v>
      </c>
      <c r="B411" s="89" t="s">
        <v>300</v>
      </c>
      <c r="C411" s="89" t="s">
        <v>47</v>
      </c>
      <c r="D411" s="89" t="s">
        <v>50</v>
      </c>
      <c r="E411" s="89" t="s">
        <v>50</v>
      </c>
      <c r="F411" s="102">
        <f t="shared" si="73"/>
        <v>43862</v>
      </c>
      <c r="G411" s="125" t="str">
        <f t="shared" si="75"/>
        <v>2월</v>
      </c>
      <c r="H411" s="108">
        <f t="shared" si="76"/>
        <v>6</v>
      </c>
      <c r="I411" s="108" t="str">
        <f>VLOOKUP(H411,기준정보!D:E,2,FALSE)</f>
        <v>토</v>
      </c>
      <c r="J411" s="110" t="str">
        <f>IFERROR(VLOOKUP(F411,기준정보!A:B,2,FALSE),"")</f>
        <v/>
      </c>
      <c r="K411" s="110" t="str">
        <f t="shared" si="77"/>
        <v>휴무</v>
      </c>
      <c r="L411" s="113" t="str">
        <f>IFERROR(IF(E411-D411&lt;0,기준정보!$H$11-공여사들_가공!D411+공여사들_가공!E411,E411-D411),"")</f>
        <v/>
      </c>
      <c r="M411" s="113">
        <f>IF(E411&gt;=기준정보!$H$4,기준정보!$H$6,IF(E411&gt;=기준정보!$H$3,E411-기준정보!$H$3,IF(E411&gt;=기준정보!$H$2,기준정보!$H$5,IF(E411&gt;=기준정보!$H$1,E411-기준정보!$H$1,0))))</f>
        <v>0</v>
      </c>
      <c r="N411" s="113" t="str">
        <f t="shared" si="78"/>
        <v/>
      </c>
      <c r="O411" s="114" t="str">
        <f t="shared" si="79"/>
        <v/>
      </c>
      <c r="P411" s="120">
        <f t="shared" si="80"/>
        <v>0</v>
      </c>
      <c r="Q411" s="120">
        <f t="shared" si="81"/>
        <v>0</v>
      </c>
      <c r="R411" s="120">
        <f t="shared" si="84"/>
        <v>0</v>
      </c>
      <c r="S411" s="120">
        <f t="shared" si="82"/>
        <v>0</v>
      </c>
      <c r="T411" s="120" t="str">
        <f t="shared" si="74"/>
        <v/>
      </c>
      <c r="U411" s="113">
        <f>IFERROR(IF(P411&lt;8,기준정보!$H$7-N411,0),0)</f>
        <v>0</v>
      </c>
      <c r="V411" s="120">
        <f t="shared" si="83"/>
        <v>0</v>
      </c>
      <c r="W411" s="110"/>
    </row>
    <row r="412" spans="1:23">
      <c r="A412" s="89" t="s">
        <v>682</v>
      </c>
      <c r="B412" s="89" t="s">
        <v>301</v>
      </c>
      <c r="C412" s="89" t="s">
        <v>44</v>
      </c>
      <c r="D412" s="89" t="s">
        <v>50</v>
      </c>
      <c r="E412" s="89" t="s">
        <v>50</v>
      </c>
      <c r="F412" s="102">
        <f t="shared" si="73"/>
        <v>43862</v>
      </c>
      <c r="G412" s="125" t="str">
        <f t="shared" si="75"/>
        <v>2월</v>
      </c>
      <c r="H412" s="108">
        <f t="shared" si="76"/>
        <v>6</v>
      </c>
      <c r="I412" s="108" t="str">
        <f>VLOOKUP(H412,기준정보!D:E,2,FALSE)</f>
        <v>토</v>
      </c>
      <c r="J412" s="110" t="str">
        <f>IFERROR(VLOOKUP(F412,기준정보!A:B,2,FALSE),"")</f>
        <v/>
      </c>
      <c r="K412" s="110" t="str">
        <f t="shared" si="77"/>
        <v>휴무</v>
      </c>
      <c r="L412" s="113" t="str">
        <f>IFERROR(IF(E412-D412&lt;0,기준정보!$H$11-공여사들_가공!D412+공여사들_가공!E412,E412-D412),"")</f>
        <v/>
      </c>
      <c r="M412" s="113">
        <f>IF(E412&gt;=기준정보!$H$4,기준정보!$H$6,IF(E412&gt;=기준정보!$H$3,E412-기준정보!$H$3,IF(E412&gt;=기준정보!$H$2,기준정보!$H$5,IF(E412&gt;=기준정보!$H$1,E412-기준정보!$H$1,0))))</f>
        <v>0</v>
      </c>
      <c r="N412" s="113" t="str">
        <f t="shared" si="78"/>
        <v/>
      </c>
      <c r="O412" s="114" t="str">
        <f t="shared" si="79"/>
        <v/>
      </c>
      <c r="P412" s="120">
        <f t="shared" si="80"/>
        <v>0</v>
      </c>
      <c r="Q412" s="120">
        <f t="shared" si="81"/>
        <v>0</v>
      </c>
      <c r="R412" s="120">
        <f t="shared" si="84"/>
        <v>0</v>
      </c>
      <c r="S412" s="120">
        <f t="shared" si="82"/>
        <v>0</v>
      </c>
      <c r="T412" s="120" t="str">
        <f t="shared" si="74"/>
        <v/>
      </c>
      <c r="U412" s="113">
        <f>IFERROR(IF(P412&lt;8,기준정보!$H$7-N412,0),0)</f>
        <v>0</v>
      </c>
      <c r="V412" s="120">
        <f t="shared" si="83"/>
        <v>0</v>
      </c>
      <c r="W412" s="110"/>
    </row>
    <row r="413" spans="1:23">
      <c r="A413" s="89" t="s">
        <v>682</v>
      </c>
      <c r="B413" s="89" t="s">
        <v>288</v>
      </c>
      <c r="C413" s="89" t="s">
        <v>45</v>
      </c>
      <c r="D413" s="89" t="s">
        <v>50</v>
      </c>
      <c r="E413" s="89" t="s">
        <v>50</v>
      </c>
      <c r="F413" s="102">
        <f t="shared" si="73"/>
        <v>43862</v>
      </c>
      <c r="G413" s="125" t="str">
        <f t="shared" si="75"/>
        <v>2월</v>
      </c>
      <c r="H413" s="108">
        <f t="shared" si="76"/>
        <v>6</v>
      </c>
      <c r="I413" s="108" t="str">
        <f>VLOOKUP(H413,기준정보!D:E,2,FALSE)</f>
        <v>토</v>
      </c>
      <c r="J413" s="110" t="str">
        <f>IFERROR(VLOOKUP(F413,기준정보!A:B,2,FALSE),"")</f>
        <v/>
      </c>
      <c r="K413" s="110" t="str">
        <f t="shared" si="77"/>
        <v>휴무</v>
      </c>
      <c r="L413" s="113" t="str">
        <f>IFERROR(IF(E413-D413&lt;0,기준정보!$H$11-공여사들_가공!D413+공여사들_가공!E413,E413-D413),"")</f>
        <v/>
      </c>
      <c r="M413" s="113">
        <f>IF(E413&gt;=기준정보!$H$4,기준정보!$H$6,IF(E413&gt;=기준정보!$H$3,E413-기준정보!$H$3,IF(E413&gt;=기준정보!$H$2,기준정보!$H$5,IF(E413&gt;=기준정보!$H$1,E413-기준정보!$H$1,0))))</f>
        <v>0</v>
      </c>
      <c r="N413" s="113" t="str">
        <f t="shared" si="78"/>
        <v/>
      </c>
      <c r="O413" s="114" t="str">
        <f t="shared" si="79"/>
        <v/>
      </c>
      <c r="P413" s="120">
        <f t="shared" si="80"/>
        <v>0</v>
      </c>
      <c r="Q413" s="120">
        <f t="shared" si="81"/>
        <v>0</v>
      </c>
      <c r="R413" s="120">
        <f t="shared" si="84"/>
        <v>0</v>
      </c>
      <c r="S413" s="120">
        <f t="shared" si="82"/>
        <v>0</v>
      </c>
      <c r="T413" s="120" t="str">
        <f t="shared" si="74"/>
        <v/>
      </c>
      <c r="U413" s="113">
        <f>IFERROR(IF(P413&lt;8,기준정보!$H$7-N413,0),0)</f>
        <v>0</v>
      </c>
      <c r="V413" s="120">
        <f t="shared" si="83"/>
        <v>0</v>
      </c>
      <c r="W413" s="110"/>
    </row>
    <row r="414" spans="1:23">
      <c r="A414" s="89" t="s">
        <v>682</v>
      </c>
      <c r="B414" s="89" t="s">
        <v>289</v>
      </c>
      <c r="C414" s="89" t="s">
        <v>44</v>
      </c>
      <c r="D414" s="89" t="s">
        <v>50</v>
      </c>
      <c r="E414" s="89" t="s">
        <v>50</v>
      </c>
      <c r="F414" s="102">
        <f t="shared" si="73"/>
        <v>43862</v>
      </c>
      <c r="G414" s="125" t="str">
        <f t="shared" si="75"/>
        <v>2월</v>
      </c>
      <c r="H414" s="108">
        <f t="shared" si="76"/>
        <v>6</v>
      </c>
      <c r="I414" s="108" t="str">
        <f>VLOOKUP(H414,기준정보!D:E,2,FALSE)</f>
        <v>토</v>
      </c>
      <c r="J414" s="110" t="str">
        <f>IFERROR(VLOOKUP(F414,기준정보!A:B,2,FALSE),"")</f>
        <v/>
      </c>
      <c r="K414" s="110" t="str">
        <f t="shared" si="77"/>
        <v>휴무</v>
      </c>
      <c r="L414" s="113" t="str">
        <f>IFERROR(IF(E414-D414&lt;0,기준정보!$H$11-공여사들_가공!D414+공여사들_가공!E414,E414-D414),"")</f>
        <v/>
      </c>
      <c r="M414" s="113">
        <f>IF(E414&gt;=기준정보!$H$4,기준정보!$H$6,IF(E414&gt;=기준정보!$H$3,E414-기준정보!$H$3,IF(E414&gt;=기준정보!$H$2,기준정보!$H$5,IF(E414&gt;=기준정보!$H$1,E414-기준정보!$H$1,0))))</f>
        <v>0</v>
      </c>
      <c r="N414" s="113" t="str">
        <f t="shared" si="78"/>
        <v/>
      </c>
      <c r="O414" s="114" t="str">
        <f t="shared" si="79"/>
        <v/>
      </c>
      <c r="P414" s="120">
        <f t="shared" si="80"/>
        <v>0</v>
      </c>
      <c r="Q414" s="120">
        <f t="shared" si="81"/>
        <v>0</v>
      </c>
      <c r="R414" s="120">
        <f t="shared" si="84"/>
        <v>0</v>
      </c>
      <c r="S414" s="120">
        <f t="shared" si="82"/>
        <v>0</v>
      </c>
      <c r="T414" s="120" t="str">
        <f t="shared" si="74"/>
        <v/>
      </c>
      <c r="U414" s="113">
        <f>IFERROR(IF(P414&lt;8,기준정보!$H$7-N414,0),0)</f>
        <v>0</v>
      </c>
      <c r="V414" s="120">
        <f t="shared" si="83"/>
        <v>0</v>
      </c>
      <c r="W414" s="110"/>
    </row>
    <row r="415" spans="1:23">
      <c r="A415" s="89" t="s">
        <v>682</v>
      </c>
      <c r="B415" s="89" t="s">
        <v>290</v>
      </c>
      <c r="C415" s="89" t="s">
        <v>49</v>
      </c>
      <c r="D415" s="89" t="s">
        <v>50</v>
      </c>
      <c r="E415" s="89" t="s">
        <v>50</v>
      </c>
      <c r="F415" s="102">
        <f t="shared" si="73"/>
        <v>43862</v>
      </c>
      <c r="G415" s="125" t="str">
        <f t="shared" si="75"/>
        <v>2월</v>
      </c>
      <c r="H415" s="108">
        <f t="shared" si="76"/>
        <v>6</v>
      </c>
      <c r="I415" s="108" t="str">
        <f>VLOOKUP(H415,기준정보!D:E,2,FALSE)</f>
        <v>토</v>
      </c>
      <c r="J415" s="110" t="str">
        <f>IFERROR(VLOOKUP(F415,기준정보!A:B,2,FALSE),"")</f>
        <v/>
      </c>
      <c r="K415" s="110" t="str">
        <f t="shared" si="77"/>
        <v>휴무</v>
      </c>
      <c r="L415" s="113" t="str">
        <f>IFERROR(IF(E415-D415&lt;0,기준정보!$H$11-공여사들_가공!D415+공여사들_가공!E415,E415-D415),"")</f>
        <v/>
      </c>
      <c r="M415" s="113">
        <f>IF(E415&gt;=기준정보!$H$4,기준정보!$H$6,IF(E415&gt;=기준정보!$H$3,E415-기준정보!$H$3,IF(E415&gt;=기준정보!$H$2,기준정보!$H$5,IF(E415&gt;=기준정보!$H$1,E415-기준정보!$H$1,0))))</f>
        <v>0</v>
      </c>
      <c r="N415" s="113" t="str">
        <f t="shared" si="78"/>
        <v/>
      </c>
      <c r="O415" s="114" t="str">
        <f t="shared" si="79"/>
        <v/>
      </c>
      <c r="P415" s="120">
        <f t="shared" si="80"/>
        <v>0</v>
      </c>
      <c r="Q415" s="120">
        <f t="shared" si="81"/>
        <v>0</v>
      </c>
      <c r="R415" s="120">
        <f t="shared" si="84"/>
        <v>0</v>
      </c>
      <c r="S415" s="120">
        <f t="shared" si="82"/>
        <v>0</v>
      </c>
      <c r="T415" s="120" t="str">
        <f t="shared" si="74"/>
        <v/>
      </c>
      <c r="U415" s="113">
        <f>IFERROR(IF(P415&lt;8,기준정보!$H$7-N415,0),0)</f>
        <v>0</v>
      </c>
      <c r="V415" s="120">
        <f t="shared" si="83"/>
        <v>0</v>
      </c>
      <c r="W415" s="110"/>
    </row>
    <row r="416" spans="1:23">
      <c r="A416" s="89" t="s">
        <v>682</v>
      </c>
      <c r="B416" s="89" t="s">
        <v>291</v>
      </c>
      <c r="C416" s="89" t="s">
        <v>309</v>
      </c>
      <c r="D416" s="89" t="s">
        <v>50</v>
      </c>
      <c r="E416" s="89" t="s">
        <v>50</v>
      </c>
      <c r="F416" s="102">
        <f t="shared" si="73"/>
        <v>43862</v>
      </c>
      <c r="G416" s="125" t="str">
        <f t="shared" si="75"/>
        <v>2월</v>
      </c>
      <c r="H416" s="108">
        <f t="shared" si="76"/>
        <v>6</v>
      </c>
      <c r="I416" s="108" t="str">
        <f>VLOOKUP(H416,기준정보!D:E,2,FALSE)</f>
        <v>토</v>
      </c>
      <c r="J416" s="110" t="str">
        <f>IFERROR(VLOOKUP(F416,기준정보!A:B,2,FALSE),"")</f>
        <v/>
      </c>
      <c r="K416" s="110" t="str">
        <f t="shared" si="77"/>
        <v>휴무</v>
      </c>
      <c r="L416" s="113" t="str">
        <f>IFERROR(IF(E416-D416&lt;0,기준정보!$H$11-공여사들_가공!D416+공여사들_가공!E416,E416-D416),"")</f>
        <v/>
      </c>
      <c r="M416" s="113">
        <f>IF(E416&gt;=기준정보!$H$4,기준정보!$H$6,IF(E416&gt;=기준정보!$H$3,E416-기준정보!$H$3,IF(E416&gt;=기준정보!$H$2,기준정보!$H$5,IF(E416&gt;=기준정보!$H$1,E416-기준정보!$H$1,0))))</f>
        <v>0</v>
      </c>
      <c r="N416" s="113" t="str">
        <f t="shared" si="78"/>
        <v/>
      </c>
      <c r="O416" s="114" t="str">
        <f t="shared" si="79"/>
        <v/>
      </c>
      <c r="P416" s="120">
        <f t="shared" si="80"/>
        <v>0</v>
      </c>
      <c r="Q416" s="120">
        <f t="shared" si="81"/>
        <v>0</v>
      </c>
      <c r="R416" s="120">
        <f t="shared" si="84"/>
        <v>0</v>
      </c>
      <c r="S416" s="120">
        <f t="shared" si="82"/>
        <v>0</v>
      </c>
      <c r="T416" s="120" t="str">
        <f t="shared" si="74"/>
        <v/>
      </c>
      <c r="U416" s="113">
        <f>IFERROR(IF(P416&lt;8,기준정보!$H$7-N416,0),0)</f>
        <v>0</v>
      </c>
      <c r="V416" s="120">
        <f t="shared" si="83"/>
        <v>0</v>
      </c>
      <c r="W416" s="110"/>
    </row>
    <row r="417" spans="1:23">
      <c r="A417" s="89" t="s">
        <v>682</v>
      </c>
      <c r="B417" s="89" t="s">
        <v>292</v>
      </c>
      <c r="C417" s="89" t="s">
        <v>45</v>
      </c>
      <c r="D417" s="89" t="s">
        <v>50</v>
      </c>
      <c r="E417" s="89" t="s">
        <v>50</v>
      </c>
      <c r="F417" s="102">
        <f t="shared" si="73"/>
        <v>43862</v>
      </c>
      <c r="G417" s="125" t="str">
        <f t="shared" si="75"/>
        <v>2월</v>
      </c>
      <c r="H417" s="108">
        <f t="shared" si="76"/>
        <v>6</v>
      </c>
      <c r="I417" s="108" t="str">
        <f>VLOOKUP(H417,기준정보!D:E,2,FALSE)</f>
        <v>토</v>
      </c>
      <c r="J417" s="110" t="str">
        <f>IFERROR(VLOOKUP(F417,기준정보!A:B,2,FALSE),"")</f>
        <v/>
      </c>
      <c r="K417" s="110" t="str">
        <f t="shared" si="77"/>
        <v>휴무</v>
      </c>
      <c r="L417" s="113" t="str">
        <f>IFERROR(IF(E417-D417&lt;0,기준정보!$H$11-공여사들_가공!D417+공여사들_가공!E417,E417-D417),"")</f>
        <v/>
      </c>
      <c r="M417" s="113">
        <f>IF(E417&gt;=기준정보!$H$4,기준정보!$H$6,IF(E417&gt;=기준정보!$H$3,E417-기준정보!$H$3,IF(E417&gt;=기준정보!$H$2,기준정보!$H$5,IF(E417&gt;=기준정보!$H$1,E417-기준정보!$H$1,0))))</f>
        <v>0</v>
      </c>
      <c r="N417" s="113" t="str">
        <f t="shared" si="78"/>
        <v/>
      </c>
      <c r="O417" s="114" t="str">
        <f t="shared" si="79"/>
        <v/>
      </c>
      <c r="P417" s="120">
        <f t="shared" si="80"/>
        <v>0</v>
      </c>
      <c r="Q417" s="120">
        <f t="shared" si="81"/>
        <v>0</v>
      </c>
      <c r="R417" s="120">
        <f t="shared" si="84"/>
        <v>0</v>
      </c>
      <c r="S417" s="120">
        <f t="shared" si="82"/>
        <v>0</v>
      </c>
      <c r="T417" s="120" t="str">
        <f t="shared" si="74"/>
        <v/>
      </c>
      <c r="U417" s="113">
        <f>IFERROR(IF(P417&lt;8,기준정보!$H$7-N417,0),0)</f>
        <v>0</v>
      </c>
      <c r="V417" s="120">
        <f t="shared" si="83"/>
        <v>0</v>
      </c>
      <c r="W417" s="110"/>
    </row>
    <row r="418" spans="1:23">
      <c r="A418" s="89" t="s">
        <v>683</v>
      </c>
      <c r="B418" s="89" t="s">
        <v>294</v>
      </c>
      <c r="C418" s="89" t="s">
        <v>45</v>
      </c>
      <c r="D418" s="89" t="s">
        <v>50</v>
      </c>
      <c r="E418" s="89" t="s">
        <v>50</v>
      </c>
      <c r="F418" s="102">
        <f t="shared" si="73"/>
        <v>43863</v>
      </c>
      <c r="G418" s="125" t="str">
        <f t="shared" si="75"/>
        <v>2월</v>
      </c>
      <c r="H418" s="108">
        <f t="shared" si="76"/>
        <v>7</v>
      </c>
      <c r="I418" s="108" t="str">
        <f>VLOOKUP(H418,기준정보!D:E,2,FALSE)</f>
        <v>일</v>
      </c>
      <c r="J418" s="110" t="str">
        <f>IFERROR(VLOOKUP(F418,기준정보!A:B,2,FALSE),"")</f>
        <v/>
      </c>
      <c r="K418" s="110" t="str">
        <f t="shared" si="77"/>
        <v>휴무</v>
      </c>
      <c r="L418" s="113" t="str">
        <f>IFERROR(IF(E418-D418&lt;0,기준정보!$H$11-공여사들_가공!D418+공여사들_가공!E418,E418-D418),"")</f>
        <v/>
      </c>
      <c r="M418" s="113">
        <f>IF(E418&gt;=기준정보!$H$4,기준정보!$H$6,IF(E418&gt;=기준정보!$H$3,E418-기준정보!$H$3,IF(E418&gt;=기준정보!$H$2,기준정보!$H$5,IF(E418&gt;=기준정보!$H$1,E418-기준정보!$H$1,0))))</f>
        <v>0</v>
      </c>
      <c r="N418" s="113" t="str">
        <f t="shared" si="78"/>
        <v/>
      </c>
      <c r="O418" s="114" t="str">
        <f t="shared" si="79"/>
        <v/>
      </c>
      <c r="P418" s="120">
        <f t="shared" si="80"/>
        <v>0</v>
      </c>
      <c r="Q418" s="120">
        <f t="shared" si="81"/>
        <v>0</v>
      </c>
      <c r="R418" s="120">
        <f t="shared" si="84"/>
        <v>0</v>
      </c>
      <c r="S418" s="120">
        <f t="shared" si="82"/>
        <v>0</v>
      </c>
      <c r="T418" s="120" t="str">
        <f t="shared" si="74"/>
        <v/>
      </c>
      <c r="U418" s="113">
        <f>IFERROR(IF(P418&lt;8,기준정보!$H$7-N418,0),0)</f>
        <v>0</v>
      </c>
      <c r="V418" s="120">
        <f t="shared" si="83"/>
        <v>0</v>
      </c>
      <c r="W418" s="110"/>
    </row>
    <row r="419" spans="1:23">
      <c r="A419" s="89" t="s">
        <v>683</v>
      </c>
      <c r="B419" s="89" t="s">
        <v>295</v>
      </c>
      <c r="C419" s="89" t="s">
        <v>43</v>
      </c>
      <c r="D419" s="89" t="s">
        <v>50</v>
      </c>
      <c r="E419" s="89" t="s">
        <v>50</v>
      </c>
      <c r="F419" s="102">
        <f t="shared" si="73"/>
        <v>43863</v>
      </c>
      <c r="G419" s="125" t="str">
        <f t="shared" si="75"/>
        <v>2월</v>
      </c>
      <c r="H419" s="108">
        <f t="shared" si="76"/>
        <v>7</v>
      </c>
      <c r="I419" s="108" t="str">
        <f>VLOOKUP(H419,기준정보!D:E,2,FALSE)</f>
        <v>일</v>
      </c>
      <c r="J419" s="110" t="str">
        <f>IFERROR(VLOOKUP(F419,기준정보!A:B,2,FALSE),"")</f>
        <v/>
      </c>
      <c r="K419" s="110" t="str">
        <f t="shared" si="77"/>
        <v>휴무</v>
      </c>
      <c r="L419" s="113" t="str">
        <f>IFERROR(IF(E419-D419&lt;0,기준정보!$H$11-공여사들_가공!D419+공여사들_가공!E419,E419-D419),"")</f>
        <v/>
      </c>
      <c r="M419" s="113">
        <f>IF(E419&gt;=기준정보!$H$4,기준정보!$H$6,IF(E419&gt;=기준정보!$H$3,E419-기준정보!$H$3,IF(E419&gt;=기준정보!$H$2,기준정보!$H$5,IF(E419&gt;=기준정보!$H$1,E419-기준정보!$H$1,0))))</f>
        <v>0</v>
      </c>
      <c r="N419" s="113" t="str">
        <f t="shared" si="78"/>
        <v/>
      </c>
      <c r="O419" s="114" t="str">
        <f t="shared" si="79"/>
        <v/>
      </c>
      <c r="P419" s="120">
        <f t="shared" si="80"/>
        <v>0</v>
      </c>
      <c r="Q419" s="120">
        <f t="shared" si="81"/>
        <v>0</v>
      </c>
      <c r="R419" s="120">
        <f t="shared" si="84"/>
        <v>0</v>
      </c>
      <c r="S419" s="120">
        <f t="shared" si="82"/>
        <v>0</v>
      </c>
      <c r="T419" s="120" t="str">
        <f t="shared" si="74"/>
        <v/>
      </c>
      <c r="U419" s="113">
        <f>IFERROR(IF(P419&lt;8,기준정보!$H$7-N419,0),0)</f>
        <v>0</v>
      </c>
      <c r="V419" s="120">
        <f t="shared" si="83"/>
        <v>0</v>
      </c>
      <c r="W419" s="110"/>
    </row>
    <row r="420" spans="1:23">
      <c r="A420" s="89" t="s">
        <v>683</v>
      </c>
      <c r="B420" s="89" t="s">
        <v>296</v>
      </c>
      <c r="C420" s="89" t="s">
        <v>46</v>
      </c>
      <c r="D420" s="89" t="s">
        <v>50</v>
      </c>
      <c r="E420" s="89" t="s">
        <v>50</v>
      </c>
      <c r="F420" s="102">
        <f t="shared" si="73"/>
        <v>43863</v>
      </c>
      <c r="G420" s="125" t="str">
        <f t="shared" si="75"/>
        <v>2월</v>
      </c>
      <c r="H420" s="108">
        <f t="shared" si="76"/>
        <v>7</v>
      </c>
      <c r="I420" s="108" t="str">
        <f>VLOOKUP(H420,기준정보!D:E,2,FALSE)</f>
        <v>일</v>
      </c>
      <c r="J420" s="110" t="str">
        <f>IFERROR(VLOOKUP(F420,기준정보!A:B,2,FALSE),"")</f>
        <v/>
      </c>
      <c r="K420" s="110" t="str">
        <f t="shared" si="77"/>
        <v>휴무</v>
      </c>
      <c r="L420" s="113" t="str">
        <f>IFERROR(IF(E420-D420&lt;0,기준정보!$H$11-공여사들_가공!D420+공여사들_가공!E420,E420-D420),"")</f>
        <v/>
      </c>
      <c r="M420" s="113">
        <f>IF(E420&gt;=기준정보!$H$4,기준정보!$H$6,IF(E420&gt;=기준정보!$H$3,E420-기준정보!$H$3,IF(E420&gt;=기준정보!$H$2,기준정보!$H$5,IF(E420&gt;=기준정보!$H$1,E420-기준정보!$H$1,0))))</f>
        <v>0</v>
      </c>
      <c r="N420" s="113" t="str">
        <f t="shared" si="78"/>
        <v/>
      </c>
      <c r="O420" s="114" t="str">
        <f t="shared" si="79"/>
        <v/>
      </c>
      <c r="P420" s="120">
        <f t="shared" si="80"/>
        <v>0</v>
      </c>
      <c r="Q420" s="120">
        <f t="shared" si="81"/>
        <v>0</v>
      </c>
      <c r="R420" s="120">
        <f t="shared" si="84"/>
        <v>0</v>
      </c>
      <c r="S420" s="120">
        <f t="shared" si="82"/>
        <v>0</v>
      </c>
      <c r="T420" s="120" t="str">
        <f t="shared" si="74"/>
        <v/>
      </c>
      <c r="U420" s="113">
        <f>IFERROR(IF(P420&lt;8,기준정보!$H$7-N420,0),0)</f>
        <v>0</v>
      </c>
      <c r="V420" s="120">
        <f t="shared" si="83"/>
        <v>0</v>
      </c>
      <c r="W420" s="110"/>
    </row>
    <row r="421" spans="1:23">
      <c r="A421" s="89" t="s">
        <v>683</v>
      </c>
      <c r="B421" s="89" t="s">
        <v>297</v>
      </c>
      <c r="C421" s="89" t="s">
        <v>45</v>
      </c>
      <c r="D421" s="89" t="s">
        <v>50</v>
      </c>
      <c r="E421" s="89" t="s">
        <v>50</v>
      </c>
      <c r="F421" s="102">
        <f t="shared" si="73"/>
        <v>43863</v>
      </c>
      <c r="G421" s="125" t="str">
        <f t="shared" si="75"/>
        <v>2월</v>
      </c>
      <c r="H421" s="108">
        <f t="shared" si="76"/>
        <v>7</v>
      </c>
      <c r="I421" s="108" t="str">
        <f>VLOOKUP(H421,기준정보!D:E,2,FALSE)</f>
        <v>일</v>
      </c>
      <c r="J421" s="110" t="str">
        <f>IFERROR(VLOOKUP(F421,기준정보!A:B,2,FALSE),"")</f>
        <v/>
      </c>
      <c r="K421" s="110" t="str">
        <f t="shared" si="77"/>
        <v>휴무</v>
      </c>
      <c r="L421" s="113" t="str">
        <f>IFERROR(IF(E421-D421&lt;0,기준정보!$H$11-공여사들_가공!D421+공여사들_가공!E421,E421-D421),"")</f>
        <v/>
      </c>
      <c r="M421" s="113">
        <f>IF(E421&gt;=기준정보!$H$4,기준정보!$H$6,IF(E421&gt;=기준정보!$H$3,E421-기준정보!$H$3,IF(E421&gt;=기준정보!$H$2,기준정보!$H$5,IF(E421&gt;=기준정보!$H$1,E421-기준정보!$H$1,0))))</f>
        <v>0</v>
      </c>
      <c r="N421" s="113" t="str">
        <f t="shared" si="78"/>
        <v/>
      </c>
      <c r="O421" s="114" t="str">
        <f t="shared" si="79"/>
        <v/>
      </c>
      <c r="P421" s="120">
        <f t="shared" si="80"/>
        <v>0</v>
      </c>
      <c r="Q421" s="120">
        <f t="shared" si="81"/>
        <v>0</v>
      </c>
      <c r="R421" s="120">
        <f t="shared" si="84"/>
        <v>0</v>
      </c>
      <c r="S421" s="120">
        <f t="shared" si="82"/>
        <v>0</v>
      </c>
      <c r="T421" s="120" t="str">
        <f t="shared" si="74"/>
        <v/>
      </c>
      <c r="U421" s="113">
        <f>IFERROR(IF(P421&lt;8,기준정보!$H$7-N421,0),0)</f>
        <v>0</v>
      </c>
      <c r="V421" s="120">
        <f t="shared" si="83"/>
        <v>0</v>
      </c>
      <c r="W421" s="110"/>
    </row>
    <row r="422" spans="1:23">
      <c r="A422" s="89" t="s">
        <v>683</v>
      </c>
      <c r="B422" s="89" t="s">
        <v>298</v>
      </c>
      <c r="C422" s="89" t="s">
        <v>48</v>
      </c>
      <c r="D422" s="89" t="s">
        <v>50</v>
      </c>
      <c r="E422" s="89" t="s">
        <v>50</v>
      </c>
      <c r="F422" s="102">
        <f t="shared" si="73"/>
        <v>43863</v>
      </c>
      <c r="G422" s="125" t="str">
        <f t="shared" si="75"/>
        <v>2월</v>
      </c>
      <c r="H422" s="108">
        <f t="shared" si="76"/>
        <v>7</v>
      </c>
      <c r="I422" s="108" t="str">
        <f>VLOOKUP(H422,기준정보!D:E,2,FALSE)</f>
        <v>일</v>
      </c>
      <c r="J422" s="110" t="str">
        <f>IFERROR(VLOOKUP(F422,기준정보!A:B,2,FALSE),"")</f>
        <v/>
      </c>
      <c r="K422" s="110" t="str">
        <f t="shared" si="77"/>
        <v>휴무</v>
      </c>
      <c r="L422" s="113" t="str">
        <f>IFERROR(IF(E422-D422&lt;0,기준정보!$H$11-공여사들_가공!D422+공여사들_가공!E422,E422-D422),"")</f>
        <v/>
      </c>
      <c r="M422" s="113">
        <f>IF(E422&gt;=기준정보!$H$4,기준정보!$H$6,IF(E422&gt;=기준정보!$H$3,E422-기준정보!$H$3,IF(E422&gt;=기준정보!$H$2,기준정보!$H$5,IF(E422&gt;=기준정보!$H$1,E422-기준정보!$H$1,0))))</f>
        <v>0</v>
      </c>
      <c r="N422" s="113" t="str">
        <f t="shared" si="78"/>
        <v/>
      </c>
      <c r="O422" s="114" t="str">
        <f t="shared" si="79"/>
        <v/>
      </c>
      <c r="P422" s="120">
        <f t="shared" si="80"/>
        <v>0</v>
      </c>
      <c r="Q422" s="120">
        <f t="shared" si="81"/>
        <v>0</v>
      </c>
      <c r="R422" s="120">
        <f t="shared" si="84"/>
        <v>0</v>
      </c>
      <c r="S422" s="120">
        <f t="shared" si="82"/>
        <v>0</v>
      </c>
      <c r="T422" s="120" t="str">
        <f t="shared" si="74"/>
        <v/>
      </c>
      <c r="U422" s="113">
        <f>IFERROR(IF(P422&lt;8,기준정보!$H$7-N422,0),0)</f>
        <v>0</v>
      </c>
      <c r="V422" s="120">
        <f t="shared" si="83"/>
        <v>0</v>
      </c>
      <c r="W422" s="110"/>
    </row>
    <row r="423" spans="1:23">
      <c r="A423" s="89" t="s">
        <v>683</v>
      </c>
      <c r="B423" s="89" t="s">
        <v>299</v>
      </c>
      <c r="C423" s="89" t="s">
        <v>47</v>
      </c>
      <c r="D423" s="89" t="s">
        <v>50</v>
      </c>
      <c r="E423" s="89" t="s">
        <v>50</v>
      </c>
      <c r="F423" s="102">
        <f t="shared" si="73"/>
        <v>43863</v>
      </c>
      <c r="G423" s="125" t="str">
        <f t="shared" si="75"/>
        <v>2월</v>
      </c>
      <c r="H423" s="108">
        <f t="shared" si="76"/>
        <v>7</v>
      </c>
      <c r="I423" s="108" t="str">
        <f>VLOOKUP(H423,기준정보!D:E,2,FALSE)</f>
        <v>일</v>
      </c>
      <c r="J423" s="110" t="str">
        <f>IFERROR(VLOOKUP(F423,기준정보!A:B,2,FALSE),"")</f>
        <v/>
      </c>
      <c r="K423" s="110" t="str">
        <f t="shared" si="77"/>
        <v>휴무</v>
      </c>
      <c r="L423" s="113" t="str">
        <f>IFERROR(IF(E423-D423&lt;0,기준정보!$H$11-공여사들_가공!D423+공여사들_가공!E423,E423-D423),"")</f>
        <v/>
      </c>
      <c r="M423" s="113">
        <f>IF(E423&gt;=기준정보!$H$4,기준정보!$H$6,IF(E423&gt;=기준정보!$H$3,E423-기준정보!$H$3,IF(E423&gt;=기준정보!$H$2,기준정보!$H$5,IF(E423&gt;=기준정보!$H$1,E423-기준정보!$H$1,0))))</f>
        <v>0</v>
      </c>
      <c r="N423" s="113" t="str">
        <f t="shared" si="78"/>
        <v/>
      </c>
      <c r="O423" s="114" t="str">
        <f t="shared" si="79"/>
        <v/>
      </c>
      <c r="P423" s="120">
        <f t="shared" si="80"/>
        <v>0</v>
      </c>
      <c r="Q423" s="120">
        <f t="shared" si="81"/>
        <v>0</v>
      </c>
      <c r="R423" s="120">
        <f t="shared" si="84"/>
        <v>0</v>
      </c>
      <c r="S423" s="120">
        <f t="shared" si="82"/>
        <v>0</v>
      </c>
      <c r="T423" s="120" t="str">
        <f t="shared" si="74"/>
        <v/>
      </c>
      <c r="U423" s="113">
        <f>IFERROR(IF(P423&lt;8,기준정보!$H$7-N423,0),0)</f>
        <v>0</v>
      </c>
      <c r="V423" s="120">
        <f t="shared" si="83"/>
        <v>0</v>
      </c>
      <c r="W423" s="110"/>
    </row>
    <row r="424" spans="1:23">
      <c r="A424" s="89" t="s">
        <v>683</v>
      </c>
      <c r="B424" s="89" t="s">
        <v>300</v>
      </c>
      <c r="C424" s="89" t="s">
        <v>47</v>
      </c>
      <c r="D424" s="89" t="s">
        <v>50</v>
      </c>
      <c r="E424" s="89" t="s">
        <v>50</v>
      </c>
      <c r="F424" s="102">
        <f t="shared" si="73"/>
        <v>43863</v>
      </c>
      <c r="G424" s="125" t="str">
        <f t="shared" si="75"/>
        <v>2월</v>
      </c>
      <c r="H424" s="108">
        <f t="shared" si="76"/>
        <v>7</v>
      </c>
      <c r="I424" s="108" t="str">
        <f>VLOOKUP(H424,기준정보!D:E,2,FALSE)</f>
        <v>일</v>
      </c>
      <c r="J424" s="110" t="str">
        <f>IFERROR(VLOOKUP(F424,기준정보!A:B,2,FALSE),"")</f>
        <v/>
      </c>
      <c r="K424" s="110" t="str">
        <f t="shared" si="77"/>
        <v>휴무</v>
      </c>
      <c r="L424" s="113" t="str">
        <f>IFERROR(IF(E424-D424&lt;0,기준정보!$H$11-공여사들_가공!D424+공여사들_가공!E424,E424-D424),"")</f>
        <v/>
      </c>
      <c r="M424" s="113">
        <f>IF(E424&gt;=기준정보!$H$4,기준정보!$H$6,IF(E424&gt;=기준정보!$H$3,E424-기준정보!$H$3,IF(E424&gt;=기준정보!$H$2,기준정보!$H$5,IF(E424&gt;=기준정보!$H$1,E424-기준정보!$H$1,0))))</f>
        <v>0</v>
      </c>
      <c r="N424" s="113" t="str">
        <f t="shared" si="78"/>
        <v/>
      </c>
      <c r="O424" s="114" t="str">
        <f t="shared" si="79"/>
        <v/>
      </c>
      <c r="P424" s="120">
        <f t="shared" si="80"/>
        <v>0</v>
      </c>
      <c r="Q424" s="120">
        <f t="shared" si="81"/>
        <v>0</v>
      </c>
      <c r="R424" s="120">
        <f t="shared" si="84"/>
        <v>0</v>
      </c>
      <c r="S424" s="120">
        <f t="shared" si="82"/>
        <v>0</v>
      </c>
      <c r="T424" s="120" t="str">
        <f t="shared" si="74"/>
        <v/>
      </c>
      <c r="U424" s="113">
        <f>IFERROR(IF(P424&lt;8,기준정보!$H$7-N424,0),0)</f>
        <v>0</v>
      </c>
      <c r="V424" s="120">
        <f t="shared" si="83"/>
        <v>0</v>
      </c>
      <c r="W424" s="110"/>
    </row>
    <row r="425" spans="1:23">
      <c r="A425" s="89" t="s">
        <v>683</v>
      </c>
      <c r="B425" s="89" t="s">
        <v>301</v>
      </c>
      <c r="C425" s="89" t="s">
        <v>44</v>
      </c>
      <c r="D425" s="89" t="s">
        <v>50</v>
      </c>
      <c r="E425" s="89" t="s">
        <v>50</v>
      </c>
      <c r="F425" s="102">
        <f t="shared" si="73"/>
        <v>43863</v>
      </c>
      <c r="G425" s="125" t="str">
        <f t="shared" si="75"/>
        <v>2월</v>
      </c>
      <c r="H425" s="108">
        <f t="shared" si="76"/>
        <v>7</v>
      </c>
      <c r="I425" s="108" t="str">
        <f>VLOOKUP(H425,기준정보!D:E,2,FALSE)</f>
        <v>일</v>
      </c>
      <c r="J425" s="110" t="str">
        <f>IFERROR(VLOOKUP(F425,기준정보!A:B,2,FALSE),"")</f>
        <v/>
      </c>
      <c r="K425" s="110" t="str">
        <f t="shared" si="77"/>
        <v>휴무</v>
      </c>
      <c r="L425" s="113" t="str">
        <f>IFERROR(IF(E425-D425&lt;0,기준정보!$H$11-공여사들_가공!D425+공여사들_가공!E425,E425-D425),"")</f>
        <v/>
      </c>
      <c r="M425" s="113">
        <f>IF(E425&gt;=기준정보!$H$4,기준정보!$H$6,IF(E425&gt;=기준정보!$H$3,E425-기준정보!$H$3,IF(E425&gt;=기준정보!$H$2,기준정보!$H$5,IF(E425&gt;=기준정보!$H$1,E425-기준정보!$H$1,0))))</f>
        <v>0</v>
      </c>
      <c r="N425" s="113" t="str">
        <f t="shared" si="78"/>
        <v/>
      </c>
      <c r="O425" s="114" t="str">
        <f t="shared" si="79"/>
        <v/>
      </c>
      <c r="P425" s="120">
        <f t="shared" si="80"/>
        <v>0</v>
      </c>
      <c r="Q425" s="120">
        <f t="shared" si="81"/>
        <v>0</v>
      </c>
      <c r="R425" s="120">
        <f t="shared" si="84"/>
        <v>0</v>
      </c>
      <c r="S425" s="120">
        <f t="shared" si="82"/>
        <v>0</v>
      </c>
      <c r="T425" s="120" t="str">
        <f t="shared" si="74"/>
        <v/>
      </c>
      <c r="U425" s="113">
        <f>IFERROR(IF(P425&lt;8,기준정보!$H$7-N425,0),0)</f>
        <v>0</v>
      </c>
      <c r="V425" s="120">
        <f t="shared" si="83"/>
        <v>0</v>
      </c>
      <c r="W425" s="110"/>
    </row>
    <row r="426" spans="1:23">
      <c r="A426" s="89" t="s">
        <v>683</v>
      </c>
      <c r="B426" s="89" t="s">
        <v>288</v>
      </c>
      <c r="C426" s="89" t="s">
        <v>45</v>
      </c>
      <c r="D426" s="89" t="s">
        <v>50</v>
      </c>
      <c r="E426" s="89" t="s">
        <v>50</v>
      </c>
      <c r="F426" s="102">
        <f t="shared" si="73"/>
        <v>43863</v>
      </c>
      <c r="G426" s="125" t="str">
        <f t="shared" si="75"/>
        <v>2월</v>
      </c>
      <c r="H426" s="108">
        <f t="shared" si="76"/>
        <v>7</v>
      </c>
      <c r="I426" s="108" t="str">
        <f>VLOOKUP(H426,기준정보!D:E,2,FALSE)</f>
        <v>일</v>
      </c>
      <c r="J426" s="110" t="str">
        <f>IFERROR(VLOOKUP(F426,기준정보!A:B,2,FALSE),"")</f>
        <v/>
      </c>
      <c r="K426" s="110" t="str">
        <f t="shared" si="77"/>
        <v>휴무</v>
      </c>
      <c r="L426" s="113" t="str">
        <f>IFERROR(IF(E426-D426&lt;0,기준정보!$H$11-공여사들_가공!D426+공여사들_가공!E426,E426-D426),"")</f>
        <v/>
      </c>
      <c r="M426" s="113">
        <f>IF(E426&gt;=기준정보!$H$4,기준정보!$H$6,IF(E426&gt;=기준정보!$H$3,E426-기준정보!$H$3,IF(E426&gt;=기준정보!$H$2,기준정보!$H$5,IF(E426&gt;=기준정보!$H$1,E426-기준정보!$H$1,0))))</f>
        <v>0</v>
      </c>
      <c r="N426" s="113" t="str">
        <f t="shared" si="78"/>
        <v/>
      </c>
      <c r="O426" s="114" t="str">
        <f t="shared" si="79"/>
        <v/>
      </c>
      <c r="P426" s="120">
        <f t="shared" si="80"/>
        <v>0</v>
      </c>
      <c r="Q426" s="120">
        <f t="shared" si="81"/>
        <v>0</v>
      </c>
      <c r="R426" s="120">
        <f t="shared" si="84"/>
        <v>0</v>
      </c>
      <c r="S426" s="120">
        <f t="shared" si="82"/>
        <v>0</v>
      </c>
      <c r="T426" s="120" t="str">
        <f t="shared" si="74"/>
        <v/>
      </c>
      <c r="U426" s="113">
        <f>IFERROR(IF(P426&lt;8,기준정보!$H$7-N426,0),0)</f>
        <v>0</v>
      </c>
      <c r="V426" s="120">
        <f t="shared" si="83"/>
        <v>0</v>
      </c>
      <c r="W426" s="110"/>
    </row>
    <row r="427" spans="1:23">
      <c r="A427" s="89" t="s">
        <v>683</v>
      </c>
      <c r="B427" s="89" t="s">
        <v>289</v>
      </c>
      <c r="C427" s="89" t="s">
        <v>44</v>
      </c>
      <c r="D427" s="89" t="s">
        <v>50</v>
      </c>
      <c r="E427" s="89" t="s">
        <v>50</v>
      </c>
      <c r="F427" s="102">
        <f t="shared" si="73"/>
        <v>43863</v>
      </c>
      <c r="G427" s="125" t="str">
        <f t="shared" si="75"/>
        <v>2월</v>
      </c>
      <c r="H427" s="108">
        <f t="shared" si="76"/>
        <v>7</v>
      </c>
      <c r="I427" s="108" t="str">
        <f>VLOOKUP(H427,기준정보!D:E,2,FALSE)</f>
        <v>일</v>
      </c>
      <c r="J427" s="110" t="str">
        <f>IFERROR(VLOOKUP(F427,기준정보!A:B,2,FALSE),"")</f>
        <v/>
      </c>
      <c r="K427" s="110" t="str">
        <f t="shared" si="77"/>
        <v>휴무</v>
      </c>
      <c r="L427" s="113" t="str">
        <f>IFERROR(IF(E427-D427&lt;0,기준정보!$H$11-공여사들_가공!D427+공여사들_가공!E427,E427-D427),"")</f>
        <v/>
      </c>
      <c r="M427" s="113">
        <f>IF(E427&gt;=기준정보!$H$4,기준정보!$H$6,IF(E427&gt;=기준정보!$H$3,E427-기준정보!$H$3,IF(E427&gt;=기준정보!$H$2,기준정보!$H$5,IF(E427&gt;=기준정보!$H$1,E427-기준정보!$H$1,0))))</f>
        <v>0</v>
      </c>
      <c r="N427" s="113" t="str">
        <f t="shared" si="78"/>
        <v/>
      </c>
      <c r="O427" s="114" t="str">
        <f t="shared" si="79"/>
        <v/>
      </c>
      <c r="P427" s="120">
        <f t="shared" si="80"/>
        <v>0</v>
      </c>
      <c r="Q427" s="120">
        <f t="shared" si="81"/>
        <v>0</v>
      </c>
      <c r="R427" s="120">
        <f t="shared" si="84"/>
        <v>0</v>
      </c>
      <c r="S427" s="120">
        <f t="shared" si="82"/>
        <v>0</v>
      </c>
      <c r="T427" s="120" t="str">
        <f t="shared" si="74"/>
        <v/>
      </c>
      <c r="U427" s="113">
        <f>IFERROR(IF(P427&lt;8,기준정보!$H$7-N427,0),0)</f>
        <v>0</v>
      </c>
      <c r="V427" s="120">
        <f t="shared" si="83"/>
        <v>0</v>
      </c>
      <c r="W427" s="110"/>
    </row>
    <row r="428" spans="1:23">
      <c r="A428" s="89" t="s">
        <v>683</v>
      </c>
      <c r="B428" s="89" t="s">
        <v>290</v>
      </c>
      <c r="C428" s="89" t="s">
        <v>49</v>
      </c>
      <c r="D428" s="89" t="s">
        <v>50</v>
      </c>
      <c r="E428" s="89" t="s">
        <v>50</v>
      </c>
      <c r="F428" s="102">
        <f t="shared" si="73"/>
        <v>43863</v>
      </c>
      <c r="G428" s="125" t="str">
        <f t="shared" si="75"/>
        <v>2월</v>
      </c>
      <c r="H428" s="108">
        <f t="shared" si="76"/>
        <v>7</v>
      </c>
      <c r="I428" s="108" t="str">
        <f>VLOOKUP(H428,기준정보!D:E,2,FALSE)</f>
        <v>일</v>
      </c>
      <c r="J428" s="110" t="str">
        <f>IFERROR(VLOOKUP(F428,기준정보!A:B,2,FALSE),"")</f>
        <v/>
      </c>
      <c r="K428" s="110" t="str">
        <f t="shared" si="77"/>
        <v>휴무</v>
      </c>
      <c r="L428" s="113" t="str">
        <f>IFERROR(IF(E428-D428&lt;0,기준정보!$H$11-공여사들_가공!D428+공여사들_가공!E428,E428-D428),"")</f>
        <v/>
      </c>
      <c r="M428" s="113">
        <f>IF(E428&gt;=기준정보!$H$4,기준정보!$H$6,IF(E428&gt;=기준정보!$H$3,E428-기준정보!$H$3,IF(E428&gt;=기준정보!$H$2,기준정보!$H$5,IF(E428&gt;=기준정보!$H$1,E428-기준정보!$H$1,0))))</f>
        <v>0</v>
      </c>
      <c r="N428" s="113" t="str">
        <f t="shared" si="78"/>
        <v/>
      </c>
      <c r="O428" s="114" t="str">
        <f t="shared" si="79"/>
        <v/>
      </c>
      <c r="P428" s="120">
        <f t="shared" si="80"/>
        <v>0</v>
      </c>
      <c r="Q428" s="120">
        <f t="shared" si="81"/>
        <v>0</v>
      </c>
      <c r="R428" s="120">
        <f t="shared" si="84"/>
        <v>0</v>
      </c>
      <c r="S428" s="120">
        <f t="shared" si="82"/>
        <v>0</v>
      </c>
      <c r="T428" s="120" t="str">
        <f t="shared" si="74"/>
        <v/>
      </c>
      <c r="U428" s="113">
        <f>IFERROR(IF(P428&lt;8,기준정보!$H$7-N428,0),0)</f>
        <v>0</v>
      </c>
      <c r="V428" s="120">
        <f t="shared" si="83"/>
        <v>0</v>
      </c>
      <c r="W428" s="110"/>
    </row>
    <row r="429" spans="1:23">
      <c r="A429" s="89" t="s">
        <v>683</v>
      </c>
      <c r="B429" s="89" t="s">
        <v>291</v>
      </c>
      <c r="C429" s="89" t="s">
        <v>309</v>
      </c>
      <c r="D429" s="89" t="s">
        <v>50</v>
      </c>
      <c r="E429" s="89" t="s">
        <v>50</v>
      </c>
      <c r="F429" s="102">
        <f t="shared" si="73"/>
        <v>43863</v>
      </c>
      <c r="G429" s="125" t="str">
        <f t="shared" si="75"/>
        <v>2월</v>
      </c>
      <c r="H429" s="108">
        <f t="shared" si="76"/>
        <v>7</v>
      </c>
      <c r="I429" s="108" t="str">
        <f>VLOOKUP(H429,기준정보!D:E,2,FALSE)</f>
        <v>일</v>
      </c>
      <c r="J429" s="110" t="str">
        <f>IFERROR(VLOOKUP(F429,기준정보!A:B,2,FALSE),"")</f>
        <v/>
      </c>
      <c r="K429" s="110" t="str">
        <f t="shared" si="77"/>
        <v>휴무</v>
      </c>
      <c r="L429" s="113" t="str">
        <f>IFERROR(IF(E429-D429&lt;0,기준정보!$H$11-공여사들_가공!D429+공여사들_가공!E429,E429-D429),"")</f>
        <v/>
      </c>
      <c r="M429" s="113">
        <f>IF(E429&gt;=기준정보!$H$4,기준정보!$H$6,IF(E429&gt;=기준정보!$H$3,E429-기준정보!$H$3,IF(E429&gt;=기준정보!$H$2,기준정보!$H$5,IF(E429&gt;=기준정보!$H$1,E429-기준정보!$H$1,0))))</f>
        <v>0</v>
      </c>
      <c r="N429" s="113" t="str">
        <f t="shared" si="78"/>
        <v/>
      </c>
      <c r="O429" s="114" t="str">
        <f t="shared" si="79"/>
        <v/>
      </c>
      <c r="P429" s="120">
        <f t="shared" si="80"/>
        <v>0</v>
      </c>
      <c r="Q429" s="120">
        <f t="shared" si="81"/>
        <v>0</v>
      </c>
      <c r="R429" s="120">
        <f t="shared" si="84"/>
        <v>0</v>
      </c>
      <c r="S429" s="120">
        <f t="shared" si="82"/>
        <v>0</v>
      </c>
      <c r="T429" s="120" t="str">
        <f t="shared" si="74"/>
        <v/>
      </c>
      <c r="U429" s="113">
        <f>IFERROR(IF(P429&lt;8,기준정보!$H$7-N429,0),0)</f>
        <v>0</v>
      </c>
      <c r="V429" s="120">
        <f t="shared" si="83"/>
        <v>0</v>
      </c>
      <c r="W429" s="110"/>
    </row>
    <row r="430" spans="1:23">
      <c r="A430" s="89" t="s">
        <v>683</v>
      </c>
      <c r="B430" s="89" t="s">
        <v>292</v>
      </c>
      <c r="C430" s="89" t="s">
        <v>45</v>
      </c>
      <c r="D430" s="89" t="s">
        <v>50</v>
      </c>
      <c r="E430" s="89" t="s">
        <v>50</v>
      </c>
      <c r="F430" s="102">
        <f t="shared" si="73"/>
        <v>43863</v>
      </c>
      <c r="G430" s="125" t="str">
        <f t="shared" si="75"/>
        <v>2월</v>
      </c>
      <c r="H430" s="108">
        <f t="shared" si="76"/>
        <v>7</v>
      </c>
      <c r="I430" s="108" t="str">
        <f>VLOOKUP(H430,기준정보!D:E,2,FALSE)</f>
        <v>일</v>
      </c>
      <c r="J430" s="110" t="str">
        <f>IFERROR(VLOOKUP(F430,기준정보!A:B,2,FALSE),"")</f>
        <v/>
      </c>
      <c r="K430" s="110" t="str">
        <f t="shared" si="77"/>
        <v>휴무</v>
      </c>
      <c r="L430" s="113" t="str">
        <f>IFERROR(IF(E430-D430&lt;0,기준정보!$H$11-공여사들_가공!D430+공여사들_가공!E430,E430-D430),"")</f>
        <v/>
      </c>
      <c r="M430" s="113">
        <f>IF(E430&gt;=기준정보!$H$4,기준정보!$H$6,IF(E430&gt;=기준정보!$H$3,E430-기준정보!$H$3,IF(E430&gt;=기준정보!$H$2,기준정보!$H$5,IF(E430&gt;=기준정보!$H$1,E430-기준정보!$H$1,0))))</f>
        <v>0</v>
      </c>
      <c r="N430" s="113" t="str">
        <f t="shared" si="78"/>
        <v/>
      </c>
      <c r="O430" s="114" t="str">
        <f t="shared" si="79"/>
        <v/>
      </c>
      <c r="P430" s="120">
        <f t="shared" si="80"/>
        <v>0</v>
      </c>
      <c r="Q430" s="120">
        <f t="shared" si="81"/>
        <v>0</v>
      </c>
      <c r="R430" s="120">
        <f t="shared" si="84"/>
        <v>0</v>
      </c>
      <c r="S430" s="120">
        <f t="shared" si="82"/>
        <v>0</v>
      </c>
      <c r="T430" s="120" t="str">
        <f t="shared" si="74"/>
        <v/>
      </c>
      <c r="U430" s="113">
        <f>IFERROR(IF(P430&lt;8,기준정보!$H$7-N430,0),0)</f>
        <v>0</v>
      </c>
      <c r="V430" s="120">
        <f t="shared" si="83"/>
        <v>0</v>
      </c>
      <c r="W430" s="110"/>
    </row>
    <row r="431" spans="1:23">
      <c r="A431" s="89" t="s">
        <v>684</v>
      </c>
      <c r="B431" s="89" t="s">
        <v>294</v>
      </c>
      <c r="C431" s="89" t="s">
        <v>45</v>
      </c>
      <c r="D431" s="89" t="s">
        <v>685</v>
      </c>
      <c r="E431" s="89" t="s">
        <v>686</v>
      </c>
      <c r="F431" s="102">
        <f t="shared" si="73"/>
        <v>43864</v>
      </c>
      <c r="G431" s="125" t="str">
        <f t="shared" si="75"/>
        <v>2월</v>
      </c>
      <c r="H431" s="108">
        <f t="shared" si="76"/>
        <v>1</v>
      </c>
      <c r="I431" s="108" t="str">
        <f>VLOOKUP(H431,기준정보!D:E,2,FALSE)</f>
        <v>월</v>
      </c>
      <c r="J431" s="110" t="str">
        <f>IFERROR(VLOOKUP(F431,기준정보!A:B,2,FALSE),"")</f>
        <v/>
      </c>
      <c r="K431" s="110" t="str">
        <f t="shared" si="77"/>
        <v>정상근무</v>
      </c>
      <c r="L431" s="113">
        <f>IFERROR(IF(E431-D431&lt;0,기준정보!$H$11-공여사들_가공!D431+공여사들_가공!E431,E431-D431),"")</f>
        <v>0.52243055555555562</v>
      </c>
      <c r="M431" s="113" t="str">
        <f>IF(E431&gt;=기준정보!$H$4,기준정보!$H$6,IF(E431&gt;=기준정보!$H$3,E431-기준정보!$H$3,IF(E431&gt;=기준정보!$H$2,기준정보!$H$5,IF(E431&gt;=기준정보!$H$1,E431-기준정보!$H$1,0))))</f>
        <v>2:00:00</v>
      </c>
      <c r="N431" s="113">
        <f t="shared" si="78"/>
        <v>0.43909722222222231</v>
      </c>
      <c r="O431" s="114">
        <f t="shared" si="79"/>
        <v>10.538333333333334</v>
      </c>
      <c r="P431" s="120">
        <f t="shared" si="80"/>
        <v>10</v>
      </c>
      <c r="Q431" s="120">
        <f t="shared" si="81"/>
        <v>8</v>
      </c>
      <c r="R431" s="120">
        <f t="shared" si="84"/>
        <v>2</v>
      </c>
      <c r="S431" s="120">
        <f t="shared" si="82"/>
        <v>0</v>
      </c>
      <c r="T431" s="120" t="str">
        <f t="shared" si="74"/>
        <v>정</v>
      </c>
      <c r="U431" s="113">
        <f>IFERROR(IF(P431&lt;8,기준정보!$H$7-N431,0),0)</f>
        <v>0</v>
      </c>
      <c r="V431" s="120">
        <f t="shared" si="83"/>
        <v>0</v>
      </c>
      <c r="W431" s="110"/>
    </row>
    <row r="432" spans="1:23">
      <c r="A432" s="89" t="s">
        <v>684</v>
      </c>
      <c r="B432" s="89" t="s">
        <v>295</v>
      </c>
      <c r="C432" s="89" t="s">
        <v>43</v>
      </c>
      <c r="D432" s="89" t="s">
        <v>54</v>
      </c>
      <c r="E432" s="89" t="s">
        <v>687</v>
      </c>
      <c r="F432" s="102">
        <f t="shared" si="73"/>
        <v>43864</v>
      </c>
      <c r="G432" s="125" t="str">
        <f t="shared" si="75"/>
        <v>2월</v>
      </c>
      <c r="H432" s="108">
        <f t="shared" si="76"/>
        <v>1</v>
      </c>
      <c r="I432" s="108" t="str">
        <f>VLOOKUP(H432,기준정보!D:E,2,FALSE)</f>
        <v>월</v>
      </c>
      <c r="J432" s="110" t="str">
        <f>IFERROR(VLOOKUP(F432,기준정보!A:B,2,FALSE),"")</f>
        <v/>
      </c>
      <c r="K432" s="110" t="str">
        <f t="shared" si="77"/>
        <v>정상근무</v>
      </c>
      <c r="L432" s="113">
        <f>IFERROR(IF(E432-D432&lt;0,기준정보!$H$11-공여사들_가공!D432+공여사들_가공!E432,E432-D432),"")</f>
        <v>0.51675925925925936</v>
      </c>
      <c r="M432" s="113" t="str">
        <f>IF(E432&gt;=기준정보!$H$4,기준정보!$H$6,IF(E432&gt;=기준정보!$H$3,E432-기준정보!$H$3,IF(E432&gt;=기준정보!$H$2,기준정보!$H$5,IF(E432&gt;=기준정보!$H$1,E432-기준정보!$H$1,0))))</f>
        <v>2:00:00</v>
      </c>
      <c r="N432" s="113">
        <f t="shared" si="78"/>
        <v>0.43342592592592605</v>
      </c>
      <c r="O432" s="114">
        <f t="shared" si="79"/>
        <v>10.402222222222223</v>
      </c>
      <c r="P432" s="120">
        <f t="shared" si="80"/>
        <v>10</v>
      </c>
      <c r="Q432" s="120">
        <f t="shared" si="81"/>
        <v>8</v>
      </c>
      <c r="R432" s="120">
        <f t="shared" si="84"/>
        <v>2</v>
      </c>
      <c r="S432" s="120">
        <f t="shared" si="82"/>
        <v>0</v>
      </c>
      <c r="T432" s="120" t="str">
        <f t="shared" si="74"/>
        <v>정</v>
      </c>
      <c r="U432" s="113">
        <f>IFERROR(IF(P432&lt;8,기준정보!$H$7-N432,0),0)</f>
        <v>0</v>
      </c>
      <c r="V432" s="120">
        <f t="shared" si="83"/>
        <v>0</v>
      </c>
      <c r="W432" s="110"/>
    </row>
    <row r="433" spans="1:23">
      <c r="A433" s="89" t="s">
        <v>684</v>
      </c>
      <c r="B433" s="89" t="s">
        <v>296</v>
      </c>
      <c r="C433" s="89" t="s">
        <v>46</v>
      </c>
      <c r="D433" s="89" t="s">
        <v>688</v>
      </c>
      <c r="E433" s="89" t="s">
        <v>259</v>
      </c>
      <c r="F433" s="102">
        <f t="shared" si="73"/>
        <v>43864</v>
      </c>
      <c r="G433" s="125" t="str">
        <f t="shared" si="75"/>
        <v>2월</v>
      </c>
      <c r="H433" s="108">
        <f t="shared" si="76"/>
        <v>1</v>
      </c>
      <c r="I433" s="108" t="str">
        <f>VLOOKUP(H433,기준정보!D:E,2,FALSE)</f>
        <v>월</v>
      </c>
      <c r="J433" s="110" t="str">
        <f>IFERROR(VLOOKUP(F433,기준정보!A:B,2,FALSE),"")</f>
        <v/>
      </c>
      <c r="K433" s="110" t="str">
        <f t="shared" si="77"/>
        <v>정상근무</v>
      </c>
      <c r="L433" s="113">
        <f>IFERROR(IF(E433-D433&lt;0,기준정보!$H$11-공여사들_가공!D433+공여사들_가공!E433,E433-D433),"")</f>
        <v>0.21309027777777778</v>
      </c>
      <c r="M433" s="113" t="str">
        <f>IF(E433&gt;=기준정보!$H$4,기준정보!$H$6,IF(E433&gt;=기준정보!$H$3,E433-기준정보!$H$3,IF(E433&gt;=기준정보!$H$2,기준정보!$H$5,IF(E433&gt;=기준정보!$H$1,E433-기준정보!$H$1,0))))</f>
        <v>2:00:00</v>
      </c>
      <c r="N433" s="113">
        <f t="shared" si="78"/>
        <v>0.12975694444444447</v>
      </c>
      <c r="O433" s="114">
        <f t="shared" si="79"/>
        <v>3.1141666666666667</v>
      </c>
      <c r="P433" s="120">
        <f t="shared" si="80"/>
        <v>3</v>
      </c>
      <c r="Q433" s="120">
        <f t="shared" si="81"/>
        <v>3</v>
      </c>
      <c r="R433" s="120">
        <f t="shared" si="84"/>
        <v>0</v>
      </c>
      <c r="S433" s="120">
        <f t="shared" si="82"/>
        <v>0</v>
      </c>
      <c r="T433" s="120" t="str">
        <f t="shared" si="74"/>
        <v>정</v>
      </c>
      <c r="U433" s="113">
        <f>IFERROR(IF(P433&lt;8,기준정보!$H$7-N433,0),0)</f>
        <v>0.20357638888888885</v>
      </c>
      <c r="V433" s="120">
        <f t="shared" si="83"/>
        <v>293</v>
      </c>
      <c r="W433" s="110"/>
    </row>
    <row r="434" spans="1:23">
      <c r="A434" s="89" t="s">
        <v>684</v>
      </c>
      <c r="B434" s="89" t="s">
        <v>297</v>
      </c>
      <c r="C434" s="89" t="s">
        <v>45</v>
      </c>
      <c r="D434" s="89" t="s">
        <v>689</v>
      </c>
      <c r="E434" s="89" t="s">
        <v>690</v>
      </c>
      <c r="F434" s="102">
        <f t="shared" si="73"/>
        <v>43864</v>
      </c>
      <c r="G434" s="125" t="str">
        <f t="shared" si="75"/>
        <v>2월</v>
      </c>
      <c r="H434" s="108">
        <f t="shared" si="76"/>
        <v>1</v>
      </c>
      <c r="I434" s="108" t="str">
        <f>VLOOKUP(H434,기준정보!D:E,2,FALSE)</f>
        <v>월</v>
      </c>
      <c r="J434" s="110" t="str">
        <f>IFERROR(VLOOKUP(F434,기준정보!A:B,2,FALSE),"")</f>
        <v/>
      </c>
      <c r="K434" s="110" t="str">
        <f t="shared" si="77"/>
        <v>정상근무</v>
      </c>
      <c r="L434" s="113">
        <f>IFERROR(IF(E434-D434&lt;0,기준정보!$H$11-공여사들_가공!D434+공여사들_가공!E434,E434-D434),"")</f>
        <v>0.32300925925925927</v>
      </c>
      <c r="M434" s="113" t="str">
        <f>IF(E434&gt;=기준정보!$H$4,기준정보!$H$6,IF(E434&gt;=기준정보!$H$3,E434-기준정보!$H$3,IF(E434&gt;=기준정보!$H$2,기준정보!$H$5,IF(E434&gt;=기준정보!$H$1,E434-기준정보!$H$1,0))))</f>
        <v>1:00:00</v>
      </c>
      <c r="N434" s="113">
        <f t="shared" si="78"/>
        <v>0.28134259259259259</v>
      </c>
      <c r="O434" s="114">
        <f t="shared" si="79"/>
        <v>6.7522222222222226</v>
      </c>
      <c r="P434" s="120">
        <f t="shared" si="80"/>
        <v>6</v>
      </c>
      <c r="Q434" s="120">
        <f t="shared" si="81"/>
        <v>6</v>
      </c>
      <c r="R434" s="120">
        <f t="shared" si="84"/>
        <v>0</v>
      </c>
      <c r="S434" s="120">
        <f t="shared" si="82"/>
        <v>0</v>
      </c>
      <c r="T434" s="120" t="str">
        <f t="shared" si="74"/>
        <v>정</v>
      </c>
      <c r="U434" s="113">
        <f>IFERROR(IF(P434&lt;8,기준정보!$H$7-N434,0),0)</f>
        <v>5.1990740740740726E-2</v>
      </c>
      <c r="V434" s="120">
        <f t="shared" si="83"/>
        <v>75</v>
      </c>
      <c r="W434" s="110"/>
    </row>
    <row r="435" spans="1:23">
      <c r="A435" s="89" t="s">
        <v>684</v>
      </c>
      <c r="B435" s="89" t="s">
        <v>298</v>
      </c>
      <c r="C435" s="89" t="s">
        <v>48</v>
      </c>
      <c r="D435" s="89" t="s">
        <v>691</v>
      </c>
      <c r="E435" s="89" t="s">
        <v>173</v>
      </c>
      <c r="F435" s="102">
        <f t="shared" si="73"/>
        <v>43864</v>
      </c>
      <c r="G435" s="125" t="str">
        <f t="shared" si="75"/>
        <v>2월</v>
      </c>
      <c r="H435" s="108">
        <f t="shared" si="76"/>
        <v>1</v>
      </c>
      <c r="I435" s="108" t="str">
        <f>VLOOKUP(H435,기준정보!D:E,2,FALSE)</f>
        <v>월</v>
      </c>
      <c r="J435" s="110" t="str">
        <f>IFERROR(VLOOKUP(F435,기준정보!A:B,2,FALSE),"")</f>
        <v/>
      </c>
      <c r="K435" s="110" t="str">
        <f t="shared" si="77"/>
        <v>정상근무</v>
      </c>
      <c r="L435" s="113">
        <f>IFERROR(IF(E435-D435&lt;0,기준정보!$H$11-공여사들_가공!D435+공여사들_가공!E435,E435-D435),"")</f>
        <v>0.40825231481481489</v>
      </c>
      <c r="M435" s="113">
        <f>IF(E435&gt;=기준정보!$H$4,기준정보!$H$6,IF(E435&gt;=기준정보!$H$3,E435-기준정보!$H$3,IF(E435&gt;=기준정보!$H$2,기준정보!$H$5,IF(E435&gt;=기준정보!$H$1,E435-기준정보!$H$1,0))))</f>
        <v>3.7222222222222268E-2</v>
      </c>
      <c r="N435" s="113">
        <f t="shared" si="78"/>
        <v>0.37103009259259262</v>
      </c>
      <c r="O435" s="114">
        <f t="shared" si="79"/>
        <v>8.9047222222222224</v>
      </c>
      <c r="P435" s="120">
        <f t="shared" si="80"/>
        <v>8</v>
      </c>
      <c r="Q435" s="120">
        <f t="shared" si="81"/>
        <v>8</v>
      </c>
      <c r="R435" s="120">
        <f t="shared" si="84"/>
        <v>0</v>
      </c>
      <c r="S435" s="120">
        <f t="shared" si="82"/>
        <v>0</v>
      </c>
      <c r="T435" s="120" t="str">
        <f t="shared" si="74"/>
        <v>정</v>
      </c>
      <c r="U435" s="113">
        <f>IFERROR(IF(P435&lt;8,기준정보!$H$7-N435,0),0)</f>
        <v>0</v>
      </c>
      <c r="V435" s="120">
        <f t="shared" si="83"/>
        <v>0</v>
      </c>
      <c r="W435" s="110"/>
    </row>
    <row r="436" spans="1:23">
      <c r="A436" s="89" t="s">
        <v>684</v>
      </c>
      <c r="B436" s="89" t="s">
        <v>299</v>
      </c>
      <c r="C436" s="89" t="s">
        <v>47</v>
      </c>
      <c r="D436" s="89" t="s">
        <v>692</v>
      </c>
      <c r="E436" s="89" t="s">
        <v>693</v>
      </c>
      <c r="F436" s="102">
        <f t="shared" si="73"/>
        <v>43864</v>
      </c>
      <c r="G436" s="125" t="str">
        <f t="shared" si="75"/>
        <v>2월</v>
      </c>
      <c r="H436" s="108">
        <f t="shared" si="76"/>
        <v>1</v>
      </c>
      <c r="I436" s="108" t="str">
        <f>VLOOKUP(H436,기준정보!D:E,2,FALSE)</f>
        <v>월</v>
      </c>
      <c r="J436" s="110" t="str">
        <f>IFERROR(VLOOKUP(F436,기준정보!A:B,2,FALSE),"")</f>
        <v/>
      </c>
      <c r="K436" s="110" t="str">
        <f t="shared" si="77"/>
        <v>정상근무</v>
      </c>
      <c r="L436" s="113">
        <f>IFERROR(IF(E436-D436&lt;0,기준정보!$H$11-공여사들_가공!D436+공여사들_가공!E436,E436-D436),"")</f>
        <v>0.4022222222222222</v>
      </c>
      <c r="M436" s="113" t="str">
        <f>IF(E436&gt;=기준정보!$H$4,기준정보!$H$6,IF(E436&gt;=기준정보!$H$3,E436-기준정보!$H$3,IF(E436&gt;=기준정보!$H$2,기준정보!$H$5,IF(E436&gt;=기준정보!$H$1,E436-기준정보!$H$1,0))))</f>
        <v>2:00:00</v>
      </c>
      <c r="N436" s="113">
        <f t="shared" si="78"/>
        <v>0.31888888888888889</v>
      </c>
      <c r="O436" s="114">
        <f t="shared" si="79"/>
        <v>7.6533333333333333</v>
      </c>
      <c r="P436" s="120">
        <f t="shared" si="80"/>
        <v>7</v>
      </c>
      <c r="Q436" s="120">
        <f t="shared" si="81"/>
        <v>7</v>
      </c>
      <c r="R436" s="120">
        <f t="shared" si="84"/>
        <v>0</v>
      </c>
      <c r="S436" s="120">
        <f t="shared" si="82"/>
        <v>0</v>
      </c>
      <c r="T436" s="120" t="str">
        <f t="shared" si="74"/>
        <v>정</v>
      </c>
      <c r="U436" s="113">
        <f>IFERROR(IF(P436&lt;8,기준정보!$H$7-N436,0),0)</f>
        <v>1.4444444444444426E-2</v>
      </c>
      <c r="V436" s="120">
        <f t="shared" si="83"/>
        <v>21</v>
      </c>
      <c r="W436" s="110"/>
    </row>
    <row r="437" spans="1:23">
      <c r="A437" s="89" t="s">
        <v>684</v>
      </c>
      <c r="B437" s="89" t="s">
        <v>300</v>
      </c>
      <c r="C437" s="89" t="s">
        <v>47</v>
      </c>
      <c r="D437" s="89" t="s">
        <v>694</v>
      </c>
      <c r="E437" s="89" t="s">
        <v>695</v>
      </c>
      <c r="F437" s="102">
        <f t="shared" si="73"/>
        <v>43864</v>
      </c>
      <c r="G437" s="125" t="str">
        <f t="shared" si="75"/>
        <v>2월</v>
      </c>
      <c r="H437" s="108">
        <f t="shared" si="76"/>
        <v>1</v>
      </c>
      <c r="I437" s="108" t="str">
        <f>VLOOKUP(H437,기준정보!D:E,2,FALSE)</f>
        <v>월</v>
      </c>
      <c r="J437" s="110" t="str">
        <f>IFERROR(VLOOKUP(F437,기준정보!A:B,2,FALSE),"")</f>
        <v/>
      </c>
      <c r="K437" s="110" t="str">
        <f t="shared" si="77"/>
        <v>정상근무</v>
      </c>
      <c r="L437" s="113">
        <f>IFERROR(IF(E437-D437&lt;0,기준정보!$H$11-공여사들_가공!D437+공여사들_가공!E437,E437-D437),"")</f>
        <v>0.37501157407407409</v>
      </c>
      <c r="M437" s="113">
        <f>IF(E437&gt;=기준정보!$H$4,기준정보!$H$6,IF(E437&gt;=기준정보!$H$3,E437-기준정보!$H$3,IF(E437&gt;=기준정보!$H$2,기준정보!$H$5,IF(E437&gt;=기준정보!$H$1,E437-기준정보!$H$1,0))))</f>
        <v>1.6701388888888946E-2</v>
      </c>
      <c r="N437" s="113">
        <f t="shared" si="78"/>
        <v>0.35831018518518515</v>
      </c>
      <c r="O437" s="114">
        <f t="shared" si="79"/>
        <v>8.5994444444444458</v>
      </c>
      <c r="P437" s="120">
        <f t="shared" si="80"/>
        <v>8</v>
      </c>
      <c r="Q437" s="120">
        <f t="shared" si="81"/>
        <v>8</v>
      </c>
      <c r="R437" s="120">
        <f t="shared" si="84"/>
        <v>0</v>
      </c>
      <c r="S437" s="120">
        <f t="shared" si="82"/>
        <v>0</v>
      </c>
      <c r="T437" s="120" t="str">
        <f t="shared" si="74"/>
        <v>정</v>
      </c>
      <c r="U437" s="113">
        <f>IFERROR(IF(P437&lt;8,기준정보!$H$7-N437,0),0)</f>
        <v>0</v>
      </c>
      <c r="V437" s="120">
        <f t="shared" si="83"/>
        <v>0</v>
      </c>
      <c r="W437" s="110"/>
    </row>
    <row r="438" spans="1:23">
      <c r="A438" s="89" t="s">
        <v>684</v>
      </c>
      <c r="B438" s="89" t="s">
        <v>301</v>
      </c>
      <c r="C438" s="89" t="s">
        <v>44</v>
      </c>
      <c r="D438" s="89" t="s">
        <v>273</v>
      </c>
      <c r="E438" s="89" t="s">
        <v>696</v>
      </c>
      <c r="F438" s="102">
        <f t="shared" si="73"/>
        <v>43864</v>
      </c>
      <c r="G438" s="125" t="str">
        <f t="shared" si="75"/>
        <v>2월</v>
      </c>
      <c r="H438" s="108">
        <f t="shared" si="76"/>
        <v>1</v>
      </c>
      <c r="I438" s="108" t="str">
        <f>VLOOKUP(H438,기준정보!D:E,2,FALSE)</f>
        <v>월</v>
      </c>
      <c r="J438" s="110" t="str">
        <f>IFERROR(VLOOKUP(F438,기준정보!A:B,2,FALSE),"")</f>
        <v/>
      </c>
      <c r="K438" s="110" t="str">
        <f t="shared" si="77"/>
        <v>정상근무</v>
      </c>
      <c r="L438" s="113">
        <f>IFERROR(IF(E438-D438&lt;0,기준정보!$H$11-공여사들_가공!D438+공여사들_가공!E438,E438-D438),"")</f>
        <v>0.52229166666666682</v>
      </c>
      <c r="M438" s="113" t="str">
        <f>IF(E438&gt;=기준정보!$H$4,기준정보!$H$6,IF(E438&gt;=기준정보!$H$3,E438-기준정보!$H$3,IF(E438&gt;=기준정보!$H$2,기준정보!$H$5,IF(E438&gt;=기준정보!$H$1,E438-기준정보!$H$1,0))))</f>
        <v>2:00:00</v>
      </c>
      <c r="N438" s="113">
        <f t="shared" si="78"/>
        <v>0.43895833333333351</v>
      </c>
      <c r="O438" s="114">
        <f t="shared" si="79"/>
        <v>10.535</v>
      </c>
      <c r="P438" s="120">
        <f t="shared" si="80"/>
        <v>10</v>
      </c>
      <c r="Q438" s="120">
        <f t="shared" si="81"/>
        <v>8</v>
      </c>
      <c r="R438" s="120">
        <f t="shared" si="84"/>
        <v>2</v>
      </c>
      <c r="S438" s="120">
        <f t="shared" si="82"/>
        <v>0</v>
      </c>
      <c r="T438" s="120" t="str">
        <f t="shared" si="74"/>
        <v>정</v>
      </c>
      <c r="U438" s="113">
        <f>IFERROR(IF(P438&lt;8,기준정보!$H$7-N438,0),0)</f>
        <v>0</v>
      </c>
      <c r="V438" s="120">
        <f t="shared" si="83"/>
        <v>0</v>
      </c>
      <c r="W438" s="110"/>
    </row>
    <row r="439" spans="1:23">
      <c r="A439" s="89" t="s">
        <v>684</v>
      </c>
      <c r="B439" s="89" t="s">
        <v>288</v>
      </c>
      <c r="C439" s="89" t="s">
        <v>45</v>
      </c>
      <c r="D439" s="89" t="s">
        <v>697</v>
      </c>
      <c r="E439" s="89" t="s">
        <v>698</v>
      </c>
      <c r="F439" s="102">
        <f t="shared" si="73"/>
        <v>43864</v>
      </c>
      <c r="G439" s="125" t="str">
        <f t="shared" si="75"/>
        <v>2월</v>
      </c>
      <c r="H439" s="108">
        <f t="shared" si="76"/>
        <v>1</v>
      </c>
      <c r="I439" s="108" t="str">
        <f>VLOOKUP(H439,기준정보!D:E,2,FALSE)</f>
        <v>월</v>
      </c>
      <c r="J439" s="110" t="str">
        <f>IFERROR(VLOOKUP(F439,기준정보!A:B,2,FALSE),"")</f>
        <v/>
      </c>
      <c r="K439" s="110" t="str">
        <f t="shared" si="77"/>
        <v>정상근무</v>
      </c>
      <c r="L439" s="113">
        <f>IFERROR(IF(E439-D439&lt;0,기준정보!$H$11-공여사들_가공!D439+공여사들_가공!E439,E439-D439),"")</f>
        <v>0.39591435185185181</v>
      </c>
      <c r="M439" s="113">
        <f>IF(E439&gt;=기준정보!$H$4,기준정보!$H$6,IF(E439&gt;=기준정보!$H$3,E439-기준정보!$H$3,IF(E439&gt;=기준정보!$H$2,기준정보!$H$5,IF(E439&gt;=기준정보!$H$1,E439-기준정보!$H$1,0))))</f>
        <v>2.4363425925925886E-2</v>
      </c>
      <c r="N439" s="113">
        <f t="shared" si="78"/>
        <v>0.37155092592592592</v>
      </c>
      <c r="O439" s="114">
        <f t="shared" si="79"/>
        <v>8.9172222222222217</v>
      </c>
      <c r="P439" s="120">
        <f t="shared" si="80"/>
        <v>8</v>
      </c>
      <c r="Q439" s="120">
        <f t="shared" si="81"/>
        <v>8</v>
      </c>
      <c r="R439" s="120">
        <f t="shared" si="84"/>
        <v>0</v>
      </c>
      <c r="S439" s="120">
        <f t="shared" si="82"/>
        <v>0</v>
      </c>
      <c r="T439" s="120" t="str">
        <f t="shared" si="74"/>
        <v>정</v>
      </c>
      <c r="U439" s="113">
        <f>IFERROR(IF(P439&lt;8,기준정보!$H$7-N439,0),0)</f>
        <v>0</v>
      </c>
      <c r="V439" s="120">
        <f t="shared" si="83"/>
        <v>0</v>
      </c>
      <c r="W439" s="110"/>
    </row>
    <row r="440" spans="1:23">
      <c r="A440" s="89" t="s">
        <v>684</v>
      </c>
      <c r="B440" s="89" t="s">
        <v>289</v>
      </c>
      <c r="C440" s="89" t="s">
        <v>44</v>
      </c>
      <c r="D440" s="89" t="s">
        <v>699</v>
      </c>
      <c r="E440" s="89" t="s">
        <v>700</v>
      </c>
      <c r="F440" s="102">
        <f t="shared" si="73"/>
        <v>43864</v>
      </c>
      <c r="G440" s="125" t="str">
        <f t="shared" si="75"/>
        <v>2월</v>
      </c>
      <c r="H440" s="108">
        <f t="shared" si="76"/>
        <v>1</v>
      </c>
      <c r="I440" s="108" t="str">
        <f>VLOOKUP(H440,기준정보!D:E,2,FALSE)</f>
        <v>월</v>
      </c>
      <c r="J440" s="110" t="str">
        <f>IFERROR(VLOOKUP(F440,기준정보!A:B,2,FALSE),"")</f>
        <v/>
      </c>
      <c r="K440" s="110" t="str">
        <f t="shared" si="77"/>
        <v>정상근무</v>
      </c>
      <c r="L440" s="113">
        <f>IFERROR(IF(E440-D440&lt;0,기준정보!$H$11-공여사들_가공!D440+공여사들_가공!E440,E440-D440),"")</f>
        <v>0.51415509259259262</v>
      </c>
      <c r="M440" s="113" t="str">
        <f>IF(E440&gt;=기준정보!$H$4,기준정보!$H$6,IF(E440&gt;=기준정보!$H$3,E440-기준정보!$H$3,IF(E440&gt;=기준정보!$H$2,기준정보!$H$5,IF(E440&gt;=기준정보!$H$1,E440-기준정보!$H$1,0))))</f>
        <v>2:00:00</v>
      </c>
      <c r="N440" s="113">
        <f t="shared" si="78"/>
        <v>0.43082175925925931</v>
      </c>
      <c r="O440" s="114">
        <f t="shared" si="79"/>
        <v>10.339722222222223</v>
      </c>
      <c r="P440" s="120">
        <f t="shared" si="80"/>
        <v>10</v>
      </c>
      <c r="Q440" s="120">
        <f t="shared" si="81"/>
        <v>8</v>
      </c>
      <c r="R440" s="120">
        <f t="shared" si="84"/>
        <v>2</v>
      </c>
      <c r="S440" s="120">
        <f t="shared" si="82"/>
        <v>0</v>
      </c>
      <c r="T440" s="120" t="str">
        <f t="shared" si="74"/>
        <v>정</v>
      </c>
      <c r="U440" s="113">
        <f>IFERROR(IF(P440&lt;8,기준정보!$H$7-N440,0),0)</f>
        <v>0</v>
      </c>
      <c r="V440" s="120">
        <f t="shared" si="83"/>
        <v>0</v>
      </c>
      <c r="W440" s="110"/>
    </row>
    <row r="441" spans="1:23">
      <c r="A441" s="89" t="s">
        <v>684</v>
      </c>
      <c r="B441" s="89" t="s">
        <v>290</v>
      </c>
      <c r="C441" s="89" t="s">
        <v>49</v>
      </c>
      <c r="D441" s="89" t="s">
        <v>50</v>
      </c>
      <c r="E441" s="89" t="s">
        <v>50</v>
      </c>
      <c r="F441" s="102">
        <f t="shared" si="73"/>
        <v>43864</v>
      </c>
      <c r="G441" s="125" t="str">
        <f t="shared" si="75"/>
        <v>2월</v>
      </c>
      <c r="H441" s="108">
        <f t="shared" si="76"/>
        <v>1</v>
      </c>
      <c r="I441" s="108" t="str">
        <f>VLOOKUP(H441,기준정보!D:E,2,FALSE)</f>
        <v>월</v>
      </c>
      <c r="J441" s="110" t="str">
        <f>IFERROR(VLOOKUP(F441,기준정보!A:B,2,FALSE),"")</f>
        <v/>
      </c>
      <c r="K441" s="110" t="str">
        <f t="shared" si="77"/>
        <v>정상근무</v>
      </c>
      <c r="L441" s="113" t="str">
        <f>IFERROR(IF(E441-D441&lt;0,기준정보!$H$11-공여사들_가공!D441+공여사들_가공!E441,E441-D441),"")</f>
        <v/>
      </c>
      <c r="M441" s="113">
        <f>IF(E441&gt;=기준정보!$H$4,기준정보!$H$6,IF(E441&gt;=기준정보!$H$3,E441-기준정보!$H$3,IF(E441&gt;=기준정보!$H$2,기준정보!$H$5,IF(E441&gt;=기준정보!$H$1,E441-기준정보!$H$1,0))))</f>
        <v>0</v>
      </c>
      <c r="N441" s="113" t="str">
        <f t="shared" si="78"/>
        <v/>
      </c>
      <c r="O441" s="114" t="str">
        <f t="shared" si="79"/>
        <v/>
      </c>
      <c r="P441" s="120">
        <f t="shared" si="80"/>
        <v>0</v>
      </c>
      <c r="Q441" s="120">
        <f t="shared" si="81"/>
        <v>0</v>
      </c>
      <c r="R441" s="120">
        <f t="shared" si="84"/>
        <v>0</v>
      </c>
      <c r="S441" s="120">
        <f t="shared" si="82"/>
        <v>0</v>
      </c>
      <c r="T441" s="120" t="str">
        <f t="shared" si="74"/>
        <v/>
      </c>
      <c r="U441" s="113">
        <f>IFERROR(IF(P441&lt;8,기준정보!$H$7-N441,0),0)</f>
        <v>0</v>
      </c>
      <c r="V441" s="120">
        <f t="shared" si="83"/>
        <v>0</v>
      </c>
      <c r="W441" s="110"/>
    </row>
    <row r="442" spans="1:23">
      <c r="A442" s="89" t="s">
        <v>684</v>
      </c>
      <c r="B442" s="89" t="s">
        <v>291</v>
      </c>
      <c r="C442" s="89" t="s">
        <v>309</v>
      </c>
      <c r="D442" s="89" t="s">
        <v>53</v>
      </c>
      <c r="E442" s="89" t="s">
        <v>701</v>
      </c>
      <c r="F442" s="102">
        <f t="shared" si="73"/>
        <v>43864</v>
      </c>
      <c r="G442" s="125" t="str">
        <f t="shared" si="75"/>
        <v>2월</v>
      </c>
      <c r="H442" s="108">
        <f t="shared" si="76"/>
        <v>1</v>
      </c>
      <c r="I442" s="108" t="str">
        <f>VLOOKUP(H442,기준정보!D:E,2,FALSE)</f>
        <v>월</v>
      </c>
      <c r="J442" s="110" t="str">
        <f>IFERROR(VLOOKUP(F442,기준정보!A:B,2,FALSE),"")</f>
        <v/>
      </c>
      <c r="K442" s="110" t="str">
        <f t="shared" si="77"/>
        <v>정상근무</v>
      </c>
      <c r="L442" s="113">
        <f>IFERROR(IF(E442-D442&lt;0,기준정보!$H$11-공여사들_가공!D442+공여사들_가공!E442,E442-D442),"")</f>
        <v>0.39718750000000008</v>
      </c>
      <c r="M442" s="113">
        <f>IF(E442&gt;=기준정보!$H$4,기준정보!$H$6,IF(E442&gt;=기준정보!$H$3,E442-기준정보!$H$3,IF(E442&gt;=기준정보!$H$2,기준정보!$H$5,IF(E442&gt;=기준정보!$H$1,E442-기준정보!$H$1,0))))</f>
        <v>2.4328703703703769E-2</v>
      </c>
      <c r="N442" s="113">
        <f t="shared" si="78"/>
        <v>0.37285879629629631</v>
      </c>
      <c r="O442" s="114">
        <f t="shared" si="79"/>
        <v>8.9486111111111111</v>
      </c>
      <c r="P442" s="120">
        <f t="shared" si="80"/>
        <v>8</v>
      </c>
      <c r="Q442" s="120">
        <f t="shared" si="81"/>
        <v>8</v>
      </c>
      <c r="R442" s="120">
        <f t="shared" si="84"/>
        <v>0</v>
      </c>
      <c r="S442" s="120">
        <f t="shared" si="82"/>
        <v>0</v>
      </c>
      <c r="T442" s="120" t="str">
        <f t="shared" si="74"/>
        <v>정</v>
      </c>
      <c r="U442" s="113">
        <f>IFERROR(IF(P442&lt;8,기준정보!$H$7-N442,0),0)</f>
        <v>0</v>
      </c>
      <c r="V442" s="120">
        <f t="shared" si="83"/>
        <v>0</v>
      </c>
      <c r="W442" s="110"/>
    </row>
    <row r="443" spans="1:23">
      <c r="A443" s="89" t="s">
        <v>684</v>
      </c>
      <c r="B443" s="89" t="s">
        <v>292</v>
      </c>
      <c r="C443" s="89" t="s">
        <v>45</v>
      </c>
      <c r="D443" s="89" t="s">
        <v>50</v>
      </c>
      <c r="E443" s="89" t="s">
        <v>50</v>
      </c>
      <c r="F443" s="102">
        <f t="shared" si="73"/>
        <v>43864</v>
      </c>
      <c r="G443" s="125" t="str">
        <f t="shared" si="75"/>
        <v>2월</v>
      </c>
      <c r="H443" s="108">
        <f t="shared" si="76"/>
        <v>1</v>
      </c>
      <c r="I443" s="108" t="str">
        <f>VLOOKUP(H443,기준정보!D:E,2,FALSE)</f>
        <v>월</v>
      </c>
      <c r="J443" s="110" t="str">
        <f>IFERROR(VLOOKUP(F443,기준정보!A:B,2,FALSE),"")</f>
        <v/>
      </c>
      <c r="K443" s="110" t="str">
        <f t="shared" si="77"/>
        <v>정상근무</v>
      </c>
      <c r="L443" s="113" t="str">
        <f>IFERROR(IF(E443-D443&lt;0,기준정보!$H$11-공여사들_가공!D443+공여사들_가공!E443,E443-D443),"")</f>
        <v/>
      </c>
      <c r="M443" s="113">
        <f>IF(E443&gt;=기준정보!$H$4,기준정보!$H$6,IF(E443&gt;=기준정보!$H$3,E443-기준정보!$H$3,IF(E443&gt;=기준정보!$H$2,기준정보!$H$5,IF(E443&gt;=기준정보!$H$1,E443-기준정보!$H$1,0))))</f>
        <v>0</v>
      </c>
      <c r="N443" s="113" t="str">
        <f t="shared" si="78"/>
        <v/>
      </c>
      <c r="O443" s="114" t="str">
        <f t="shared" si="79"/>
        <v/>
      </c>
      <c r="P443" s="120">
        <f t="shared" si="80"/>
        <v>0</v>
      </c>
      <c r="Q443" s="120">
        <f t="shared" si="81"/>
        <v>0</v>
      </c>
      <c r="R443" s="120">
        <f t="shared" si="84"/>
        <v>0</v>
      </c>
      <c r="S443" s="120">
        <f t="shared" si="82"/>
        <v>0</v>
      </c>
      <c r="T443" s="120" t="str">
        <f t="shared" si="74"/>
        <v/>
      </c>
      <c r="U443" s="113">
        <f>IFERROR(IF(P443&lt;8,기준정보!$H$7-N443,0),0)</f>
        <v>0</v>
      </c>
      <c r="V443" s="120">
        <f t="shared" si="83"/>
        <v>0</v>
      </c>
      <c r="W443" s="110"/>
    </row>
    <row r="444" spans="1:23">
      <c r="A444" s="89" t="s">
        <v>702</v>
      </c>
      <c r="B444" s="89" t="s">
        <v>294</v>
      </c>
      <c r="C444" s="89" t="s">
        <v>45</v>
      </c>
      <c r="D444" s="89" t="s">
        <v>703</v>
      </c>
      <c r="E444" s="89" t="s">
        <v>704</v>
      </c>
      <c r="F444" s="102">
        <f t="shared" si="73"/>
        <v>43865</v>
      </c>
      <c r="G444" s="125" t="str">
        <f t="shared" si="75"/>
        <v>2월</v>
      </c>
      <c r="H444" s="108">
        <f t="shared" si="76"/>
        <v>2</v>
      </c>
      <c r="I444" s="108" t="str">
        <f>VLOOKUP(H444,기준정보!D:E,2,FALSE)</f>
        <v>화</v>
      </c>
      <c r="J444" s="110" t="str">
        <f>IFERROR(VLOOKUP(F444,기준정보!A:B,2,FALSE),"")</f>
        <v/>
      </c>
      <c r="K444" s="110" t="str">
        <f t="shared" si="77"/>
        <v>정상근무</v>
      </c>
      <c r="L444" s="113">
        <f>IFERROR(IF(E444-D444&lt;0,기준정보!$H$11-공여사들_가공!D444+공여사들_가공!E444,E444-D444),"")</f>
        <v>0.47645833333333337</v>
      </c>
      <c r="M444" s="113" t="str">
        <f>IF(E444&gt;=기준정보!$H$4,기준정보!$H$6,IF(E444&gt;=기준정보!$H$3,E444-기준정보!$H$3,IF(E444&gt;=기준정보!$H$2,기준정보!$H$5,IF(E444&gt;=기준정보!$H$1,E444-기준정보!$H$1,0))))</f>
        <v>2:00:00</v>
      </c>
      <c r="N444" s="113">
        <f t="shared" si="78"/>
        <v>0.39312500000000006</v>
      </c>
      <c r="O444" s="114">
        <f t="shared" si="79"/>
        <v>9.4350000000000005</v>
      </c>
      <c r="P444" s="120">
        <f t="shared" si="80"/>
        <v>9</v>
      </c>
      <c r="Q444" s="120">
        <f t="shared" si="81"/>
        <v>8</v>
      </c>
      <c r="R444" s="120">
        <f t="shared" si="84"/>
        <v>1</v>
      </c>
      <c r="S444" s="120">
        <f t="shared" si="82"/>
        <v>0</v>
      </c>
      <c r="T444" s="120" t="str">
        <f t="shared" si="74"/>
        <v>정</v>
      </c>
      <c r="U444" s="113">
        <f>IFERROR(IF(P444&lt;8,기준정보!$H$7-N444,0),0)</f>
        <v>0</v>
      </c>
      <c r="V444" s="120">
        <f t="shared" si="83"/>
        <v>0</v>
      </c>
      <c r="W444" s="110"/>
    </row>
    <row r="445" spans="1:23">
      <c r="A445" s="89" t="s">
        <v>702</v>
      </c>
      <c r="B445" s="89" t="s">
        <v>295</v>
      </c>
      <c r="C445" s="89" t="s">
        <v>43</v>
      </c>
      <c r="D445" s="89" t="s">
        <v>705</v>
      </c>
      <c r="E445" s="89" t="s">
        <v>706</v>
      </c>
      <c r="F445" s="102">
        <f t="shared" si="73"/>
        <v>43865</v>
      </c>
      <c r="G445" s="125" t="str">
        <f t="shared" si="75"/>
        <v>2월</v>
      </c>
      <c r="H445" s="108">
        <f t="shared" si="76"/>
        <v>2</v>
      </c>
      <c r="I445" s="108" t="str">
        <f>VLOOKUP(H445,기준정보!D:E,2,FALSE)</f>
        <v>화</v>
      </c>
      <c r="J445" s="110" t="str">
        <f>IFERROR(VLOOKUP(F445,기준정보!A:B,2,FALSE),"")</f>
        <v/>
      </c>
      <c r="K445" s="110" t="str">
        <f t="shared" si="77"/>
        <v>정상근무</v>
      </c>
      <c r="L445" s="113">
        <f>IFERROR(IF(E445-D445&lt;0,기준정보!$H$11-공여사들_가공!D445+공여사들_가공!E445,E445-D445),"")</f>
        <v>0.55604166666666677</v>
      </c>
      <c r="M445" s="113" t="str">
        <f>IF(E445&gt;=기준정보!$H$4,기준정보!$H$6,IF(E445&gt;=기준정보!$H$3,E445-기준정보!$H$3,IF(E445&gt;=기준정보!$H$2,기준정보!$H$5,IF(E445&gt;=기준정보!$H$1,E445-기준정보!$H$1,0))))</f>
        <v>2:00:00</v>
      </c>
      <c r="N445" s="113">
        <f t="shared" si="78"/>
        <v>0.47270833333333345</v>
      </c>
      <c r="O445" s="114">
        <f t="shared" si="79"/>
        <v>11.345000000000001</v>
      </c>
      <c r="P445" s="120">
        <f t="shared" si="80"/>
        <v>11</v>
      </c>
      <c r="Q445" s="120">
        <f t="shared" si="81"/>
        <v>8</v>
      </c>
      <c r="R445" s="120">
        <f t="shared" si="84"/>
        <v>3</v>
      </c>
      <c r="S445" s="120">
        <f t="shared" si="82"/>
        <v>0</v>
      </c>
      <c r="T445" s="120" t="str">
        <f t="shared" si="74"/>
        <v>정</v>
      </c>
      <c r="U445" s="113">
        <f>IFERROR(IF(P445&lt;8,기준정보!$H$7-N445,0),0)</f>
        <v>0</v>
      </c>
      <c r="V445" s="120">
        <f t="shared" si="83"/>
        <v>0</v>
      </c>
      <c r="W445" s="110"/>
    </row>
    <row r="446" spans="1:23">
      <c r="A446" s="89" t="s">
        <v>702</v>
      </c>
      <c r="B446" s="89" t="s">
        <v>296</v>
      </c>
      <c r="C446" s="89" t="s">
        <v>46</v>
      </c>
      <c r="D446" s="89" t="s">
        <v>149</v>
      </c>
      <c r="E446" s="89" t="s">
        <v>707</v>
      </c>
      <c r="F446" s="102">
        <f t="shared" si="73"/>
        <v>43865</v>
      </c>
      <c r="G446" s="125" t="str">
        <f t="shared" si="75"/>
        <v>2월</v>
      </c>
      <c r="H446" s="108">
        <f t="shared" si="76"/>
        <v>2</v>
      </c>
      <c r="I446" s="108" t="str">
        <f>VLOOKUP(H446,기준정보!D:E,2,FALSE)</f>
        <v>화</v>
      </c>
      <c r="J446" s="110" t="str">
        <f>IFERROR(VLOOKUP(F446,기준정보!A:B,2,FALSE),"")</f>
        <v/>
      </c>
      <c r="K446" s="110" t="str">
        <f t="shared" si="77"/>
        <v>정상근무</v>
      </c>
      <c r="L446" s="113">
        <f>IFERROR(IF(E446-D446&lt;0,기준정보!$H$11-공여사들_가공!D446+공여사들_가공!E446,E446-D446),"")</f>
        <v>0.38109953703703708</v>
      </c>
      <c r="M446" s="113">
        <f>IF(E446&gt;=기준정보!$H$4,기준정보!$H$6,IF(E446&gt;=기준정보!$H$3,E446-기준정보!$H$3,IF(E446&gt;=기준정보!$H$2,기준정보!$H$5,IF(E446&gt;=기준정보!$H$1,E446-기준정보!$H$1,0))))</f>
        <v>2.6226851851851918E-2</v>
      </c>
      <c r="N446" s="113">
        <f t="shared" si="78"/>
        <v>0.35487268518518517</v>
      </c>
      <c r="O446" s="114">
        <f t="shared" si="79"/>
        <v>8.5169444444444444</v>
      </c>
      <c r="P446" s="120">
        <f t="shared" si="80"/>
        <v>8</v>
      </c>
      <c r="Q446" s="120">
        <f t="shared" si="81"/>
        <v>8</v>
      </c>
      <c r="R446" s="120">
        <f t="shared" si="84"/>
        <v>0</v>
      </c>
      <c r="S446" s="120">
        <f t="shared" si="82"/>
        <v>0</v>
      </c>
      <c r="T446" s="120" t="str">
        <f t="shared" si="74"/>
        <v>정</v>
      </c>
      <c r="U446" s="113">
        <f>IFERROR(IF(P446&lt;8,기준정보!$H$7-N446,0),0)</f>
        <v>0</v>
      </c>
      <c r="V446" s="120">
        <f t="shared" si="83"/>
        <v>0</v>
      </c>
      <c r="W446" s="110"/>
    </row>
    <row r="447" spans="1:23">
      <c r="A447" s="89" t="s">
        <v>702</v>
      </c>
      <c r="B447" s="89" t="s">
        <v>297</v>
      </c>
      <c r="C447" s="89" t="s">
        <v>45</v>
      </c>
      <c r="D447" s="89" t="s">
        <v>50</v>
      </c>
      <c r="E447" s="89" t="s">
        <v>708</v>
      </c>
      <c r="F447" s="102">
        <f t="shared" si="73"/>
        <v>43865</v>
      </c>
      <c r="G447" s="125" t="str">
        <f t="shared" si="75"/>
        <v>2월</v>
      </c>
      <c r="H447" s="108">
        <f t="shared" si="76"/>
        <v>2</v>
      </c>
      <c r="I447" s="108" t="str">
        <f>VLOOKUP(H447,기준정보!D:E,2,FALSE)</f>
        <v>화</v>
      </c>
      <c r="J447" s="110" t="str">
        <f>IFERROR(VLOOKUP(F447,기준정보!A:B,2,FALSE),"")</f>
        <v/>
      </c>
      <c r="K447" s="110" t="str">
        <f t="shared" si="77"/>
        <v>정상근무</v>
      </c>
      <c r="L447" s="113" t="str">
        <f>IFERROR(IF(E447-D447&lt;0,기준정보!$H$11-공여사들_가공!D447+공여사들_가공!E447,E447-D447),"")</f>
        <v/>
      </c>
      <c r="M447" s="113" t="str">
        <f>IF(E447&gt;=기준정보!$H$4,기준정보!$H$6,IF(E447&gt;=기준정보!$H$3,E447-기준정보!$H$3,IF(E447&gt;=기준정보!$H$2,기준정보!$H$5,IF(E447&gt;=기준정보!$H$1,E447-기준정보!$H$1,0))))</f>
        <v>1:00:00</v>
      </c>
      <c r="N447" s="113" t="str">
        <f t="shared" si="78"/>
        <v/>
      </c>
      <c r="O447" s="114" t="str">
        <f t="shared" si="79"/>
        <v/>
      </c>
      <c r="P447" s="120">
        <f t="shared" si="80"/>
        <v>0</v>
      </c>
      <c r="Q447" s="120">
        <f t="shared" si="81"/>
        <v>0</v>
      </c>
      <c r="R447" s="120">
        <f t="shared" si="84"/>
        <v>0</v>
      </c>
      <c r="S447" s="120">
        <f t="shared" si="82"/>
        <v>0</v>
      </c>
      <c r="T447" s="120" t="str">
        <f t="shared" si="74"/>
        <v/>
      </c>
      <c r="U447" s="113">
        <f>IFERROR(IF(P447&lt;8,기준정보!$H$7-N447,0),0)</f>
        <v>0</v>
      </c>
      <c r="V447" s="120">
        <f t="shared" si="83"/>
        <v>0</v>
      </c>
      <c r="W447" s="110"/>
    </row>
    <row r="448" spans="1:23">
      <c r="A448" s="89" t="s">
        <v>702</v>
      </c>
      <c r="B448" s="89" t="s">
        <v>298</v>
      </c>
      <c r="C448" s="89" t="s">
        <v>48</v>
      </c>
      <c r="D448" s="89" t="s">
        <v>97</v>
      </c>
      <c r="E448" s="89" t="s">
        <v>709</v>
      </c>
      <c r="F448" s="102">
        <f t="shared" si="73"/>
        <v>43865</v>
      </c>
      <c r="G448" s="125" t="str">
        <f t="shared" si="75"/>
        <v>2월</v>
      </c>
      <c r="H448" s="108">
        <f t="shared" si="76"/>
        <v>2</v>
      </c>
      <c r="I448" s="108" t="str">
        <f>VLOOKUP(H448,기준정보!D:E,2,FALSE)</f>
        <v>화</v>
      </c>
      <c r="J448" s="110" t="str">
        <f>IFERROR(VLOOKUP(F448,기준정보!A:B,2,FALSE),"")</f>
        <v/>
      </c>
      <c r="K448" s="110" t="str">
        <f t="shared" si="77"/>
        <v>정상근무</v>
      </c>
      <c r="L448" s="113">
        <f>IFERROR(IF(E448-D448&lt;0,기준정보!$H$11-공여사들_가공!D448+공여사들_가공!E448,E448-D448),"")</f>
        <v>0.42201388888888897</v>
      </c>
      <c r="M448" s="113" t="str">
        <f>IF(E448&gt;=기준정보!$H$4,기준정보!$H$6,IF(E448&gt;=기준정보!$H$3,E448-기준정보!$H$3,IF(E448&gt;=기준정보!$H$2,기준정보!$H$5,IF(E448&gt;=기준정보!$H$1,E448-기준정보!$H$1,0))))</f>
        <v>2:00:00</v>
      </c>
      <c r="N448" s="113">
        <f t="shared" si="78"/>
        <v>0.33868055555555565</v>
      </c>
      <c r="O448" s="114">
        <f t="shared" si="79"/>
        <v>8.1283333333333339</v>
      </c>
      <c r="P448" s="120">
        <f t="shared" si="80"/>
        <v>8</v>
      </c>
      <c r="Q448" s="120">
        <f t="shared" si="81"/>
        <v>8</v>
      </c>
      <c r="R448" s="120">
        <f t="shared" si="84"/>
        <v>0</v>
      </c>
      <c r="S448" s="120">
        <f t="shared" si="82"/>
        <v>0</v>
      </c>
      <c r="T448" s="120" t="str">
        <f t="shared" si="74"/>
        <v>정</v>
      </c>
      <c r="U448" s="113">
        <f>IFERROR(IF(P448&lt;8,기준정보!$H$7-N448,0),0)</f>
        <v>0</v>
      </c>
      <c r="V448" s="120">
        <f t="shared" si="83"/>
        <v>0</v>
      </c>
      <c r="W448" s="110"/>
    </row>
    <row r="449" spans="1:23">
      <c r="A449" s="89" t="s">
        <v>702</v>
      </c>
      <c r="B449" s="89" t="s">
        <v>299</v>
      </c>
      <c r="C449" s="89" t="s">
        <v>47</v>
      </c>
      <c r="D449" s="89" t="s">
        <v>180</v>
      </c>
      <c r="E449" s="89" t="s">
        <v>710</v>
      </c>
      <c r="F449" s="102">
        <f t="shared" si="73"/>
        <v>43865</v>
      </c>
      <c r="G449" s="125" t="str">
        <f t="shared" si="75"/>
        <v>2월</v>
      </c>
      <c r="H449" s="108">
        <f t="shared" si="76"/>
        <v>2</v>
      </c>
      <c r="I449" s="108" t="str">
        <f>VLOOKUP(H449,기준정보!D:E,2,FALSE)</f>
        <v>화</v>
      </c>
      <c r="J449" s="110" t="str">
        <f>IFERROR(VLOOKUP(F449,기준정보!A:B,2,FALSE),"")</f>
        <v/>
      </c>
      <c r="K449" s="110" t="str">
        <f t="shared" si="77"/>
        <v>정상근무</v>
      </c>
      <c r="L449" s="113">
        <f>IFERROR(IF(E449-D449&lt;0,기준정보!$H$11-공여사들_가공!D449+공여사들_가공!E449,E449-D449),"")</f>
        <v>0.42674768518518519</v>
      </c>
      <c r="M449" s="113" t="str">
        <f>IF(E449&gt;=기준정보!$H$4,기준정보!$H$6,IF(E449&gt;=기준정보!$H$3,E449-기준정보!$H$3,IF(E449&gt;=기준정보!$H$2,기준정보!$H$5,IF(E449&gt;=기준정보!$H$1,E449-기준정보!$H$1,0))))</f>
        <v>2:00:00</v>
      </c>
      <c r="N449" s="113">
        <f t="shared" si="78"/>
        <v>0.34341435185185187</v>
      </c>
      <c r="O449" s="114">
        <f t="shared" si="79"/>
        <v>8.2419444444444441</v>
      </c>
      <c r="P449" s="120">
        <f t="shared" si="80"/>
        <v>8</v>
      </c>
      <c r="Q449" s="120">
        <f t="shared" si="81"/>
        <v>8</v>
      </c>
      <c r="R449" s="120">
        <f t="shared" si="84"/>
        <v>0</v>
      </c>
      <c r="S449" s="120">
        <f t="shared" si="82"/>
        <v>0</v>
      </c>
      <c r="T449" s="120" t="str">
        <f t="shared" si="74"/>
        <v>정</v>
      </c>
      <c r="U449" s="113">
        <f>IFERROR(IF(P449&lt;8,기준정보!$H$7-N449,0),0)</f>
        <v>0</v>
      </c>
      <c r="V449" s="120">
        <f t="shared" si="83"/>
        <v>0</v>
      </c>
      <c r="W449" s="110"/>
    </row>
    <row r="450" spans="1:23">
      <c r="A450" s="89" t="s">
        <v>702</v>
      </c>
      <c r="B450" s="89" t="s">
        <v>300</v>
      </c>
      <c r="C450" s="89" t="s">
        <v>47</v>
      </c>
      <c r="D450" s="89" t="s">
        <v>711</v>
      </c>
      <c r="E450" s="89" t="s">
        <v>712</v>
      </c>
      <c r="F450" s="102">
        <f t="shared" ref="F450:F513" si="85">DATE(LEFT(A450,4),MID(A450,6,2),MID(A450,9,2))</f>
        <v>43865</v>
      </c>
      <c r="G450" s="125" t="str">
        <f t="shared" si="75"/>
        <v>2월</v>
      </c>
      <c r="H450" s="108">
        <f t="shared" si="76"/>
        <v>2</v>
      </c>
      <c r="I450" s="108" t="str">
        <f>VLOOKUP(H450,기준정보!D:E,2,FALSE)</f>
        <v>화</v>
      </c>
      <c r="J450" s="110" t="str">
        <f>IFERROR(VLOOKUP(F450,기준정보!A:B,2,FALSE),"")</f>
        <v/>
      </c>
      <c r="K450" s="110" t="str">
        <f t="shared" si="77"/>
        <v>정상근무</v>
      </c>
      <c r="L450" s="113">
        <f>IFERROR(IF(E450-D450&lt;0,기준정보!$H$11-공여사들_가공!D450+공여사들_가공!E450,E450-D450),"")</f>
        <v>0.40895833333333342</v>
      </c>
      <c r="M450" s="113" t="str">
        <f>IF(E450&gt;=기준정보!$H$4,기준정보!$H$6,IF(E450&gt;=기준정보!$H$3,E450-기준정보!$H$3,IF(E450&gt;=기준정보!$H$2,기준정보!$H$5,IF(E450&gt;=기준정보!$H$1,E450-기준정보!$H$1,0))))</f>
        <v>2:00:00</v>
      </c>
      <c r="N450" s="113">
        <f t="shared" si="78"/>
        <v>0.32562500000000011</v>
      </c>
      <c r="O450" s="114">
        <f t="shared" si="79"/>
        <v>7.8149999999999995</v>
      </c>
      <c r="P450" s="120">
        <f t="shared" si="80"/>
        <v>7</v>
      </c>
      <c r="Q450" s="120">
        <f t="shared" si="81"/>
        <v>7</v>
      </c>
      <c r="R450" s="120">
        <f t="shared" si="84"/>
        <v>0</v>
      </c>
      <c r="S450" s="120">
        <f t="shared" si="82"/>
        <v>0</v>
      </c>
      <c r="T450" s="120" t="str">
        <f t="shared" ref="T450:T513" si="86">IF(AND(K450="휴무",P450&gt;0),"특",IF(P450&gt;0,"정",""))</f>
        <v>정</v>
      </c>
      <c r="U450" s="113">
        <f>IFERROR(IF(P450&lt;8,기준정보!$H$7-N450,0),0)</f>
        <v>7.708333333333206E-3</v>
      </c>
      <c r="V450" s="120">
        <f t="shared" si="83"/>
        <v>11</v>
      </c>
      <c r="W450" s="110"/>
    </row>
    <row r="451" spans="1:23">
      <c r="A451" s="89" t="s">
        <v>702</v>
      </c>
      <c r="B451" s="89" t="s">
        <v>301</v>
      </c>
      <c r="C451" s="89" t="s">
        <v>44</v>
      </c>
      <c r="D451" s="89" t="s">
        <v>561</v>
      </c>
      <c r="E451" s="89" t="s">
        <v>713</v>
      </c>
      <c r="F451" s="102">
        <f t="shared" si="85"/>
        <v>43865</v>
      </c>
      <c r="G451" s="125" t="str">
        <f t="shared" ref="G451:G514" si="87">MONTH(F451)&amp;"월"</f>
        <v>2월</v>
      </c>
      <c r="H451" s="108">
        <f t="shared" ref="H451:H514" si="88">WEEKDAY(F451,2)</f>
        <v>2</v>
      </c>
      <c r="I451" s="108" t="str">
        <f>VLOOKUP(H451,기준정보!D:E,2,FALSE)</f>
        <v>화</v>
      </c>
      <c r="J451" s="110" t="str">
        <f>IFERROR(VLOOKUP(F451,기준정보!A:B,2,FALSE),"")</f>
        <v/>
      </c>
      <c r="K451" s="110" t="str">
        <f t="shared" ref="K451:K514" si="89">IF(OR(I451="토",I451="일"),"휴무",IF(J451="","정상근무","휴무"))</f>
        <v>정상근무</v>
      </c>
      <c r="L451" s="113">
        <f>IFERROR(IF(E451-D451&lt;0,기준정보!$H$11-공여사들_가공!D451+공여사들_가공!E451,E451-D451),"")</f>
        <v>0.47734953703703692</v>
      </c>
      <c r="M451" s="113" t="str">
        <f>IF(E451&gt;=기준정보!$H$4,기준정보!$H$6,IF(E451&gt;=기준정보!$H$3,E451-기준정보!$H$3,IF(E451&gt;=기준정보!$H$2,기준정보!$H$5,IF(E451&gt;=기준정보!$H$1,E451-기준정보!$H$1,0))))</f>
        <v>2:00:00</v>
      </c>
      <c r="N451" s="113">
        <f t="shared" ref="N451:N514" si="90">IFERROR(L451-M451,"")</f>
        <v>0.3940162037037036</v>
      </c>
      <c r="O451" s="114">
        <f t="shared" ref="O451:O514" si="91">IFERROR(HOUR(N451)+MINUTE(N451)/60+SECOND(N451)/3600,"")</f>
        <v>9.4563888888888883</v>
      </c>
      <c r="P451" s="120">
        <f t="shared" ref="P451:P514" si="92">IFERROR(ROUNDDOWN(O451,0),0)</f>
        <v>9</v>
      </c>
      <c r="Q451" s="120">
        <f t="shared" ref="Q451:Q514" si="93">IF(P451&lt;8,P451,8)</f>
        <v>8</v>
      </c>
      <c r="R451" s="120">
        <f t="shared" si="84"/>
        <v>1</v>
      </c>
      <c r="S451" s="120">
        <f t="shared" ref="S451:S514" si="94">P451-Q451-R451</f>
        <v>0</v>
      </c>
      <c r="T451" s="120" t="str">
        <f t="shared" si="86"/>
        <v>정</v>
      </c>
      <c r="U451" s="113">
        <f>IFERROR(IF(P451&lt;8,기준정보!$H$7-N451,0),0)</f>
        <v>0</v>
      </c>
      <c r="V451" s="120">
        <f t="shared" ref="V451:V514" si="95">ROUND(IFERROR(HOUR(U451)+MINUTE(U451)/60+SECOND(U451)/3600,"")*60,0)</f>
        <v>0</v>
      </c>
      <c r="W451" s="110"/>
    </row>
    <row r="452" spans="1:23">
      <c r="A452" s="89" t="s">
        <v>702</v>
      </c>
      <c r="B452" s="89" t="s">
        <v>288</v>
      </c>
      <c r="C452" s="89" t="s">
        <v>45</v>
      </c>
      <c r="D452" s="89" t="s">
        <v>101</v>
      </c>
      <c r="E452" s="89" t="s">
        <v>714</v>
      </c>
      <c r="F452" s="102">
        <f t="shared" si="85"/>
        <v>43865</v>
      </c>
      <c r="G452" s="125" t="str">
        <f t="shared" si="87"/>
        <v>2월</v>
      </c>
      <c r="H452" s="108">
        <f t="shared" si="88"/>
        <v>2</v>
      </c>
      <c r="I452" s="108" t="str">
        <f>VLOOKUP(H452,기준정보!D:E,2,FALSE)</f>
        <v>화</v>
      </c>
      <c r="J452" s="110" t="str">
        <f>IFERROR(VLOOKUP(F452,기준정보!A:B,2,FALSE),"")</f>
        <v/>
      </c>
      <c r="K452" s="110" t="str">
        <f t="shared" si="89"/>
        <v>정상근무</v>
      </c>
      <c r="L452" s="113">
        <f>IFERROR(IF(E452-D452&lt;0,기준정보!$H$11-공여사들_가공!D452+공여사들_가공!E452,E452-D452),"")</f>
        <v>0.53667824074074066</v>
      </c>
      <c r="M452" s="113" t="str">
        <f>IF(E452&gt;=기준정보!$H$4,기준정보!$H$6,IF(E452&gt;=기준정보!$H$3,E452-기준정보!$H$3,IF(E452&gt;=기준정보!$H$2,기준정보!$H$5,IF(E452&gt;=기준정보!$H$1,E452-기준정보!$H$1,0))))</f>
        <v>2:00:00</v>
      </c>
      <c r="N452" s="113">
        <f t="shared" si="90"/>
        <v>0.45334490740740735</v>
      </c>
      <c r="O452" s="114">
        <f t="shared" si="91"/>
        <v>10.880277777777778</v>
      </c>
      <c r="P452" s="120">
        <f t="shared" si="92"/>
        <v>10</v>
      </c>
      <c r="Q452" s="120">
        <f t="shared" si="93"/>
        <v>8</v>
      </c>
      <c r="R452" s="120">
        <f t="shared" si="84"/>
        <v>2</v>
      </c>
      <c r="S452" s="120">
        <f t="shared" si="94"/>
        <v>0</v>
      </c>
      <c r="T452" s="120" t="str">
        <f t="shared" si="86"/>
        <v>정</v>
      </c>
      <c r="U452" s="113">
        <f>IFERROR(IF(P452&lt;8,기준정보!$H$7-N452,0),0)</f>
        <v>0</v>
      </c>
      <c r="V452" s="120">
        <f t="shared" si="95"/>
        <v>0</v>
      </c>
      <c r="W452" s="110"/>
    </row>
    <row r="453" spans="1:23">
      <c r="A453" s="89" t="s">
        <v>702</v>
      </c>
      <c r="B453" s="89" t="s">
        <v>289</v>
      </c>
      <c r="C453" s="89" t="s">
        <v>44</v>
      </c>
      <c r="D453" s="89" t="s">
        <v>715</v>
      </c>
      <c r="E453" s="89" t="s">
        <v>716</v>
      </c>
      <c r="F453" s="102">
        <f t="shared" si="85"/>
        <v>43865</v>
      </c>
      <c r="G453" s="125" t="str">
        <f t="shared" si="87"/>
        <v>2월</v>
      </c>
      <c r="H453" s="108">
        <f t="shared" si="88"/>
        <v>2</v>
      </c>
      <c r="I453" s="108" t="str">
        <f>VLOOKUP(H453,기준정보!D:E,2,FALSE)</f>
        <v>화</v>
      </c>
      <c r="J453" s="110" t="str">
        <f>IFERROR(VLOOKUP(F453,기준정보!A:B,2,FALSE),"")</f>
        <v/>
      </c>
      <c r="K453" s="110" t="str">
        <f t="shared" si="89"/>
        <v>정상근무</v>
      </c>
      <c r="L453" s="113">
        <f>IFERROR(IF(E453-D453&lt;0,기준정보!$H$11-공여사들_가공!D453+공여사들_가공!E453,E453-D453),"")</f>
        <v>0.51787037037037043</v>
      </c>
      <c r="M453" s="113" t="str">
        <f>IF(E453&gt;=기준정보!$H$4,기준정보!$H$6,IF(E453&gt;=기준정보!$H$3,E453-기준정보!$H$3,IF(E453&gt;=기준정보!$H$2,기준정보!$H$5,IF(E453&gt;=기준정보!$H$1,E453-기준정보!$H$1,0))))</f>
        <v>2:00:00</v>
      </c>
      <c r="N453" s="113">
        <f t="shared" si="90"/>
        <v>0.43453703703703711</v>
      </c>
      <c r="O453" s="114">
        <f t="shared" si="91"/>
        <v>10.428888888888888</v>
      </c>
      <c r="P453" s="120">
        <f t="shared" si="92"/>
        <v>10</v>
      </c>
      <c r="Q453" s="120">
        <f t="shared" si="93"/>
        <v>8</v>
      </c>
      <c r="R453" s="120">
        <f t="shared" si="84"/>
        <v>2</v>
      </c>
      <c r="S453" s="120">
        <f t="shared" si="94"/>
        <v>0</v>
      </c>
      <c r="T453" s="120" t="str">
        <f t="shared" si="86"/>
        <v>정</v>
      </c>
      <c r="U453" s="113">
        <f>IFERROR(IF(P453&lt;8,기준정보!$H$7-N453,0),0)</f>
        <v>0</v>
      </c>
      <c r="V453" s="120">
        <f t="shared" si="95"/>
        <v>0</v>
      </c>
      <c r="W453" s="110"/>
    </row>
    <row r="454" spans="1:23">
      <c r="A454" s="89" t="s">
        <v>702</v>
      </c>
      <c r="B454" s="89" t="s">
        <v>290</v>
      </c>
      <c r="C454" s="89" t="s">
        <v>49</v>
      </c>
      <c r="D454" s="89" t="s">
        <v>50</v>
      </c>
      <c r="E454" s="89" t="s">
        <v>50</v>
      </c>
      <c r="F454" s="102">
        <f t="shared" si="85"/>
        <v>43865</v>
      </c>
      <c r="G454" s="125" t="str">
        <f t="shared" si="87"/>
        <v>2월</v>
      </c>
      <c r="H454" s="108">
        <f t="shared" si="88"/>
        <v>2</v>
      </c>
      <c r="I454" s="108" t="str">
        <f>VLOOKUP(H454,기준정보!D:E,2,FALSE)</f>
        <v>화</v>
      </c>
      <c r="J454" s="110" t="str">
        <f>IFERROR(VLOOKUP(F454,기준정보!A:B,2,FALSE),"")</f>
        <v/>
      </c>
      <c r="K454" s="110" t="str">
        <f t="shared" si="89"/>
        <v>정상근무</v>
      </c>
      <c r="L454" s="113" t="str">
        <f>IFERROR(IF(E454-D454&lt;0,기준정보!$H$11-공여사들_가공!D454+공여사들_가공!E454,E454-D454),"")</f>
        <v/>
      </c>
      <c r="M454" s="113">
        <f>IF(E454&gt;=기준정보!$H$4,기준정보!$H$6,IF(E454&gt;=기준정보!$H$3,E454-기준정보!$H$3,IF(E454&gt;=기준정보!$H$2,기준정보!$H$5,IF(E454&gt;=기준정보!$H$1,E454-기준정보!$H$1,0))))</f>
        <v>0</v>
      </c>
      <c r="N454" s="113" t="str">
        <f t="shared" si="90"/>
        <v/>
      </c>
      <c r="O454" s="114" t="str">
        <f t="shared" si="91"/>
        <v/>
      </c>
      <c r="P454" s="120">
        <f t="shared" si="92"/>
        <v>0</v>
      </c>
      <c r="Q454" s="120">
        <f t="shared" si="93"/>
        <v>0</v>
      </c>
      <c r="R454" s="120">
        <f t="shared" si="84"/>
        <v>0</v>
      </c>
      <c r="S454" s="120">
        <f t="shared" si="94"/>
        <v>0</v>
      </c>
      <c r="T454" s="120" t="str">
        <f t="shared" si="86"/>
        <v/>
      </c>
      <c r="U454" s="113">
        <f>IFERROR(IF(P454&lt;8,기준정보!$H$7-N454,0),0)</f>
        <v>0</v>
      </c>
      <c r="V454" s="120">
        <f t="shared" si="95"/>
        <v>0</v>
      </c>
      <c r="W454" s="110"/>
    </row>
    <row r="455" spans="1:23">
      <c r="A455" s="89" t="s">
        <v>702</v>
      </c>
      <c r="B455" s="89" t="s">
        <v>291</v>
      </c>
      <c r="C455" s="89" t="s">
        <v>309</v>
      </c>
      <c r="D455" s="89" t="s">
        <v>717</v>
      </c>
      <c r="E455" s="89" t="s">
        <v>718</v>
      </c>
      <c r="F455" s="102">
        <f t="shared" si="85"/>
        <v>43865</v>
      </c>
      <c r="G455" s="125" t="str">
        <f t="shared" si="87"/>
        <v>2월</v>
      </c>
      <c r="H455" s="108">
        <f t="shared" si="88"/>
        <v>2</v>
      </c>
      <c r="I455" s="108" t="str">
        <f>VLOOKUP(H455,기준정보!D:E,2,FALSE)</f>
        <v>화</v>
      </c>
      <c r="J455" s="110" t="str">
        <f>IFERROR(VLOOKUP(F455,기준정보!A:B,2,FALSE),"")</f>
        <v/>
      </c>
      <c r="K455" s="110" t="str">
        <f t="shared" si="89"/>
        <v>정상근무</v>
      </c>
      <c r="L455" s="113">
        <f>IFERROR(IF(E455-D455&lt;0,기준정보!$H$11-공여사들_가공!D455+공여사들_가공!E455,E455-D455),"")</f>
        <v>0.45175925925925925</v>
      </c>
      <c r="M455" s="113" t="str">
        <f>IF(E455&gt;=기준정보!$H$4,기준정보!$H$6,IF(E455&gt;=기준정보!$H$3,E455-기준정보!$H$3,IF(E455&gt;=기준정보!$H$2,기준정보!$H$5,IF(E455&gt;=기준정보!$H$1,E455-기준정보!$H$1,0))))</f>
        <v>2:00:00</v>
      </c>
      <c r="N455" s="113">
        <f t="shared" si="90"/>
        <v>0.36842592592592593</v>
      </c>
      <c r="O455" s="114">
        <f t="shared" si="91"/>
        <v>8.8422222222222224</v>
      </c>
      <c r="P455" s="120">
        <f t="shared" si="92"/>
        <v>8</v>
      </c>
      <c r="Q455" s="120">
        <f t="shared" si="93"/>
        <v>8</v>
      </c>
      <c r="R455" s="120">
        <f t="shared" si="84"/>
        <v>0</v>
      </c>
      <c r="S455" s="120">
        <f t="shared" si="94"/>
        <v>0</v>
      </c>
      <c r="T455" s="120" t="str">
        <f t="shared" si="86"/>
        <v>정</v>
      </c>
      <c r="U455" s="113">
        <f>IFERROR(IF(P455&lt;8,기준정보!$H$7-N455,0),0)</f>
        <v>0</v>
      </c>
      <c r="V455" s="120">
        <f t="shared" si="95"/>
        <v>0</v>
      </c>
      <c r="W455" s="110"/>
    </row>
    <row r="456" spans="1:23">
      <c r="A456" s="89" t="s">
        <v>702</v>
      </c>
      <c r="B456" s="89" t="s">
        <v>292</v>
      </c>
      <c r="C456" s="89" t="s">
        <v>45</v>
      </c>
      <c r="D456" s="89" t="s">
        <v>50</v>
      </c>
      <c r="E456" s="89" t="s">
        <v>50</v>
      </c>
      <c r="F456" s="102">
        <f t="shared" si="85"/>
        <v>43865</v>
      </c>
      <c r="G456" s="125" t="str">
        <f t="shared" si="87"/>
        <v>2월</v>
      </c>
      <c r="H456" s="108">
        <f t="shared" si="88"/>
        <v>2</v>
      </c>
      <c r="I456" s="108" t="str">
        <f>VLOOKUP(H456,기준정보!D:E,2,FALSE)</f>
        <v>화</v>
      </c>
      <c r="J456" s="110" t="str">
        <f>IFERROR(VLOOKUP(F456,기준정보!A:B,2,FALSE),"")</f>
        <v/>
      </c>
      <c r="K456" s="110" t="str">
        <f t="shared" si="89"/>
        <v>정상근무</v>
      </c>
      <c r="L456" s="113" t="str">
        <f>IFERROR(IF(E456-D456&lt;0,기준정보!$H$11-공여사들_가공!D456+공여사들_가공!E456,E456-D456),"")</f>
        <v/>
      </c>
      <c r="M456" s="113">
        <f>IF(E456&gt;=기준정보!$H$4,기준정보!$H$6,IF(E456&gt;=기준정보!$H$3,E456-기준정보!$H$3,IF(E456&gt;=기준정보!$H$2,기준정보!$H$5,IF(E456&gt;=기준정보!$H$1,E456-기준정보!$H$1,0))))</f>
        <v>0</v>
      </c>
      <c r="N456" s="113" t="str">
        <f t="shared" si="90"/>
        <v/>
      </c>
      <c r="O456" s="114" t="str">
        <f t="shared" si="91"/>
        <v/>
      </c>
      <c r="P456" s="120">
        <f t="shared" si="92"/>
        <v>0</v>
      </c>
      <c r="Q456" s="120">
        <f t="shared" si="93"/>
        <v>0</v>
      </c>
      <c r="R456" s="120">
        <f t="shared" si="84"/>
        <v>0</v>
      </c>
      <c r="S456" s="120">
        <f t="shared" si="94"/>
        <v>0</v>
      </c>
      <c r="T456" s="120" t="str">
        <f t="shared" si="86"/>
        <v/>
      </c>
      <c r="U456" s="113">
        <f>IFERROR(IF(P456&lt;8,기준정보!$H$7-N456,0),0)</f>
        <v>0</v>
      </c>
      <c r="V456" s="120">
        <f t="shared" si="95"/>
        <v>0</v>
      </c>
      <c r="W456" s="110"/>
    </row>
    <row r="457" spans="1:23">
      <c r="A457" s="89" t="s">
        <v>719</v>
      </c>
      <c r="B457" s="89" t="s">
        <v>294</v>
      </c>
      <c r="C457" s="89" t="s">
        <v>45</v>
      </c>
      <c r="D457" s="89" t="s">
        <v>160</v>
      </c>
      <c r="E457" s="89" t="s">
        <v>633</v>
      </c>
      <c r="F457" s="102">
        <f t="shared" si="85"/>
        <v>43866</v>
      </c>
      <c r="G457" s="125" t="str">
        <f t="shared" si="87"/>
        <v>2월</v>
      </c>
      <c r="H457" s="108">
        <f t="shared" si="88"/>
        <v>3</v>
      </c>
      <c r="I457" s="108" t="str">
        <f>VLOOKUP(H457,기준정보!D:E,2,FALSE)</f>
        <v>수</v>
      </c>
      <c r="J457" s="110" t="str">
        <f>IFERROR(VLOOKUP(F457,기준정보!A:B,2,FALSE),"")</f>
        <v/>
      </c>
      <c r="K457" s="110" t="str">
        <f t="shared" si="89"/>
        <v>정상근무</v>
      </c>
      <c r="L457" s="113">
        <f>IFERROR(IF(E457-D457&lt;0,기준정보!$H$11-공여사들_가공!D457+공여사들_가공!E457,E457-D457),"")</f>
        <v>0.37593749999999998</v>
      </c>
      <c r="M457" s="113">
        <f>IF(E457&gt;=기준정보!$H$4,기준정보!$H$6,IF(E457&gt;=기준정보!$H$3,E457-기준정보!$H$3,IF(E457&gt;=기준정보!$H$2,기준정보!$H$5,IF(E457&gt;=기준정보!$H$1,E457-기준정보!$H$1,0))))</f>
        <v>1.3969907407407334E-2</v>
      </c>
      <c r="N457" s="113">
        <f t="shared" si="90"/>
        <v>0.36196759259259265</v>
      </c>
      <c r="O457" s="114">
        <f t="shared" si="91"/>
        <v>8.6872222222222231</v>
      </c>
      <c r="P457" s="120">
        <f t="shared" si="92"/>
        <v>8</v>
      </c>
      <c r="Q457" s="120">
        <f t="shared" si="93"/>
        <v>8</v>
      </c>
      <c r="R457" s="120">
        <f t="shared" si="84"/>
        <v>0</v>
      </c>
      <c r="S457" s="120">
        <f t="shared" si="94"/>
        <v>0</v>
      </c>
      <c r="T457" s="120" t="str">
        <f t="shared" si="86"/>
        <v>정</v>
      </c>
      <c r="U457" s="113">
        <f>IFERROR(IF(P457&lt;8,기준정보!$H$7-N457,0),0)</f>
        <v>0</v>
      </c>
      <c r="V457" s="120">
        <f t="shared" si="95"/>
        <v>0</v>
      </c>
      <c r="W457" s="110"/>
    </row>
    <row r="458" spans="1:23">
      <c r="A458" s="89" t="s">
        <v>719</v>
      </c>
      <c r="B458" s="89" t="s">
        <v>295</v>
      </c>
      <c r="C458" s="89" t="s">
        <v>43</v>
      </c>
      <c r="D458" s="89" t="s">
        <v>720</v>
      </c>
      <c r="E458" s="89" t="s">
        <v>721</v>
      </c>
      <c r="F458" s="102">
        <f t="shared" si="85"/>
        <v>43866</v>
      </c>
      <c r="G458" s="125" t="str">
        <f t="shared" si="87"/>
        <v>2월</v>
      </c>
      <c r="H458" s="108">
        <f t="shared" si="88"/>
        <v>3</v>
      </c>
      <c r="I458" s="108" t="str">
        <f>VLOOKUP(H458,기준정보!D:E,2,FALSE)</f>
        <v>수</v>
      </c>
      <c r="J458" s="110" t="str">
        <f>IFERROR(VLOOKUP(F458,기준정보!A:B,2,FALSE),"")</f>
        <v/>
      </c>
      <c r="K458" s="110" t="str">
        <f t="shared" si="89"/>
        <v>정상근무</v>
      </c>
      <c r="L458" s="113">
        <f>IFERROR(IF(E458-D458&lt;0,기준정보!$H$11-공여사들_가공!D458+공여사들_가공!E458,E458-D458),"")</f>
        <v>0.59795138888888899</v>
      </c>
      <c r="M458" s="113">
        <f>IF(E458&gt;=기준정보!$H$4,기준정보!$H$6,IF(E458&gt;=기준정보!$H$3,E458-기준정보!$H$3,IF(E458&gt;=기준정보!$H$2,기준정보!$H$5,IF(E458&gt;=기준정보!$H$1,E458-기준정보!$H$1,0))))</f>
        <v>0</v>
      </c>
      <c r="N458" s="113">
        <f t="shared" si="90"/>
        <v>0.59795138888888899</v>
      </c>
      <c r="O458" s="114">
        <f t="shared" si="91"/>
        <v>14.350833333333332</v>
      </c>
      <c r="P458" s="120">
        <f t="shared" si="92"/>
        <v>14</v>
      </c>
      <c r="Q458" s="120">
        <f t="shared" si="93"/>
        <v>8</v>
      </c>
      <c r="R458" s="120">
        <f t="shared" si="84"/>
        <v>3</v>
      </c>
      <c r="S458" s="120">
        <f t="shared" si="94"/>
        <v>3</v>
      </c>
      <c r="T458" s="120" t="str">
        <f t="shared" si="86"/>
        <v>정</v>
      </c>
      <c r="U458" s="113">
        <f>IFERROR(IF(P458&lt;8,기준정보!$H$7-N458,0),0)</f>
        <v>0</v>
      </c>
      <c r="V458" s="120">
        <f t="shared" si="95"/>
        <v>0</v>
      </c>
      <c r="W458" s="110"/>
    </row>
    <row r="459" spans="1:23">
      <c r="A459" s="89" t="s">
        <v>719</v>
      </c>
      <c r="B459" s="89" t="s">
        <v>296</v>
      </c>
      <c r="C459" s="89" t="s">
        <v>46</v>
      </c>
      <c r="D459" s="89" t="s">
        <v>80</v>
      </c>
      <c r="E459" s="89" t="s">
        <v>282</v>
      </c>
      <c r="F459" s="102">
        <f t="shared" si="85"/>
        <v>43866</v>
      </c>
      <c r="G459" s="125" t="str">
        <f t="shared" si="87"/>
        <v>2월</v>
      </c>
      <c r="H459" s="108">
        <f t="shared" si="88"/>
        <v>3</v>
      </c>
      <c r="I459" s="108" t="str">
        <f>VLOOKUP(H459,기준정보!D:E,2,FALSE)</f>
        <v>수</v>
      </c>
      <c r="J459" s="110" t="str">
        <f>IFERROR(VLOOKUP(F459,기준정보!A:B,2,FALSE),"")</f>
        <v/>
      </c>
      <c r="K459" s="110" t="str">
        <f t="shared" si="89"/>
        <v>정상근무</v>
      </c>
      <c r="L459" s="113">
        <f>IFERROR(IF(E459-D459&lt;0,기준정보!$H$11-공여사들_가공!D459+공여사들_가공!E459,E459-D459),"")</f>
        <v>0.36418981481481488</v>
      </c>
      <c r="M459" s="113">
        <f>IF(E459&gt;=기준정보!$H$4,기준정보!$H$6,IF(E459&gt;=기준정보!$H$3,E459-기준정보!$H$3,IF(E459&gt;=기준정보!$H$2,기준정보!$H$5,IF(E459&gt;=기준정보!$H$1,E459-기준정보!$H$1,0))))</f>
        <v>9.3287037037037557E-3</v>
      </c>
      <c r="N459" s="113">
        <f t="shared" si="90"/>
        <v>0.35486111111111113</v>
      </c>
      <c r="O459" s="114">
        <f t="shared" si="91"/>
        <v>8.5166666666666675</v>
      </c>
      <c r="P459" s="120">
        <f t="shared" si="92"/>
        <v>8</v>
      </c>
      <c r="Q459" s="120">
        <f t="shared" si="93"/>
        <v>8</v>
      </c>
      <c r="R459" s="120">
        <f t="shared" si="84"/>
        <v>0</v>
      </c>
      <c r="S459" s="120">
        <f t="shared" si="94"/>
        <v>0</v>
      </c>
      <c r="T459" s="120" t="str">
        <f t="shared" si="86"/>
        <v>정</v>
      </c>
      <c r="U459" s="113">
        <f>IFERROR(IF(P459&lt;8,기준정보!$H$7-N459,0),0)</f>
        <v>0</v>
      </c>
      <c r="V459" s="120">
        <f t="shared" si="95"/>
        <v>0</v>
      </c>
      <c r="W459" s="110"/>
    </row>
    <row r="460" spans="1:23">
      <c r="A460" s="89" t="s">
        <v>719</v>
      </c>
      <c r="B460" s="89" t="s">
        <v>297</v>
      </c>
      <c r="C460" s="89" t="s">
        <v>45</v>
      </c>
      <c r="D460" s="89" t="s">
        <v>722</v>
      </c>
      <c r="E460" s="89" t="s">
        <v>50</v>
      </c>
      <c r="F460" s="102">
        <f t="shared" si="85"/>
        <v>43866</v>
      </c>
      <c r="G460" s="125" t="str">
        <f t="shared" si="87"/>
        <v>2월</v>
      </c>
      <c r="H460" s="108">
        <f t="shared" si="88"/>
        <v>3</v>
      </c>
      <c r="I460" s="108" t="str">
        <f>VLOOKUP(H460,기준정보!D:E,2,FALSE)</f>
        <v>수</v>
      </c>
      <c r="J460" s="110" t="str">
        <f>IFERROR(VLOOKUP(F460,기준정보!A:B,2,FALSE),"")</f>
        <v/>
      </c>
      <c r="K460" s="110" t="str">
        <f t="shared" si="89"/>
        <v>정상근무</v>
      </c>
      <c r="L460" s="113" t="str">
        <f>IFERROR(IF(E460-D460&lt;0,기준정보!$H$11-공여사들_가공!D460+공여사들_가공!E460,E460-D460),"")</f>
        <v/>
      </c>
      <c r="M460" s="113">
        <f>IF(E460&gt;=기준정보!$H$4,기준정보!$H$6,IF(E460&gt;=기준정보!$H$3,E460-기준정보!$H$3,IF(E460&gt;=기준정보!$H$2,기준정보!$H$5,IF(E460&gt;=기준정보!$H$1,E460-기준정보!$H$1,0))))</f>
        <v>0</v>
      </c>
      <c r="N460" s="113" t="str">
        <f t="shared" si="90"/>
        <v/>
      </c>
      <c r="O460" s="114" t="str">
        <f t="shared" si="91"/>
        <v/>
      </c>
      <c r="P460" s="120">
        <f t="shared" si="92"/>
        <v>0</v>
      </c>
      <c r="Q460" s="120">
        <f t="shared" si="93"/>
        <v>0</v>
      </c>
      <c r="R460" s="120">
        <f t="shared" si="84"/>
        <v>0</v>
      </c>
      <c r="S460" s="120">
        <f t="shared" si="94"/>
        <v>0</v>
      </c>
      <c r="T460" s="120" t="str">
        <f t="shared" si="86"/>
        <v/>
      </c>
      <c r="U460" s="113">
        <f>IFERROR(IF(P460&lt;8,기준정보!$H$7-N460,0),0)</f>
        <v>0</v>
      </c>
      <c r="V460" s="120">
        <f t="shared" si="95"/>
        <v>0</v>
      </c>
      <c r="W460" s="110"/>
    </row>
    <row r="461" spans="1:23">
      <c r="A461" s="89" t="s">
        <v>719</v>
      </c>
      <c r="B461" s="89" t="s">
        <v>298</v>
      </c>
      <c r="C461" s="89" t="s">
        <v>48</v>
      </c>
      <c r="D461" s="89" t="s">
        <v>723</v>
      </c>
      <c r="E461" s="89" t="s">
        <v>724</v>
      </c>
      <c r="F461" s="102">
        <f t="shared" si="85"/>
        <v>43866</v>
      </c>
      <c r="G461" s="125" t="str">
        <f t="shared" si="87"/>
        <v>2월</v>
      </c>
      <c r="H461" s="108">
        <f t="shared" si="88"/>
        <v>3</v>
      </c>
      <c r="I461" s="108" t="str">
        <f>VLOOKUP(H461,기준정보!D:E,2,FALSE)</f>
        <v>수</v>
      </c>
      <c r="J461" s="110" t="str">
        <f>IFERROR(VLOOKUP(F461,기준정보!A:B,2,FALSE),"")</f>
        <v/>
      </c>
      <c r="K461" s="110" t="str">
        <f t="shared" si="89"/>
        <v>정상근무</v>
      </c>
      <c r="L461" s="113">
        <f>IFERROR(IF(E461-D461&lt;0,기준정보!$H$11-공여사들_가공!D461+공여사들_가공!E461,E461-D461),"")</f>
        <v>0.46164351851851859</v>
      </c>
      <c r="M461" s="113" t="str">
        <f>IF(E461&gt;=기준정보!$H$4,기준정보!$H$6,IF(E461&gt;=기준정보!$H$3,E461-기준정보!$H$3,IF(E461&gt;=기준정보!$H$2,기준정보!$H$5,IF(E461&gt;=기준정보!$H$1,E461-기준정보!$H$1,0))))</f>
        <v>2:00:00</v>
      </c>
      <c r="N461" s="113">
        <f t="shared" si="90"/>
        <v>0.37831018518518528</v>
      </c>
      <c r="O461" s="114">
        <f t="shared" si="91"/>
        <v>9.0794444444444444</v>
      </c>
      <c r="P461" s="120">
        <f t="shared" si="92"/>
        <v>9</v>
      </c>
      <c r="Q461" s="120">
        <f t="shared" si="93"/>
        <v>8</v>
      </c>
      <c r="R461" s="120">
        <f t="shared" si="84"/>
        <v>1</v>
      </c>
      <c r="S461" s="120">
        <f t="shared" si="94"/>
        <v>0</v>
      </c>
      <c r="T461" s="120" t="str">
        <f t="shared" si="86"/>
        <v>정</v>
      </c>
      <c r="U461" s="113">
        <f>IFERROR(IF(P461&lt;8,기준정보!$H$7-N461,0),0)</f>
        <v>0</v>
      </c>
      <c r="V461" s="120">
        <f t="shared" si="95"/>
        <v>0</v>
      </c>
      <c r="W461" s="110"/>
    </row>
    <row r="462" spans="1:23">
      <c r="A462" s="89" t="s">
        <v>719</v>
      </c>
      <c r="B462" s="89" t="s">
        <v>299</v>
      </c>
      <c r="C462" s="89" t="s">
        <v>47</v>
      </c>
      <c r="D462" s="89" t="s">
        <v>185</v>
      </c>
      <c r="E462" s="89" t="s">
        <v>725</v>
      </c>
      <c r="F462" s="102">
        <f t="shared" si="85"/>
        <v>43866</v>
      </c>
      <c r="G462" s="125" t="str">
        <f t="shared" si="87"/>
        <v>2월</v>
      </c>
      <c r="H462" s="108">
        <f t="shared" si="88"/>
        <v>3</v>
      </c>
      <c r="I462" s="108" t="str">
        <f>VLOOKUP(H462,기준정보!D:E,2,FALSE)</f>
        <v>수</v>
      </c>
      <c r="J462" s="110" t="str">
        <f>IFERROR(VLOOKUP(F462,기준정보!A:B,2,FALSE),"")</f>
        <v/>
      </c>
      <c r="K462" s="110" t="str">
        <f t="shared" si="89"/>
        <v>정상근무</v>
      </c>
      <c r="L462" s="113">
        <f>IFERROR(IF(E462-D462&lt;0,기준정보!$H$11-공여사들_가공!D462+공여사들_가공!E462,E462-D462),"")</f>
        <v>0.43733796296296296</v>
      </c>
      <c r="M462" s="113" t="str">
        <f>IF(E462&gt;=기준정보!$H$4,기준정보!$H$6,IF(E462&gt;=기준정보!$H$3,E462-기준정보!$H$3,IF(E462&gt;=기준정보!$H$2,기준정보!$H$5,IF(E462&gt;=기준정보!$H$1,E462-기준정보!$H$1,0))))</f>
        <v>2:00:00</v>
      </c>
      <c r="N462" s="113">
        <f t="shared" si="90"/>
        <v>0.35400462962962964</v>
      </c>
      <c r="O462" s="114">
        <f t="shared" si="91"/>
        <v>8.4961111111111105</v>
      </c>
      <c r="P462" s="120">
        <f t="shared" si="92"/>
        <v>8</v>
      </c>
      <c r="Q462" s="120">
        <f t="shared" si="93"/>
        <v>8</v>
      </c>
      <c r="R462" s="120">
        <f t="shared" si="84"/>
        <v>0</v>
      </c>
      <c r="S462" s="120">
        <f t="shared" si="94"/>
        <v>0</v>
      </c>
      <c r="T462" s="120" t="str">
        <f t="shared" si="86"/>
        <v>정</v>
      </c>
      <c r="U462" s="113">
        <f>IFERROR(IF(P462&lt;8,기준정보!$H$7-N462,0),0)</f>
        <v>0</v>
      </c>
      <c r="V462" s="120">
        <f t="shared" si="95"/>
        <v>0</v>
      </c>
      <c r="W462" s="110"/>
    </row>
    <row r="463" spans="1:23">
      <c r="A463" s="89" t="s">
        <v>719</v>
      </c>
      <c r="B463" s="89" t="s">
        <v>300</v>
      </c>
      <c r="C463" s="89" t="s">
        <v>47</v>
      </c>
      <c r="D463" s="89" t="s">
        <v>96</v>
      </c>
      <c r="E463" s="89" t="s">
        <v>726</v>
      </c>
      <c r="F463" s="102">
        <f t="shared" si="85"/>
        <v>43866</v>
      </c>
      <c r="G463" s="125" t="str">
        <f t="shared" si="87"/>
        <v>2월</v>
      </c>
      <c r="H463" s="108">
        <f t="shared" si="88"/>
        <v>3</v>
      </c>
      <c r="I463" s="108" t="str">
        <f>VLOOKUP(H463,기준정보!D:E,2,FALSE)</f>
        <v>수</v>
      </c>
      <c r="J463" s="110" t="str">
        <f>IFERROR(VLOOKUP(F463,기준정보!A:B,2,FALSE),"")</f>
        <v/>
      </c>
      <c r="K463" s="110" t="str">
        <f t="shared" si="89"/>
        <v>정상근무</v>
      </c>
      <c r="L463" s="113">
        <f>IFERROR(IF(E463-D463&lt;0,기준정보!$H$11-공여사들_가공!D463+공여사들_가공!E463,E463-D463),"")</f>
        <v>0.51684027777777775</v>
      </c>
      <c r="M463" s="113" t="str">
        <f>IF(E463&gt;=기준정보!$H$4,기준정보!$H$6,IF(E463&gt;=기준정보!$H$3,E463-기준정보!$H$3,IF(E463&gt;=기준정보!$H$2,기준정보!$H$5,IF(E463&gt;=기준정보!$H$1,E463-기준정보!$H$1,0))))</f>
        <v>2:00:00</v>
      </c>
      <c r="N463" s="113">
        <f t="shared" si="90"/>
        <v>0.43350694444444443</v>
      </c>
      <c r="O463" s="114">
        <f t="shared" si="91"/>
        <v>10.404166666666667</v>
      </c>
      <c r="P463" s="120">
        <f t="shared" si="92"/>
        <v>10</v>
      </c>
      <c r="Q463" s="120">
        <f t="shared" si="93"/>
        <v>8</v>
      </c>
      <c r="R463" s="120">
        <f t="shared" si="84"/>
        <v>2</v>
      </c>
      <c r="S463" s="120">
        <f t="shared" si="94"/>
        <v>0</v>
      </c>
      <c r="T463" s="120" t="str">
        <f t="shared" si="86"/>
        <v>정</v>
      </c>
      <c r="U463" s="113">
        <f>IFERROR(IF(P463&lt;8,기준정보!$H$7-N463,0),0)</f>
        <v>0</v>
      </c>
      <c r="V463" s="120">
        <f t="shared" si="95"/>
        <v>0</v>
      </c>
      <c r="W463" s="110"/>
    </row>
    <row r="464" spans="1:23">
      <c r="A464" s="89" t="s">
        <v>719</v>
      </c>
      <c r="B464" s="89" t="s">
        <v>301</v>
      </c>
      <c r="C464" s="89" t="s">
        <v>44</v>
      </c>
      <c r="D464" s="89" t="s">
        <v>403</v>
      </c>
      <c r="E464" s="89" t="s">
        <v>727</v>
      </c>
      <c r="F464" s="102">
        <f t="shared" si="85"/>
        <v>43866</v>
      </c>
      <c r="G464" s="125" t="str">
        <f t="shared" si="87"/>
        <v>2월</v>
      </c>
      <c r="H464" s="108">
        <f t="shared" si="88"/>
        <v>3</v>
      </c>
      <c r="I464" s="108" t="str">
        <f>VLOOKUP(H464,기준정보!D:E,2,FALSE)</f>
        <v>수</v>
      </c>
      <c r="J464" s="110" t="str">
        <f>IFERROR(VLOOKUP(F464,기준정보!A:B,2,FALSE),"")</f>
        <v/>
      </c>
      <c r="K464" s="110" t="str">
        <f t="shared" si="89"/>
        <v>정상근무</v>
      </c>
      <c r="L464" s="113">
        <f>IFERROR(IF(E464-D464&lt;0,기준정보!$H$11-공여사들_가공!D464+공여사들_가공!E464,E464-D464),"")</f>
        <v>0.49715277777777783</v>
      </c>
      <c r="M464" s="113" t="str">
        <f>IF(E464&gt;=기준정보!$H$4,기준정보!$H$6,IF(E464&gt;=기준정보!$H$3,E464-기준정보!$H$3,IF(E464&gt;=기준정보!$H$2,기준정보!$H$5,IF(E464&gt;=기준정보!$H$1,E464-기준정보!$H$1,0))))</f>
        <v>2:00:00</v>
      </c>
      <c r="N464" s="113">
        <f t="shared" si="90"/>
        <v>0.41381944444444452</v>
      </c>
      <c r="O464" s="114">
        <f t="shared" si="91"/>
        <v>9.9316666666666666</v>
      </c>
      <c r="P464" s="120">
        <f t="shared" si="92"/>
        <v>9</v>
      </c>
      <c r="Q464" s="120">
        <f t="shared" si="93"/>
        <v>8</v>
      </c>
      <c r="R464" s="120">
        <f t="shared" si="84"/>
        <v>1</v>
      </c>
      <c r="S464" s="120">
        <f t="shared" si="94"/>
        <v>0</v>
      </c>
      <c r="T464" s="120" t="str">
        <f t="shared" si="86"/>
        <v>정</v>
      </c>
      <c r="U464" s="113">
        <f>IFERROR(IF(P464&lt;8,기준정보!$H$7-N464,0),0)</f>
        <v>0</v>
      </c>
      <c r="V464" s="120">
        <f t="shared" si="95"/>
        <v>0</v>
      </c>
      <c r="W464" s="110"/>
    </row>
    <row r="465" spans="1:23">
      <c r="A465" s="89" t="s">
        <v>719</v>
      </c>
      <c r="B465" s="89" t="s">
        <v>288</v>
      </c>
      <c r="C465" s="89" t="s">
        <v>45</v>
      </c>
      <c r="D465" s="89" t="s">
        <v>183</v>
      </c>
      <c r="E465" s="89" t="s">
        <v>728</v>
      </c>
      <c r="F465" s="102">
        <f t="shared" si="85"/>
        <v>43866</v>
      </c>
      <c r="G465" s="125" t="str">
        <f t="shared" si="87"/>
        <v>2월</v>
      </c>
      <c r="H465" s="108">
        <f t="shared" si="88"/>
        <v>3</v>
      </c>
      <c r="I465" s="108" t="str">
        <f>VLOOKUP(H465,기준정보!D:E,2,FALSE)</f>
        <v>수</v>
      </c>
      <c r="J465" s="110" t="str">
        <f>IFERROR(VLOOKUP(F465,기준정보!A:B,2,FALSE),"")</f>
        <v/>
      </c>
      <c r="K465" s="110" t="str">
        <f t="shared" si="89"/>
        <v>정상근무</v>
      </c>
      <c r="L465" s="113">
        <f>IFERROR(IF(E465-D465&lt;0,기준정보!$H$11-공여사들_가공!D465+공여사들_가공!E465,E465-D465),"")</f>
        <v>0.59250000000000003</v>
      </c>
      <c r="M465" s="113" t="str">
        <f>IF(E465&gt;=기준정보!$H$4,기준정보!$H$6,IF(E465&gt;=기준정보!$H$3,E465-기준정보!$H$3,IF(E465&gt;=기준정보!$H$2,기준정보!$H$5,IF(E465&gt;=기준정보!$H$1,E465-기준정보!$H$1,0))))</f>
        <v>2:00:00</v>
      </c>
      <c r="N465" s="113">
        <f t="shared" si="90"/>
        <v>0.50916666666666666</v>
      </c>
      <c r="O465" s="114">
        <f t="shared" si="91"/>
        <v>12.22</v>
      </c>
      <c r="P465" s="120">
        <f t="shared" si="92"/>
        <v>12</v>
      </c>
      <c r="Q465" s="120">
        <f t="shared" si="93"/>
        <v>8</v>
      </c>
      <c r="R465" s="120">
        <f t="shared" si="84"/>
        <v>3</v>
      </c>
      <c r="S465" s="120">
        <f t="shared" si="94"/>
        <v>1</v>
      </c>
      <c r="T465" s="120" t="str">
        <f t="shared" si="86"/>
        <v>정</v>
      </c>
      <c r="U465" s="113">
        <f>IFERROR(IF(P465&lt;8,기준정보!$H$7-N465,0),0)</f>
        <v>0</v>
      </c>
      <c r="V465" s="120">
        <f t="shared" si="95"/>
        <v>0</v>
      </c>
      <c r="W465" s="110"/>
    </row>
    <row r="466" spans="1:23">
      <c r="A466" s="89" t="s">
        <v>719</v>
      </c>
      <c r="B466" s="89" t="s">
        <v>289</v>
      </c>
      <c r="C466" s="89" t="s">
        <v>44</v>
      </c>
      <c r="D466" s="89" t="s">
        <v>729</v>
      </c>
      <c r="E466" s="89" t="s">
        <v>730</v>
      </c>
      <c r="F466" s="102">
        <f t="shared" si="85"/>
        <v>43866</v>
      </c>
      <c r="G466" s="125" t="str">
        <f t="shared" si="87"/>
        <v>2월</v>
      </c>
      <c r="H466" s="108">
        <f t="shared" si="88"/>
        <v>3</v>
      </c>
      <c r="I466" s="108" t="str">
        <f>VLOOKUP(H466,기준정보!D:E,2,FALSE)</f>
        <v>수</v>
      </c>
      <c r="J466" s="110" t="str">
        <f>IFERROR(VLOOKUP(F466,기준정보!A:B,2,FALSE),"")</f>
        <v/>
      </c>
      <c r="K466" s="110" t="str">
        <f t="shared" si="89"/>
        <v>정상근무</v>
      </c>
      <c r="L466" s="113">
        <f>IFERROR(IF(E466-D466&lt;0,기준정보!$H$11-공여사들_가공!D466+공여사들_가공!E466,E466-D466),"")</f>
        <v>0.53109953703703705</v>
      </c>
      <c r="M466" s="113" t="str">
        <f>IF(E466&gt;=기준정보!$H$4,기준정보!$H$6,IF(E466&gt;=기준정보!$H$3,E466-기준정보!$H$3,IF(E466&gt;=기준정보!$H$2,기준정보!$H$5,IF(E466&gt;=기준정보!$H$1,E466-기준정보!$H$1,0))))</f>
        <v>2:00:00</v>
      </c>
      <c r="N466" s="113">
        <f t="shared" si="90"/>
        <v>0.44776620370370374</v>
      </c>
      <c r="O466" s="114">
        <f t="shared" si="91"/>
        <v>10.746388888888887</v>
      </c>
      <c r="P466" s="120">
        <f t="shared" si="92"/>
        <v>10</v>
      </c>
      <c r="Q466" s="120">
        <f t="shared" si="93"/>
        <v>8</v>
      </c>
      <c r="R466" s="120">
        <f t="shared" si="84"/>
        <v>2</v>
      </c>
      <c r="S466" s="120">
        <f t="shared" si="94"/>
        <v>0</v>
      </c>
      <c r="T466" s="120" t="str">
        <f t="shared" si="86"/>
        <v>정</v>
      </c>
      <c r="U466" s="113">
        <f>IFERROR(IF(P466&lt;8,기준정보!$H$7-N466,0),0)</f>
        <v>0</v>
      </c>
      <c r="V466" s="120">
        <f t="shared" si="95"/>
        <v>0</v>
      </c>
      <c r="W466" s="110"/>
    </row>
    <row r="467" spans="1:23">
      <c r="A467" s="89" t="s">
        <v>719</v>
      </c>
      <c r="B467" s="89" t="s">
        <v>290</v>
      </c>
      <c r="C467" s="89" t="s">
        <v>49</v>
      </c>
      <c r="D467" s="89" t="s">
        <v>50</v>
      </c>
      <c r="E467" s="89" t="s">
        <v>731</v>
      </c>
      <c r="F467" s="102">
        <f t="shared" si="85"/>
        <v>43866</v>
      </c>
      <c r="G467" s="125" t="str">
        <f t="shared" si="87"/>
        <v>2월</v>
      </c>
      <c r="H467" s="108">
        <f t="shared" si="88"/>
        <v>3</v>
      </c>
      <c r="I467" s="108" t="str">
        <f>VLOOKUP(H467,기준정보!D:E,2,FALSE)</f>
        <v>수</v>
      </c>
      <c r="J467" s="110" t="str">
        <f>IFERROR(VLOOKUP(F467,기준정보!A:B,2,FALSE),"")</f>
        <v/>
      </c>
      <c r="K467" s="110" t="str">
        <f t="shared" si="89"/>
        <v>정상근무</v>
      </c>
      <c r="L467" s="113" t="str">
        <f>IFERROR(IF(E467-D467&lt;0,기준정보!$H$11-공여사들_가공!D467+공여사들_가공!E467,E467-D467),"")</f>
        <v/>
      </c>
      <c r="M467" s="113">
        <f>IF(E467&gt;=기준정보!$H$4,기준정보!$H$6,IF(E467&gt;=기준정보!$H$3,E467-기준정보!$H$3,IF(E467&gt;=기준정보!$H$2,기준정보!$H$5,IF(E467&gt;=기준정보!$H$1,E467-기준정보!$H$1,0))))</f>
        <v>1.2986111111111143E-2</v>
      </c>
      <c r="N467" s="113" t="str">
        <f t="shared" si="90"/>
        <v/>
      </c>
      <c r="O467" s="114" t="str">
        <f t="shared" si="91"/>
        <v/>
      </c>
      <c r="P467" s="120">
        <f t="shared" si="92"/>
        <v>0</v>
      </c>
      <c r="Q467" s="120">
        <f t="shared" si="93"/>
        <v>0</v>
      </c>
      <c r="R467" s="120">
        <f t="shared" si="84"/>
        <v>0</v>
      </c>
      <c r="S467" s="120">
        <f t="shared" si="94"/>
        <v>0</v>
      </c>
      <c r="T467" s="120" t="str">
        <f t="shared" si="86"/>
        <v/>
      </c>
      <c r="U467" s="113">
        <f>IFERROR(IF(P467&lt;8,기준정보!$H$7-N467,0),0)</f>
        <v>0</v>
      </c>
      <c r="V467" s="120">
        <f t="shared" si="95"/>
        <v>0</v>
      </c>
      <c r="W467" s="110"/>
    </row>
    <row r="468" spans="1:23">
      <c r="A468" s="89" t="s">
        <v>719</v>
      </c>
      <c r="B468" s="89" t="s">
        <v>291</v>
      </c>
      <c r="C468" s="89" t="s">
        <v>309</v>
      </c>
      <c r="D468" s="89" t="s">
        <v>732</v>
      </c>
      <c r="E468" s="89" t="s">
        <v>50</v>
      </c>
      <c r="F468" s="102">
        <f t="shared" si="85"/>
        <v>43866</v>
      </c>
      <c r="G468" s="125" t="str">
        <f t="shared" si="87"/>
        <v>2월</v>
      </c>
      <c r="H468" s="108">
        <f t="shared" si="88"/>
        <v>3</v>
      </c>
      <c r="I468" s="108" t="str">
        <f>VLOOKUP(H468,기준정보!D:E,2,FALSE)</f>
        <v>수</v>
      </c>
      <c r="J468" s="110" t="str">
        <f>IFERROR(VLOOKUP(F468,기준정보!A:B,2,FALSE),"")</f>
        <v/>
      </c>
      <c r="K468" s="110" t="str">
        <f t="shared" si="89"/>
        <v>정상근무</v>
      </c>
      <c r="L468" s="113" t="str">
        <f>IFERROR(IF(E468-D468&lt;0,기준정보!$H$11-공여사들_가공!D468+공여사들_가공!E468,E468-D468),"")</f>
        <v/>
      </c>
      <c r="M468" s="113">
        <f>IF(E468&gt;=기준정보!$H$4,기준정보!$H$6,IF(E468&gt;=기준정보!$H$3,E468-기준정보!$H$3,IF(E468&gt;=기준정보!$H$2,기준정보!$H$5,IF(E468&gt;=기준정보!$H$1,E468-기준정보!$H$1,0))))</f>
        <v>0</v>
      </c>
      <c r="N468" s="113" t="str">
        <f t="shared" si="90"/>
        <v/>
      </c>
      <c r="O468" s="114" t="str">
        <f t="shared" si="91"/>
        <v/>
      </c>
      <c r="P468" s="120">
        <f t="shared" si="92"/>
        <v>0</v>
      </c>
      <c r="Q468" s="120">
        <f t="shared" si="93"/>
        <v>0</v>
      </c>
      <c r="R468" s="120">
        <f t="shared" si="84"/>
        <v>0</v>
      </c>
      <c r="S468" s="120">
        <f t="shared" si="94"/>
        <v>0</v>
      </c>
      <c r="T468" s="120" t="str">
        <f t="shared" si="86"/>
        <v/>
      </c>
      <c r="U468" s="113">
        <f>IFERROR(IF(P468&lt;8,기준정보!$H$7-N468,0),0)</f>
        <v>0</v>
      </c>
      <c r="V468" s="120">
        <f t="shared" si="95"/>
        <v>0</v>
      </c>
      <c r="W468" s="110"/>
    </row>
    <row r="469" spans="1:23">
      <c r="A469" s="89" t="s">
        <v>719</v>
      </c>
      <c r="B469" s="89" t="s">
        <v>292</v>
      </c>
      <c r="C469" s="89" t="s">
        <v>45</v>
      </c>
      <c r="D469" s="89" t="s">
        <v>50</v>
      </c>
      <c r="E469" s="89" t="s">
        <v>50</v>
      </c>
      <c r="F469" s="102">
        <f t="shared" si="85"/>
        <v>43866</v>
      </c>
      <c r="G469" s="125" t="str">
        <f t="shared" si="87"/>
        <v>2월</v>
      </c>
      <c r="H469" s="108">
        <f t="shared" si="88"/>
        <v>3</v>
      </c>
      <c r="I469" s="108" t="str">
        <f>VLOOKUP(H469,기준정보!D:E,2,FALSE)</f>
        <v>수</v>
      </c>
      <c r="J469" s="110" t="str">
        <f>IFERROR(VLOOKUP(F469,기준정보!A:B,2,FALSE),"")</f>
        <v/>
      </c>
      <c r="K469" s="110" t="str">
        <f t="shared" si="89"/>
        <v>정상근무</v>
      </c>
      <c r="L469" s="113" t="str">
        <f>IFERROR(IF(E469-D469&lt;0,기준정보!$H$11-공여사들_가공!D469+공여사들_가공!E469,E469-D469),"")</f>
        <v/>
      </c>
      <c r="M469" s="113">
        <f>IF(E469&gt;=기준정보!$H$4,기준정보!$H$6,IF(E469&gt;=기준정보!$H$3,E469-기준정보!$H$3,IF(E469&gt;=기준정보!$H$2,기준정보!$H$5,IF(E469&gt;=기준정보!$H$1,E469-기준정보!$H$1,0))))</f>
        <v>0</v>
      </c>
      <c r="N469" s="113" t="str">
        <f t="shared" si="90"/>
        <v/>
      </c>
      <c r="O469" s="114" t="str">
        <f t="shared" si="91"/>
        <v/>
      </c>
      <c r="P469" s="120">
        <f t="shared" si="92"/>
        <v>0</v>
      </c>
      <c r="Q469" s="120">
        <f t="shared" si="93"/>
        <v>0</v>
      </c>
      <c r="R469" s="120">
        <f t="shared" si="84"/>
        <v>0</v>
      </c>
      <c r="S469" s="120">
        <f t="shared" si="94"/>
        <v>0</v>
      </c>
      <c r="T469" s="120" t="str">
        <f t="shared" si="86"/>
        <v/>
      </c>
      <c r="U469" s="113">
        <f>IFERROR(IF(P469&lt;8,기준정보!$H$7-N469,0),0)</f>
        <v>0</v>
      </c>
      <c r="V469" s="120">
        <f t="shared" si="95"/>
        <v>0</v>
      </c>
      <c r="W469" s="110"/>
    </row>
    <row r="470" spans="1:23">
      <c r="A470" s="89" t="s">
        <v>733</v>
      </c>
      <c r="B470" s="89" t="s">
        <v>294</v>
      </c>
      <c r="C470" s="89" t="s">
        <v>45</v>
      </c>
      <c r="D470" s="89" t="s">
        <v>734</v>
      </c>
      <c r="E470" s="89" t="s">
        <v>735</v>
      </c>
      <c r="F470" s="102">
        <f t="shared" si="85"/>
        <v>43867</v>
      </c>
      <c r="G470" s="125" t="str">
        <f t="shared" si="87"/>
        <v>2월</v>
      </c>
      <c r="H470" s="108">
        <f t="shared" si="88"/>
        <v>4</v>
      </c>
      <c r="I470" s="108" t="str">
        <f>VLOOKUP(H470,기준정보!D:E,2,FALSE)</f>
        <v>목</v>
      </c>
      <c r="J470" s="110" t="str">
        <f>IFERROR(VLOOKUP(F470,기준정보!A:B,2,FALSE),"")</f>
        <v/>
      </c>
      <c r="K470" s="110" t="str">
        <f t="shared" si="89"/>
        <v>정상근무</v>
      </c>
      <c r="L470" s="113">
        <f>IFERROR(IF(E470-D470&lt;0,기준정보!$H$11-공여사들_가공!D470+공여사들_가공!E470,E470-D470),"")</f>
        <v>0.525787037037037</v>
      </c>
      <c r="M470" s="113" t="str">
        <f>IF(E470&gt;=기준정보!$H$4,기준정보!$H$6,IF(E470&gt;=기준정보!$H$3,E470-기준정보!$H$3,IF(E470&gt;=기준정보!$H$2,기준정보!$H$5,IF(E470&gt;=기준정보!$H$1,E470-기준정보!$H$1,0))))</f>
        <v>2:00:00</v>
      </c>
      <c r="N470" s="113">
        <f t="shared" si="90"/>
        <v>0.44245370370370368</v>
      </c>
      <c r="O470" s="114">
        <f t="shared" si="91"/>
        <v>10.61888888888889</v>
      </c>
      <c r="P470" s="120">
        <f t="shared" si="92"/>
        <v>10</v>
      </c>
      <c r="Q470" s="120">
        <f t="shared" si="93"/>
        <v>8</v>
      </c>
      <c r="R470" s="120">
        <f t="shared" si="84"/>
        <v>2</v>
      </c>
      <c r="S470" s="120">
        <f t="shared" si="94"/>
        <v>0</v>
      </c>
      <c r="T470" s="120" t="str">
        <f t="shared" si="86"/>
        <v>정</v>
      </c>
      <c r="U470" s="113">
        <f>IFERROR(IF(P470&lt;8,기준정보!$H$7-N470,0),0)</f>
        <v>0</v>
      </c>
      <c r="V470" s="120">
        <f t="shared" si="95"/>
        <v>0</v>
      </c>
      <c r="W470" s="110"/>
    </row>
    <row r="471" spans="1:23">
      <c r="A471" s="89" t="s">
        <v>733</v>
      </c>
      <c r="B471" s="89" t="s">
        <v>295</v>
      </c>
      <c r="C471" s="89" t="s">
        <v>43</v>
      </c>
      <c r="D471" s="89" t="s">
        <v>736</v>
      </c>
      <c r="E471" s="89" t="s">
        <v>194</v>
      </c>
      <c r="F471" s="102">
        <f t="shared" si="85"/>
        <v>43867</v>
      </c>
      <c r="G471" s="125" t="str">
        <f t="shared" si="87"/>
        <v>2월</v>
      </c>
      <c r="H471" s="108">
        <f t="shared" si="88"/>
        <v>4</v>
      </c>
      <c r="I471" s="108" t="str">
        <f>VLOOKUP(H471,기준정보!D:E,2,FALSE)</f>
        <v>목</v>
      </c>
      <c r="J471" s="110" t="str">
        <f>IFERROR(VLOOKUP(F471,기준정보!A:B,2,FALSE),"")</f>
        <v/>
      </c>
      <c r="K471" s="110" t="str">
        <f t="shared" si="89"/>
        <v>정상근무</v>
      </c>
      <c r="L471" s="113">
        <f>IFERROR(IF(E471-D471&lt;0,기준정보!$H$11-공여사들_가공!D471+공여사들_가공!E471,E471-D471),"")</f>
        <v>0.55017361111111107</v>
      </c>
      <c r="M471" s="113" t="str">
        <f>IF(E471&gt;=기준정보!$H$4,기준정보!$H$6,IF(E471&gt;=기준정보!$H$3,E471-기준정보!$H$3,IF(E471&gt;=기준정보!$H$2,기준정보!$H$5,IF(E471&gt;=기준정보!$H$1,E471-기준정보!$H$1,0))))</f>
        <v>2:00:00</v>
      </c>
      <c r="N471" s="113">
        <f t="shared" si="90"/>
        <v>0.46684027777777776</v>
      </c>
      <c r="O471" s="114">
        <f t="shared" si="91"/>
        <v>11.204166666666666</v>
      </c>
      <c r="P471" s="120">
        <f t="shared" si="92"/>
        <v>11</v>
      </c>
      <c r="Q471" s="120">
        <f t="shared" si="93"/>
        <v>8</v>
      </c>
      <c r="R471" s="120">
        <f t="shared" si="84"/>
        <v>3</v>
      </c>
      <c r="S471" s="120">
        <f t="shared" si="94"/>
        <v>0</v>
      </c>
      <c r="T471" s="120" t="str">
        <f t="shared" si="86"/>
        <v>정</v>
      </c>
      <c r="U471" s="113">
        <f>IFERROR(IF(P471&lt;8,기준정보!$H$7-N471,0),0)</f>
        <v>0</v>
      </c>
      <c r="V471" s="120">
        <f t="shared" si="95"/>
        <v>0</v>
      </c>
      <c r="W471" s="110"/>
    </row>
    <row r="472" spans="1:23">
      <c r="A472" s="89" t="s">
        <v>733</v>
      </c>
      <c r="B472" s="89" t="s">
        <v>296</v>
      </c>
      <c r="C472" s="89" t="s">
        <v>46</v>
      </c>
      <c r="D472" s="89" t="s">
        <v>737</v>
      </c>
      <c r="E472" s="89" t="s">
        <v>738</v>
      </c>
      <c r="F472" s="102">
        <f t="shared" si="85"/>
        <v>43867</v>
      </c>
      <c r="G472" s="125" t="str">
        <f t="shared" si="87"/>
        <v>2월</v>
      </c>
      <c r="H472" s="108">
        <f t="shared" si="88"/>
        <v>4</v>
      </c>
      <c r="I472" s="108" t="str">
        <f>VLOOKUP(H472,기준정보!D:E,2,FALSE)</f>
        <v>목</v>
      </c>
      <c r="J472" s="110" t="str">
        <f>IFERROR(VLOOKUP(F472,기준정보!A:B,2,FALSE),"")</f>
        <v/>
      </c>
      <c r="K472" s="110" t="str">
        <f t="shared" si="89"/>
        <v>정상근무</v>
      </c>
      <c r="L472" s="113">
        <f>IFERROR(IF(E472-D472&lt;0,기준정보!$H$11-공여사들_가공!D472+공여사들_가공!E472,E472-D472),"")</f>
        <v>0.45859953703703704</v>
      </c>
      <c r="M472" s="113" t="str">
        <f>IF(E472&gt;=기준정보!$H$4,기준정보!$H$6,IF(E472&gt;=기준정보!$H$3,E472-기준정보!$H$3,IF(E472&gt;=기준정보!$H$2,기준정보!$H$5,IF(E472&gt;=기준정보!$H$1,E472-기준정보!$H$1,0))))</f>
        <v>2:00:00</v>
      </c>
      <c r="N472" s="113">
        <f t="shared" si="90"/>
        <v>0.37526620370370373</v>
      </c>
      <c r="O472" s="114">
        <f t="shared" si="91"/>
        <v>9.006388888888889</v>
      </c>
      <c r="P472" s="120">
        <f t="shared" si="92"/>
        <v>9</v>
      </c>
      <c r="Q472" s="120">
        <f t="shared" si="93"/>
        <v>8</v>
      </c>
      <c r="R472" s="120">
        <f t="shared" si="84"/>
        <v>1</v>
      </c>
      <c r="S472" s="120">
        <f t="shared" si="94"/>
        <v>0</v>
      </c>
      <c r="T472" s="120" t="str">
        <f t="shared" si="86"/>
        <v>정</v>
      </c>
      <c r="U472" s="113">
        <f>IFERROR(IF(P472&lt;8,기준정보!$H$7-N472,0),0)</f>
        <v>0</v>
      </c>
      <c r="V472" s="120">
        <f t="shared" si="95"/>
        <v>0</v>
      </c>
      <c r="W472" s="110"/>
    </row>
    <row r="473" spans="1:23">
      <c r="A473" s="89" t="s">
        <v>733</v>
      </c>
      <c r="B473" s="89" t="s">
        <v>297</v>
      </c>
      <c r="C473" s="89" t="s">
        <v>45</v>
      </c>
      <c r="D473" s="89" t="s">
        <v>176</v>
      </c>
      <c r="E473" s="89" t="s">
        <v>739</v>
      </c>
      <c r="F473" s="102">
        <f t="shared" si="85"/>
        <v>43867</v>
      </c>
      <c r="G473" s="125" t="str">
        <f t="shared" si="87"/>
        <v>2월</v>
      </c>
      <c r="H473" s="108">
        <f t="shared" si="88"/>
        <v>4</v>
      </c>
      <c r="I473" s="108" t="str">
        <f>VLOOKUP(H473,기준정보!D:E,2,FALSE)</f>
        <v>목</v>
      </c>
      <c r="J473" s="110" t="str">
        <f>IFERROR(VLOOKUP(F473,기준정보!A:B,2,FALSE),"")</f>
        <v/>
      </c>
      <c r="K473" s="110" t="str">
        <f t="shared" si="89"/>
        <v>정상근무</v>
      </c>
      <c r="L473" s="113">
        <f>IFERROR(IF(E473-D473&lt;0,기준정보!$H$11-공여사들_가공!D473+공여사들_가공!E473,E473-D473),"")</f>
        <v>0.34118055555555549</v>
      </c>
      <c r="M473" s="113" t="str">
        <f>IF(E473&gt;=기준정보!$H$4,기준정보!$H$6,IF(E473&gt;=기준정보!$H$3,E473-기준정보!$H$3,IF(E473&gt;=기준정보!$H$2,기준정보!$H$5,IF(E473&gt;=기준정보!$H$1,E473-기준정보!$H$1,0))))</f>
        <v>1:00:00</v>
      </c>
      <c r="N473" s="113">
        <f t="shared" si="90"/>
        <v>0.2995138888888888</v>
      </c>
      <c r="O473" s="114">
        <f t="shared" si="91"/>
        <v>7.1883333333333335</v>
      </c>
      <c r="P473" s="120">
        <f t="shared" si="92"/>
        <v>7</v>
      </c>
      <c r="Q473" s="120">
        <f t="shared" si="93"/>
        <v>7</v>
      </c>
      <c r="R473" s="120">
        <f t="shared" ref="R473:R536" si="96">IF(P473&lt;11,P473-Q473,3)</f>
        <v>0</v>
      </c>
      <c r="S473" s="120">
        <f t="shared" si="94"/>
        <v>0</v>
      </c>
      <c r="T473" s="120" t="str">
        <f t="shared" si="86"/>
        <v>정</v>
      </c>
      <c r="U473" s="113">
        <f>IFERROR(IF(P473&lt;8,기준정보!$H$7-N473,0),0)</f>
        <v>3.3819444444444513E-2</v>
      </c>
      <c r="V473" s="120">
        <f t="shared" si="95"/>
        <v>49</v>
      </c>
      <c r="W473" s="110"/>
    </row>
    <row r="474" spans="1:23">
      <c r="A474" s="89" t="s">
        <v>733</v>
      </c>
      <c r="B474" s="89" t="s">
        <v>298</v>
      </c>
      <c r="C474" s="89" t="s">
        <v>48</v>
      </c>
      <c r="D474" s="89" t="s">
        <v>740</v>
      </c>
      <c r="E474" s="89" t="s">
        <v>741</v>
      </c>
      <c r="F474" s="102">
        <f t="shared" si="85"/>
        <v>43867</v>
      </c>
      <c r="G474" s="125" t="str">
        <f t="shared" si="87"/>
        <v>2월</v>
      </c>
      <c r="H474" s="108">
        <f t="shared" si="88"/>
        <v>4</v>
      </c>
      <c r="I474" s="108" t="str">
        <f>VLOOKUP(H474,기준정보!D:E,2,FALSE)</f>
        <v>목</v>
      </c>
      <c r="J474" s="110" t="str">
        <f>IFERROR(VLOOKUP(F474,기준정보!A:B,2,FALSE),"")</f>
        <v/>
      </c>
      <c r="K474" s="110" t="str">
        <f t="shared" si="89"/>
        <v>정상근무</v>
      </c>
      <c r="L474" s="113">
        <f>IFERROR(IF(E474-D474&lt;0,기준정보!$H$11-공여사들_가공!D474+공여사들_가공!E474,E474-D474),"")</f>
        <v>0.50395833333333351</v>
      </c>
      <c r="M474" s="113" t="str">
        <f>IF(E474&gt;=기준정보!$H$4,기준정보!$H$6,IF(E474&gt;=기준정보!$H$3,E474-기준정보!$H$3,IF(E474&gt;=기준정보!$H$2,기준정보!$H$5,IF(E474&gt;=기준정보!$H$1,E474-기준정보!$H$1,0))))</f>
        <v>2:00:00</v>
      </c>
      <c r="N474" s="113">
        <f t="shared" si="90"/>
        <v>0.42062500000000019</v>
      </c>
      <c r="O474" s="114">
        <f t="shared" si="91"/>
        <v>10.095000000000001</v>
      </c>
      <c r="P474" s="120">
        <f t="shared" si="92"/>
        <v>10</v>
      </c>
      <c r="Q474" s="120">
        <f t="shared" si="93"/>
        <v>8</v>
      </c>
      <c r="R474" s="120">
        <f t="shared" si="96"/>
        <v>2</v>
      </c>
      <c r="S474" s="120">
        <f t="shared" si="94"/>
        <v>0</v>
      </c>
      <c r="T474" s="120" t="str">
        <f t="shared" si="86"/>
        <v>정</v>
      </c>
      <c r="U474" s="113">
        <f>IFERROR(IF(P474&lt;8,기준정보!$H$7-N474,0),0)</f>
        <v>0</v>
      </c>
      <c r="V474" s="120">
        <f t="shared" si="95"/>
        <v>0</v>
      </c>
      <c r="W474" s="110"/>
    </row>
    <row r="475" spans="1:23">
      <c r="A475" s="89" t="s">
        <v>733</v>
      </c>
      <c r="B475" s="89" t="s">
        <v>299</v>
      </c>
      <c r="C475" s="89" t="s">
        <v>47</v>
      </c>
      <c r="D475" s="89" t="s">
        <v>92</v>
      </c>
      <c r="E475" s="89" t="s">
        <v>742</v>
      </c>
      <c r="F475" s="102">
        <f t="shared" si="85"/>
        <v>43867</v>
      </c>
      <c r="G475" s="125" t="str">
        <f t="shared" si="87"/>
        <v>2월</v>
      </c>
      <c r="H475" s="108">
        <f t="shared" si="88"/>
        <v>4</v>
      </c>
      <c r="I475" s="108" t="str">
        <f>VLOOKUP(H475,기준정보!D:E,2,FALSE)</f>
        <v>목</v>
      </c>
      <c r="J475" s="110" t="str">
        <f>IFERROR(VLOOKUP(F475,기준정보!A:B,2,FALSE),"")</f>
        <v/>
      </c>
      <c r="K475" s="110" t="str">
        <f t="shared" si="89"/>
        <v>정상근무</v>
      </c>
      <c r="L475" s="113">
        <f>IFERROR(IF(E475-D475&lt;0,기준정보!$H$11-공여사들_가공!D475+공여사들_가공!E475,E475-D475),"")</f>
        <v>0.44458333333333339</v>
      </c>
      <c r="M475" s="113" t="str">
        <f>IF(E475&gt;=기준정보!$H$4,기준정보!$H$6,IF(E475&gt;=기준정보!$H$3,E475-기준정보!$H$3,IF(E475&gt;=기준정보!$H$2,기준정보!$H$5,IF(E475&gt;=기준정보!$H$1,E475-기준정보!$H$1,0))))</f>
        <v>2:00:00</v>
      </c>
      <c r="N475" s="113">
        <f t="shared" si="90"/>
        <v>0.36125000000000007</v>
      </c>
      <c r="O475" s="114">
        <f t="shared" si="91"/>
        <v>8.67</v>
      </c>
      <c r="P475" s="120">
        <f t="shared" si="92"/>
        <v>8</v>
      </c>
      <c r="Q475" s="120">
        <f t="shared" si="93"/>
        <v>8</v>
      </c>
      <c r="R475" s="120">
        <f t="shared" si="96"/>
        <v>0</v>
      </c>
      <c r="S475" s="120">
        <f t="shared" si="94"/>
        <v>0</v>
      </c>
      <c r="T475" s="120" t="str">
        <f t="shared" si="86"/>
        <v>정</v>
      </c>
      <c r="U475" s="113">
        <f>IFERROR(IF(P475&lt;8,기준정보!$H$7-N475,0),0)</f>
        <v>0</v>
      </c>
      <c r="V475" s="120">
        <f t="shared" si="95"/>
        <v>0</v>
      </c>
      <c r="W475" s="110"/>
    </row>
    <row r="476" spans="1:23">
      <c r="A476" s="89" t="s">
        <v>733</v>
      </c>
      <c r="B476" s="89" t="s">
        <v>300</v>
      </c>
      <c r="C476" s="89" t="s">
        <v>47</v>
      </c>
      <c r="D476" s="89" t="s">
        <v>84</v>
      </c>
      <c r="E476" s="89" t="s">
        <v>743</v>
      </c>
      <c r="F476" s="102">
        <f t="shared" si="85"/>
        <v>43867</v>
      </c>
      <c r="G476" s="125" t="str">
        <f t="shared" si="87"/>
        <v>2월</v>
      </c>
      <c r="H476" s="108">
        <f t="shared" si="88"/>
        <v>4</v>
      </c>
      <c r="I476" s="108" t="str">
        <f>VLOOKUP(H476,기준정보!D:E,2,FALSE)</f>
        <v>목</v>
      </c>
      <c r="J476" s="110" t="str">
        <f>IFERROR(VLOOKUP(F476,기준정보!A:B,2,FALSE),"")</f>
        <v/>
      </c>
      <c r="K476" s="110" t="str">
        <f t="shared" si="89"/>
        <v>정상근무</v>
      </c>
      <c r="L476" s="113">
        <f>IFERROR(IF(E476-D476&lt;0,기준정보!$H$11-공여사들_가공!D476+공여사들_가공!E476,E476-D476),"")</f>
        <v>0.53915509259259253</v>
      </c>
      <c r="M476" s="113" t="str">
        <f>IF(E476&gt;=기준정보!$H$4,기준정보!$H$6,IF(E476&gt;=기준정보!$H$3,E476-기준정보!$H$3,IF(E476&gt;=기준정보!$H$2,기준정보!$H$5,IF(E476&gt;=기준정보!$H$1,E476-기준정보!$H$1,0))))</f>
        <v>2:00:00</v>
      </c>
      <c r="N476" s="113">
        <f t="shared" si="90"/>
        <v>0.45582175925925922</v>
      </c>
      <c r="O476" s="114">
        <f t="shared" si="91"/>
        <v>10.939722222222223</v>
      </c>
      <c r="P476" s="120">
        <f t="shared" si="92"/>
        <v>10</v>
      </c>
      <c r="Q476" s="120">
        <f t="shared" si="93"/>
        <v>8</v>
      </c>
      <c r="R476" s="120">
        <f t="shared" si="96"/>
        <v>2</v>
      </c>
      <c r="S476" s="120">
        <f t="shared" si="94"/>
        <v>0</v>
      </c>
      <c r="T476" s="120" t="str">
        <f t="shared" si="86"/>
        <v>정</v>
      </c>
      <c r="U476" s="113">
        <f>IFERROR(IF(P476&lt;8,기준정보!$H$7-N476,0),0)</f>
        <v>0</v>
      </c>
      <c r="V476" s="120">
        <f t="shared" si="95"/>
        <v>0</v>
      </c>
      <c r="W476" s="110"/>
    </row>
    <row r="477" spans="1:23">
      <c r="A477" s="89" t="s">
        <v>733</v>
      </c>
      <c r="B477" s="89" t="s">
        <v>301</v>
      </c>
      <c r="C477" s="89" t="s">
        <v>44</v>
      </c>
      <c r="D477" s="89" t="s">
        <v>744</v>
      </c>
      <c r="E477" s="89" t="s">
        <v>745</v>
      </c>
      <c r="F477" s="102">
        <f t="shared" si="85"/>
        <v>43867</v>
      </c>
      <c r="G477" s="125" t="str">
        <f t="shared" si="87"/>
        <v>2월</v>
      </c>
      <c r="H477" s="108">
        <f t="shared" si="88"/>
        <v>4</v>
      </c>
      <c r="I477" s="108" t="str">
        <f>VLOOKUP(H477,기준정보!D:E,2,FALSE)</f>
        <v>목</v>
      </c>
      <c r="J477" s="110" t="str">
        <f>IFERROR(VLOOKUP(F477,기준정보!A:B,2,FALSE),"")</f>
        <v/>
      </c>
      <c r="K477" s="110" t="str">
        <f t="shared" si="89"/>
        <v>정상근무</v>
      </c>
      <c r="L477" s="113">
        <f>IFERROR(IF(E477-D477&lt;0,기준정보!$H$11-공여사들_가공!D477+공여사들_가공!E477,E477-D477),"")</f>
        <v>0.52385416666666662</v>
      </c>
      <c r="M477" s="113" t="str">
        <f>IF(E477&gt;=기준정보!$H$4,기준정보!$H$6,IF(E477&gt;=기준정보!$H$3,E477-기준정보!$H$3,IF(E477&gt;=기준정보!$H$2,기준정보!$H$5,IF(E477&gt;=기준정보!$H$1,E477-기준정보!$H$1,0))))</f>
        <v>2:00:00</v>
      </c>
      <c r="N477" s="113">
        <f t="shared" si="90"/>
        <v>0.44052083333333331</v>
      </c>
      <c r="O477" s="114">
        <f t="shared" si="91"/>
        <v>10.5725</v>
      </c>
      <c r="P477" s="120">
        <f t="shared" si="92"/>
        <v>10</v>
      </c>
      <c r="Q477" s="120">
        <f t="shared" si="93"/>
        <v>8</v>
      </c>
      <c r="R477" s="120">
        <f t="shared" si="96"/>
        <v>2</v>
      </c>
      <c r="S477" s="120">
        <f t="shared" si="94"/>
        <v>0</v>
      </c>
      <c r="T477" s="120" t="str">
        <f t="shared" si="86"/>
        <v>정</v>
      </c>
      <c r="U477" s="113">
        <f>IFERROR(IF(P477&lt;8,기준정보!$H$7-N477,0),0)</f>
        <v>0</v>
      </c>
      <c r="V477" s="120">
        <f t="shared" si="95"/>
        <v>0</v>
      </c>
      <c r="W477" s="110"/>
    </row>
    <row r="478" spans="1:23">
      <c r="A478" s="89" t="s">
        <v>733</v>
      </c>
      <c r="B478" s="89" t="s">
        <v>288</v>
      </c>
      <c r="C478" s="89" t="s">
        <v>45</v>
      </c>
      <c r="D478" s="89" t="s">
        <v>50</v>
      </c>
      <c r="E478" s="89" t="s">
        <v>746</v>
      </c>
      <c r="F478" s="102">
        <f t="shared" si="85"/>
        <v>43867</v>
      </c>
      <c r="G478" s="125" t="str">
        <f t="shared" si="87"/>
        <v>2월</v>
      </c>
      <c r="H478" s="108">
        <f t="shared" si="88"/>
        <v>4</v>
      </c>
      <c r="I478" s="108" t="str">
        <f>VLOOKUP(H478,기준정보!D:E,2,FALSE)</f>
        <v>목</v>
      </c>
      <c r="J478" s="110" t="str">
        <f>IFERROR(VLOOKUP(F478,기준정보!A:B,2,FALSE),"")</f>
        <v/>
      </c>
      <c r="K478" s="110" t="str">
        <f t="shared" si="89"/>
        <v>정상근무</v>
      </c>
      <c r="L478" s="113" t="str">
        <f>IFERROR(IF(E478-D478&lt;0,기준정보!$H$11-공여사들_가공!D478+공여사들_가공!E478,E478-D478),"")</f>
        <v/>
      </c>
      <c r="M478" s="113" t="str">
        <f>IF(E478&gt;=기준정보!$H$4,기준정보!$H$6,IF(E478&gt;=기준정보!$H$3,E478-기준정보!$H$3,IF(E478&gt;=기준정보!$H$2,기준정보!$H$5,IF(E478&gt;=기준정보!$H$1,E478-기준정보!$H$1,0))))</f>
        <v>2:00:00</v>
      </c>
      <c r="N478" s="113" t="str">
        <f t="shared" si="90"/>
        <v/>
      </c>
      <c r="O478" s="114" t="str">
        <f t="shared" si="91"/>
        <v/>
      </c>
      <c r="P478" s="120">
        <f t="shared" si="92"/>
        <v>0</v>
      </c>
      <c r="Q478" s="120">
        <f t="shared" si="93"/>
        <v>0</v>
      </c>
      <c r="R478" s="120">
        <f t="shared" si="96"/>
        <v>0</v>
      </c>
      <c r="S478" s="120">
        <f t="shared" si="94"/>
        <v>0</v>
      </c>
      <c r="T478" s="120" t="str">
        <f t="shared" si="86"/>
        <v/>
      </c>
      <c r="U478" s="113">
        <f>IFERROR(IF(P478&lt;8,기준정보!$H$7-N478,0),0)</f>
        <v>0</v>
      </c>
      <c r="V478" s="120">
        <f t="shared" si="95"/>
        <v>0</v>
      </c>
      <c r="W478" s="110"/>
    </row>
    <row r="479" spans="1:23">
      <c r="A479" s="89" t="s">
        <v>733</v>
      </c>
      <c r="B479" s="89" t="s">
        <v>289</v>
      </c>
      <c r="C479" s="89" t="s">
        <v>44</v>
      </c>
      <c r="D479" s="89" t="s">
        <v>747</v>
      </c>
      <c r="E479" s="89" t="s">
        <v>50</v>
      </c>
      <c r="F479" s="102">
        <f t="shared" si="85"/>
        <v>43867</v>
      </c>
      <c r="G479" s="125" t="str">
        <f t="shared" si="87"/>
        <v>2월</v>
      </c>
      <c r="H479" s="108">
        <f t="shared" si="88"/>
        <v>4</v>
      </c>
      <c r="I479" s="108" t="str">
        <f>VLOOKUP(H479,기준정보!D:E,2,FALSE)</f>
        <v>목</v>
      </c>
      <c r="J479" s="110" t="str">
        <f>IFERROR(VLOOKUP(F479,기준정보!A:B,2,FALSE),"")</f>
        <v/>
      </c>
      <c r="K479" s="110" t="str">
        <f t="shared" si="89"/>
        <v>정상근무</v>
      </c>
      <c r="L479" s="113" t="str">
        <f>IFERROR(IF(E479-D479&lt;0,기준정보!$H$11-공여사들_가공!D479+공여사들_가공!E479,E479-D479),"")</f>
        <v/>
      </c>
      <c r="M479" s="113">
        <f>IF(E479&gt;=기준정보!$H$4,기준정보!$H$6,IF(E479&gt;=기준정보!$H$3,E479-기준정보!$H$3,IF(E479&gt;=기준정보!$H$2,기준정보!$H$5,IF(E479&gt;=기준정보!$H$1,E479-기준정보!$H$1,0))))</f>
        <v>0</v>
      </c>
      <c r="N479" s="113" t="str">
        <f t="shared" si="90"/>
        <v/>
      </c>
      <c r="O479" s="114" t="str">
        <f t="shared" si="91"/>
        <v/>
      </c>
      <c r="P479" s="120">
        <f t="shared" si="92"/>
        <v>0</v>
      </c>
      <c r="Q479" s="120">
        <f t="shared" si="93"/>
        <v>0</v>
      </c>
      <c r="R479" s="120">
        <f t="shared" si="96"/>
        <v>0</v>
      </c>
      <c r="S479" s="120">
        <f t="shared" si="94"/>
        <v>0</v>
      </c>
      <c r="T479" s="120" t="str">
        <f t="shared" si="86"/>
        <v/>
      </c>
      <c r="U479" s="113">
        <f>IFERROR(IF(P479&lt;8,기준정보!$H$7-N479,0),0)</f>
        <v>0</v>
      </c>
      <c r="V479" s="120">
        <f t="shared" si="95"/>
        <v>0</v>
      </c>
      <c r="W479" s="110"/>
    </row>
    <row r="480" spans="1:23">
      <c r="A480" s="89" t="s">
        <v>733</v>
      </c>
      <c r="B480" s="89" t="s">
        <v>290</v>
      </c>
      <c r="C480" s="89" t="s">
        <v>49</v>
      </c>
      <c r="D480" s="89" t="s">
        <v>130</v>
      </c>
      <c r="E480" s="89" t="s">
        <v>748</v>
      </c>
      <c r="F480" s="102">
        <f t="shared" si="85"/>
        <v>43867</v>
      </c>
      <c r="G480" s="125" t="str">
        <f t="shared" si="87"/>
        <v>2월</v>
      </c>
      <c r="H480" s="108">
        <f t="shared" si="88"/>
        <v>4</v>
      </c>
      <c r="I480" s="108" t="str">
        <f>VLOOKUP(H480,기준정보!D:E,2,FALSE)</f>
        <v>목</v>
      </c>
      <c r="J480" s="110" t="str">
        <f>IFERROR(VLOOKUP(F480,기준정보!A:B,2,FALSE),"")</f>
        <v/>
      </c>
      <c r="K480" s="110" t="str">
        <f t="shared" si="89"/>
        <v>정상근무</v>
      </c>
      <c r="L480" s="113">
        <f>IFERROR(IF(E480-D480&lt;0,기준정보!$H$11-공여사들_가공!D480+공여사들_가공!E480,E480-D480),"")</f>
        <v>0.4744560185185186</v>
      </c>
      <c r="M480" s="113" t="str">
        <f>IF(E480&gt;=기준정보!$H$4,기준정보!$H$6,IF(E480&gt;=기준정보!$H$3,E480-기준정보!$H$3,IF(E480&gt;=기준정보!$H$2,기준정보!$H$5,IF(E480&gt;=기준정보!$H$1,E480-기준정보!$H$1,0))))</f>
        <v>2:00:00</v>
      </c>
      <c r="N480" s="113">
        <f t="shared" si="90"/>
        <v>0.39112268518518528</v>
      </c>
      <c r="O480" s="114">
        <f t="shared" si="91"/>
        <v>9.3869444444444436</v>
      </c>
      <c r="P480" s="120">
        <f t="shared" si="92"/>
        <v>9</v>
      </c>
      <c r="Q480" s="120">
        <f t="shared" si="93"/>
        <v>8</v>
      </c>
      <c r="R480" s="120">
        <f t="shared" si="96"/>
        <v>1</v>
      </c>
      <c r="S480" s="120">
        <f t="shared" si="94"/>
        <v>0</v>
      </c>
      <c r="T480" s="120" t="str">
        <f t="shared" si="86"/>
        <v>정</v>
      </c>
      <c r="U480" s="113">
        <f>IFERROR(IF(P480&lt;8,기준정보!$H$7-N480,0),0)</f>
        <v>0</v>
      </c>
      <c r="V480" s="120">
        <f t="shared" si="95"/>
        <v>0</v>
      </c>
      <c r="W480" s="110"/>
    </row>
    <row r="481" spans="1:23">
      <c r="A481" s="89" t="s">
        <v>733</v>
      </c>
      <c r="B481" s="89" t="s">
        <v>291</v>
      </c>
      <c r="C481" s="89" t="s">
        <v>309</v>
      </c>
      <c r="D481" s="89" t="s">
        <v>749</v>
      </c>
      <c r="E481" s="89" t="s">
        <v>750</v>
      </c>
      <c r="F481" s="102">
        <f t="shared" si="85"/>
        <v>43867</v>
      </c>
      <c r="G481" s="125" t="str">
        <f t="shared" si="87"/>
        <v>2월</v>
      </c>
      <c r="H481" s="108">
        <f t="shared" si="88"/>
        <v>4</v>
      </c>
      <c r="I481" s="108" t="str">
        <f>VLOOKUP(H481,기준정보!D:E,2,FALSE)</f>
        <v>목</v>
      </c>
      <c r="J481" s="110" t="str">
        <f>IFERROR(VLOOKUP(F481,기준정보!A:B,2,FALSE),"")</f>
        <v/>
      </c>
      <c r="K481" s="110" t="str">
        <f t="shared" si="89"/>
        <v>정상근무</v>
      </c>
      <c r="L481" s="113">
        <f>IFERROR(IF(E481-D481&lt;0,기준정보!$H$11-공여사들_가공!D481+공여사들_가공!E481,E481-D481),"")</f>
        <v>0.49756944444444445</v>
      </c>
      <c r="M481" s="113" t="str">
        <f>IF(E481&gt;=기준정보!$H$4,기준정보!$H$6,IF(E481&gt;=기준정보!$H$3,E481-기준정보!$H$3,IF(E481&gt;=기준정보!$H$2,기준정보!$H$5,IF(E481&gt;=기준정보!$H$1,E481-기준정보!$H$1,0))))</f>
        <v>2:00:00</v>
      </c>
      <c r="N481" s="113">
        <f t="shared" si="90"/>
        <v>0.41423611111111114</v>
      </c>
      <c r="O481" s="114">
        <f t="shared" si="91"/>
        <v>9.9416666666666664</v>
      </c>
      <c r="P481" s="120">
        <f t="shared" si="92"/>
        <v>9</v>
      </c>
      <c r="Q481" s="120">
        <f t="shared" si="93"/>
        <v>8</v>
      </c>
      <c r="R481" s="120">
        <f t="shared" si="96"/>
        <v>1</v>
      </c>
      <c r="S481" s="120">
        <f t="shared" si="94"/>
        <v>0</v>
      </c>
      <c r="T481" s="120" t="str">
        <f t="shared" si="86"/>
        <v>정</v>
      </c>
      <c r="U481" s="113">
        <f>IFERROR(IF(P481&lt;8,기준정보!$H$7-N481,0),0)</f>
        <v>0</v>
      </c>
      <c r="V481" s="120">
        <f t="shared" si="95"/>
        <v>0</v>
      </c>
      <c r="W481" s="110"/>
    </row>
    <row r="482" spans="1:23">
      <c r="A482" s="89" t="s">
        <v>733</v>
      </c>
      <c r="B482" s="89" t="s">
        <v>292</v>
      </c>
      <c r="C482" s="89" t="s">
        <v>45</v>
      </c>
      <c r="D482" s="89" t="s">
        <v>50</v>
      </c>
      <c r="E482" s="89" t="s">
        <v>50</v>
      </c>
      <c r="F482" s="102">
        <f t="shared" si="85"/>
        <v>43867</v>
      </c>
      <c r="G482" s="125" t="str">
        <f t="shared" si="87"/>
        <v>2월</v>
      </c>
      <c r="H482" s="108">
        <f t="shared" si="88"/>
        <v>4</v>
      </c>
      <c r="I482" s="108" t="str">
        <f>VLOOKUP(H482,기준정보!D:E,2,FALSE)</f>
        <v>목</v>
      </c>
      <c r="J482" s="110" t="str">
        <f>IFERROR(VLOOKUP(F482,기준정보!A:B,2,FALSE),"")</f>
        <v/>
      </c>
      <c r="K482" s="110" t="str">
        <f t="shared" si="89"/>
        <v>정상근무</v>
      </c>
      <c r="L482" s="113" t="str">
        <f>IFERROR(IF(E482-D482&lt;0,기준정보!$H$11-공여사들_가공!D482+공여사들_가공!E482,E482-D482),"")</f>
        <v/>
      </c>
      <c r="M482" s="113">
        <f>IF(E482&gt;=기준정보!$H$4,기준정보!$H$6,IF(E482&gt;=기준정보!$H$3,E482-기준정보!$H$3,IF(E482&gt;=기준정보!$H$2,기준정보!$H$5,IF(E482&gt;=기준정보!$H$1,E482-기준정보!$H$1,0))))</f>
        <v>0</v>
      </c>
      <c r="N482" s="113" t="str">
        <f t="shared" si="90"/>
        <v/>
      </c>
      <c r="O482" s="114" t="str">
        <f t="shared" si="91"/>
        <v/>
      </c>
      <c r="P482" s="120">
        <f t="shared" si="92"/>
        <v>0</v>
      </c>
      <c r="Q482" s="120">
        <f t="shared" si="93"/>
        <v>0</v>
      </c>
      <c r="R482" s="120">
        <f t="shared" si="96"/>
        <v>0</v>
      </c>
      <c r="S482" s="120">
        <f t="shared" si="94"/>
        <v>0</v>
      </c>
      <c r="T482" s="120" t="str">
        <f t="shared" si="86"/>
        <v/>
      </c>
      <c r="U482" s="113">
        <f>IFERROR(IF(P482&lt;8,기준정보!$H$7-N482,0),0)</f>
        <v>0</v>
      </c>
      <c r="V482" s="120">
        <f t="shared" si="95"/>
        <v>0</v>
      </c>
      <c r="W482" s="110"/>
    </row>
    <row r="483" spans="1:23">
      <c r="A483" s="89" t="s">
        <v>751</v>
      </c>
      <c r="B483" s="89" t="s">
        <v>294</v>
      </c>
      <c r="C483" s="89" t="s">
        <v>45</v>
      </c>
      <c r="D483" s="89" t="s">
        <v>664</v>
      </c>
      <c r="E483" s="89" t="s">
        <v>752</v>
      </c>
      <c r="F483" s="102">
        <f t="shared" si="85"/>
        <v>43868</v>
      </c>
      <c r="G483" s="125" t="str">
        <f t="shared" si="87"/>
        <v>2월</v>
      </c>
      <c r="H483" s="108">
        <f t="shared" si="88"/>
        <v>5</v>
      </c>
      <c r="I483" s="108" t="str">
        <f>VLOOKUP(H483,기준정보!D:E,2,FALSE)</f>
        <v>금</v>
      </c>
      <c r="J483" s="110" t="str">
        <f>IFERROR(VLOOKUP(F483,기준정보!A:B,2,FALSE),"")</f>
        <v/>
      </c>
      <c r="K483" s="110" t="str">
        <f t="shared" si="89"/>
        <v>정상근무</v>
      </c>
      <c r="L483" s="113">
        <f>IFERROR(IF(E483-D483&lt;0,기준정보!$H$11-공여사들_가공!D483+공여사들_가공!E483,E483-D483),"")</f>
        <v>0.51935185185185184</v>
      </c>
      <c r="M483" s="113" t="str">
        <f>IF(E483&gt;=기준정보!$H$4,기준정보!$H$6,IF(E483&gt;=기준정보!$H$3,E483-기준정보!$H$3,IF(E483&gt;=기준정보!$H$2,기준정보!$H$5,IF(E483&gt;=기준정보!$H$1,E483-기준정보!$H$1,0))))</f>
        <v>2:00:00</v>
      </c>
      <c r="N483" s="113">
        <f t="shared" si="90"/>
        <v>0.43601851851851853</v>
      </c>
      <c r="O483" s="114">
        <f t="shared" si="91"/>
        <v>10.464444444444444</v>
      </c>
      <c r="P483" s="120">
        <f t="shared" si="92"/>
        <v>10</v>
      </c>
      <c r="Q483" s="120">
        <f t="shared" si="93"/>
        <v>8</v>
      </c>
      <c r="R483" s="120">
        <f t="shared" si="96"/>
        <v>2</v>
      </c>
      <c r="S483" s="120">
        <f t="shared" si="94"/>
        <v>0</v>
      </c>
      <c r="T483" s="120" t="str">
        <f t="shared" si="86"/>
        <v>정</v>
      </c>
      <c r="U483" s="113">
        <f>IFERROR(IF(P483&lt;8,기준정보!$H$7-N483,0),0)</f>
        <v>0</v>
      </c>
      <c r="V483" s="120">
        <f t="shared" si="95"/>
        <v>0</v>
      </c>
      <c r="W483" s="110"/>
    </row>
    <row r="484" spans="1:23">
      <c r="A484" s="89" t="s">
        <v>751</v>
      </c>
      <c r="B484" s="89" t="s">
        <v>295</v>
      </c>
      <c r="C484" s="89" t="s">
        <v>43</v>
      </c>
      <c r="D484" s="89" t="s">
        <v>753</v>
      </c>
      <c r="E484" s="89" t="s">
        <v>754</v>
      </c>
      <c r="F484" s="102">
        <f t="shared" si="85"/>
        <v>43868</v>
      </c>
      <c r="G484" s="125" t="str">
        <f t="shared" si="87"/>
        <v>2월</v>
      </c>
      <c r="H484" s="108">
        <f t="shared" si="88"/>
        <v>5</v>
      </c>
      <c r="I484" s="108" t="str">
        <f>VLOOKUP(H484,기준정보!D:E,2,FALSE)</f>
        <v>금</v>
      </c>
      <c r="J484" s="110" t="str">
        <f>IFERROR(VLOOKUP(F484,기준정보!A:B,2,FALSE),"")</f>
        <v/>
      </c>
      <c r="K484" s="110" t="str">
        <f t="shared" si="89"/>
        <v>정상근무</v>
      </c>
      <c r="L484" s="113">
        <f>IFERROR(IF(E484-D484&lt;0,기준정보!$H$11-공여사들_가공!D484+공여사들_가공!E484,E484-D484),"")</f>
        <v>0.37064814814814823</v>
      </c>
      <c r="M484" s="113" t="str">
        <f>IF(E484&gt;=기준정보!$H$4,기준정보!$H$6,IF(E484&gt;=기준정보!$H$3,E484-기준정보!$H$3,IF(E484&gt;=기준정보!$H$2,기준정보!$H$5,IF(E484&gt;=기준정보!$H$1,E484-기준정보!$H$1,0))))</f>
        <v>1:00:00</v>
      </c>
      <c r="N484" s="113">
        <f t="shared" si="90"/>
        <v>0.32898148148148154</v>
      </c>
      <c r="O484" s="114">
        <f t="shared" si="91"/>
        <v>7.8955555555555552</v>
      </c>
      <c r="P484" s="120">
        <f t="shared" si="92"/>
        <v>7</v>
      </c>
      <c r="Q484" s="120">
        <f t="shared" si="93"/>
        <v>7</v>
      </c>
      <c r="R484" s="120">
        <f t="shared" si="96"/>
        <v>0</v>
      </c>
      <c r="S484" s="120">
        <f t="shared" si="94"/>
        <v>0</v>
      </c>
      <c r="T484" s="120" t="str">
        <f t="shared" si="86"/>
        <v>정</v>
      </c>
      <c r="U484" s="113">
        <f>IFERROR(IF(P484&lt;8,기준정보!$H$7-N484,0),0)</f>
        <v>4.3518518518517735E-3</v>
      </c>
      <c r="V484" s="120">
        <f t="shared" si="95"/>
        <v>6</v>
      </c>
      <c r="W484" s="110"/>
    </row>
    <row r="485" spans="1:23">
      <c r="A485" s="89" t="s">
        <v>751</v>
      </c>
      <c r="B485" s="89" t="s">
        <v>296</v>
      </c>
      <c r="C485" s="89" t="s">
        <v>46</v>
      </c>
      <c r="D485" s="89" t="s">
        <v>755</v>
      </c>
      <c r="E485" s="89" t="s">
        <v>756</v>
      </c>
      <c r="F485" s="102">
        <f t="shared" si="85"/>
        <v>43868</v>
      </c>
      <c r="G485" s="125" t="str">
        <f t="shared" si="87"/>
        <v>2월</v>
      </c>
      <c r="H485" s="108">
        <f t="shared" si="88"/>
        <v>5</v>
      </c>
      <c r="I485" s="108" t="str">
        <f>VLOOKUP(H485,기준정보!D:E,2,FALSE)</f>
        <v>금</v>
      </c>
      <c r="J485" s="110" t="str">
        <f>IFERROR(VLOOKUP(F485,기준정보!A:B,2,FALSE),"")</f>
        <v/>
      </c>
      <c r="K485" s="110" t="str">
        <f t="shared" si="89"/>
        <v>정상근무</v>
      </c>
      <c r="L485" s="113">
        <f>IFERROR(IF(E485-D485&lt;0,기준정보!$H$11-공여사들_가공!D485+공여사들_가공!E485,E485-D485),"")</f>
        <v>0.38846064814814807</v>
      </c>
      <c r="M485" s="113">
        <f>IF(E485&gt;=기준정보!$H$4,기준정보!$H$6,IF(E485&gt;=기준정보!$H$3,E485-기준정보!$H$3,IF(E485&gt;=기준정보!$H$2,기준정보!$H$5,IF(E485&gt;=기준정보!$H$1,E485-기준정보!$H$1,0))))</f>
        <v>3.5428240740740691E-2</v>
      </c>
      <c r="N485" s="113">
        <f t="shared" si="90"/>
        <v>0.35303240740740738</v>
      </c>
      <c r="O485" s="114">
        <f t="shared" si="91"/>
        <v>8.4727777777777771</v>
      </c>
      <c r="P485" s="120">
        <f t="shared" si="92"/>
        <v>8</v>
      </c>
      <c r="Q485" s="120">
        <f t="shared" si="93"/>
        <v>8</v>
      </c>
      <c r="R485" s="120">
        <f t="shared" si="96"/>
        <v>0</v>
      </c>
      <c r="S485" s="120">
        <f t="shared" si="94"/>
        <v>0</v>
      </c>
      <c r="T485" s="120" t="str">
        <f t="shared" si="86"/>
        <v>정</v>
      </c>
      <c r="U485" s="113">
        <f>IFERROR(IF(P485&lt;8,기준정보!$H$7-N485,0),0)</f>
        <v>0</v>
      </c>
      <c r="V485" s="120">
        <f t="shared" si="95"/>
        <v>0</v>
      </c>
      <c r="W485" s="110"/>
    </row>
    <row r="486" spans="1:23">
      <c r="A486" s="89" t="s">
        <v>751</v>
      </c>
      <c r="B486" s="89" t="s">
        <v>297</v>
      </c>
      <c r="C486" s="89" t="s">
        <v>45</v>
      </c>
      <c r="D486" s="89" t="s">
        <v>231</v>
      </c>
      <c r="E486" s="89" t="s">
        <v>82</v>
      </c>
      <c r="F486" s="102">
        <f t="shared" si="85"/>
        <v>43868</v>
      </c>
      <c r="G486" s="125" t="str">
        <f t="shared" si="87"/>
        <v>2월</v>
      </c>
      <c r="H486" s="108">
        <f t="shared" si="88"/>
        <v>5</v>
      </c>
      <c r="I486" s="108" t="str">
        <f>VLOOKUP(H486,기준정보!D:E,2,FALSE)</f>
        <v>금</v>
      </c>
      <c r="J486" s="110" t="str">
        <f>IFERROR(VLOOKUP(F486,기준정보!A:B,2,FALSE),"")</f>
        <v/>
      </c>
      <c r="K486" s="110" t="str">
        <f t="shared" si="89"/>
        <v>정상근무</v>
      </c>
      <c r="L486" s="113">
        <f>IFERROR(IF(E486-D486&lt;0,기준정보!$H$11-공여사들_가공!D486+공여사들_가공!E486,E486-D486),"")</f>
        <v>0.33975694444444432</v>
      </c>
      <c r="M486" s="113" t="str">
        <f>IF(E486&gt;=기준정보!$H$4,기준정보!$H$6,IF(E486&gt;=기준정보!$H$3,E486-기준정보!$H$3,IF(E486&gt;=기준정보!$H$2,기준정보!$H$5,IF(E486&gt;=기준정보!$H$1,E486-기준정보!$H$1,0))))</f>
        <v>1:00:00</v>
      </c>
      <c r="N486" s="113">
        <f t="shared" si="90"/>
        <v>0.29809027777777763</v>
      </c>
      <c r="O486" s="114">
        <f t="shared" si="91"/>
        <v>7.1541666666666668</v>
      </c>
      <c r="P486" s="120">
        <f t="shared" si="92"/>
        <v>7</v>
      </c>
      <c r="Q486" s="120">
        <f t="shared" si="93"/>
        <v>7</v>
      </c>
      <c r="R486" s="120">
        <f t="shared" si="96"/>
        <v>0</v>
      </c>
      <c r="S486" s="120">
        <f t="shared" si="94"/>
        <v>0</v>
      </c>
      <c r="T486" s="120" t="str">
        <f t="shared" si="86"/>
        <v>정</v>
      </c>
      <c r="U486" s="113">
        <f>IFERROR(IF(P486&lt;8,기준정보!$H$7-N486,0),0)</f>
        <v>3.524305555555568E-2</v>
      </c>
      <c r="V486" s="120">
        <f t="shared" si="95"/>
        <v>51</v>
      </c>
      <c r="W486" s="110"/>
    </row>
    <row r="487" spans="1:23">
      <c r="A487" s="89" t="s">
        <v>751</v>
      </c>
      <c r="B487" s="89" t="s">
        <v>298</v>
      </c>
      <c r="C487" s="89" t="s">
        <v>48</v>
      </c>
      <c r="D487" s="89" t="s">
        <v>229</v>
      </c>
      <c r="E487" s="89" t="s">
        <v>757</v>
      </c>
      <c r="F487" s="102">
        <f t="shared" si="85"/>
        <v>43868</v>
      </c>
      <c r="G487" s="125" t="str">
        <f t="shared" si="87"/>
        <v>2월</v>
      </c>
      <c r="H487" s="108">
        <f t="shared" si="88"/>
        <v>5</v>
      </c>
      <c r="I487" s="108" t="str">
        <f>VLOOKUP(H487,기준정보!D:E,2,FALSE)</f>
        <v>금</v>
      </c>
      <c r="J487" s="110" t="str">
        <f>IFERROR(VLOOKUP(F487,기준정보!A:B,2,FALSE),"")</f>
        <v/>
      </c>
      <c r="K487" s="110" t="str">
        <f t="shared" si="89"/>
        <v>정상근무</v>
      </c>
      <c r="L487" s="113">
        <f>IFERROR(IF(E487-D487&lt;0,기준정보!$H$11-공여사들_가공!D487+공여사들_가공!E487,E487-D487),"")</f>
        <v>0.38417824074074064</v>
      </c>
      <c r="M487" s="113">
        <f>IF(E487&gt;=기준정보!$H$4,기준정보!$H$6,IF(E487&gt;=기준정보!$H$3,E487-기준정보!$H$3,IF(E487&gt;=기준정보!$H$2,기준정보!$H$5,IF(E487&gt;=기준정보!$H$1,E487-기준정보!$H$1,0))))</f>
        <v>1.7546296296296227E-2</v>
      </c>
      <c r="N487" s="113">
        <f t="shared" si="90"/>
        <v>0.36663194444444441</v>
      </c>
      <c r="O487" s="114">
        <f t="shared" si="91"/>
        <v>8.7991666666666664</v>
      </c>
      <c r="P487" s="120">
        <f t="shared" si="92"/>
        <v>8</v>
      </c>
      <c r="Q487" s="120">
        <f t="shared" si="93"/>
        <v>8</v>
      </c>
      <c r="R487" s="120">
        <f t="shared" si="96"/>
        <v>0</v>
      </c>
      <c r="S487" s="120">
        <f t="shared" si="94"/>
        <v>0</v>
      </c>
      <c r="T487" s="120" t="str">
        <f t="shared" si="86"/>
        <v>정</v>
      </c>
      <c r="U487" s="113">
        <f>IFERROR(IF(P487&lt;8,기준정보!$H$7-N487,0),0)</f>
        <v>0</v>
      </c>
      <c r="V487" s="120">
        <f t="shared" si="95"/>
        <v>0</v>
      </c>
      <c r="W487" s="110"/>
    </row>
    <row r="488" spans="1:23">
      <c r="A488" s="89" t="s">
        <v>751</v>
      </c>
      <c r="B488" s="89" t="s">
        <v>299</v>
      </c>
      <c r="C488" s="89" t="s">
        <v>47</v>
      </c>
      <c r="D488" s="89" t="s">
        <v>399</v>
      </c>
      <c r="E488" s="89" t="s">
        <v>758</v>
      </c>
      <c r="F488" s="102">
        <f t="shared" si="85"/>
        <v>43868</v>
      </c>
      <c r="G488" s="125" t="str">
        <f t="shared" si="87"/>
        <v>2월</v>
      </c>
      <c r="H488" s="108">
        <f t="shared" si="88"/>
        <v>5</v>
      </c>
      <c r="I488" s="108" t="str">
        <f>VLOOKUP(H488,기준정보!D:E,2,FALSE)</f>
        <v>금</v>
      </c>
      <c r="J488" s="110" t="str">
        <f>IFERROR(VLOOKUP(F488,기준정보!A:B,2,FALSE),"")</f>
        <v/>
      </c>
      <c r="K488" s="110" t="str">
        <f t="shared" si="89"/>
        <v>정상근무</v>
      </c>
      <c r="L488" s="113">
        <f>IFERROR(IF(E488-D488&lt;0,기준정보!$H$11-공여사들_가공!D488+공여사들_가공!E488,E488-D488),"")</f>
        <v>0.41163194444444456</v>
      </c>
      <c r="M488" s="113" t="str">
        <f>IF(E488&gt;=기준정보!$H$4,기준정보!$H$6,IF(E488&gt;=기준정보!$H$3,E488-기준정보!$H$3,IF(E488&gt;=기준정보!$H$2,기준정보!$H$5,IF(E488&gt;=기준정보!$H$1,E488-기준정보!$H$1,0))))</f>
        <v>2:00:00</v>
      </c>
      <c r="N488" s="113">
        <f t="shared" si="90"/>
        <v>0.32829861111111125</v>
      </c>
      <c r="O488" s="114">
        <f t="shared" si="91"/>
        <v>7.8791666666666673</v>
      </c>
      <c r="P488" s="120">
        <f t="shared" si="92"/>
        <v>7</v>
      </c>
      <c r="Q488" s="120">
        <f t="shared" si="93"/>
        <v>7</v>
      </c>
      <c r="R488" s="120">
        <f t="shared" si="96"/>
        <v>0</v>
      </c>
      <c r="S488" s="120">
        <f t="shared" si="94"/>
        <v>0</v>
      </c>
      <c r="T488" s="120" t="str">
        <f t="shared" si="86"/>
        <v>정</v>
      </c>
      <c r="U488" s="113">
        <f>IFERROR(IF(P488&lt;8,기준정보!$H$7-N488,0),0)</f>
        <v>5.0347222222220656E-3</v>
      </c>
      <c r="V488" s="120">
        <f t="shared" si="95"/>
        <v>7</v>
      </c>
      <c r="W488" s="110"/>
    </row>
    <row r="489" spans="1:23">
      <c r="A489" s="89" t="s">
        <v>751</v>
      </c>
      <c r="B489" s="89" t="s">
        <v>300</v>
      </c>
      <c r="C489" s="89" t="s">
        <v>47</v>
      </c>
      <c r="D489" s="89" t="s">
        <v>237</v>
      </c>
      <c r="E489" s="89" t="s">
        <v>759</v>
      </c>
      <c r="F489" s="102">
        <f t="shared" si="85"/>
        <v>43868</v>
      </c>
      <c r="G489" s="125" t="str">
        <f t="shared" si="87"/>
        <v>2월</v>
      </c>
      <c r="H489" s="108">
        <f t="shared" si="88"/>
        <v>5</v>
      </c>
      <c r="I489" s="108" t="str">
        <f>VLOOKUP(H489,기준정보!D:E,2,FALSE)</f>
        <v>금</v>
      </c>
      <c r="J489" s="110" t="str">
        <f>IFERROR(VLOOKUP(F489,기준정보!A:B,2,FALSE),"")</f>
        <v/>
      </c>
      <c r="K489" s="110" t="str">
        <f t="shared" si="89"/>
        <v>정상근무</v>
      </c>
      <c r="L489" s="113">
        <f>IFERROR(IF(E489-D489&lt;0,기준정보!$H$11-공여사들_가공!D489+공여사들_가공!E489,E489-D489),"")</f>
        <v>0.54934027777777772</v>
      </c>
      <c r="M489" s="113" t="str">
        <f>IF(E489&gt;=기준정보!$H$4,기준정보!$H$6,IF(E489&gt;=기준정보!$H$3,E489-기준정보!$H$3,IF(E489&gt;=기준정보!$H$2,기준정보!$H$5,IF(E489&gt;=기준정보!$H$1,E489-기준정보!$H$1,0))))</f>
        <v>2:00:00</v>
      </c>
      <c r="N489" s="113">
        <f t="shared" si="90"/>
        <v>0.4660069444444444</v>
      </c>
      <c r="O489" s="114">
        <f t="shared" si="91"/>
        <v>11.184166666666666</v>
      </c>
      <c r="P489" s="120">
        <f t="shared" si="92"/>
        <v>11</v>
      </c>
      <c r="Q489" s="120">
        <f t="shared" si="93"/>
        <v>8</v>
      </c>
      <c r="R489" s="120">
        <f t="shared" si="96"/>
        <v>3</v>
      </c>
      <c r="S489" s="120">
        <f t="shared" si="94"/>
        <v>0</v>
      </c>
      <c r="T489" s="120" t="str">
        <f t="shared" si="86"/>
        <v>정</v>
      </c>
      <c r="U489" s="113">
        <f>IFERROR(IF(P489&lt;8,기준정보!$H$7-N489,0),0)</f>
        <v>0</v>
      </c>
      <c r="V489" s="120">
        <f t="shared" si="95"/>
        <v>0</v>
      </c>
      <c r="W489" s="110"/>
    </row>
    <row r="490" spans="1:23">
      <c r="A490" s="89" t="s">
        <v>751</v>
      </c>
      <c r="B490" s="89" t="s">
        <v>301</v>
      </c>
      <c r="C490" s="89" t="s">
        <v>44</v>
      </c>
      <c r="D490" s="89" t="s">
        <v>177</v>
      </c>
      <c r="E490" s="89" t="s">
        <v>760</v>
      </c>
      <c r="F490" s="102">
        <f t="shared" si="85"/>
        <v>43868</v>
      </c>
      <c r="G490" s="125" t="str">
        <f t="shared" si="87"/>
        <v>2월</v>
      </c>
      <c r="H490" s="108">
        <f t="shared" si="88"/>
        <v>5</v>
      </c>
      <c r="I490" s="108" t="str">
        <f>VLOOKUP(H490,기준정보!D:E,2,FALSE)</f>
        <v>금</v>
      </c>
      <c r="J490" s="110" t="str">
        <f>IFERROR(VLOOKUP(F490,기준정보!A:B,2,FALSE),"")</f>
        <v/>
      </c>
      <c r="K490" s="110" t="str">
        <f t="shared" si="89"/>
        <v>정상근무</v>
      </c>
      <c r="L490" s="113">
        <f>IFERROR(IF(E490-D490&lt;0,기준정보!$H$11-공여사들_가공!D490+공여사들_가공!E490,E490-D490),"")</f>
        <v>0.51733796296296308</v>
      </c>
      <c r="M490" s="113" t="str">
        <f>IF(E490&gt;=기준정보!$H$4,기준정보!$H$6,IF(E490&gt;=기준정보!$H$3,E490-기준정보!$H$3,IF(E490&gt;=기준정보!$H$2,기준정보!$H$5,IF(E490&gt;=기준정보!$H$1,E490-기준정보!$H$1,0))))</f>
        <v>2:00:00</v>
      </c>
      <c r="N490" s="113">
        <f t="shared" si="90"/>
        <v>0.43400462962962977</v>
      </c>
      <c r="O490" s="114">
        <f t="shared" si="91"/>
        <v>10.416111111111112</v>
      </c>
      <c r="P490" s="120">
        <f t="shared" si="92"/>
        <v>10</v>
      </c>
      <c r="Q490" s="120">
        <f t="shared" si="93"/>
        <v>8</v>
      </c>
      <c r="R490" s="120">
        <f t="shared" si="96"/>
        <v>2</v>
      </c>
      <c r="S490" s="120">
        <f t="shared" si="94"/>
        <v>0</v>
      </c>
      <c r="T490" s="120" t="str">
        <f t="shared" si="86"/>
        <v>정</v>
      </c>
      <c r="U490" s="113">
        <f>IFERROR(IF(P490&lt;8,기준정보!$H$7-N490,0),0)</f>
        <v>0</v>
      </c>
      <c r="V490" s="120">
        <f t="shared" si="95"/>
        <v>0</v>
      </c>
      <c r="W490" s="110"/>
    </row>
    <row r="491" spans="1:23">
      <c r="A491" s="89" t="s">
        <v>751</v>
      </c>
      <c r="B491" s="89" t="s">
        <v>288</v>
      </c>
      <c r="C491" s="89" t="s">
        <v>45</v>
      </c>
      <c r="D491" s="89" t="s">
        <v>241</v>
      </c>
      <c r="E491" s="89" t="s">
        <v>761</v>
      </c>
      <c r="F491" s="102">
        <f t="shared" si="85"/>
        <v>43868</v>
      </c>
      <c r="G491" s="125" t="str">
        <f t="shared" si="87"/>
        <v>2월</v>
      </c>
      <c r="H491" s="108">
        <f t="shared" si="88"/>
        <v>5</v>
      </c>
      <c r="I491" s="108" t="str">
        <f>VLOOKUP(H491,기준정보!D:E,2,FALSE)</f>
        <v>금</v>
      </c>
      <c r="J491" s="110" t="str">
        <f>IFERROR(VLOOKUP(F491,기준정보!A:B,2,FALSE),"")</f>
        <v/>
      </c>
      <c r="K491" s="110" t="str">
        <f t="shared" si="89"/>
        <v>정상근무</v>
      </c>
      <c r="L491" s="113">
        <f>IFERROR(IF(E491-D491&lt;0,기준정보!$H$11-공여사들_가공!D491+공여사들_가공!E491,E491-D491),"")</f>
        <v>0.56115740740740727</v>
      </c>
      <c r="M491" s="113" t="str">
        <f>IF(E491&gt;=기준정보!$H$4,기준정보!$H$6,IF(E491&gt;=기준정보!$H$3,E491-기준정보!$H$3,IF(E491&gt;=기준정보!$H$2,기준정보!$H$5,IF(E491&gt;=기준정보!$H$1,E491-기준정보!$H$1,0))))</f>
        <v>2:00:00</v>
      </c>
      <c r="N491" s="113">
        <f t="shared" si="90"/>
        <v>0.47782407407407396</v>
      </c>
      <c r="O491" s="114">
        <f t="shared" si="91"/>
        <v>11.467777777777778</v>
      </c>
      <c r="P491" s="120">
        <f t="shared" si="92"/>
        <v>11</v>
      </c>
      <c r="Q491" s="120">
        <f t="shared" si="93"/>
        <v>8</v>
      </c>
      <c r="R491" s="120">
        <f t="shared" si="96"/>
        <v>3</v>
      </c>
      <c r="S491" s="120">
        <f t="shared" si="94"/>
        <v>0</v>
      </c>
      <c r="T491" s="120" t="str">
        <f t="shared" si="86"/>
        <v>정</v>
      </c>
      <c r="U491" s="113">
        <f>IFERROR(IF(P491&lt;8,기준정보!$H$7-N491,0),0)</f>
        <v>0</v>
      </c>
      <c r="V491" s="120">
        <f t="shared" si="95"/>
        <v>0</v>
      </c>
      <c r="W491" s="110"/>
    </row>
    <row r="492" spans="1:23">
      <c r="A492" s="89" t="s">
        <v>751</v>
      </c>
      <c r="B492" s="89" t="s">
        <v>289</v>
      </c>
      <c r="C492" s="89" t="s">
        <v>44</v>
      </c>
      <c r="D492" s="89" t="s">
        <v>762</v>
      </c>
      <c r="E492" s="89" t="s">
        <v>763</v>
      </c>
      <c r="F492" s="102">
        <f t="shared" si="85"/>
        <v>43868</v>
      </c>
      <c r="G492" s="125" t="str">
        <f t="shared" si="87"/>
        <v>2월</v>
      </c>
      <c r="H492" s="108">
        <f t="shared" si="88"/>
        <v>5</v>
      </c>
      <c r="I492" s="108" t="str">
        <f>VLOOKUP(H492,기준정보!D:E,2,FALSE)</f>
        <v>금</v>
      </c>
      <c r="J492" s="110" t="str">
        <f>IFERROR(VLOOKUP(F492,기준정보!A:B,2,FALSE),"")</f>
        <v/>
      </c>
      <c r="K492" s="110" t="str">
        <f t="shared" si="89"/>
        <v>정상근무</v>
      </c>
      <c r="L492" s="113">
        <f>IFERROR(IF(E492-D492&lt;0,기준정보!$H$11-공여사들_가공!D492+공여사들_가공!E492,E492-D492),"")</f>
        <v>0.49646990740740743</v>
      </c>
      <c r="M492" s="113" t="str">
        <f>IF(E492&gt;=기준정보!$H$4,기준정보!$H$6,IF(E492&gt;=기준정보!$H$3,E492-기준정보!$H$3,IF(E492&gt;=기준정보!$H$2,기준정보!$H$5,IF(E492&gt;=기준정보!$H$1,E492-기준정보!$H$1,0))))</f>
        <v>2:00:00</v>
      </c>
      <c r="N492" s="113">
        <f t="shared" si="90"/>
        <v>0.41313657407407411</v>
      </c>
      <c r="O492" s="114">
        <f t="shared" si="91"/>
        <v>9.9152777777777779</v>
      </c>
      <c r="P492" s="120">
        <f t="shared" si="92"/>
        <v>9</v>
      </c>
      <c r="Q492" s="120">
        <f t="shared" si="93"/>
        <v>8</v>
      </c>
      <c r="R492" s="120">
        <f t="shared" si="96"/>
        <v>1</v>
      </c>
      <c r="S492" s="120">
        <f t="shared" si="94"/>
        <v>0</v>
      </c>
      <c r="T492" s="120" t="str">
        <f t="shared" si="86"/>
        <v>정</v>
      </c>
      <c r="U492" s="113">
        <f>IFERROR(IF(P492&lt;8,기준정보!$H$7-N492,0),0)</f>
        <v>0</v>
      </c>
      <c r="V492" s="120">
        <f t="shared" si="95"/>
        <v>0</v>
      </c>
      <c r="W492" s="110"/>
    </row>
    <row r="493" spans="1:23">
      <c r="A493" s="89" t="s">
        <v>751</v>
      </c>
      <c r="B493" s="89" t="s">
        <v>290</v>
      </c>
      <c r="C493" s="89" t="s">
        <v>49</v>
      </c>
      <c r="D493" s="89" t="s">
        <v>764</v>
      </c>
      <c r="E493" s="89" t="s">
        <v>187</v>
      </c>
      <c r="F493" s="102">
        <f t="shared" si="85"/>
        <v>43868</v>
      </c>
      <c r="G493" s="125" t="str">
        <f t="shared" si="87"/>
        <v>2월</v>
      </c>
      <c r="H493" s="108">
        <f t="shared" si="88"/>
        <v>5</v>
      </c>
      <c r="I493" s="108" t="str">
        <f>VLOOKUP(H493,기준정보!D:E,2,FALSE)</f>
        <v>금</v>
      </c>
      <c r="J493" s="110" t="str">
        <f>IFERROR(VLOOKUP(F493,기준정보!A:B,2,FALSE),"")</f>
        <v/>
      </c>
      <c r="K493" s="110" t="str">
        <f t="shared" si="89"/>
        <v>정상근무</v>
      </c>
      <c r="L493" s="113">
        <f>IFERROR(IF(E493-D493&lt;0,기준정보!$H$11-공여사들_가공!D493+공여사들_가공!E493,E493-D493),"")</f>
        <v>0.37564814814814806</v>
      </c>
      <c r="M493" s="113">
        <f>IF(E493&gt;=기준정보!$H$4,기준정보!$H$6,IF(E493&gt;=기준정보!$H$3,E493-기준정보!$H$3,IF(E493&gt;=기준정보!$H$2,기준정보!$H$5,IF(E493&gt;=기준정보!$H$1,E493-기준정보!$H$1,0))))</f>
        <v>6.7013888888888262E-3</v>
      </c>
      <c r="N493" s="113">
        <f t="shared" si="90"/>
        <v>0.36894675925925924</v>
      </c>
      <c r="O493" s="114">
        <f t="shared" si="91"/>
        <v>8.8547222222222217</v>
      </c>
      <c r="P493" s="120">
        <f t="shared" si="92"/>
        <v>8</v>
      </c>
      <c r="Q493" s="120">
        <f t="shared" si="93"/>
        <v>8</v>
      </c>
      <c r="R493" s="120">
        <f t="shared" si="96"/>
        <v>0</v>
      </c>
      <c r="S493" s="120">
        <f t="shared" si="94"/>
        <v>0</v>
      </c>
      <c r="T493" s="120" t="str">
        <f t="shared" si="86"/>
        <v>정</v>
      </c>
      <c r="U493" s="113">
        <f>IFERROR(IF(P493&lt;8,기준정보!$H$7-N493,0),0)</f>
        <v>0</v>
      </c>
      <c r="V493" s="120">
        <f t="shared" si="95"/>
        <v>0</v>
      </c>
      <c r="W493" s="110"/>
    </row>
    <row r="494" spans="1:23">
      <c r="A494" s="89" t="s">
        <v>751</v>
      </c>
      <c r="B494" s="89" t="s">
        <v>291</v>
      </c>
      <c r="C494" s="89" t="s">
        <v>309</v>
      </c>
      <c r="D494" s="89" t="s">
        <v>50</v>
      </c>
      <c r="E494" s="89" t="s">
        <v>50</v>
      </c>
      <c r="F494" s="102">
        <f t="shared" si="85"/>
        <v>43868</v>
      </c>
      <c r="G494" s="125" t="str">
        <f t="shared" si="87"/>
        <v>2월</v>
      </c>
      <c r="H494" s="108">
        <f t="shared" si="88"/>
        <v>5</v>
      </c>
      <c r="I494" s="108" t="str">
        <f>VLOOKUP(H494,기준정보!D:E,2,FALSE)</f>
        <v>금</v>
      </c>
      <c r="J494" s="110" t="str">
        <f>IFERROR(VLOOKUP(F494,기준정보!A:B,2,FALSE),"")</f>
        <v/>
      </c>
      <c r="K494" s="110" t="str">
        <f t="shared" si="89"/>
        <v>정상근무</v>
      </c>
      <c r="L494" s="113" t="str">
        <f>IFERROR(IF(E494-D494&lt;0,기준정보!$H$11-공여사들_가공!D494+공여사들_가공!E494,E494-D494),"")</f>
        <v/>
      </c>
      <c r="M494" s="113">
        <f>IF(E494&gt;=기준정보!$H$4,기준정보!$H$6,IF(E494&gt;=기준정보!$H$3,E494-기준정보!$H$3,IF(E494&gt;=기준정보!$H$2,기준정보!$H$5,IF(E494&gt;=기준정보!$H$1,E494-기준정보!$H$1,0))))</f>
        <v>0</v>
      </c>
      <c r="N494" s="113" t="str">
        <f t="shared" si="90"/>
        <v/>
      </c>
      <c r="O494" s="114" t="str">
        <f t="shared" si="91"/>
        <v/>
      </c>
      <c r="P494" s="120">
        <f t="shared" si="92"/>
        <v>0</v>
      </c>
      <c r="Q494" s="120">
        <f t="shared" si="93"/>
        <v>0</v>
      </c>
      <c r="R494" s="120">
        <f t="shared" si="96"/>
        <v>0</v>
      </c>
      <c r="S494" s="120">
        <f t="shared" si="94"/>
        <v>0</v>
      </c>
      <c r="T494" s="120" t="str">
        <f t="shared" si="86"/>
        <v/>
      </c>
      <c r="U494" s="113">
        <f>IFERROR(IF(P494&lt;8,기준정보!$H$7-N494,0),0)</f>
        <v>0</v>
      </c>
      <c r="V494" s="120">
        <f t="shared" si="95"/>
        <v>0</v>
      </c>
      <c r="W494" s="110"/>
    </row>
    <row r="495" spans="1:23">
      <c r="A495" s="89" t="s">
        <v>751</v>
      </c>
      <c r="B495" s="89" t="s">
        <v>292</v>
      </c>
      <c r="C495" s="89" t="s">
        <v>45</v>
      </c>
      <c r="D495" s="89" t="s">
        <v>50</v>
      </c>
      <c r="E495" s="89" t="s">
        <v>50</v>
      </c>
      <c r="F495" s="102">
        <f t="shared" si="85"/>
        <v>43868</v>
      </c>
      <c r="G495" s="125" t="str">
        <f t="shared" si="87"/>
        <v>2월</v>
      </c>
      <c r="H495" s="108">
        <f t="shared" si="88"/>
        <v>5</v>
      </c>
      <c r="I495" s="108" t="str">
        <f>VLOOKUP(H495,기준정보!D:E,2,FALSE)</f>
        <v>금</v>
      </c>
      <c r="J495" s="110" t="str">
        <f>IFERROR(VLOOKUP(F495,기준정보!A:B,2,FALSE),"")</f>
        <v/>
      </c>
      <c r="K495" s="110" t="str">
        <f t="shared" si="89"/>
        <v>정상근무</v>
      </c>
      <c r="L495" s="113" t="str">
        <f>IFERROR(IF(E495-D495&lt;0,기준정보!$H$11-공여사들_가공!D495+공여사들_가공!E495,E495-D495),"")</f>
        <v/>
      </c>
      <c r="M495" s="113">
        <f>IF(E495&gt;=기준정보!$H$4,기준정보!$H$6,IF(E495&gt;=기준정보!$H$3,E495-기준정보!$H$3,IF(E495&gt;=기준정보!$H$2,기준정보!$H$5,IF(E495&gt;=기준정보!$H$1,E495-기준정보!$H$1,0))))</f>
        <v>0</v>
      </c>
      <c r="N495" s="113" t="str">
        <f t="shared" si="90"/>
        <v/>
      </c>
      <c r="O495" s="114" t="str">
        <f t="shared" si="91"/>
        <v/>
      </c>
      <c r="P495" s="120">
        <f t="shared" si="92"/>
        <v>0</v>
      </c>
      <c r="Q495" s="120">
        <f t="shared" si="93"/>
        <v>0</v>
      </c>
      <c r="R495" s="120">
        <f t="shared" si="96"/>
        <v>0</v>
      </c>
      <c r="S495" s="120">
        <f t="shared" si="94"/>
        <v>0</v>
      </c>
      <c r="T495" s="120" t="str">
        <f t="shared" si="86"/>
        <v/>
      </c>
      <c r="U495" s="113">
        <f>IFERROR(IF(P495&lt;8,기준정보!$H$7-N495,0),0)</f>
        <v>0</v>
      </c>
      <c r="V495" s="120">
        <f t="shared" si="95"/>
        <v>0</v>
      </c>
      <c r="W495" s="110"/>
    </row>
    <row r="496" spans="1:23">
      <c r="A496" s="89" t="s">
        <v>765</v>
      </c>
      <c r="B496" s="89" t="s">
        <v>294</v>
      </c>
      <c r="C496" s="89" t="s">
        <v>45</v>
      </c>
      <c r="D496" s="89" t="s">
        <v>50</v>
      </c>
      <c r="E496" s="89" t="s">
        <v>50</v>
      </c>
      <c r="F496" s="102">
        <f t="shared" si="85"/>
        <v>43869</v>
      </c>
      <c r="G496" s="125" t="str">
        <f t="shared" si="87"/>
        <v>2월</v>
      </c>
      <c r="H496" s="108">
        <f t="shared" si="88"/>
        <v>6</v>
      </c>
      <c r="I496" s="108" t="str">
        <f>VLOOKUP(H496,기준정보!D:E,2,FALSE)</f>
        <v>토</v>
      </c>
      <c r="J496" s="110" t="str">
        <f>IFERROR(VLOOKUP(F496,기준정보!A:B,2,FALSE),"")</f>
        <v/>
      </c>
      <c r="K496" s="110" t="str">
        <f t="shared" si="89"/>
        <v>휴무</v>
      </c>
      <c r="L496" s="113" t="str">
        <f>IFERROR(IF(E496-D496&lt;0,기준정보!$H$11-공여사들_가공!D496+공여사들_가공!E496,E496-D496),"")</f>
        <v/>
      </c>
      <c r="M496" s="113">
        <f>IF(E496&gt;=기준정보!$H$4,기준정보!$H$6,IF(E496&gt;=기준정보!$H$3,E496-기준정보!$H$3,IF(E496&gt;=기준정보!$H$2,기준정보!$H$5,IF(E496&gt;=기준정보!$H$1,E496-기준정보!$H$1,0))))</f>
        <v>0</v>
      </c>
      <c r="N496" s="113" t="str">
        <f t="shared" si="90"/>
        <v/>
      </c>
      <c r="O496" s="114" t="str">
        <f t="shared" si="91"/>
        <v/>
      </c>
      <c r="P496" s="120">
        <f t="shared" si="92"/>
        <v>0</v>
      </c>
      <c r="Q496" s="120">
        <f t="shared" si="93"/>
        <v>0</v>
      </c>
      <c r="R496" s="120">
        <f t="shared" si="96"/>
        <v>0</v>
      </c>
      <c r="S496" s="120">
        <f t="shared" si="94"/>
        <v>0</v>
      </c>
      <c r="T496" s="120" t="str">
        <f t="shared" si="86"/>
        <v/>
      </c>
      <c r="U496" s="113">
        <f>IFERROR(IF(P496&lt;8,기준정보!$H$7-N496,0),0)</f>
        <v>0</v>
      </c>
      <c r="V496" s="120">
        <f t="shared" si="95"/>
        <v>0</v>
      </c>
      <c r="W496" s="110"/>
    </row>
    <row r="497" spans="1:23">
      <c r="A497" s="89" t="s">
        <v>765</v>
      </c>
      <c r="B497" s="89" t="s">
        <v>295</v>
      </c>
      <c r="C497" s="89" t="s">
        <v>43</v>
      </c>
      <c r="D497" s="89" t="s">
        <v>50</v>
      </c>
      <c r="E497" s="89" t="s">
        <v>50</v>
      </c>
      <c r="F497" s="102">
        <f t="shared" si="85"/>
        <v>43869</v>
      </c>
      <c r="G497" s="125" t="str">
        <f t="shared" si="87"/>
        <v>2월</v>
      </c>
      <c r="H497" s="108">
        <f t="shared" si="88"/>
        <v>6</v>
      </c>
      <c r="I497" s="108" t="str">
        <f>VLOOKUP(H497,기준정보!D:E,2,FALSE)</f>
        <v>토</v>
      </c>
      <c r="J497" s="110" t="str">
        <f>IFERROR(VLOOKUP(F497,기준정보!A:B,2,FALSE),"")</f>
        <v/>
      </c>
      <c r="K497" s="110" t="str">
        <f t="shared" si="89"/>
        <v>휴무</v>
      </c>
      <c r="L497" s="113" t="str">
        <f>IFERROR(IF(E497-D497&lt;0,기준정보!$H$11-공여사들_가공!D497+공여사들_가공!E497,E497-D497),"")</f>
        <v/>
      </c>
      <c r="M497" s="113">
        <f>IF(E497&gt;=기준정보!$H$4,기준정보!$H$6,IF(E497&gt;=기준정보!$H$3,E497-기준정보!$H$3,IF(E497&gt;=기준정보!$H$2,기준정보!$H$5,IF(E497&gt;=기준정보!$H$1,E497-기준정보!$H$1,0))))</f>
        <v>0</v>
      </c>
      <c r="N497" s="113" t="str">
        <f t="shared" si="90"/>
        <v/>
      </c>
      <c r="O497" s="114" t="str">
        <f t="shared" si="91"/>
        <v/>
      </c>
      <c r="P497" s="120">
        <f t="shared" si="92"/>
        <v>0</v>
      </c>
      <c r="Q497" s="120">
        <f t="shared" si="93"/>
        <v>0</v>
      </c>
      <c r="R497" s="120">
        <f t="shared" si="96"/>
        <v>0</v>
      </c>
      <c r="S497" s="120">
        <f t="shared" si="94"/>
        <v>0</v>
      </c>
      <c r="T497" s="120" t="str">
        <f t="shared" si="86"/>
        <v/>
      </c>
      <c r="U497" s="113">
        <f>IFERROR(IF(P497&lt;8,기준정보!$H$7-N497,0),0)</f>
        <v>0</v>
      </c>
      <c r="V497" s="120">
        <f t="shared" si="95"/>
        <v>0</v>
      </c>
      <c r="W497" s="110"/>
    </row>
    <row r="498" spans="1:23">
      <c r="A498" s="89" t="s">
        <v>765</v>
      </c>
      <c r="B498" s="89" t="s">
        <v>296</v>
      </c>
      <c r="C498" s="89" t="s">
        <v>46</v>
      </c>
      <c r="D498" s="89" t="s">
        <v>50</v>
      </c>
      <c r="E498" s="89" t="s">
        <v>50</v>
      </c>
      <c r="F498" s="102">
        <f t="shared" si="85"/>
        <v>43869</v>
      </c>
      <c r="G498" s="125" t="str">
        <f t="shared" si="87"/>
        <v>2월</v>
      </c>
      <c r="H498" s="108">
        <f t="shared" si="88"/>
        <v>6</v>
      </c>
      <c r="I498" s="108" t="str">
        <f>VLOOKUP(H498,기준정보!D:E,2,FALSE)</f>
        <v>토</v>
      </c>
      <c r="J498" s="110" t="str">
        <f>IFERROR(VLOOKUP(F498,기준정보!A:B,2,FALSE),"")</f>
        <v/>
      </c>
      <c r="K498" s="110" t="str">
        <f t="shared" si="89"/>
        <v>휴무</v>
      </c>
      <c r="L498" s="113" t="str">
        <f>IFERROR(IF(E498-D498&lt;0,기준정보!$H$11-공여사들_가공!D498+공여사들_가공!E498,E498-D498),"")</f>
        <v/>
      </c>
      <c r="M498" s="113">
        <f>IF(E498&gt;=기준정보!$H$4,기준정보!$H$6,IF(E498&gt;=기준정보!$H$3,E498-기준정보!$H$3,IF(E498&gt;=기준정보!$H$2,기준정보!$H$5,IF(E498&gt;=기준정보!$H$1,E498-기준정보!$H$1,0))))</f>
        <v>0</v>
      </c>
      <c r="N498" s="113" t="str">
        <f t="shared" si="90"/>
        <v/>
      </c>
      <c r="O498" s="114" t="str">
        <f t="shared" si="91"/>
        <v/>
      </c>
      <c r="P498" s="120">
        <f t="shared" si="92"/>
        <v>0</v>
      </c>
      <c r="Q498" s="120">
        <f t="shared" si="93"/>
        <v>0</v>
      </c>
      <c r="R498" s="120">
        <f t="shared" si="96"/>
        <v>0</v>
      </c>
      <c r="S498" s="120">
        <f t="shared" si="94"/>
        <v>0</v>
      </c>
      <c r="T498" s="120" t="str">
        <f t="shared" si="86"/>
        <v/>
      </c>
      <c r="U498" s="113">
        <f>IFERROR(IF(P498&lt;8,기준정보!$H$7-N498,0),0)</f>
        <v>0</v>
      </c>
      <c r="V498" s="120">
        <f t="shared" si="95"/>
        <v>0</v>
      </c>
      <c r="W498" s="110"/>
    </row>
    <row r="499" spans="1:23">
      <c r="A499" s="89" t="s">
        <v>765</v>
      </c>
      <c r="B499" s="89" t="s">
        <v>297</v>
      </c>
      <c r="C499" s="89" t="s">
        <v>45</v>
      </c>
      <c r="D499" s="89" t="s">
        <v>50</v>
      </c>
      <c r="E499" s="89" t="s">
        <v>50</v>
      </c>
      <c r="F499" s="102">
        <f t="shared" si="85"/>
        <v>43869</v>
      </c>
      <c r="G499" s="125" t="str">
        <f t="shared" si="87"/>
        <v>2월</v>
      </c>
      <c r="H499" s="108">
        <f t="shared" si="88"/>
        <v>6</v>
      </c>
      <c r="I499" s="108" t="str">
        <f>VLOOKUP(H499,기준정보!D:E,2,FALSE)</f>
        <v>토</v>
      </c>
      <c r="J499" s="110" t="str">
        <f>IFERROR(VLOOKUP(F499,기준정보!A:B,2,FALSE),"")</f>
        <v/>
      </c>
      <c r="K499" s="110" t="str">
        <f t="shared" si="89"/>
        <v>휴무</v>
      </c>
      <c r="L499" s="113" t="str">
        <f>IFERROR(IF(E499-D499&lt;0,기준정보!$H$11-공여사들_가공!D499+공여사들_가공!E499,E499-D499),"")</f>
        <v/>
      </c>
      <c r="M499" s="113">
        <f>IF(E499&gt;=기준정보!$H$4,기준정보!$H$6,IF(E499&gt;=기준정보!$H$3,E499-기준정보!$H$3,IF(E499&gt;=기준정보!$H$2,기준정보!$H$5,IF(E499&gt;=기준정보!$H$1,E499-기준정보!$H$1,0))))</f>
        <v>0</v>
      </c>
      <c r="N499" s="113" t="str">
        <f t="shared" si="90"/>
        <v/>
      </c>
      <c r="O499" s="114" t="str">
        <f t="shared" si="91"/>
        <v/>
      </c>
      <c r="P499" s="120">
        <f t="shared" si="92"/>
        <v>0</v>
      </c>
      <c r="Q499" s="120">
        <f t="shared" si="93"/>
        <v>0</v>
      </c>
      <c r="R499" s="120">
        <f t="shared" si="96"/>
        <v>0</v>
      </c>
      <c r="S499" s="120">
        <f t="shared" si="94"/>
        <v>0</v>
      </c>
      <c r="T499" s="120" t="str">
        <f t="shared" si="86"/>
        <v/>
      </c>
      <c r="U499" s="113">
        <f>IFERROR(IF(P499&lt;8,기준정보!$H$7-N499,0),0)</f>
        <v>0</v>
      </c>
      <c r="V499" s="120">
        <f t="shared" si="95"/>
        <v>0</v>
      </c>
      <c r="W499" s="110"/>
    </row>
    <row r="500" spans="1:23">
      <c r="A500" s="89" t="s">
        <v>765</v>
      </c>
      <c r="B500" s="89" t="s">
        <v>298</v>
      </c>
      <c r="C500" s="89" t="s">
        <v>48</v>
      </c>
      <c r="D500" s="89" t="s">
        <v>50</v>
      </c>
      <c r="E500" s="89" t="s">
        <v>50</v>
      </c>
      <c r="F500" s="102">
        <f t="shared" si="85"/>
        <v>43869</v>
      </c>
      <c r="G500" s="125" t="str">
        <f t="shared" si="87"/>
        <v>2월</v>
      </c>
      <c r="H500" s="108">
        <f t="shared" si="88"/>
        <v>6</v>
      </c>
      <c r="I500" s="108" t="str">
        <f>VLOOKUP(H500,기준정보!D:E,2,FALSE)</f>
        <v>토</v>
      </c>
      <c r="J500" s="110" t="str">
        <f>IFERROR(VLOOKUP(F500,기준정보!A:B,2,FALSE),"")</f>
        <v/>
      </c>
      <c r="K500" s="110" t="str">
        <f t="shared" si="89"/>
        <v>휴무</v>
      </c>
      <c r="L500" s="113" t="str">
        <f>IFERROR(IF(E500-D500&lt;0,기준정보!$H$11-공여사들_가공!D500+공여사들_가공!E500,E500-D500),"")</f>
        <v/>
      </c>
      <c r="M500" s="113">
        <f>IF(E500&gt;=기준정보!$H$4,기준정보!$H$6,IF(E500&gt;=기준정보!$H$3,E500-기준정보!$H$3,IF(E500&gt;=기준정보!$H$2,기준정보!$H$5,IF(E500&gt;=기준정보!$H$1,E500-기준정보!$H$1,0))))</f>
        <v>0</v>
      </c>
      <c r="N500" s="113" t="str">
        <f t="shared" si="90"/>
        <v/>
      </c>
      <c r="O500" s="114" t="str">
        <f t="shared" si="91"/>
        <v/>
      </c>
      <c r="P500" s="120">
        <f t="shared" si="92"/>
        <v>0</v>
      </c>
      <c r="Q500" s="120">
        <f t="shared" si="93"/>
        <v>0</v>
      </c>
      <c r="R500" s="120">
        <f t="shared" si="96"/>
        <v>0</v>
      </c>
      <c r="S500" s="120">
        <f t="shared" si="94"/>
        <v>0</v>
      </c>
      <c r="T500" s="120" t="str">
        <f t="shared" si="86"/>
        <v/>
      </c>
      <c r="U500" s="113">
        <f>IFERROR(IF(P500&lt;8,기준정보!$H$7-N500,0),0)</f>
        <v>0</v>
      </c>
      <c r="V500" s="120">
        <f t="shared" si="95"/>
        <v>0</v>
      </c>
      <c r="W500" s="110"/>
    </row>
    <row r="501" spans="1:23">
      <c r="A501" s="89" t="s">
        <v>765</v>
      </c>
      <c r="B501" s="89" t="s">
        <v>299</v>
      </c>
      <c r="C501" s="89" t="s">
        <v>47</v>
      </c>
      <c r="D501" s="89" t="s">
        <v>50</v>
      </c>
      <c r="E501" s="89" t="s">
        <v>50</v>
      </c>
      <c r="F501" s="102">
        <f t="shared" si="85"/>
        <v>43869</v>
      </c>
      <c r="G501" s="125" t="str">
        <f t="shared" si="87"/>
        <v>2월</v>
      </c>
      <c r="H501" s="108">
        <f t="shared" si="88"/>
        <v>6</v>
      </c>
      <c r="I501" s="108" t="str">
        <f>VLOOKUP(H501,기준정보!D:E,2,FALSE)</f>
        <v>토</v>
      </c>
      <c r="J501" s="110" t="str">
        <f>IFERROR(VLOOKUP(F501,기준정보!A:B,2,FALSE),"")</f>
        <v/>
      </c>
      <c r="K501" s="110" t="str">
        <f t="shared" si="89"/>
        <v>휴무</v>
      </c>
      <c r="L501" s="113" t="str">
        <f>IFERROR(IF(E501-D501&lt;0,기준정보!$H$11-공여사들_가공!D501+공여사들_가공!E501,E501-D501),"")</f>
        <v/>
      </c>
      <c r="M501" s="113">
        <f>IF(E501&gt;=기준정보!$H$4,기준정보!$H$6,IF(E501&gt;=기준정보!$H$3,E501-기준정보!$H$3,IF(E501&gt;=기준정보!$H$2,기준정보!$H$5,IF(E501&gt;=기준정보!$H$1,E501-기준정보!$H$1,0))))</f>
        <v>0</v>
      </c>
      <c r="N501" s="113" t="str">
        <f t="shared" si="90"/>
        <v/>
      </c>
      <c r="O501" s="114" t="str">
        <f t="shared" si="91"/>
        <v/>
      </c>
      <c r="P501" s="120">
        <f t="shared" si="92"/>
        <v>0</v>
      </c>
      <c r="Q501" s="120">
        <f t="shared" si="93"/>
        <v>0</v>
      </c>
      <c r="R501" s="120">
        <f t="shared" si="96"/>
        <v>0</v>
      </c>
      <c r="S501" s="120">
        <f t="shared" si="94"/>
        <v>0</v>
      </c>
      <c r="T501" s="120" t="str">
        <f t="shared" si="86"/>
        <v/>
      </c>
      <c r="U501" s="113">
        <f>IFERROR(IF(P501&lt;8,기준정보!$H$7-N501,0),0)</f>
        <v>0</v>
      </c>
      <c r="V501" s="120">
        <f t="shared" si="95"/>
        <v>0</v>
      </c>
      <c r="W501" s="110"/>
    </row>
    <row r="502" spans="1:23">
      <c r="A502" s="89" t="s">
        <v>765</v>
      </c>
      <c r="B502" s="89" t="s">
        <v>300</v>
      </c>
      <c r="C502" s="89" t="s">
        <v>47</v>
      </c>
      <c r="D502" s="89" t="s">
        <v>50</v>
      </c>
      <c r="E502" s="89" t="s">
        <v>50</v>
      </c>
      <c r="F502" s="102">
        <f t="shared" si="85"/>
        <v>43869</v>
      </c>
      <c r="G502" s="125" t="str">
        <f t="shared" si="87"/>
        <v>2월</v>
      </c>
      <c r="H502" s="108">
        <f t="shared" si="88"/>
        <v>6</v>
      </c>
      <c r="I502" s="108" t="str">
        <f>VLOOKUP(H502,기준정보!D:E,2,FALSE)</f>
        <v>토</v>
      </c>
      <c r="J502" s="110" t="str">
        <f>IFERROR(VLOOKUP(F502,기준정보!A:B,2,FALSE),"")</f>
        <v/>
      </c>
      <c r="K502" s="110" t="str">
        <f t="shared" si="89"/>
        <v>휴무</v>
      </c>
      <c r="L502" s="113" t="str">
        <f>IFERROR(IF(E502-D502&lt;0,기준정보!$H$11-공여사들_가공!D502+공여사들_가공!E502,E502-D502),"")</f>
        <v/>
      </c>
      <c r="M502" s="113">
        <f>IF(E502&gt;=기준정보!$H$4,기준정보!$H$6,IF(E502&gt;=기준정보!$H$3,E502-기준정보!$H$3,IF(E502&gt;=기준정보!$H$2,기준정보!$H$5,IF(E502&gt;=기준정보!$H$1,E502-기준정보!$H$1,0))))</f>
        <v>0</v>
      </c>
      <c r="N502" s="113" t="str">
        <f t="shared" si="90"/>
        <v/>
      </c>
      <c r="O502" s="114" t="str">
        <f t="shared" si="91"/>
        <v/>
      </c>
      <c r="P502" s="120">
        <f t="shared" si="92"/>
        <v>0</v>
      </c>
      <c r="Q502" s="120">
        <f t="shared" si="93"/>
        <v>0</v>
      </c>
      <c r="R502" s="120">
        <f t="shared" si="96"/>
        <v>0</v>
      </c>
      <c r="S502" s="120">
        <f t="shared" si="94"/>
        <v>0</v>
      </c>
      <c r="T502" s="120" t="str">
        <f t="shared" si="86"/>
        <v/>
      </c>
      <c r="U502" s="113">
        <f>IFERROR(IF(P502&lt;8,기준정보!$H$7-N502,0),0)</f>
        <v>0</v>
      </c>
      <c r="V502" s="120">
        <f t="shared" si="95"/>
        <v>0</v>
      </c>
      <c r="W502" s="110"/>
    </row>
    <row r="503" spans="1:23">
      <c r="A503" s="89" t="s">
        <v>765</v>
      </c>
      <c r="B503" s="89" t="s">
        <v>301</v>
      </c>
      <c r="C503" s="89" t="s">
        <v>44</v>
      </c>
      <c r="D503" s="89" t="s">
        <v>50</v>
      </c>
      <c r="E503" s="89" t="s">
        <v>50</v>
      </c>
      <c r="F503" s="102">
        <f t="shared" si="85"/>
        <v>43869</v>
      </c>
      <c r="G503" s="125" t="str">
        <f t="shared" si="87"/>
        <v>2월</v>
      </c>
      <c r="H503" s="108">
        <f t="shared" si="88"/>
        <v>6</v>
      </c>
      <c r="I503" s="108" t="str">
        <f>VLOOKUP(H503,기준정보!D:E,2,FALSE)</f>
        <v>토</v>
      </c>
      <c r="J503" s="110" t="str">
        <f>IFERROR(VLOOKUP(F503,기준정보!A:B,2,FALSE),"")</f>
        <v/>
      </c>
      <c r="K503" s="110" t="str">
        <f t="shared" si="89"/>
        <v>휴무</v>
      </c>
      <c r="L503" s="113" t="str">
        <f>IFERROR(IF(E503-D503&lt;0,기준정보!$H$11-공여사들_가공!D503+공여사들_가공!E503,E503-D503),"")</f>
        <v/>
      </c>
      <c r="M503" s="113">
        <f>IF(E503&gt;=기준정보!$H$4,기준정보!$H$6,IF(E503&gt;=기준정보!$H$3,E503-기준정보!$H$3,IF(E503&gt;=기준정보!$H$2,기준정보!$H$5,IF(E503&gt;=기준정보!$H$1,E503-기준정보!$H$1,0))))</f>
        <v>0</v>
      </c>
      <c r="N503" s="113" t="str">
        <f t="shared" si="90"/>
        <v/>
      </c>
      <c r="O503" s="114" t="str">
        <f t="shared" si="91"/>
        <v/>
      </c>
      <c r="P503" s="120">
        <f t="shared" si="92"/>
        <v>0</v>
      </c>
      <c r="Q503" s="120">
        <f t="shared" si="93"/>
        <v>0</v>
      </c>
      <c r="R503" s="120">
        <f t="shared" si="96"/>
        <v>0</v>
      </c>
      <c r="S503" s="120">
        <f t="shared" si="94"/>
        <v>0</v>
      </c>
      <c r="T503" s="120" t="str">
        <f t="shared" si="86"/>
        <v/>
      </c>
      <c r="U503" s="113">
        <f>IFERROR(IF(P503&lt;8,기준정보!$H$7-N503,0),0)</f>
        <v>0</v>
      </c>
      <c r="V503" s="120">
        <f t="shared" si="95"/>
        <v>0</v>
      </c>
      <c r="W503" s="110"/>
    </row>
    <row r="504" spans="1:23">
      <c r="A504" s="89" t="s">
        <v>765</v>
      </c>
      <c r="B504" s="89" t="s">
        <v>288</v>
      </c>
      <c r="C504" s="89" t="s">
        <v>45</v>
      </c>
      <c r="D504" s="89" t="s">
        <v>50</v>
      </c>
      <c r="E504" s="89" t="s">
        <v>50</v>
      </c>
      <c r="F504" s="102">
        <f t="shared" si="85"/>
        <v>43869</v>
      </c>
      <c r="G504" s="125" t="str">
        <f t="shared" si="87"/>
        <v>2월</v>
      </c>
      <c r="H504" s="108">
        <f t="shared" si="88"/>
        <v>6</v>
      </c>
      <c r="I504" s="108" t="str">
        <f>VLOOKUP(H504,기준정보!D:E,2,FALSE)</f>
        <v>토</v>
      </c>
      <c r="J504" s="110" t="str">
        <f>IFERROR(VLOOKUP(F504,기준정보!A:B,2,FALSE),"")</f>
        <v/>
      </c>
      <c r="K504" s="110" t="str">
        <f t="shared" si="89"/>
        <v>휴무</v>
      </c>
      <c r="L504" s="113" t="str">
        <f>IFERROR(IF(E504-D504&lt;0,기준정보!$H$11-공여사들_가공!D504+공여사들_가공!E504,E504-D504),"")</f>
        <v/>
      </c>
      <c r="M504" s="113">
        <f>IF(E504&gt;=기준정보!$H$4,기준정보!$H$6,IF(E504&gt;=기준정보!$H$3,E504-기준정보!$H$3,IF(E504&gt;=기준정보!$H$2,기준정보!$H$5,IF(E504&gt;=기준정보!$H$1,E504-기준정보!$H$1,0))))</f>
        <v>0</v>
      </c>
      <c r="N504" s="113" t="str">
        <f t="shared" si="90"/>
        <v/>
      </c>
      <c r="O504" s="114" t="str">
        <f t="shared" si="91"/>
        <v/>
      </c>
      <c r="P504" s="120">
        <f t="shared" si="92"/>
        <v>0</v>
      </c>
      <c r="Q504" s="120">
        <f t="shared" si="93"/>
        <v>0</v>
      </c>
      <c r="R504" s="120">
        <f t="shared" si="96"/>
        <v>0</v>
      </c>
      <c r="S504" s="120">
        <f t="shared" si="94"/>
        <v>0</v>
      </c>
      <c r="T504" s="120" t="str">
        <f t="shared" si="86"/>
        <v/>
      </c>
      <c r="U504" s="113">
        <f>IFERROR(IF(P504&lt;8,기준정보!$H$7-N504,0),0)</f>
        <v>0</v>
      </c>
      <c r="V504" s="120">
        <f t="shared" si="95"/>
        <v>0</v>
      </c>
      <c r="W504" s="110"/>
    </row>
    <row r="505" spans="1:23">
      <c r="A505" s="89" t="s">
        <v>765</v>
      </c>
      <c r="B505" s="89" t="s">
        <v>289</v>
      </c>
      <c r="C505" s="89" t="s">
        <v>44</v>
      </c>
      <c r="D505" s="89" t="s">
        <v>50</v>
      </c>
      <c r="E505" s="89" t="s">
        <v>50</v>
      </c>
      <c r="F505" s="102">
        <f t="shared" si="85"/>
        <v>43869</v>
      </c>
      <c r="G505" s="125" t="str">
        <f t="shared" si="87"/>
        <v>2월</v>
      </c>
      <c r="H505" s="108">
        <f t="shared" si="88"/>
        <v>6</v>
      </c>
      <c r="I505" s="108" t="str">
        <f>VLOOKUP(H505,기준정보!D:E,2,FALSE)</f>
        <v>토</v>
      </c>
      <c r="J505" s="110" t="str">
        <f>IFERROR(VLOOKUP(F505,기준정보!A:B,2,FALSE),"")</f>
        <v/>
      </c>
      <c r="K505" s="110" t="str">
        <f t="shared" si="89"/>
        <v>휴무</v>
      </c>
      <c r="L505" s="113" t="str">
        <f>IFERROR(IF(E505-D505&lt;0,기준정보!$H$11-공여사들_가공!D505+공여사들_가공!E505,E505-D505),"")</f>
        <v/>
      </c>
      <c r="M505" s="113">
        <f>IF(E505&gt;=기준정보!$H$4,기준정보!$H$6,IF(E505&gt;=기준정보!$H$3,E505-기준정보!$H$3,IF(E505&gt;=기준정보!$H$2,기준정보!$H$5,IF(E505&gt;=기준정보!$H$1,E505-기준정보!$H$1,0))))</f>
        <v>0</v>
      </c>
      <c r="N505" s="113" t="str">
        <f t="shared" si="90"/>
        <v/>
      </c>
      <c r="O505" s="114" t="str">
        <f t="shared" si="91"/>
        <v/>
      </c>
      <c r="P505" s="120">
        <f t="shared" si="92"/>
        <v>0</v>
      </c>
      <c r="Q505" s="120">
        <f t="shared" si="93"/>
        <v>0</v>
      </c>
      <c r="R505" s="120">
        <f t="shared" si="96"/>
        <v>0</v>
      </c>
      <c r="S505" s="120">
        <f t="shared" si="94"/>
        <v>0</v>
      </c>
      <c r="T505" s="120" t="str">
        <f t="shared" si="86"/>
        <v/>
      </c>
      <c r="U505" s="113">
        <f>IFERROR(IF(P505&lt;8,기준정보!$H$7-N505,0),0)</f>
        <v>0</v>
      </c>
      <c r="V505" s="120">
        <f t="shared" si="95"/>
        <v>0</v>
      </c>
      <c r="W505" s="110"/>
    </row>
    <row r="506" spans="1:23">
      <c r="A506" s="89" t="s">
        <v>765</v>
      </c>
      <c r="B506" s="89" t="s">
        <v>290</v>
      </c>
      <c r="C506" s="89" t="s">
        <v>49</v>
      </c>
      <c r="D506" s="89" t="s">
        <v>50</v>
      </c>
      <c r="E506" s="89" t="s">
        <v>50</v>
      </c>
      <c r="F506" s="102">
        <f t="shared" si="85"/>
        <v>43869</v>
      </c>
      <c r="G506" s="125" t="str">
        <f t="shared" si="87"/>
        <v>2월</v>
      </c>
      <c r="H506" s="108">
        <f t="shared" si="88"/>
        <v>6</v>
      </c>
      <c r="I506" s="108" t="str">
        <f>VLOOKUP(H506,기준정보!D:E,2,FALSE)</f>
        <v>토</v>
      </c>
      <c r="J506" s="110" t="str">
        <f>IFERROR(VLOOKUP(F506,기준정보!A:B,2,FALSE),"")</f>
        <v/>
      </c>
      <c r="K506" s="110" t="str">
        <f t="shared" si="89"/>
        <v>휴무</v>
      </c>
      <c r="L506" s="113" t="str">
        <f>IFERROR(IF(E506-D506&lt;0,기준정보!$H$11-공여사들_가공!D506+공여사들_가공!E506,E506-D506),"")</f>
        <v/>
      </c>
      <c r="M506" s="113">
        <f>IF(E506&gt;=기준정보!$H$4,기준정보!$H$6,IF(E506&gt;=기준정보!$H$3,E506-기준정보!$H$3,IF(E506&gt;=기준정보!$H$2,기준정보!$H$5,IF(E506&gt;=기준정보!$H$1,E506-기준정보!$H$1,0))))</f>
        <v>0</v>
      </c>
      <c r="N506" s="113" t="str">
        <f t="shared" si="90"/>
        <v/>
      </c>
      <c r="O506" s="114" t="str">
        <f t="shared" si="91"/>
        <v/>
      </c>
      <c r="P506" s="120">
        <f t="shared" si="92"/>
        <v>0</v>
      </c>
      <c r="Q506" s="120">
        <f t="shared" si="93"/>
        <v>0</v>
      </c>
      <c r="R506" s="120">
        <f t="shared" si="96"/>
        <v>0</v>
      </c>
      <c r="S506" s="120">
        <f t="shared" si="94"/>
        <v>0</v>
      </c>
      <c r="T506" s="120" t="str">
        <f t="shared" si="86"/>
        <v/>
      </c>
      <c r="U506" s="113">
        <f>IFERROR(IF(P506&lt;8,기준정보!$H$7-N506,0),0)</f>
        <v>0</v>
      </c>
      <c r="V506" s="120">
        <f t="shared" si="95"/>
        <v>0</v>
      </c>
      <c r="W506" s="110"/>
    </row>
    <row r="507" spans="1:23">
      <c r="A507" s="89" t="s">
        <v>765</v>
      </c>
      <c r="B507" s="89" t="s">
        <v>291</v>
      </c>
      <c r="C507" s="89" t="s">
        <v>309</v>
      </c>
      <c r="D507" s="89" t="s">
        <v>50</v>
      </c>
      <c r="E507" s="89" t="s">
        <v>50</v>
      </c>
      <c r="F507" s="102">
        <f t="shared" si="85"/>
        <v>43869</v>
      </c>
      <c r="G507" s="125" t="str">
        <f t="shared" si="87"/>
        <v>2월</v>
      </c>
      <c r="H507" s="108">
        <f t="shared" si="88"/>
        <v>6</v>
      </c>
      <c r="I507" s="108" t="str">
        <f>VLOOKUP(H507,기준정보!D:E,2,FALSE)</f>
        <v>토</v>
      </c>
      <c r="J507" s="110" t="str">
        <f>IFERROR(VLOOKUP(F507,기준정보!A:B,2,FALSE),"")</f>
        <v/>
      </c>
      <c r="K507" s="110" t="str">
        <f t="shared" si="89"/>
        <v>휴무</v>
      </c>
      <c r="L507" s="113" t="str">
        <f>IFERROR(IF(E507-D507&lt;0,기준정보!$H$11-공여사들_가공!D507+공여사들_가공!E507,E507-D507),"")</f>
        <v/>
      </c>
      <c r="M507" s="113">
        <f>IF(E507&gt;=기준정보!$H$4,기준정보!$H$6,IF(E507&gt;=기준정보!$H$3,E507-기준정보!$H$3,IF(E507&gt;=기준정보!$H$2,기준정보!$H$5,IF(E507&gt;=기준정보!$H$1,E507-기준정보!$H$1,0))))</f>
        <v>0</v>
      </c>
      <c r="N507" s="113" t="str">
        <f t="shared" si="90"/>
        <v/>
      </c>
      <c r="O507" s="114" t="str">
        <f t="shared" si="91"/>
        <v/>
      </c>
      <c r="P507" s="120">
        <f t="shared" si="92"/>
        <v>0</v>
      </c>
      <c r="Q507" s="120">
        <f t="shared" si="93"/>
        <v>0</v>
      </c>
      <c r="R507" s="120">
        <f t="shared" si="96"/>
        <v>0</v>
      </c>
      <c r="S507" s="120">
        <f t="shared" si="94"/>
        <v>0</v>
      </c>
      <c r="T507" s="120" t="str">
        <f t="shared" si="86"/>
        <v/>
      </c>
      <c r="U507" s="113">
        <f>IFERROR(IF(P507&lt;8,기준정보!$H$7-N507,0),0)</f>
        <v>0</v>
      </c>
      <c r="V507" s="120">
        <f t="shared" si="95"/>
        <v>0</v>
      </c>
      <c r="W507" s="110"/>
    </row>
    <row r="508" spans="1:23">
      <c r="A508" s="89" t="s">
        <v>765</v>
      </c>
      <c r="B508" s="89" t="s">
        <v>292</v>
      </c>
      <c r="C508" s="89" t="s">
        <v>45</v>
      </c>
      <c r="D508" s="89" t="s">
        <v>50</v>
      </c>
      <c r="E508" s="89" t="s">
        <v>50</v>
      </c>
      <c r="F508" s="102">
        <f t="shared" si="85"/>
        <v>43869</v>
      </c>
      <c r="G508" s="125" t="str">
        <f t="shared" si="87"/>
        <v>2월</v>
      </c>
      <c r="H508" s="108">
        <f t="shared" si="88"/>
        <v>6</v>
      </c>
      <c r="I508" s="108" t="str">
        <f>VLOOKUP(H508,기준정보!D:E,2,FALSE)</f>
        <v>토</v>
      </c>
      <c r="J508" s="110" t="str">
        <f>IFERROR(VLOOKUP(F508,기준정보!A:B,2,FALSE),"")</f>
        <v/>
      </c>
      <c r="K508" s="110" t="str">
        <f t="shared" si="89"/>
        <v>휴무</v>
      </c>
      <c r="L508" s="113" t="str">
        <f>IFERROR(IF(E508-D508&lt;0,기준정보!$H$11-공여사들_가공!D508+공여사들_가공!E508,E508-D508),"")</f>
        <v/>
      </c>
      <c r="M508" s="113">
        <f>IF(E508&gt;=기준정보!$H$4,기준정보!$H$6,IF(E508&gt;=기준정보!$H$3,E508-기준정보!$H$3,IF(E508&gt;=기준정보!$H$2,기준정보!$H$5,IF(E508&gt;=기준정보!$H$1,E508-기준정보!$H$1,0))))</f>
        <v>0</v>
      </c>
      <c r="N508" s="113" t="str">
        <f t="shared" si="90"/>
        <v/>
      </c>
      <c r="O508" s="114" t="str">
        <f t="shared" si="91"/>
        <v/>
      </c>
      <c r="P508" s="120">
        <f t="shared" si="92"/>
        <v>0</v>
      </c>
      <c r="Q508" s="120">
        <f t="shared" si="93"/>
        <v>0</v>
      </c>
      <c r="R508" s="120">
        <f t="shared" si="96"/>
        <v>0</v>
      </c>
      <c r="S508" s="120">
        <f t="shared" si="94"/>
        <v>0</v>
      </c>
      <c r="T508" s="120" t="str">
        <f t="shared" si="86"/>
        <v/>
      </c>
      <c r="U508" s="113">
        <f>IFERROR(IF(P508&lt;8,기준정보!$H$7-N508,0),0)</f>
        <v>0</v>
      </c>
      <c r="V508" s="120">
        <f t="shared" si="95"/>
        <v>0</v>
      </c>
      <c r="W508" s="110"/>
    </row>
    <row r="509" spans="1:23">
      <c r="A509" s="89" t="s">
        <v>766</v>
      </c>
      <c r="B509" s="89" t="s">
        <v>294</v>
      </c>
      <c r="C509" s="89" t="s">
        <v>45</v>
      </c>
      <c r="D509" s="89" t="s">
        <v>50</v>
      </c>
      <c r="E509" s="89" t="s">
        <v>50</v>
      </c>
      <c r="F509" s="102">
        <f t="shared" si="85"/>
        <v>43870</v>
      </c>
      <c r="G509" s="125" t="str">
        <f t="shared" si="87"/>
        <v>2월</v>
      </c>
      <c r="H509" s="108">
        <f t="shared" si="88"/>
        <v>7</v>
      </c>
      <c r="I509" s="108" t="str">
        <f>VLOOKUP(H509,기준정보!D:E,2,FALSE)</f>
        <v>일</v>
      </c>
      <c r="J509" s="110" t="str">
        <f>IFERROR(VLOOKUP(F509,기준정보!A:B,2,FALSE),"")</f>
        <v/>
      </c>
      <c r="K509" s="110" t="str">
        <f t="shared" si="89"/>
        <v>휴무</v>
      </c>
      <c r="L509" s="113" t="str">
        <f>IFERROR(IF(E509-D509&lt;0,기준정보!$H$11-공여사들_가공!D509+공여사들_가공!E509,E509-D509),"")</f>
        <v/>
      </c>
      <c r="M509" s="113">
        <f>IF(E509&gt;=기준정보!$H$4,기준정보!$H$6,IF(E509&gt;=기준정보!$H$3,E509-기준정보!$H$3,IF(E509&gt;=기준정보!$H$2,기준정보!$H$5,IF(E509&gt;=기준정보!$H$1,E509-기준정보!$H$1,0))))</f>
        <v>0</v>
      </c>
      <c r="N509" s="113" t="str">
        <f t="shared" si="90"/>
        <v/>
      </c>
      <c r="O509" s="114" t="str">
        <f t="shared" si="91"/>
        <v/>
      </c>
      <c r="P509" s="120">
        <f t="shared" si="92"/>
        <v>0</v>
      </c>
      <c r="Q509" s="120">
        <f t="shared" si="93"/>
        <v>0</v>
      </c>
      <c r="R509" s="120">
        <f t="shared" si="96"/>
        <v>0</v>
      </c>
      <c r="S509" s="120">
        <f t="shared" si="94"/>
        <v>0</v>
      </c>
      <c r="T509" s="120" t="str">
        <f t="shared" si="86"/>
        <v/>
      </c>
      <c r="U509" s="113">
        <f>IFERROR(IF(P509&lt;8,기준정보!$H$7-N509,0),0)</f>
        <v>0</v>
      </c>
      <c r="V509" s="120">
        <f t="shared" si="95"/>
        <v>0</v>
      </c>
      <c r="W509" s="110"/>
    </row>
    <row r="510" spans="1:23">
      <c r="A510" s="89" t="s">
        <v>766</v>
      </c>
      <c r="B510" s="89" t="s">
        <v>295</v>
      </c>
      <c r="C510" s="89" t="s">
        <v>43</v>
      </c>
      <c r="D510" s="89" t="s">
        <v>50</v>
      </c>
      <c r="E510" s="89" t="s">
        <v>50</v>
      </c>
      <c r="F510" s="102">
        <f t="shared" si="85"/>
        <v>43870</v>
      </c>
      <c r="G510" s="125" t="str">
        <f t="shared" si="87"/>
        <v>2월</v>
      </c>
      <c r="H510" s="108">
        <f t="shared" si="88"/>
        <v>7</v>
      </c>
      <c r="I510" s="108" t="str">
        <f>VLOOKUP(H510,기준정보!D:E,2,FALSE)</f>
        <v>일</v>
      </c>
      <c r="J510" s="110" t="str">
        <f>IFERROR(VLOOKUP(F510,기준정보!A:B,2,FALSE),"")</f>
        <v/>
      </c>
      <c r="K510" s="110" t="str">
        <f t="shared" si="89"/>
        <v>휴무</v>
      </c>
      <c r="L510" s="113" t="str">
        <f>IFERROR(IF(E510-D510&lt;0,기준정보!$H$11-공여사들_가공!D510+공여사들_가공!E510,E510-D510),"")</f>
        <v/>
      </c>
      <c r="M510" s="113">
        <f>IF(E510&gt;=기준정보!$H$4,기준정보!$H$6,IF(E510&gt;=기준정보!$H$3,E510-기준정보!$H$3,IF(E510&gt;=기준정보!$H$2,기준정보!$H$5,IF(E510&gt;=기준정보!$H$1,E510-기준정보!$H$1,0))))</f>
        <v>0</v>
      </c>
      <c r="N510" s="113" t="str">
        <f t="shared" si="90"/>
        <v/>
      </c>
      <c r="O510" s="114" t="str">
        <f t="shared" si="91"/>
        <v/>
      </c>
      <c r="P510" s="120">
        <f t="shared" si="92"/>
        <v>0</v>
      </c>
      <c r="Q510" s="120">
        <f t="shared" si="93"/>
        <v>0</v>
      </c>
      <c r="R510" s="120">
        <f t="shared" si="96"/>
        <v>0</v>
      </c>
      <c r="S510" s="120">
        <f t="shared" si="94"/>
        <v>0</v>
      </c>
      <c r="T510" s="120" t="str">
        <f t="shared" si="86"/>
        <v/>
      </c>
      <c r="U510" s="113">
        <f>IFERROR(IF(P510&lt;8,기준정보!$H$7-N510,0),0)</f>
        <v>0</v>
      </c>
      <c r="V510" s="120">
        <f t="shared" si="95"/>
        <v>0</v>
      </c>
      <c r="W510" s="110"/>
    </row>
    <row r="511" spans="1:23">
      <c r="A511" s="89" t="s">
        <v>766</v>
      </c>
      <c r="B511" s="89" t="s">
        <v>296</v>
      </c>
      <c r="C511" s="89" t="s">
        <v>46</v>
      </c>
      <c r="D511" s="89" t="s">
        <v>50</v>
      </c>
      <c r="E511" s="89" t="s">
        <v>50</v>
      </c>
      <c r="F511" s="102">
        <f t="shared" si="85"/>
        <v>43870</v>
      </c>
      <c r="G511" s="125" t="str">
        <f t="shared" si="87"/>
        <v>2월</v>
      </c>
      <c r="H511" s="108">
        <f t="shared" si="88"/>
        <v>7</v>
      </c>
      <c r="I511" s="108" t="str">
        <f>VLOOKUP(H511,기준정보!D:E,2,FALSE)</f>
        <v>일</v>
      </c>
      <c r="J511" s="110" t="str">
        <f>IFERROR(VLOOKUP(F511,기준정보!A:B,2,FALSE),"")</f>
        <v/>
      </c>
      <c r="K511" s="110" t="str">
        <f t="shared" si="89"/>
        <v>휴무</v>
      </c>
      <c r="L511" s="113" t="str">
        <f>IFERROR(IF(E511-D511&lt;0,기준정보!$H$11-공여사들_가공!D511+공여사들_가공!E511,E511-D511),"")</f>
        <v/>
      </c>
      <c r="M511" s="113">
        <f>IF(E511&gt;=기준정보!$H$4,기준정보!$H$6,IF(E511&gt;=기준정보!$H$3,E511-기준정보!$H$3,IF(E511&gt;=기준정보!$H$2,기준정보!$H$5,IF(E511&gt;=기준정보!$H$1,E511-기준정보!$H$1,0))))</f>
        <v>0</v>
      </c>
      <c r="N511" s="113" t="str">
        <f t="shared" si="90"/>
        <v/>
      </c>
      <c r="O511" s="114" t="str">
        <f t="shared" si="91"/>
        <v/>
      </c>
      <c r="P511" s="120">
        <f t="shared" si="92"/>
        <v>0</v>
      </c>
      <c r="Q511" s="120">
        <f t="shared" si="93"/>
        <v>0</v>
      </c>
      <c r="R511" s="120">
        <f t="shared" si="96"/>
        <v>0</v>
      </c>
      <c r="S511" s="120">
        <f t="shared" si="94"/>
        <v>0</v>
      </c>
      <c r="T511" s="120" t="str">
        <f t="shared" si="86"/>
        <v/>
      </c>
      <c r="U511" s="113">
        <f>IFERROR(IF(P511&lt;8,기준정보!$H$7-N511,0),0)</f>
        <v>0</v>
      </c>
      <c r="V511" s="120">
        <f t="shared" si="95"/>
        <v>0</v>
      </c>
      <c r="W511" s="110"/>
    </row>
    <row r="512" spans="1:23">
      <c r="A512" s="89" t="s">
        <v>766</v>
      </c>
      <c r="B512" s="89" t="s">
        <v>297</v>
      </c>
      <c r="C512" s="89" t="s">
        <v>45</v>
      </c>
      <c r="D512" s="89" t="s">
        <v>50</v>
      </c>
      <c r="E512" s="89" t="s">
        <v>50</v>
      </c>
      <c r="F512" s="102">
        <f t="shared" si="85"/>
        <v>43870</v>
      </c>
      <c r="G512" s="125" t="str">
        <f t="shared" si="87"/>
        <v>2월</v>
      </c>
      <c r="H512" s="108">
        <f t="shared" si="88"/>
        <v>7</v>
      </c>
      <c r="I512" s="108" t="str">
        <f>VLOOKUP(H512,기준정보!D:E,2,FALSE)</f>
        <v>일</v>
      </c>
      <c r="J512" s="110" t="str">
        <f>IFERROR(VLOOKUP(F512,기준정보!A:B,2,FALSE),"")</f>
        <v/>
      </c>
      <c r="K512" s="110" t="str">
        <f t="shared" si="89"/>
        <v>휴무</v>
      </c>
      <c r="L512" s="113" t="str">
        <f>IFERROR(IF(E512-D512&lt;0,기준정보!$H$11-공여사들_가공!D512+공여사들_가공!E512,E512-D512),"")</f>
        <v/>
      </c>
      <c r="M512" s="113">
        <f>IF(E512&gt;=기준정보!$H$4,기준정보!$H$6,IF(E512&gt;=기준정보!$H$3,E512-기준정보!$H$3,IF(E512&gt;=기준정보!$H$2,기준정보!$H$5,IF(E512&gt;=기준정보!$H$1,E512-기준정보!$H$1,0))))</f>
        <v>0</v>
      </c>
      <c r="N512" s="113" t="str">
        <f t="shared" si="90"/>
        <v/>
      </c>
      <c r="O512" s="114" t="str">
        <f t="shared" si="91"/>
        <v/>
      </c>
      <c r="P512" s="120">
        <f t="shared" si="92"/>
        <v>0</v>
      </c>
      <c r="Q512" s="120">
        <f t="shared" si="93"/>
        <v>0</v>
      </c>
      <c r="R512" s="120">
        <f t="shared" si="96"/>
        <v>0</v>
      </c>
      <c r="S512" s="120">
        <f t="shared" si="94"/>
        <v>0</v>
      </c>
      <c r="T512" s="120" t="str">
        <f t="shared" si="86"/>
        <v/>
      </c>
      <c r="U512" s="113">
        <f>IFERROR(IF(P512&lt;8,기준정보!$H$7-N512,0),0)</f>
        <v>0</v>
      </c>
      <c r="V512" s="120">
        <f t="shared" si="95"/>
        <v>0</v>
      </c>
      <c r="W512" s="110"/>
    </row>
    <row r="513" spans="1:23">
      <c r="A513" s="89" t="s">
        <v>766</v>
      </c>
      <c r="B513" s="89" t="s">
        <v>298</v>
      </c>
      <c r="C513" s="89" t="s">
        <v>48</v>
      </c>
      <c r="D513" s="89" t="s">
        <v>50</v>
      </c>
      <c r="E513" s="89" t="s">
        <v>50</v>
      </c>
      <c r="F513" s="102">
        <f t="shared" si="85"/>
        <v>43870</v>
      </c>
      <c r="G513" s="125" t="str">
        <f t="shared" si="87"/>
        <v>2월</v>
      </c>
      <c r="H513" s="108">
        <f t="shared" si="88"/>
        <v>7</v>
      </c>
      <c r="I513" s="108" t="str">
        <f>VLOOKUP(H513,기준정보!D:E,2,FALSE)</f>
        <v>일</v>
      </c>
      <c r="J513" s="110" t="str">
        <f>IFERROR(VLOOKUP(F513,기준정보!A:B,2,FALSE),"")</f>
        <v/>
      </c>
      <c r="K513" s="110" t="str">
        <f t="shared" si="89"/>
        <v>휴무</v>
      </c>
      <c r="L513" s="113" t="str">
        <f>IFERROR(IF(E513-D513&lt;0,기준정보!$H$11-공여사들_가공!D513+공여사들_가공!E513,E513-D513),"")</f>
        <v/>
      </c>
      <c r="M513" s="113">
        <f>IF(E513&gt;=기준정보!$H$4,기준정보!$H$6,IF(E513&gt;=기준정보!$H$3,E513-기준정보!$H$3,IF(E513&gt;=기준정보!$H$2,기준정보!$H$5,IF(E513&gt;=기준정보!$H$1,E513-기준정보!$H$1,0))))</f>
        <v>0</v>
      </c>
      <c r="N513" s="113" t="str">
        <f t="shared" si="90"/>
        <v/>
      </c>
      <c r="O513" s="114" t="str">
        <f t="shared" si="91"/>
        <v/>
      </c>
      <c r="P513" s="120">
        <f t="shared" si="92"/>
        <v>0</v>
      </c>
      <c r="Q513" s="120">
        <f t="shared" si="93"/>
        <v>0</v>
      </c>
      <c r="R513" s="120">
        <f t="shared" si="96"/>
        <v>0</v>
      </c>
      <c r="S513" s="120">
        <f t="shared" si="94"/>
        <v>0</v>
      </c>
      <c r="T513" s="120" t="str">
        <f t="shared" si="86"/>
        <v/>
      </c>
      <c r="U513" s="113">
        <f>IFERROR(IF(P513&lt;8,기준정보!$H$7-N513,0),0)</f>
        <v>0</v>
      </c>
      <c r="V513" s="120">
        <f t="shared" si="95"/>
        <v>0</v>
      </c>
      <c r="W513" s="110"/>
    </row>
    <row r="514" spans="1:23">
      <c r="A514" s="89" t="s">
        <v>766</v>
      </c>
      <c r="B514" s="89" t="s">
        <v>299</v>
      </c>
      <c r="C514" s="89" t="s">
        <v>47</v>
      </c>
      <c r="D514" s="89" t="s">
        <v>50</v>
      </c>
      <c r="E514" s="89" t="s">
        <v>50</v>
      </c>
      <c r="F514" s="102">
        <f t="shared" ref="F514:F577" si="97">DATE(LEFT(A514,4),MID(A514,6,2),MID(A514,9,2))</f>
        <v>43870</v>
      </c>
      <c r="G514" s="125" t="str">
        <f t="shared" si="87"/>
        <v>2월</v>
      </c>
      <c r="H514" s="108">
        <f t="shared" si="88"/>
        <v>7</v>
      </c>
      <c r="I514" s="108" t="str">
        <f>VLOOKUP(H514,기준정보!D:E,2,FALSE)</f>
        <v>일</v>
      </c>
      <c r="J514" s="110" t="str">
        <f>IFERROR(VLOOKUP(F514,기준정보!A:B,2,FALSE),"")</f>
        <v/>
      </c>
      <c r="K514" s="110" t="str">
        <f t="shared" si="89"/>
        <v>휴무</v>
      </c>
      <c r="L514" s="113" t="str">
        <f>IFERROR(IF(E514-D514&lt;0,기준정보!$H$11-공여사들_가공!D514+공여사들_가공!E514,E514-D514),"")</f>
        <v/>
      </c>
      <c r="M514" s="113">
        <f>IF(E514&gt;=기준정보!$H$4,기준정보!$H$6,IF(E514&gt;=기준정보!$H$3,E514-기준정보!$H$3,IF(E514&gt;=기준정보!$H$2,기준정보!$H$5,IF(E514&gt;=기준정보!$H$1,E514-기준정보!$H$1,0))))</f>
        <v>0</v>
      </c>
      <c r="N514" s="113" t="str">
        <f t="shared" si="90"/>
        <v/>
      </c>
      <c r="O514" s="114" t="str">
        <f t="shared" si="91"/>
        <v/>
      </c>
      <c r="P514" s="120">
        <f t="shared" si="92"/>
        <v>0</v>
      </c>
      <c r="Q514" s="120">
        <f t="shared" si="93"/>
        <v>0</v>
      </c>
      <c r="R514" s="120">
        <f t="shared" si="96"/>
        <v>0</v>
      </c>
      <c r="S514" s="120">
        <f t="shared" si="94"/>
        <v>0</v>
      </c>
      <c r="T514" s="120" t="str">
        <f t="shared" ref="T514:T577" si="98">IF(AND(K514="휴무",P514&gt;0),"특",IF(P514&gt;0,"정",""))</f>
        <v/>
      </c>
      <c r="U514" s="113">
        <f>IFERROR(IF(P514&lt;8,기준정보!$H$7-N514,0),0)</f>
        <v>0</v>
      </c>
      <c r="V514" s="120">
        <f t="shared" si="95"/>
        <v>0</v>
      </c>
      <c r="W514" s="110"/>
    </row>
    <row r="515" spans="1:23">
      <c r="A515" s="89" t="s">
        <v>766</v>
      </c>
      <c r="B515" s="89" t="s">
        <v>300</v>
      </c>
      <c r="C515" s="89" t="s">
        <v>47</v>
      </c>
      <c r="D515" s="89" t="s">
        <v>50</v>
      </c>
      <c r="E515" s="89" t="s">
        <v>50</v>
      </c>
      <c r="F515" s="102">
        <f t="shared" si="97"/>
        <v>43870</v>
      </c>
      <c r="G515" s="125" t="str">
        <f t="shared" ref="G515:G578" si="99">MONTH(F515)&amp;"월"</f>
        <v>2월</v>
      </c>
      <c r="H515" s="108">
        <f t="shared" ref="H515:H578" si="100">WEEKDAY(F515,2)</f>
        <v>7</v>
      </c>
      <c r="I515" s="108" t="str">
        <f>VLOOKUP(H515,기준정보!D:E,2,FALSE)</f>
        <v>일</v>
      </c>
      <c r="J515" s="110" t="str">
        <f>IFERROR(VLOOKUP(F515,기준정보!A:B,2,FALSE),"")</f>
        <v/>
      </c>
      <c r="K515" s="110" t="str">
        <f t="shared" ref="K515:K578" si="101">IF(OR(I515="토",I515="일"),"휴무",IF(J515="","정상근무","휴무"))</f>
        <v>휴무</v>
      </c>
      <c r="L515" s="113" t="str">
        <f>IFERROR(IF(E515-D515&lt;0,기준정보!$H$11-공여사들_가공!D515+공여사들_가공!E515,E515-D515),"")</f>
        <v/>
      </c>
      <c r="M515" s="113">
        <f>IF(E515&gt;=기준정보!$H$4,기준정보!$H$6,IF(E515&gt;=기준정보!$H$3,E515-기준정보!$H$3,IF(E515&gt;=기준정보!$H$2,기준정보!$H$5,IF(E515&gt;=기준정보!$H$1,E515-기준정보!$H$1,0))))</f>
        <v>0</v>
      </c>
      <c r="N515" s="113" t="str">
        <f t="shared" ref="N515:N578" si="102">IFERROR(L515-M515,"")</f>
        <v/>
      </c>
      <c r="O515" s="114" t="str">
        <f t="shared" ref="O515:O578" si="103">IFERROR(HOUR(N515)+MINUTE(N515)/60+SECOND(N515)/3600,"")</f>
        <v/>
      </c>
      <c r="P515" s="120">
        <f t="shared" ref="P515:P578" si="104">IFERROR(ROUNDDOWN(O515,0),0)</f>
        <v>0</v>
      </c>
      <c r="Q515" s="120">
        <f t="shared" ref="Q515:Q578" si="105">IF(P515&lt;8,P515,8)</f>
        <v>0</v>
      </c>
      <c r="R515" s="120">
        <f t="shared" si="96"/>
        <v>0</v>
      </c>
      <c r="S515" s="120">
        <f t="shared" ref="S515:S578" si="106">P515-Q515-R515</f>
        <v>0</v>
      </c>
      <c r="T515" s="120" t="str">
        <f t="shared" si="98"/>
        <v/>
      </c>
      <c r="U515" s="113">
        <f>IFERROR(IF(P515&lt;8,기준정보!$H$7-N515,0),0)</f>
        <v>0</v>
      </c>
      <c r="V515" s="120">
        <f t="shared" ref="V515:V578" si="107">ROUND(IFERROR(HOUR(U515)+MINUTE(U515)/60+SECOND(U515)/3600,"")*60,0)</f>
        <v>0</v>
      </c>
      <c r="W515" s="110"/>
    </row>
    <row r="516" spans="1:23">
      <c r="A516" s="89" t="s">
        <v>766</v>
      </c>
      <c r="B516" s="89" t="s">
        <v>301</v>
      </c>
      <c r="C516" s="89" t="s">
        <v>44</v>
      </c>
      <c r="D516" s="89" t="s">
        <v>50</v>
      </c>
      <c r="E516" s="89" t="s">
        <v>50</v>
      </c>
      <c r="F516" s="102">
        <f t="shared" si="97"/>
        <v>43870</v>
      </c>
      <c r="G516" s="125" t="str">
        <f t="shared" si="99"/>
        <v>2월</v>
      </c>
      <c r="H516" s="108">
        <f t="shared" si="100"/>
        <v>7</v>
      </c>
      <c r="I516" s="108" t="str">
        <f>VLOOKUP(H516,기준정보!D:E,2,FALSE)</f>
        <v>일</v>
      </c>
      <c r="J516" s="110" t="str">
        <f>IFERROR(VLOOKUP(F516,기준정보!A:B,2,FALSE),"")</f>
        <v/>
      </c>
      <c r="K516" s="110" t="str">
        <f t="shared" si="101"/>
        <v>휴무</v>
      </c>
      <c r="L516" s="113" t="str">
        <f>IFERROR(IF(E516-D516&lt;0,기준정보!$H$11-공여사들_가공!D516+공여사들_가공!E516,E516-D516),"")</f>
        <v/>
      </c>
      <c r="M516" s="113">
        <f>IF(E516&gt;=기준정보!$H$4,기준정보!$H$6,IF(E516&gt;=기준정보!$H$3,E516-기준정보!$H$3,IF(E516&gt;=기준정보!$H$2,기준정보!$H$5,IF(E516&gt;=기준정보!$H$1,E516-기준정보!$H$1,0))))</f>
        <v>0</v>
      </c>
      <c r="N516" s="113" t="str">
        <f t="shared" si="102"/>
        <v/>
      </c>
      <c r="O516" s="114" t="str">
        <f t="shared" si="103"/>
        <v/>
      </c>
      <c r="P516" s="120">
        <f t="shared" si="104"/>
        <v>0</v>
      </c>
      <c r="Q516" s="120">
        <f t="shared" si="105"/>
        <v>0</v>
      </c>
      <c r="R516" s="120">
        <f t="shared" si="96"/>
        <v>0</v>
      </c>
      <c r="S516" s="120">
        <f t="shared" si="106"/>
        <v>0</v>
      </c>
      <c r="T516" s="120" t="str">
        <f t="shared" si="98"/>
        <v/>
      </c>
      <c r="U516" s="113">
        <f>IFERROR(IF(P516&lt;8,기준정보!$H$7-N516,0),0)</f>
        <v>0</v>
      </c>
      <c r="V516" s="120">
        <f t="shared" si="107"/>
        <v>0</v>
      </c>
      <c r="W516" s="110"/>
    </row>
    <row r="517" spans="1:23">
      <c r="A517" s="89" t="s">
        <v>766</v>
      </c>
      <c r="B517" s="89" t="s">
        <v>288</v>
      </c>
      <c r="C517" s="89" t="s">
        <v>45</v>
      </c>
      <c r="D517" s="89" t="s">
        <v>50</v>
      </c>
      <c r="E517" s="89" t="s">
        <v>50</v>
      </c>
      <c r="F517" s="102">
        <f t="shared" si="97"/>
        <v>43870</v>
      </c>
      <c r="G517" s="125" t="str">
        <f t="shared" si="99"/>
        <v>2월</v>
      </c>
      <c r="H517" s="108">
        <f t="shared" si="100"/>
        <v>7</v>
      </c>
      <c r="I517" s="108" t="str">
        <f>VLOOKUP(H517,기준정보!D:E,2,FALSE)</f>
        <v>일</v>
      </c>
      <c r="J517" s="110" t="str">
        <f>IFERROR(VLOOKUP(F517,기준정보!A:B,2,FALSE),"")</f>
        <v/>
      </c>
      <c r="K517" s="110" t="str">
        <f t="shared" si="101"/>
        <v>휴무</v>
      </c>
      <c r="L517" s="113" t="str">
        <f>IFERROR(IF(E517-D517&lt;0,기준정보!$H$11-공여사들_가공!D517+공여사들_가공!E517,E517-D517),"")</f>
        <v/>
      </c>
      <c r="M517" s="113">
        <f>IF(E517&gt;=기준정보!$H$4,기준정보!$H$6,IF(E517&gt;=기준정보!$H$3,E517-기준정보!$H$3,IF(E517&gt;=기준정보!$H$2,기준정보!$H$5,IF(E517&gt;=기준정보!$H$1,E517-기준정보!$H$1,0))))</f>
        <v>0</v>
      </c>
      <c r="N517" s="113" t="str">
        <f t="shared" si="102"/>
        <v/>
      </c>
      <c r="O517" s="114" t="str">
        <f t="shared" si="103"/>
        <v/>
      </c>
      <c r="P517" s="120">
        <f t="shared" si="104"/>
        <v>0</v>
      </c>
      <c r="Q517" s="120">
        <f t="shared" si="105"/>
        <v>0</v>
      </c>
      <c r="R517" s="120">
        <f t="shared" si="96"/>
        <v>0</v>
      </c>
      <c r="S517" s="120">
        <f t="shared" si="106"/>
        <v>0</v>
      </c>
      <c r="T517" s="120" t="str">
        <f t="shared" si="98"/>
        <v/>
      </c>
      <c r="U517" s="113">
        <f>IFERROR(IF(P517&lt;8,기준정보!$H$7-N517,0),0)</f>
        <v>0</v>
      </c>
      <c r="V517" s="120">
        <f t="shared" si="107"/>
        <v>0</v>
      </c>
      <c r="W517" s="110"/>
    </row>
    <row r="518" spans="1:23">
      <c r="A518" s="89" t="s">
        <v>766</v>
      </c>
      <c r="B518" s="89" t="s">
        <v>289</v>
      </c>
      <c r="C518" s="89" t="s">
        <v>44</v>
      </c>
      <c r="D518" s="89" t="s">
        <v>50</v>
      </c>
      <c r="E518" s="89" t="s">
        <v>50</v>
      </c>
      <c r="F518" s="102">
        <f t="shared" si="97"/>
        <v>43870</v>
      </c>
      <c r="G518" s="125" t="str">
        <f t="shared" si="99"/>
        <v>2월</v>
      </c>
      <c r="H518" s="108">
        <f t="shared" si="100"/>
        <v>7</v>
      </c>
      <c r="I518" s="108" t="str">
        <f>VLOOKUP(H518,기준정보!D:E,2,FALSE)</f>
        <v>일</v>
      </c>
      <c r="J518" s="110" t="str">
        <f>IFERROR(VLOOKUP(F518,기준정보!A:B,2,FALSE),"")</f>
        <v/>
      </c>
      <c r="K518" s="110" t="str">
        <f t="shared" si="101"/>
        <v>휴무</v>
      </c>
      <c r="L518" s="113" t="str">
        <f>IFERROR(IF(E518-D518&lt;0,기준정보!$H$11-공여사들_가공!D518+공여사들_가공!E518,E518-D518),"")</f>
        <v/>
      </c>
      <c r="M518" s="113">
        <f>IF(E518&gt;=기준정보!$H$4,기준정보!$H$6,IF(E518&gt;=기준정보!$H$3,E518-기준정보!$H$3,IF(E518&gt;=기준정보!$H$2,기준정보!$H$5,IF(E518&gt;=기준정보!$H$1,E518-기준정보!$H$1,0))))</f>
        <v>0</v>
      </c>
      <c r="N518" s="113" t="str">
        <f t="shared" si="102"/>
        <v/>
      </c>
      <c r="O518" s="114" t="str">
        <f t="shared" si="103"/>
        <v/>
      </c>
      <c r="P518" s="120">
        <f t="shared" si="104"/>
        <v>0</v>
      </c>
      <c r="Q518" s="120">
        <f t="shared" si="105"/>
        <v>0</v>
      </c>
      <c r="R518" s="120">
        <f t="shared" si="96"/>
        <v>0</v>
      </c>
      <c r="S518" s="120">
        <f t="shared" si="106"/>
        <v>0</v>
      </c>
      <c r="T518" s="120" t="str">
        <f t="shared" si="98"/>
        <v/>
      </c>
      <c r="U518" s="113">
        <f>IFERROR(IF(P518&lt;8,기준정보!$H$7-N518,0),0)</f>
        <v>0</v>
      </c>
      <c r="V518" s="120">
        <f t="shared" si="107"/>
        <v>0</v>
      </c>
      <c r="W518" s="110"/>
    </row>
    <row r="519" spans="1:23">
      <c r="A519" s="89" t="s">
        <v>766</v>
      </c>
      <c r="B519" s="89" t="s">
        <v>290</v>
      </c>
      <c r="C519" s="89" t="s">
        <v>49</v>
      </c>
      <c r="D519" s="89" t="s">
        <v>50</v>
      </c>
      <c r="E519" s="89" t="s">
        <v>50</v>
      </c>
      <c r="F519" s="102">
        <f t="shared" si="97"/>
        <v>43870</v>
      </c>
      <c r="G519" s="125" t="str">
        <f t="shared" si="99"/>
        <v>2월</v>
      </c>
      <c r="H519" s="108">
        <f t="shared" si="100"/>
        <v>7</v>
      </c>
      <c r="I519" s="108" t="str">
        <f>VLOOKUP(H519,기준정보!D:E,2,FALSE)</f>
        <v>일</v>
      </c>
      <c r="J519" s="110" t="str">
        <f>IFERROR(VLOOKUP(F519,기준정보!A:B,2,FALSE),"")</f>
        <v/>
      </c>
      <c r="K519" s="110" t="str">
        <f t="shared" si="101"/>
        <v>휴무</v>
      </c>
      <c r="L519" s="113" t="str">
        <f>IFERROR(IF(E519-D519&lt;0,기준정보!$H$11-공여사들_가공!D519+공여사들_가공!E519,E519-D519),"")</f>
        <v/>
      </c>
      <c r="M519" s="113">
        <f>IF(E519&gt;=기준정보!$H$4,기준정보!$H$6,IF(E519&gt;=기준정보!$H$3,E519-기준정보!$H$3,IF(E519&gt;=기준정보!$H$2,기준정보!$H$5,IF(E519&gt;=기준정보!$H$1,E519-기준정보!$H$1,0))))</f>
        <v>0</v>
      </c>
      <c r="N519" s="113" t="str">
        <f t="shared" si="102"/>
        <v/>
      </c>
      <c r="O519" s="114" t="str">
        <f t="shared" si="103"/>
        <v/>
      </c>
      <c r="P519" s="120">
        <f t="shared" si="104"/>
        <v>0</v>
      </c>
      <c r="Q519" s="120">
        <f t="shared" si="105"/>
        <v>0</v>
      </c>
      <c r="R519" s="120">
        <f t="shared" si="96"/>
        <v>0</v>
      </c>
      <c r="S519" s="120">
        <f t="shared" si="106"/>
        <v>0</v>
      </c>
      <c r="T519" s="120" t="str">
        <f t="shared" si="98"/>
        <v/>
      </c>
      <c r="U519" s="113">
        <f>IFERROR(IF(P519&lt;8,기준정보!$H$7-N519,0),0)</f>
        <v>0</v>
      </c>
      <c r="V519" s="120">
        <f t="shared" si="107"/>
        <v>0</v>
      </c>
      <c r="W519" s="110"/>
    </row>
    <row r="520" spans="1:23">
      <c r="A520" s="89" t="s">
        <v>766</v>
      </c>
      <c r="B520" s="89" t="s">
        <v>291</v>
      </c>
      <c r="C520" s="89" t="s">
        <v>309</v>
      </c>
      <c r="D520" s="89" t="s">
        <v>50</v>
      </c>
      <c r="E520" s="89" t="s">
        <v>50</v>
      </c>
      <c r="F520" s="102">
        <f t="shared" si="97"/>
        <v>43870</v>
      </c>
      <c r="G520" s="125" t="str">
        <f t="shared" si="99"/>
        <v>2월</v>
      </c>
      <c r="H520" s="108">
        <f t="shared" si="100"/>
        <v>7</v>
      </c>
      <c r="I520" s="108" t="str">
        <f>VLOOKUP(H520,기준정보!D:E,2,FALSE)</f>
        <v>일</v>
      </c>
      <c r="J520" s="110" t="str">
        <f>IFERROR(VLOOKUP(F520,기준정보!A:B,2,FALSE),"")</f>
        <v/>
      </c>
      <c r="K520" s="110" t="str">
        <f t="shared" si="101"/>
        <v>휴무</v>
      </c>
      <c r="L520" s="113" t="str">
        <f>IFERROR(IF(E520-D520&lt;0,기준정보!$H$11-공여사들_가공!D520+공여사들_가공!E520,E520-D520),"")</f>
        <v/>
      </c>
      <c r="M520" s="113">
        <f>IF(E520&gt;=기준정보!$H$4,기준정보!$H$6,IF(E520&gt;=기준정보!$H$3,E520-기준정보!$H$3,IF(E520&gt;=기준정보!$H$2,기준정보!$H$5,IF(E520&gt;=기준정보!$H$1,E520-기준정보!$H$1,0))))</f>
        <v>0</v>
      </c>
      <c r="N520" s="113" t="str">
        <f t="shared" si="102"/>
        <v/>
      </c>
      <c r="O520" s="114" t="str">
        <f t="shared" si="103"/>
        <v/>
      </c>
      <c r="P520" s="120">
        <f t="shared" si="104"/>
        <v>0</v>
      </c>
      <c r="Q520" s="120">
        <f t="shared" si="105"/>
        <v>0</v>
      </c>
      <c r="R520" s="120">
        <f t="shared" si="96"/>
        <v>0</v>
      </c>
      <c r="S520" s="120">
        <f t="shared" si="106"/>
        <v>0</v>
      </c>
      <c r="T520" s="120" t="str">
        <f t="shared" si="98"/>
        <v/>
      </c>
      <c r="U520" s="113">
        <f>IFERROR(IF(P520&lt;8,기준정보!$H$7-N520,0),0)</f>
        <v>0</v>
      </c>
      <c r="V520" s="120">
        <f t="shared" si="107"/>
        <v>0</v>
      </c>
      <c r="W520" s="110"/>
    </row>
    <row r="521" spans="1:23">
      <c r="A521" s="89" t="s">
        <v>766</v>
      </c>
      <c r="B521" s="89" t="s">
        <v>292</v>
      </c>
      <c r="C521" s="89" t="s">
        <v>45</v>
      </c>
      <c r="D521" s="89" t="s">
        <v>50</v>
      </c>
      <c r="E521" s="89" t="s">
        <v>50</v>
      </c>
      <c r="F521" s="102">
        <f t="shared" si="97"/>
        <v>43870</v>
      </c>
      <c r="G521" s="125" t="str">
        <f t="shared" si="99"/>
        <v>2월</v>
      </c>
      <c r="H521" s="108">
        <f t="shared" si="100"/>
        <v>7</v>
      </c>
      <c r="I521" s="108" t="str">
        <f>VLOOKUP(H521,기준정보!D:E,2,FALSE)</f>
        <v>일</v>
      </c>
      <c r="J521" s="110" t="str">
        <f>IFERROR(VLOOKUP(F521,기준정보!A:B,2,FALSE),"")</f>
        <v/>
      </c>
      <c r="K521" s="110" t="str">
        <f t="shared" si="101"/>
        <v>휴무</v>
      </c>
      <c r="L521" s="113" t="str">
        <f>IFERROR(IF(E521-D521&lt;0,기준정보!$H$11-공여사들_가공!D521+공여사들_가공!E521,E521-D521),"")</f>
        <v/>
      </c>
      <c r="M521" s="113">
        <f>IF(E521&gt;=기준정보!$H$4,기준정보!$H$6,IF(E521&gt;=기준정보!$H$3,E521-기준정보!$H$3,IF(E521&gt;=기준정보!$H$2,기준정보!$H$5,IF(E521&gt;=기준정보!$H$1,E521-기준정보!$H$1,0))))</f>
        <v>0</v>
      </c>
      <c r="N521" s="113" t="str">
        <f t="shared" si="102"/>
        <v/>
      </c>
      <c r="O521" s="114" t="str">
        <f t="shared" si="103"/>
        <v/>
      </c>
      <c r="P521" s="120">
        <f t="shared" si="104"/>
        <v>0</v>
      </c>
      <c r="Q521" s="120">
        <f t="shared" si="105"/>
        <v>0</v>
      </c>
      <c r="R521" s="120">
        <f t="shared" si="96"/>
        <v>0</v>
      </c>
      <c r="S521" s="120">
        <f t="shared" si="106"/>
        <v>0</v>
      </c>
      <c r="T521" s="120" t="str">
        <f t="shared" si="98"/>
        <v/>
      </c>
      <c r="U521" s="113">
        <f>IFERROR(IF(P521&lt;8,기준정보!$H$7-N521,0),0)</f>
        <v>0</v>
      </c>
      <c r="V521" s="120">
        <f t="shared" si="107"/>
        <v>0</v>
      </c>
      <c r="W521" s="110"/>
    </row>
    <row r="522" spans="1:23">
      <c r="A522" s="89" t="s">
        <v>767</v>
      </c>
      <c r="B522" s="89" t="s">
        <v>294</v>
      </c>
      <c r="C522" s="89" t="s">
        <v>45</v>
      </c>
      <c r="D522" s="89" t="s">
        <v>125</v>
      </c>
      <c r="E522" s="89" t="s">
        <v>768</v>
      </c>
      <c r="F522" s="102">
        <f t="shared" si="97"/>
        <v>43871</v>
      </c>
      <c r="G522" s="125" t="str">
        <f t="shared" si="99"/>
        <v>2월</v>
      </c>
      <c r="H522" s="108">
        <f t="shared" si="100"/>
        <v>1</v>
      </c>
      <c r="I522" s="108" t="str">
        <f>VLOOKUP(H522,기준정보!D:E,2,FALSE)</f>
        <v>월</v>
      </c>
      <c r="J522" s="110" t="str">
        <f>IFERROR(VLOOKUP(F522,기준정보!A:B,2,FALSE),"")</f>
        <v/>
      </c>
      <c r="K522" s="110" t="str">
        <f t="shared" si="101"/>
        <v>정상근무</v>
      </c>
      <c r="L522" s="113">
        <f>IFERROR(IF(E522-D522&lt;0,기준정보!$H$11-공여사들_가공!D522+공여사들_가공!E522,E522-D522),"")</f>
        <v>0.38351851851851859</v>
      </c>
      <c r="M522" s="113">
        <f>IF(E522&gt;=기준정보!$H$4,기준정보!$H$6,IF(E522&gt;=기준정보!$H$3,E522-기준정보!$H$3,IF(E522&gt;=기준정보!$H$2,기준정보!$H$5,IF(E522&gt;=기준정보!$H$1,E522-기준정보!$H$1,0))))</f>
        <v>2.2395833333333393E-2</v>
      </c>
      <c r="N522" s="113">
        <f t="shared" si="102"/>
        <v>0.3611226851851852</v>
      </c>
      <c r="O522" s="114">
        <f t="shared" si="103"/>
        <v>8.666944444444443</v>
      </c>
      <c r="P522" s="120">
        <f t="shared" si="104"/>
        <v>8</v>
      </c>
      <c r="Q522" s="120">
        <f t="shared" si="105"/>
        <v>8</v>
      </c>
      <c r="R522" s="120">
        <f t="shared" si="96"/>
        <v>0</v>
      </c>
      <c r="S522" s="120">
        <f t="shared" si="106"/>
        <v>0</v>
      </c>
      <c r="T522" s="120" t="str">
        <f t="shared" si="98"/>
        <v>정</v>
      </c>
      <c r="U522" s="113">
        <f>IFERROR(IF(P522&lt;8,기준정보!$H$7-N522,0),0)</f>
        <v>0</v>
      </c>
      <c r="V522" s="120">
        <f t="shared" si="107"/>
        <v>0</v>
      </c>
      <c r="W522" s="110"/>
    </row>
    <row r="523" spans="1:23">
      <c r="A523" s="89" t="s">
        <v>767</v>
      </c>
      <c r="B523" s="89" t="s">
        <v>295</v>
      </c>
      <c r="C523" s="89" t="s">
        <v>43</v>
      </c>
      <c r="D523" s="89" t="s">
        <v>769</v>
      </c>
      <c r="E523" s="89" t="s">
        <v>50</v>
      </c>
      <c r="F523" s="102">
        <f t="shared" si="97"/>
        <v>43871</v>
      </c>
      <c r="G523" s="125" t="str">
        <f t="shared" si="99"/>
        <v>2월</v>
      </c>
      <c r="H523" s="108">
        <f t="shared" si="100"/>
        <v>1</v>
      </c>
      <c r="I523" s="108" t="str">
        <f>VLOOKUP(H523,기준정보!D:E,2,FALSE)</f>
        <v>월</v>
      </c>
      <c r="J523" s="110" t="str">
        <f>IFERROR(VLOOKUP(F523,기준정보!A:B,2,FALSE),"")</f>
        <v/>
      </c>
      <c r="K523" s="110" t="str">
        <f t="shared" si="101"/>
        <v>정상근무</v>
      </c>
      <c r="L523" s="113" t="str">
        <f>IFERROR(IF(E523-D523&lt;0,기준정보!$H$11-공여사들_가공!D523+공여사들_가공!E523,E523-D523),"")</f>
        <v/>
      </c>
      <c r="M523" s="113">
        <f>IF(E523&gt;=기준정보!$H$4,기준정보!$H$6,IF(E523&gt;=기준정보!$H$3,E523-기준정보!$H$3,IF(E523&gt;=기준정보!$H$2,기준정보!$H$5,IF(E523&gt;=기준정보!$H$1,E523-기준정보!$H$1,0))))</f>
        <v>0</v>
      </c>
      <c r="N523" s="113" t="str">
        <f t="shared" si="102"/>
        <v/>
      </c>
      <c r="O523" s="114" t="str">
        <f t="shared" si="103"/>
        <v/>
      </c>
      <c r="P523" s="120">
        <f t="shared" si="104"/>
        <v>0</v>
      </c>
      <c r="Q523" s="120">
        <f t="shared" si="105"/>
        <v>0</v>
      </c>
      <c r="R523" s="120">
        <f t="shared" si="96"/>
        <v>0</v>
      </c>
      <c r="S523" s="120">
        <f t="shared" si="106"/>
        <v>0</v>
      </c>
      <c r="T523" s="120" t="str">
        <f t="shared" si="98"/>
        <v/>
      </c>
      <c r="U523" s="113">
        <f>IFERROR(IF(P523&lt;8,기준정보!$H$7-N523,0),0)</f>
        <v>0</v>
      </c>
      <c r="V523" s="120">
        <f t="shared" si="107"/>
        <v>0</v>
      </c>
      <c r="W523" s="110"/>
    </row>
    <row r="524" spans="1:23">
      <c r="A524" s="89" t="s">
        <v>767</v>
      </c>
      <c r="B524" s="89" t="s">
        <v>296</v>
      </c>
      <c r="C524" s="89" t="s">
        <v>46</v>
      </c>
      <c r="D524" s="89" t="s">
        <v>214</v>
      </c>
      <c r="E524" s="89" t="s">
        <v>50</v>
      </c>
      <c r="F524" s="102">
        <f t="shared" si="97"/>
        <v>43871</v>
      </c>
      <c r="G524" s="125" t="str">
        <f t="shared" si="99"/>
        <v>2월</v>
      </c>
      <c r="H524" s="108">
        <f t="shared" si="100"/>
        <v>1</v>
      </c>
      <c r="I524" s="108" t="str">
        <f>VLOOKUP(H524,기준정보!D:E,2,FALSE)</f>
        <v>월</v>
      </c>
      <c r="J524" s="110" t="str">
        <f>IFERROR(VLOOKUP(F524,기준정보!A:B,2,FALSE),"")</f>
        <v/>
      </c>
      <c r="K524" s="110" t="str">
        <f t="shared" si="101"/>
        <v>정상근무</v>
      </c>
      <c r="L524" s="113" t="str">
        <f>IFERROR(IF(E524-D524&lt;0,기준정보!$H$11-공여사들_가공!D524+공여사들_가공!E524,E524-D524),"")</f>
        <v/>
      </c>
      <c r="M524" s="113">
        <f>IF(E524&gt;=기준정보!$H$4,기준정보!$H$6,IF(E524&gt;=기준정보!$H$3,E524-기준정보!$H$3,IF(E524&gt;=기준정보!$H$2,기준정보!$H$5,IF(E524&gt;=기준정보!$H$1,E524-기준정보!$H$1,0))))</f>
        <v>0</v>
      </c>
      <c r="N524" s="113" t="str">
        <f t="shared" si="102"/>
        <v/>
      </c>
      <c r="O524" s="114" t="str">
        <f t="shared" si="103"/>
        <v/>
      </c>
      <c r="P524" s="120">
        <f t="shared" si="104"/>
        <v>0</v>
      </c>
      <c r="Q524" s="120">
        <f t="shared" si="105"/>
        <v>0</v>
      </c>
      <c r="R524" s="120">
        <f t="shared" si="96"/>
        <v>0</v>
      </c>
      <c r="S524" s="120">
        <f t="shared" si="106"/>
        <v>0</v>
      </c>
      <c r="T524" s="120" t="str">
        <f t="shared" si="98"/>
        <v/>
      </c>
      <c r="U524" s="113">
        <f>IFERROR(IF(P524&lt;8,기준정보!$H$7-N524,0),0)</f>
        <v>0</v>
      </c>
      <c r="V524" s="120">
        <f t="shared" si="107"/>
        <v>0</v>
      </c>
      <c r="W524" s="110"/>
    </row>
    <row r="525" spans="1:23">
      <c r="A525" s="89" t="s">
        <v>767</v>
      </c>
      <c r="B525" s="89" t="s">
        <v>297</v>
      </c>
      <c r="C525" s="89" t="s">
        <v>45</v>
      </c>
      <c r="D525" s="89" t="s">
        <v>770</v>
      </c>
      <c r="E525" s="89" t="s">
        <v>50</v>
      </c>
      <c r="F525" s="102">
        <f t="shared" si="97"/>
        <v>43871</v>
      </c>
      <c r="G525" s="125" t="str">
        <f t="shared" si="99"/>
        <v>2월</v>
      </c>
      <c r="H525" s="108">
        <f t="shared" si="100"/>
        <v>1</v>
      </c>
      <c r="I525" s="108" t="str">
        <f>VLOOKUP(H525,기준정보!D:E,2,FALSE)</f>
        <v>월</v>
      </c>
      <c r="J525" s="110" t="str">
        <f>IFERROR(VLOOKUP(F525,기준정보!A:B,2,FALSE),"")</f>
        <v/>
      </c>
      <c r="K525" s="110" t="str">
        <f t="shared" si="101"/>
        <v>정상근무</v>
      </c>
      <c r="L525" s="113" t="str">
        <f>IFERROR(IF(E525-D525&lt;0,기준정보!$H$11-공여사들_가공!D525+공여사들_가공!E525,E525-D525),"")</f>
        <v/>
      </c>
      <c r="M525" s="113">
        <f>IF(E525&gt;=기준정보!$H$4,기준정보!$H$6,IF(E525&gt;=기준정보!$H$3,E525-기준정보!$H$3,IF(E525&gt;=기준정보!$H$2,기준정보!$H$5,IF(E525&gt;=기준정보!$H$1,E525-기준정보!$H$1,0))))</f>
        <v>0</v>
      </c>
      <c r="N525" s="113" t="str">
        <f t="shared" si="102"/>
        <v/>
      </c>
      <c r="O525" s="114" t="str">
        <f t="shared" si="103"/>
        <v/>
      </c>
      <c r="P525" s="120">
        <f t="shared" si="104"/>
        <v>0</v>
      </c>
      <c r="Q525" s="120">
        <f t="shared" si="105"/>
        <v>0</v>
      </c>
      <c r="R525" s="120">
        <f t="shared" si="96"/>
        <v>0</v>
      </c>
      <c r="S525" s="120">
        <f t="shared" si="106"/>
        <v>0</v>
      </c>
      <c r="T525" s="120" t="str">
        <f t="shared" si="98"/>
        <v/>
      </c>
      <c r="U525" s="113">
        <f>IFERROR(IF(P525&lt;8,기준정보!$H$7-N525,0),0)</f>
        <v>0</v>
      </c>
      <c r="V525" s="120">
        <f t="shared" si="107"/>
        <v>0</v>
      </c>
      <c r="W525" s="110"/>
    </row>
    <row r="526" spans="1:23">
      <c r="A526" s="89" t="s">
        <v>767</v>
      </c>
      <c r="B526" s="89" t="s">
        <v>298</v>
      </c>
      <c r="C526" s="89" t="s">
        <v>48</v>
      </c>
      <c r="D526" s="89" t="s">
        <v>771</v>
      </c>
      <c r="E526" s="89" t="s">
        <v>772</v>
      </c>
      <c r="F526" s="102">
        <f t="shared" si="97"/>
        <v>43871</v>
      </c>
      <c r="G526" s="125" t="str">
        <f t="shared" si="99"/>
        <v>2월</v>
      </c>
      <c r="H526" s="108">
        <f t="shared" si="100"/>
        <v>1</v>
      </c>
      <c r="I526" s="108" t="str">
        <f>VLOOKUP(H526,기준정보!D:E,2,FALSE)</f>
        <v>월</v>
      </c>
      <c r="J526" s="110" t="str">
        <f>IFERROR(VLOOKUP(F526,기준정보!A:B,2,FALSE),"")</f>
        <v/>
      </c>
      <c r="K526" s="110" t="str">
        <f t="shared" si="101"/>
        <v>정상근무</v>
      </c>
      <c r="L526" s="113">
        <f>IFERROR(IF(E526-D526&lt;0,기준정보!$H$11-공여사들_가공!D526+공여사들_가공!E526,E526-D526),"")</f>
        <v>0.40004629629629629</v>
      </c>
      <c r="M526" s="113">
        <f>IF(E526&gt;=기준정보!$H$4,기준정보!$H$6,IF(E526&gt;=기준정보!$H$3,E526-기준정보!$H$3,IF(E526&gt;=기준정보!$H$2,기준정보!$H$5,IF(E526&gt;=기준정보!$H$1,E526-기준정보!$H$1,0))))</f>
        <v>1.4826388888888875E-2</v>
      </c>
      <c r="N526" s="113">
        <f t="shared" si="102"/>
        <v>0.38521990740740741</v>
      </c>
      <c r="O526" s="114">
        <f t="shared" si="103"/>
        <v>9.2452777777777762</v>
      </c>
      <c r="P526" s="120">
        <f t="shared" si="104"/>
        <v>9</v>
      </c>
      <c r="Q526" s="120">
        <f t="shared" si="105"/>
        <v>8</v>
      </c>
      <c r="R526" s="120">
        <f t="shared" si="96"/>
        <v>1</v>
      </c>
      <c r="S526" s="120">
        <f t="shared" si="106"/>
        <v>0</v>
      </c>
      <c r="T526" s="120" t="str">
        <f t="shared" si="98"/>
        <v>정</v>
      </c>
      <c r="U526" s="113">
        <f>IFERROR(IF(P526&lt;8,기준정보!$H$7-N526,0),0)</f>
        <v>0</v>
      </c>
      <c r="V526" s="120">
        <f t="shared" si="107"/>
        <v>0</v>
      </c>
      <c r="W526" s="110"/>
    </row>
    <row r="527" spans="1:23">
      <c r="A527" s="89" t="s">
        <v>767</v>
      </c>
      <c r="B527" s="89" t="s">
        <v>299</v>
      </c>
      <c r="C527" s="89" t="s">
        <v>47</v>
      </c>
      <c r="D527" s="89" t="s">
        <v>179</v>
      </c>
      <c r="E527" s="89" t="s">
        <v>50</v>
      </c>
      <c r="F527" s="102">
        <f t="shared" si="97"/>
        <v>43871</v>
      </c>
      <c r="G527" s="125" t="str">
        <f t="shared" si="99"/>
        <v>2월</v>
      </c>
      <c r="H527" s="108">
        <f t="shared" si="100"/>
        <v>1</v>
      </c>
      <c r="I527" s="108" t="str">
        <f>VLOOKUP(H527,기준정보!D:E,2,FALSE)</f>
        <v>월</v>
      </c>
      <c r="J527" s="110" t="str">
        <f>IFERROR(VLOOKUP(F527,기준정보!A:B,2,FALSE),"")</f>
        <v/>
      </c>
      <c r="K527" s="110" t="str">
        <f t="shared" si="101"/>
        <v>정상근무</v>
      </c>
      <c r="L527" s="113" t="str">
        <f>IFERROR(IF(E527-D527&lt;0,기준정보!$H$11-공여사들_가공!D527+공여사들_가공!E527,E527-D527),"")</f>
        <v/>
      </c>
      <c r="M527" s="113">
        <f>IF(E527&gt;=기준정보!$H$4,기준정보!$H$6,IF(E527&gt;=기준정보!$H$3,E527-기준정보!$H$3,IF(E527&gt;=기준정보!$H$2,기준정보!$H$5,IF(E527&gt;=기준정보!$H$1,E527-기준정보!$H$1,0))))</f>
        <v>0</v>
      </c>
      <c r="N527" s="113" t="str">
        <f t="shared" si="102"/>
        <v/>
      </c>
      <c r="O527" s="114" t="str">
        <f t="shared" si="103"/>
        <v/>
      </c>
      <c r="P527" s="120">
        <f t="shared" si="104"/>
        <v>0</v>
      </c>
      <c r="Q527" s="120">
        <f t="shared" si="105"/>
        <v>0</v>
      </c>
      <c r="R527" s="120">
        <f t="shared" si="96"/>
        <v>0</v>
      </c>
      <c r="S527" s="120">
        <f t="shared" si="106"/>
        <v>0</v>
      </c>
      <c r="T527" s="120" t="str">
        <f t="shared" si="98"/>
        <v/>
      </c>
      <c r="U527" s="113">
        <f>IFERROR(IF(P527&lt;8,기준정보!$H$7-N527,0),0)</f>
        <v>0</v>
      </c>
      <c r="V527" s="120">
        <f t="shared" si="107"/>
        <v>0</v>
      </c>
      <c r="W527" s="110"/>
    </row>
    <row r="528" spans="1:23">
      <c r="A528" s="89" t="s">
        <v>767</v>
      </c>
      <c r="B528" s="89" t="s">
        <v>300</v>
      </c>
      <c r="C528" s="89" t="s">
        <v>47</v>
      </c>
      <c r="D528" s="89" t="s">
        <v>50</v>
      </c>
      <c r="E528" s="89" t="s">
        <v>773</v>
      </c>
      <c r="F528" s="102">
        <f t="shared" si="97"/>
        <v>43871</v>
      </c>
      <c r="G528" s="125" t="str">
        <f t="shared" si="99"/>
        <v>2월</v>
      </c>
      <c r="H528" s="108">
        <f t="shared" si="100"/>
        <v>1</v>
      </c>
      <c r="I528" s="108" t="str">
        <f>VLOOKUP(H528,기준정보!D:E,2,FALSE)</f>
        <v>월</v>
      </c>
      <c r="J528" s="110" t="str">
        <f>IFERROR(VLOOKUP(F528,기준정보!A:B,2,FALSE),"")</f>
        <v/>
      </c>
      <c r="K528" s="110" t="str">
        <f t="shared" si="101"/>
        <v>정상근무</v>
      </c>
      <c r="L528" s="113" t="str">
        <f>IFERROR(IF(E528-D528&lt;0,기준정보!$H$11-공여사들_가공!D528+공여사들_가공!E528,E528-D528),"")</f>
        <v/>
      </c>
      <c r="M528" s="113">
        <f>IF(E528&gt;=기준정보!$H$4,기준정보!$H$6,IF(E528&gt;=기준정보!$H$3,E528-기준정보!$H$3,IF(E528&gt;=기준정보!$H$2,기준정보!$H$5,IF(E528&gt;=기준정보!$H$1,E528-기준정보!$H$1,0))))</f>
        <v>1.5011574074074052E-2</v>
      </c>
      <c r="N528" s="113" t="str">
        <f t="shared" si="102"/>
        <v/>
      </c>
      <c r="O528" s="114" t="str">
        <f t="shared" si="103"/>
        <v/>
      </c>
      <c r="P528" s="120">
        <f t="shared" si="104"/>
        <v>0</v>
      </c>
      <c r="Q528" s="120">
        <f t="shared" si="105"/>
        <v>0</v>
      </c>
      <c r="R528" s="120">
        <f t="shared" si="96"/>
        <v>0</v>
      </c>
      <c r="S528" s="120">
        <f t="shared" si="106"/>
        <v>0</v>
      </c>
      <c r="T528" s="120" t="str">
        <f t="shared" si="98"/>
        <v/>
      </c>
      <c r="U528" s="113">
        <f>IFERROR(IF(P528&lt;8,기준정보!$H$7-N528,0),0)</f>
        <v>0</v>
      </c>
      <c r="V528" s="120">
        <f t="shared" si="107"/>
        <v>0</v>
      </c>
      <c r="W528" s="110"/>
    </row>
    <row r="529" spans="1:23">
      <c r="A529" s="89" t="s">
        <v>767</v>
      </c>
      <c r="B529" s="89" t="s">
        <v>301</v>
      </c>
      <c r="C529" s="89" t="s">
        <v>44</v>
      </c>
      <c r="D529" s="89" t="s">
        <v>202</v>
      </c>
      <c r="E529" s="89" t="s">
        <v>774</v>
      </c>
      <c r="F529" s="102">
        <f t="shared" si="97"/>
        <v>43871</v>
      </c>
      <c r="G529" s="125" t="str">
        <f t="shared" si="99"/>
        <v>2월</v>
      </c>
      <c r="H529" s="108">
        <f t="shared" si="100"/>
        <v>1</v>
      </c>
      <c r="I529" s="108" t="str">
        <f>VLOOKUP(H529,기준정보!D:E,2,FALSE)</f>
        <v>월</v>
      </c>
      <c r="J529" s="110" t="str">
        <f>IFERROR(VLOOKUP(F529,기준정보!A:B,2,FALSE),"")</f>
        <v/>
      </c>
      <c r="K529" s="110" t="str">
        <f t="shared" si="101"/>
        <v>정상근무</v>
      </c>
      <c r="L529" s="113">
        <f>IFERROR(IF(E529-D529&lt;0,기준정보!$H$11-공여사들_가공!D529+공여사들_가공!E529,E529-D529),"")</f>
        <v>0.56556712962962974</v>
      </c>
      <c r="M529" s="113" t="str">
        <f>IF(E529&gt;=기준정보!$H$4,기준정보!$H$6,IF(E529&gt;=기준정보!$H$3,E529-기준정보!$H$3,IF(E529&gt;=기준정보!$H$2,기준정보!$H$5,IF(E529&gt;=기준정보!$H$1,E529-기준정보!$H$1,0))))</f>
        <v>2:00:00</v>
      </c>
      <c r="N529" s="113">
        <f t="shared" si="102"/>
        <v>0.48223379629629642</v>
      </c>
      <c r="O529" s="114">
        <f t="shared" si="103"/>
        <v>11.573611111111111</v>
      </c>
      <c r="P529" s="120">
        <f t="shared" si="104"/>
        <v>11</v>
      </c>
      <c r="Q529" s="120">
        <f t="shared" si="105"/>
        <v>8</v>
      </c>
      <c r="R529" s="120">
        <f t="shared" si="96"/>
        <v>3</v>
      </c>
      <c r="S529" s="120">
        <f t="shared" si="106"/>
        <v>0</v>
      </c>
      <c r="T529" s="120" t="str">
        <f t="shared" si="98"/>
        <v>정</v>
      </c>
      <c r="U529" s="113">
        <f>IFERROR(IF(P529&lt;8,기준정보!$H$7-N529,0),0)</f>
        <v>0</v>
      </c>
      <c r="V529" s="120">
        <f t="shared" si="107"/>
        <v>0</v>
      </c>
      <c r="W529" s="110"/>
    </row>
    <row r="530" spans="1:23">
      <c r="A530" s="89" t="s">
        <v>767</v>
      </c>
      <c r="B530" s="89" t="s">
        <v>288</v>
      </c>
      <c r="C530" s="89" t="s">
        <v>45</v>
      </c>
      <c r="D530" s="89" t="s">
        <v>775</v>
      </c>
      <c r="E530" s="89" t="s">
        <v>776</v>
      </c>
      <c r="F530" s="102">
        <f t="shared" si="97"/>
        <v>43871</v>
      </c>
      <c r="G530" s="125" t="str">
        <f t="shared" si="99"/>
        <v>2월</v>
      </c>
      <c r="H530" s="108">
        <f t="shared" si="100"/>
        <v>1</v>
      </c>
      <c r="I530" s="108" t="str">
        <f>VLOOKUP(H530,기준정보!D:E,2,FALSE)</f>
        <v>월</v>
      </c>
      <c r="J530" s="110" t="str">
        <f>IFERROR(VLOOKUP(F530,기준정보!A:B,2,FALSE),"")</f>
        <v/>
      </c>
      <c r="K530" s="110" t="str">
        <f t="shared" si="101"/>
        <v>정상근무</v>
      </c>
      <c r="L530" s="113">
        <f>IFERROR(IF(E530-D530&lt;0,기준정보!$H$11-공여사들_가공!D530+공여사들_가공!E530,E530-D530),"")</f>
        <v>0.40151620370370378</v>
      </c>
      <c r="M530" s="113">
        <f>IF(E530&gt;=기준정보!$H$4,기준정보!$H$6,IF(E530&gt;=기준정보!$H$3,E530-기준정보!$H$3,IF(E530&gt;=기준정보!$H$2,기준정보!$H$5,IF(E530&gt;=기준정보!$H$1,E530-기준정보!$H$1,0))))</f>
        <v>2.1030092592592697E-2</v>
      </c>
      <c r="N530" s="113">
        <f t="shared" si="102"/>
        <v>0.38048611111111108</v>
      </c>
      <c r="O530" s="114">
        <f t="shared" si="103"/>
        <v>9.1316666666666677</v>
      </c>
      <c r="P530" s="120">
        <f t="shared" si="104"/>
        <v>9</v>
      </c>
      <c r="Q530" s="120">
        <f t="shared" si="105"/>
        <v>8</v>
      </c>
      <c r="R530" s="120">
        <f t="shared" si="96"/>
        <v>1</v>
      </c>
      <c r="S530" s="120">
        <f t="shared" si="106"/>
        <v>0</v>
      </c>
      <c r="T530" s="120" t="str">
        <f t="shared" si="98"/>
        <v>정</v>
      </c>
      <c r="U530" s="113">
        <f>IFERROR(IF(P530&lt;8,기준정보!$H$7-N530,0),0)</f>
        <v>0</v>
      </c>
      <c r="V530" s="120">
        <f t="shared" si="107"/>
        <v>0</v>
      </c>
      <c r="W530" s="110"/>
    </row>
    <row r="531" spans="1:23">
      <c r="A531" s="89" t="s">
        <v>767</v>
      </c>
      <c r="B531" s="89" t="s">
        <v>289</v>
      </c>
      <c r="C531" s="89" t="s">
        <v>44</v>
      </c>
      <c r="D531" s="89" t="s">
        <v>777</v>
      </c>
      <c r="E531" s="89" t="s">
        <v>778</v>
      </c>
      <c r="F531" s="102">
        <f t="shared" si="97"/>
        <v>43871</v>
      </c>
      <c r="G531" s="125" t="str">
        <f t="shared" si="99"/>
        <v>2월</v>
      </c>
      <c r="H531" s="108">
        <f t="shared" si="100"/>
        <v>1</v>
      </c>
      <c r="I531" s="108" t="str">
        <f>VLOOKUP(H531,기준정보!D:E,2,FALSE)</f>
        <v>월</v>
      </c>
      <c r="J531" s="110" t="str">
        <f>IFERROR(VLOOKUP(F531,기준정보!A:B,2,FALSE),"")</f>
        <v/>
      </c>
      <c r="K531" s="110" t="str">
        <f t="shared" si="101"/>
        <v>정상근무</v>
      </c>
      <c r="L531" s="113">
        <f>IFERROR(IF(E531-D531&lt;0,기준정보!$H$11-공여사들_가공!D531+공여사들_가공!E531,E531-D531),"")</f>
        <v>0.53435185185185197</v>
      </c>
      <c r="M531" s="113" t="str">
        <f>IF(E531&gt;=기준정보!$H$4,기준정보!$H$6,IF(E531&gt;=기준정보!$H$3,E531-기준정보!$H$3,IF(E531&gt;=기준정보!$H$2,기준정보!$H$5,IF(E531&gt;=기준정보!$H$1,E531-기준정보!$H$1,0))))</f>
        <v>2:00:00</v>
      </c>
      <c r="N531" s="113">
        <f t="shared" si="102"/>
        <v>0.45101851851851865</v>
      </c>
      <c r="O531" s="114">
        <f t="shared" si="103"/>
        <v>10.824444444444444</v>
      </c>
      <c r="P531" s="120">
        <f t="shared" si="104"/>
        <v>10</v>
      </c>
      <c r="Q531" s="120">
        <f t="shared" si="105"/>
        <v>8</v>
      </c>
      <c r="R531" s="120">
        <f t="shared" si="96"/>
        <v>2</v>
      </c>
      <c r="S531" s="120">
        <f t="shared" si="106"/>
        <v>0</v>
      </c>
      <c r="T531" s="120" t="str">
        <f t="shared" si="98"/>
        <v>정</v>
      </c>
      <c r="U531" s="113">
        <f>IFERROR(IF(P531&lt;8,기준정보!$H$7-N531,0),0)</f>
        <v>0</v>
      </c>
      <c r="V531" s="120">
        <f t="shared" si="107"/>
        <v>0</v>
      </c>
      <c r="W531" s="110"/>
    </row>
    <row r="532" spans="1:23">
      <c r="A532" s="89" t="s">
        <v>767</v>
      </c>
      <c r="B532" s="89" t="s">
        <v>290</v>
      </c>
      <c r="C532" s="89" t="s">
        <v>49</v>
      </c>
      <c r="D532" s="89" t="s">
        <v>779</v>
      </c>
      <c r="E532" s="89" t="s">
        <v>780</v>
      </c>
      <c r="F532" s="102">
        <f t="shared" si="97"/>
        <v>43871</v>
      </c>
      <c r="G532" s="125" t="str">
        <f t="shared" si="99"/>
        <v>2월</v>
      </c>
      <c r="H532" s="108">
        <f t="shared" si="100"/>
        <v>1</v>
      </c>
      <c r="I532" s="108" t="str">
        <f>VLOOKUP(H532,기준정보!D:E,2,FALSE)</f>
        <v>월</v>
      </c>
      <c r="J532" s="110" t="str">
        <f>IFERROR(VLOOKUP(F532,기준정보!A:B,2,FALSE),"")</f>
        <v/>
      </c>
      <c r="K532" s="110" t="str">
        <f t="shared" si="101"/>
        <v>정상근무</v>
      </c>
      <c r="L532" s="113">
        <f>IFERROR(IF(E532-D532&lt;0,기준정보!$H$11-공여사들_가공!D532+공여사들_가공!E532,E532-D532),"")</f>
        <v>0.38488425925925918</v>
      </c>
      <c r="M532" s="113">
        <f>IF(E532&gt;=기준정보!$H$4,기준정보!$H$6,IF(E532&gt;=기준정보!$H$3,E532-기준정보!$H$3,IF(E532&gt;=기준정보!$H$2,기준정보!$H$5,IF(E532&gt;=기준정보!$H$1,E532-기준정보!$H$1,0))))</f>
        <v>1.4768518518518459E-2</v>
      </c>
      <c r="N532" s="113">
        <f t="shared" si="102"/>
        <v>0.37011574074074072</v>
      </c>
      <c r="O532" s="114">
        <f t="shared" si="103"/>
        <v>8.882777777777779</v>
      </c>
      <c r="P532" s="120">
        <f t="shared" si="104"/>
        <v>8</v>
      </c>
      <c r="Q532" s="120">
        <f t="shared" si="105"/>
        <v>8</v>
      </c>
      <c r="R532" s="120">
        <f t="shared" si="96"/>
        <v>0</v>
      </c>
      <c r="S532" s="120">
        <f t="shared" si="106"/>
        <v>0</v>
      </c>
      <c r="T532" s="120" t="str">
        <f t="shared" si="98"/>
        <v>정</v>
      </c>
      <c r="U532" s="113">
        <f>IFERROR(IF(P532&lt;8,기준정보!$H$7-N532,0),0)</f>
        <v>0</v>
      </c>
      <c r="V532" s="120">
        <f t="shared" si="107"/>
        <v>0</v>
      </c>
      <c r="W532" s="110"/>
    </row>
    <row r="533" spans="1:23">
      <c r="A533" s="89" t="s">
        <v>767</v>
      </c>
      <c r="B533" s="89" t="s">
        <v>291</v>
      </c>
      <c r="C533" s="89" t="s">
        <v>309</v>
      </c>
      <c r="D533" s="89" t="s">
        <v>50</v>
      </c>
      <c r="E533" s="89" t="s">
        <v>50</v>
      </c>
      <c r="F533" s="102">
        <f t="shared" si="97"/>
        <v>43871</v>
      </c>
      <c r="G533" s="125" t="str">
        <f t="shared" si="99"/>
        <v>2월</v>
      </c>
      <c r="H533" s="108">
        <f t="shared" si="100"/>
        <v>1</v>
      </c>
      <c r="I533" s="108" t="str">
        <f>VLOOKUP(H533,기준정보!D:E,2,FALSE)</f>
        <v>월</v>
      </c>
      <c r="J533" s="110" t="str">
        <f>IFERROR(VLOOKUP(F533,기준정보!A:B,2,FALSE),"")</f>
        <v/>
      </c>
      <c r="K533" s="110" t="str">
        <f t="shared" si="101"/>
        <v>정상근무</v>
      </c>
      <c r="L533" s="113" t="str">
        <f>IFERROR(IF(E533-D533&lt;0,기준정보!$H$11-공여사들_가공!D533+공여사들_가공!E533,E533-D533),"")</f>
        <v/>
      </c>
      <c r="M533" s="113">
        <f>IF(E533&gt;=기준정보!$H$4,기준정보!$H$6,IF(E533&gt;=기준정보!$H$3,E533-기준정보!$H$3,IF(E533&gt;=기준정보!$H$2,기준정보!$H$5,IF(E533&gt;=기준정보!$H$1,E533-기준정보!$H$1,0))))</f>
        <v>0</v>
      </c>
      <c r="N533" s="113" t="str">
        <f t="shared" si="102"/>
        <v/>
      </c>
      <c r="O533" s="114" t="str">
        <f t="shared" si="103"/>
        <v/>
      </c>
      <c r="P533" s="120">
        <f t="shared" si="104"/>
        <v>0</v>
      </c>
      <c r="Q533" s="120">
        <f t="shared" si="105"/>
        <v>0</v>
      </c>
      <c r="R533" s="120">
        <f t="shared" si="96"/>
        <v>0</v>
      </c>
      <c r="S533" s="120">
        <f t="shared" si="106"/>
        <v>0</v>
      </c>
      <c r="T533" s="120" t="str">
        <f t="shared" si="98"/>
        <v/>
      </c>
      <c r="U533" s="113">
        <f>IFERROR(IF(P533&lt;8,기준정보!$H$7-N533,0),0)</f>
        <v>0</v>
      </c>
      <c r="V533" s="120">
        <f t="shared" si="107"/>
        <v>0</v>
      </c>
      <c r="W533" s="110"/>
    </row>
    <row r="534" spans="1:23">
      <c r="A534" s="89" t="s">
        <v>767</v>
      </c>
      <c r="B534" s="89" t="s">
        <v>292</v>
      </c>
      <c r="C534" s="89" t="s">
        <v>45</v>
      </c>
      <c r="D534" s="89" t="s">
        <v>50</v>
      </c>
      <c r="E534" s="89" t="s">
        <v>50</v>
      </c>
      <c r="F534" s="102">
        <f t="shared" si="97"/>
        <v>43871</v>
      </c>
      <c r="G534" s="125" t="str">
        <f t="shared" si="99"/>
        <v>2월</v>
      </c>
      <c r="H534" s="108">
        <f t="shared" si="100"/>
        <v>1</v>
      </c>
      <c r="I534" s="108" t="str">
        <f>VLOOKUP(H534,기준정보!D:E,2,FALSE)</f>
        <v>월</v>
      </c>
      <c r="J534" s="110" t="str">
        <f>IFERROR(VLOOKUP(F534,기준정보!A:B,2,FALSE),"")</f>
        <v/>
      </c>
      <c r="K534" s="110" t="str">
        <f t="shared" si="101"/>
        <v>정상근무</v>
      </c>
      <c r="L534" s="113" t="str">
        <f>IFERROR(IF(E534-D534&lt;0,기준정보!$H$11-공여사들_가공!D534+공여사들_가공!E534,E534-D534),"")</f>
        <v/>
      </c>
      <c r="M534" s="113">
        <f>IF(E534&gt;=기준정보!$H$4,기준정보!$H$6,IF(E534&gt;=기준정보!$H$3,E534-기준정보!$H$3,IF(E534&gt;=기준정보!$H$2,기준정보!$H$5,IF(E534&gt;=기준정보!$H$1,E534-기준정보!$H$1,0))))</f>
        <v>0</v>
      </c>
      <c r="N534" s="113" t="str">
        <f t="shared" si="102"/>
        <v/>
      </c>
      <c r="O534" s="114" t="str">
        <f t="shared" si="103"/>
        <v/>
      </c>
      <c r="P534" s="120">
        <f t="shared" si="104"/>
        <v>0</v>
      </c>
      <c r="Q534" s="120">
        <f t="shared" si="105"/>
        <v>0</v>
      </c>
      <c r="R534" s="120">
        <f t="shared" si="96"/>
        <v>0</v>
      </c>
      <c r="S534" s="120">
        <f t="shared" si="106"/>
        <v>0</v>
      </c>
      <c r="T534" s="120" t="str">
        <f t="shared" si="98"/>
        <v/>
      </c>
      <c r="U534" s="113">
        <f>IFERROR(IF(P534&lt;8,기준정보!$H$7-N534,0),0)</f>
        <v>0</v>
      </c>
      <c r="V534" s="120">
        <f t="shared" si="107"/>
        <v>0</v>
      </c>
      <c r="W534" s="110"/>
    </row>
    <row r="535" spans="1:23">
      <c r="A535" s="89" t="s">
        <v>781</v>
      </c>
      <c r="B535" s="89" t="s">
        <v>294</v>
      </c>
      <c r="C535" s="89" t="s">
        <v>45</v>
      </c>
      <c r="D535" s="89" t="s">
        <v>208</v>
      </c>
      <c r="E535" s="89" t="s">
        <v>782</v>
      </c>
      <c r="F535" s="102">
        <f t="shared" si="97"/>
        <v>43872</v>
      </c>
      <c r="G535" s="125" t="str">
        <f t="shared" si="99"/>
        <v>2월</v>
      </c>
      <c r="H535" s="108">
        <f t="shared" si="100"/>
        <v>2</v>
      </c>
      <c r="I535" s="108" t="str">
        <f>VLOOKUP(H535,기준정보!D:E,2,FALSE)</f>
        <v>화</v>
      </c>
      <c r="J535" s="110" t="str">
        <f>IFERROR(VLOOKUP(F535,기준정보!A:B,2,FALSE),"")</f>
        <v/>
      </c>
      <c r="K535" s="110" t="str">
        <f t="shared" si="101"/>
        <v>정상근무</v>
      </c>
      <c r="L535" s="113">
        <f>IFERROR(IF(E535-D535&lt;0,기준정보!$H$11-공여사들_가공!D535+공여사들_가공!E535,E535-D535),"")</f>
        <v>0.43393518518518515</v>
      </c>
      <c r="M535" s="113" t="str">
        <f>IF(E535&gt;=기준정보!$H$4,기준정보!$H$6,IF(E535&gt;=기준정보!$H$3,E535-기준정보!$H$3,IF(E535&gt;=기준정보!$H$2,기준정보!$H$5,IF(E535&gt;=기준정보!$H$1,E535-기준정보!$H$1,0))))</f>
        <v>2:00:00</v>
      </c>
      <c r="N535" s="113">
        <f t="shared" si="102"/>
        <v>0.35060185185185183</v>
      </c>
      <c r="O535" s="114">
        <f t="shared" si="103"/>
        <v>8.4144444444444453</v>
      </c>
      <c r="P535" s="120">
        <f t="shared" si="104"/>
        <v>8</v>
      </c>
      <c r="Q535" s="120">
        <f t="shared" si="105"/>
        <v>8</v>
      </c>
      <c r="R535" s="120">
        <f t="shared" si="96"/>
        <v>0</v>
      </c>
      <c r="S535" s="120">
        <f t="shared" si="106"/>
        <v>0</v>
      </c>
      <c r="T535" s="120" t="str">
        <f t="shared" si="98"/>
        <v>정</v>
      </c>
      <c r="U535" s="113">
        <f>IFERROR(IF(P535&lt;8,기준정보!$H$7-N535,0),0)</f>
        <v>0</v>
      </c>
      <c r="V535" s="120">
        <f t="shared" si="107"/>
        <v>0</v>
      </c>
      <c r="W535" s="110"/>
    </row>
    <row r="536" spans="1:23">
      <c r="A536" s="89" t="s">
        <v>781</v>
      </c>
      <c r="B536" s="89" t="s">
        <v>295</v>
      </c>
      <c r="C536" s="89" t="s">
        <v>43</v>
      </c>
      <c r="D536" s="89" t="s">
        <v>783</v>
      </c>
      <c r="E536" s="89" t="s">
        <v>784</v>
      </c>
      <c r="F536" s="102">
        <f t="shared" si="97"/>
        <v>43872</v>
      </c>
      <c r="G536" s="125" t="str">
        <f t="shared" si="99"/>
        <v>2월</v>
      </c>
      <c r="H536" s="108">
        <f t="shared" si="100"/>
        <v>2</v>
      </c>
      <c r="I536" s="108" t="str">
        <f>VLOOKUP(H536,기준정보!D:E,2,FALSE)</f>
        <v>화</v>
      </c>
      <c r="J536" s="110" t="str">
        <f>IFERROR(VLOOKUP(F536,기준정보!A:B,2,FALSE),"")</f>
        <v/>
      </c>
      <c r="K536" s="110" t="str">
        <f t="shared" si="101"/>
        <v>정상근무</v>
      </c>
      <c r="L536" s="113">
        <f>IFERROR(IF(E536-D536&lt;0,기준정보!$H$11-공여사들_가공!D536+공여사들_가공!E536,E536-D536),"")</f>
        <v>0.59995370370370382</v>
      </c>
      <c r="M536" s="113" t="str">
        <f>IF(E536&gt;=기준정보!$H$4,기준정보!$H$6,IF(E536&gt;=기준정보!$H$3,E536-기준정보!$H$3,IF(E536&gt;=기준정보!$H$2,기준정보!$H$5,IF(E536&gt;=기준정보!$H$1,E536-기준정보!$H$1,0))))</f>
        <v>2:00:00</v>
      </c>
      <c r="N536" s="113">
        <f t="shared" si="102"/>
        <v>0.51662037037037045</v>
      </c>
      <c r="O536" s="114">
        <f t="shared" si="103"/>
        <v>12.398888888888889</v>
      </c>
      <c r="P536" s="120">
        <f t="shared" si="104"/>
        <v>12</v>
      </c>
      <c r="Q536" s="120">
        <f t="shared" si="105"/>
        <v>8</v>
      </c>
      <c r="R536" s="120">
        <f t="shared" si="96"/>
        <v>3</v>
      </c>
      <c r="S536" s="120">
        <f t="shared" si="106"/>
        <v>1</v>
      </c>
      <c r="T536" s="120" t="str">
        <f t="shared" si="98"/>
        <v>정</v>
      </c>
      <c r="U536" s="113">
        <f>IFERROR(IF(P536&lt;8,기준정보!$H$7-N536,0),0)</f>
        <v>0</v>
      </c>
      <c r="V536" s="120">
        <f t="shared" si="107"/>
        <v>0</v>
      </c>
      <c r="W536" s="110"/>
    </row>
    <row r="537" spans="1:23">
      <c r="A537" s="89" t="s">
        <v>781</v>
      </c>
      <c r="B537" s="89" t="s">
        <v>296</v>
      </c>
      <c r="C537" s="89" t="s">
        <v>46</v>
      </c>
      <c r="D537" s="89" t="s">
        <v>253</v>
      </c>
      <c r="E537" s="89" t="s">
        <v>785</v>
      </c>
      <c r="F537" s="102">
        <f t="shared" si="97"/>
        <v>43872</v>
      </c>
      <c r="G537" s="125" t="str">
        <f t="shared" si="99"/>
        <v>2월</v>
      </c>
      <c r="H537" s="108">
        <f t="shared" si="100"/>
        <v>2</v>
      </c>
      <c r="I537" s="108" t="str">
        <f>VLOOKUP(H537,기준정보!D:E,2,FALSE)</f>
        <v>화</v>
      </c>
      <c r="J537" s="110" t="str">
        <f>IFERROR(VLOOKUP(F537,기준정보!A:B,2,FALSE),"")</f>
        <v/>
      </c>
      <c r="K537" s="110" t="str">
        <f t="shared" si="101"/>
        <v>정상근무</v>
      </c>
      <c r="L537" s="113">
        <f>IFERROR(IF(E537-D537&lt;0,기준정보!$H$11-공여사들_가공!D537+공여사들_가공!E537,E537-D537),"")</f>
        <v>0.38739583333333344</v>
      </c>
      <c r="M537" s="113">
        <f>IF(E537&gt;=기준정보!$H$4,기준정보!$H$6,IF(E537&gt;=기준정보!$H$3,E537-기준정보!$H$3,IF(E537&gt;=기준정보!$H$2,기준정보!$H$5,IF(E537&gt;=기준정보!$H$1,E537-기준정보!$H$1,0))))</f>
        <v>3.228009259259268E-2</v>
      </c>
      <c r="N537" s="113">
        <f t="shared" si="102"/>
        <v>0.35511574074074076</v>
      </c>
      <c r="O537" s="114">
        <f t="shared" si="103"/>
        <v>8.5227777777777778</v>
      </c>
      <c r="P537" s="120">
        <f t="shared" si="104"/>
        <v>8</v>
      </c>
      <c r="Q537" s="120">
        <f t="shared" si="105"/>
        <v>8</v>
      </c>
      <c r="R537" s="120">
        <f t="shared" ref="R537:R600" si="108">IF(P537&lt;11,P537-Q537,3)</f>
        <v>0</v>
      </c>
      <c r="S537" s="120">
        <f t="shared" si="106"/>
        <v>0</v>
      </c>
      <c r="T537" s="120" t="str">
        <f t="shared" si="98"/>
        <v>정</v>
      </c>
      <c r="U537" s="113">
        <f>IFERROR(IF(P537&lt;8,기준정보!$H$7-N537,0),0)</f>
        <v>0</v>
      </c>
      <c r="V537" s="120">
        <f t="shared" si="107"/>
        <v>0</v>
      </c>
      <c r="W537" s="110"/>
    </row>
    <row r="538" spans="1:23">
      <c r="A538" s="89" t="s">
        <v>781</v>
      </c>
      <c r="B538" s="89" t="s">
        <v>297</v>
      </c>
      <c r="C538" s="89" t="s">
        <v>45</v>
      </c>
      <c r="D538" s="89" t="s">
        <v>444</v>
      </c>
      <c r="E538" s="89" t="s">
        <v>786</v>
      </c>
      <c r="F538" s="102">
        <f t="shared" si="97"/>
        <v>43872</v>
      </c>
      <c r="G538" s="125" t="str">
        <f t="shared" si="99"/>
        <v>2월</v>
      </c>
      <c r="H538" s="108">
        <f t="shared" si="100"/>
        <v>2</v>
      </c>
      <c r="I538" s="108" t="str">
        <f>VLOOKUP(H538,기준정보!D:E,2,FALSE)</f>
        <v>화</v>
      </c>
      <c r="J538" s="110" t="str">
        <f>IFERROR(VLOOKUP(F538,기준정보!A:B,2,FALSE),"")</f>
        <v/>
      </c>
      <c r="K538" s="110" t="str">
        <f t="shared" si="101"/>
        <v>정상근무</v>
      </c>
      <c r="L538" s="113">
        <f>IFERROR(IF(E538-D538&lt;0,기준정보!$H$11-공여사들_가공!D538+공여사들_가공!E538,E538-D538),"")</f>
        <v>0.33462962962962967</v>
      </c>
      <c r="M538" s="113" t="str">
        <f>IF(E538&gt;=기준정보!$H$4,기준정보!$H$6,IF(E538&gt;=기준정보!$H$3,E538-기준정보!$H$3,IF(E538&gt;=기준정보!$H$2,기준정보!$H$5,IF(E538&gt;=기준정보!$H$1,E538-기준정보!$H$1,0))))</f>
        <v>1:00:00</v>
      </c>
      <c r="N538" s="113">
        <f t="shared" si="102"/>
        <v>0.29296296296296298</v>
      </c>
      <c r="O538" s="114">
        <f t="shared" si="103"/>
        <v>7.0311111111111106</v>
      </c>
      <c r="P538" s="120">
        <f t="shared" si="104"/>
        <v>7</v>
      </c>
      <c r="Q538" s="120">
        <f t="shared" si="105"/>
        <v>7</v>
      </c>
      <c r="R538" s="120">
        <f t="shared" si="108"/>
        <v>0</v>
      </c>
      <c r="S538" s="120">
        <f t="shared" si="106"/>
        <v>0</v>
      </c>
      <c r="T538" s="120" t="str">
        <f t="shared" si="98"/>
        <v>정</v>
      </c>
      <c r="U538" s="113">
        <f>IFERROR(IF(P538&lt;8,기준정보!$H$7-N538,0),0)</f>
        <v>4.0370370370370334E-2</v>
      </c>
      <c r="V538" s="120">
        <f t="shared" si="107"/>
        <v>58</v>
      </c>
      <c r="W538" s="110"/>
    </row>
    <row r="539" spans="1:23">
      <c r="A539" s="89" t="s">
        <v>781</v>
      </c>
      <c r="B539" s="89" t="s">
        <v>298</v>
      </c>
      <c r="C539" s="89" t="s">
        <v>48</v>
      </c>
      <c r="D539" s="89" t="s">
        <v>787</v>
      </c>
      <c r="E539" s="89" t="s">
        <v>788</v>
      </c>
      <c r="F539" s="102">
        <f t="shared" si="97"/>
        <v>43872</v>
      </c>
      <c r="G539" s="125" t="str">
        <f t="shared" si="99"/>
        <v>2월</v>
      </c>
      <c r="H539" s="108">
        <f t="shared" si="100"/>
        <v>2</v>
      </c>
      <c r="I539" s="108" t="str">
        <f>VLOOKUP(H539,기준정보!D:E,2,FALSE)</f>
        <v>화</v>
      </c>
      <c r="J539" s="110" t="str">
        <f>IFERROR(VLOOKUP(F539,기준정보!A:B,2,FALSE),"")</f>
        <v/>
      </c>
      <c r="K539" s="110" t="str">
        <f t="shared" si="101"/>
        <v>정상근무</v>
      </c>
      <c r="L539" s="113">
        <f>IFERROR(IF(E539-D539&lt;0,기준정보!$H$11-공여사들_가공!D539+공여사들_가공!E539,E539-D539),"")</f>
        <v>0.40099537037037042</v>
      </c>
      <c r="M539" s="113">
        <f>IF(E539&gt;=기준정보!$H$4,기준정보!$H$6,IF(E539&gt;=기준정보!$H$3,E539-기준정보!$H$3,IF(E539&gt;=기준정보!$H$2,기준정보!$H$5,IF(E539&gt;=기준정보!$H$1,E539-기준정보!$H$1,0))))</f>
        <v>1.8935185185185222E-2</v>
      </c>
      <c r="N539" s="113">
        <f t="shared" si="102"/>
        <v>0.3820601851851852</v>
      </c>
      <c r="O539" s="114">
        <f t="shared" si="103"/>
        <v>9.1694444444444443</v>
      </c>
      <c r="P539" s="120">
        <f t="shared" si="104"/>
        <v>9</v>
      </c>
      <c r="Q539" s="120">
        <f t="shared" si="105"/>
        <v>8</v>
      </c>
      <c r="R539" s="120">
        <f t="shared" si="108"/>
        <v>1</v>
      </c>
      <c r="S539" s="120">
        <f t="shared" si="106"/>
        <v>0</v>
      </c>
      <c r="T539" s="120" t="str">
        <f t="shared" si="98"/>
        <v>정</v>
      </c>
      <c r="U539" s="113">
        <f>IFERROR(IF(P539&lt;8,기준정보!$H$7-N539,0),0)</f>
        <v>0</v>
      </c>
      <c r="V539" s="120">
        <f t="shared" si="107"/>
        <v>0</v>
      </c>
      <c r="W539" s="110"/>
    </row>
    <row r="540" spans="1:23">
      <c r="A540" s="89" t="s">
        <v>781</v>
      </c>
      <c r="B540" s="89" t="s">
        <v>299</v>
      </c>
      <c r="C540" s="89" t="s">
        <v>47</v>
      </c>
      <c r="D540" s="89" t="s">
        <v>789</v>
      </c>
      <c r="E540" s="89" t="s">
        <v>790</v>
      </c>
      <c r="F540" s="102">
        <f t="shared" si="97"/>
        <v>43872</v>
      </c>
      <c r="G540" s="125" t="str">
        <f t="shared" si="99"/>
        <v>2월</v>
      </c>
      <c r="H540" s="108">
        <f t="shared" si="100"/>
        <v>2</v>
      </c>
      <c r="I540" s="108" t="str">
        <f>VLOOKUP(H540,기준정보!D:E,2,FALSE)</f>
        <v>화</v>
      </c>
      <c r="J540" s="110" t="str">
        <f>IFERROR(VLOOKUP(F540,기준정보!A:B,2,FALSE),"")</f>
        <v/>
      </c>
      <c r="K540" s="110" t="str">
        <f t="shared" si="101"/>
        <v>정상근무</v>
      </c>
      <c r="L540" s="113">
        <f>IFERROR(IF(E540-D540&lt;0,기준정보!$H$11-공여사들_가공!D540+공여사들_가공!E540,E540-D540),"")</f>
        <v>0.4749074074074075</v>
      </c>
      <c r="M540" s="113" t="str">
        <f>IF(E540&gt;=기준정보!$H$4,기준정보!$H$6,IF(E540&gt;=기준정보!$H$3,E540-기준정보!$H$3,IF(E540&gt;=기준정보!$H$2,기준정보!$H$5,IF(E540&gt;=기준정보!$H$1,E540-기준정보!$H$1,0))))</f>
        <v>2:00:00</v>
      </c>
      <c r="N540" s="113">
        <f t="shared" si="102"/>
        <v>0.39157407407407419</v>
      </c>
      <c r="O540" s="114">
        <f t="shared" si="103"/>
        <v>9.3977777777777778</v>
      </c>
      <c r="P540" s="120">
        <f t="shared" si="104"/>
        <v>9</v>
      </c>
      <c r="Q540" s="120">
        <f t="shared" si="105"/>
        <v>8</v>
      </c>
      <c r="R540" s="120">
        <f t="shared" si="108"/>
        <v>1</v>
      </c>
      <c r="S540" s="120">
        <f t="shared" si="106"/>
        <v>0</v>
      </c>
      <c r="T540" s="120" t="str">
        <f t="shared" si="98"/>
        <v>정</v>
      </c>
      <c r="U540" s="113">
        <f>IFERROR(IF(P540&lt;8,기준정보!$H$7-N540,0),0)</f>
        <v>0</v>
      </c>
      <c r="V540" s="120">
        <f t="shared" si="107"/>
        <v>0</v>
      </c>
      <c r="W540" s="110"/>
    </row>
    <row r="541" spans="1:23">
      <c r="A541" s="89" t="s">
        <v>781</v>
      </c>
      <c r="B541" s="89" t="s">
        <v>300</v>
      </c>
      <c r="C541" s="89" t="s">
        <v>47</v>
      </c>
      <c r="D541" s="89" t="s">
        <v>791</v>
      </c>
      <c r="E541" s="89" t="s">
        <v>792</v>
      </c>
      <c r="F541" s="102">
        <f t="shared" si="97"/>
        <v>43872</v>
      </c>
      <c r="G541" s="125" t="str">
        <f t="shared" si="99"/>
        <v>2월</v>
      </c>
      <c r="H541" s="108">
        <f t="shared" si="100"/>
        <v>2</v>
      </c>
      <c r="I541" s="108" t="str">
        <f>VLOOKUP(H541,기준정보!D:E,2,FALSE)</f>
        <v>화</v>
      </c>
      <c r="J541" s="110" t="str">
        <f>IFERROR(VLOOKUP(F541,기준정보!A:B,2,FALSE),"")</f>
        <v/>
      </c>
      <c r="K541" s="110" t="str">
        <f t="shared" si="101"/>
        <v>정상근무</v>
      </c>
      <c r="L541" s="113">
        <f>IFERROR(IF(E541-D541&lt;0,기준정보!$H$11-공여사들_가공!D541+공여사들_가공!E541,E541-D541),"")</f>
        <v>0.53437500000000004</v>
      </c>
      <c r="M541" s="113" t="str">
        <f>IF(E541&gt;=기준정보!$H$4,기준정보!$H$6,IF(E541&gt;=기준정보!$H$3,E541-기준정보!$H$3,IF(E541&gt;=기준정보!$H$2,기준정보!$H$5,IF(E541&gt;=기준정보!$H$1,E541-기준정보!$H$1,0))))</f>
        <v>2:00:00</v>
      </c>
      <c r="N541" s="113">
        <f t="shared" si="102"/>
        <v>0.45104166666666673</v>
      </c>
      <c r="O541" s="114">
        <f t="shared" si="103"/>
        <v>10.824999999999999</v>
      </c>
      <c r="P541" s="120">
        <f t="shared" si="104"/>
        <v>10</v>
      </c>
      <c r="Q541" s="120">
        <f t="shared" si="105"/>
        <v>8</v>
      </c>
      <c r="R541" s="120">
        <f t="shared" si="108"/>
        <v>2</v>
      </c>
      <c r="S541" s="120">
        <f t="shared" si="106"/>
        <v>0</v>
      </c>
      <c r="T541" s="120" t="str">
        <f t="shared" si="98"/>
        <v>정</v>
      </c>
      <c r="U541" s="113">
        <f>IFERROR(IF(P541&lt;8,기준정보!$H$7-N541,0),0)</f>
        <v>0</v>
      </c>
      <c r="V541" s="120">
        <f t="shared" si="107"/>
        <v>0</v>
      </c>
      <c r="W541" s="110"/>
    </row>
    <row r="542" spans="1:23">
      <c r="A542" s="89" t="s">
        <v>781</v>
      </c>
      <c r="B542" s="89" t="s">
        <v>301</v>
      </c>
      <c r="C542" s="89" t="s">
        <v>44</v>
      </c>
      <c r="D542" s="89" t="s">
        <v>166</v>
      </c>
      <c r="E542" s="89" t="s">
        <v>50</v>
      </c>
      <c r="F542" s="102">
        <f t="shared" si="97"/>
        <v>43872</v>
      </c>
      <c r="G542" s="125" t="str">
        <f t="shared" si="99"/>
        <v>2월</v>
      </c>
      <c r="H542" s="108">
        <f t="shared" si="100"/>
        <v>2</v>
      </c>
      <c r="I542" s="108" t="str">
        <f>VLOOKUP(H542,기준정보!D:E,2,FALSE)</f>
        <v>화</v>
      </c>
      <c r="J542" s="110" t="str">
        <f>IFERROR(VLOOKUP(F542,기준정보!A:B,2,FALSE),"")</f>
        <v/>
      </c>
      <c r="K542" s="110" t="str">
        <f t="shared" si="101"/>
        <v>정상근무</v>
      </c>
      <c r="L542" s="113" t="str">
        <f>IFERROR(IF(E542-D542&lt;0,기준정보!$H$11-공여사들_가공!D542+공여사들_가공!E542,E542-D542),"")</f>
        <v/>
      </c>
      <c r="M542" s="113">
        <f>IF(E542&gt;=기준정보!$H$4,기준정보!$H$6,IF(E542&gt;=기준정보!$H$3,E542-기준정보!$H$3,IF(E542&gt;=기준정보!$H$2,기준정보!$H$5,IF(E542&gt;=기준정보!$H$1,E542-기준정보!$H$1,0))))</f>
        <v>0</v>
      </c>
      <c r="N542" s="113" t="str">
        <f t="shared" si="102"/>
        <v/>
      </c>
      <c r="O542" s="114" t="str">
        <f t="shared" si="103"/>
        <v/>
      </c>
      <c r="P542" s="120">
        <f t="shared" si="104"/>
        <v>0</v>
      </c>
      <c r="Q542" s="120">
        <f t="shared" si="105"/>
        <v>0</v>
      </c>
      <c r="R542" s="120">
        <f t="shared" si="108"/>
        <v>0</v>
      </c>
      <c r="S542" s="120">
        <f t="shared" si="106"/>
        <v>0</v>
      </c>
      <c r="T542" s="120" t="str">
        <f t="shared" si="98"/>
        <v/>
      </c>
      <c r="U542" s="113">
        <f>IFERROR(IF(P542&lt;8,기준정보!$H$7-N542,0),0)</f>
        <v>0</v>
      </c>
      <c r="V542" s="120">
        <f t="shared" si="107"/>
        <v>0</v>
      </c>
      <c r="W542" s="110"/>
    </row>
    <row r="543" spans="1:23">
      <c r="A543" s="89" t="s">
        <v>781</v>
      </c>
      <c r="B543" s="89" t="s">
        <v>288</v>
      </c>
      <c r="C543" s="89" t="s">
        <v>45</v>
      </c>
      <c r="D543" s="89" t="s">
        <v>793</v>
      </c>
      <c r="E543" s="89" t="s">
        <v>794</v>
      </c>
      <c r="F543" s="102">
        <f t="shared" si="97"/>
        <v>43872</v>
      </c>
      <c r="G543" s="125" t="str">
        <f t="shared" si="99"/>
        <v>2월</v>
      </c>
      <c r="H543" s="108">
        <f t="shared" si="100"/>
        <v>2</v>
      </c>
      <c r="I543" s="108" t="str">
        <f>VLOOKUP(H543,기준정보!D:E,2,FALSE)</f>
        <v>화</v>
      </c>
      <c r="J543" s="110" t="str">
        <f>IFERROR(VLOOKUP(F543,기준정보!A:B,2,FALSE),"")</f>
        <v/>
      </c>
      <c r="K543" s="110" t="str">
        <f t="shared" si="101"/>
        <v>정상근무</v>
      </c>
      <c r="L543" s="113">
        <f>IFERROR(IF(E543-D543&lt;0,기준정보!$H$11-공여사들_가공!D543+공여사들_가공!E543,E543-D543),"")</f>
        <v>0.65869212962962953</v>
      </c>
      <c r="M543" s="113">
        <f>IF(E543&gt;=기준정보!$H$4,기준정보!$H$6,IF(E543&gt;=기준정보!$H$3,E543-기준정보!$H$3,IF(E543&gt;=기준정보!$H$2,기준정보!$H$5,IF(E543&gt;=기준정보!$H$1,E543-기준정보!$H$1,0))))</f>
        <v>0</v>
      </c>
      <c r="N543" s="113">
        <f t="shared" si="102"/>
        <v>0.65869212962962953</v>
      </c>
      <c r="O543" s="114">
        <f t="shared" si="103"/>
        <v>15.808611111111112</v>
      </c>
      <c r="P543" s="120">
        <f t="shared" si="104"/>
        <v>15</v>
      </c>
      <c r="Q543" s="120">
        <f t="shared" si="105"/>
        <v>8</v>
      </c>
      <c r="R543" s="120">
        <f t="shared" si="108"/>
        <v>3</v>
      </c>
      <c r="S543" s="120">
        <f t="shared" si="106"/>
        <v>4</v>
      </c>
      <c r="T543" s="120" t="str">
        <f t="shared" si="98"/>
        <v>정</v>
      </c>
      <c r="U543" s="113">
        <f>IFERROR(IF(P543&lt;8,기준정보!$H$7-N543,0),0)</f>
        <v>0</v>
      </c>
      <c r="V543" s="120">
        <f t="shared" si="107"/>
        <v>0</v>
      </c>
      <c r="W543" s="110"/>
    </row>
    <row r="544" spans="1:23">
      <c r="A544" s="89" t="s">
        <v>781</v>
      </c>
      <c r="B544" s="89" t="s">
        <v>289</v>
      </c>
      <c r="C544" s="89" t="s">
        <v>44</v>
      </c>
      <c r="D544" s="89" t="s">
        <v>50</v>
      </c>
      <c r="E544" s="89" t="s">
        <v>50</v>
      </c>
      <c r="F544" s="102">
        <f t="shared" si="97"/>
        <v>43872</v>
      </c>
      <c r="G544" s="125" t="str">
        <f t="shared" si="99"/>
        <v>2월</v>
      </c>
      <c r="H544" s="108">
        <f t="shared" si="100"/>
        <v>2</v>
      </c>
      <c r="I544" s="108" t="str">
        <f>VLOOKUP(H544,기준정보!D:E,2,FALSE)</f>
        <v>화</v>
      </c>
      <c r="J544" s="110" t="str">
        <f>IFERROR(VLOOKUP(F544,기준정보!A:B,2,FALSE),"")</f>
        <v/>
      </c>
      <c r="K544" s="110" t="str">
        <f t="shared" si="101"/>
        <v>정상근무</v>
      </c>
      <c r="L544" s="113" t="str">
        <f>IFERROR(IF(E544-D544&lt;0,기준정보!$H$11-공여사들_가공!D544+공여사들_가공!E544,E544-D544),"")</f>
        <v/>
      </c>
      <c r="M544" s="113">
        <f>IF(E544&gt;=기준정보!$H$4,기준정보!$H$6,IF(E544&gt;=기준정보!$H$3,E544-기준정보!$H$3,IF(E544&gt;=기준정보!$H$2,기준정보!$H$5,IF(E544&gt;=기준정보!$H$1,E544-기준정보!$H$1,0))))</f>
        <v>0</v>
      </c>
      <c r="N544" s="113" t="str">
        <f t="shared" si="102"/>
        <v/>
      </c>
      <c r="O544" s="114" t="str">
        <f t="shared" si="103"/>
        <v/>
      </c>
      <c r="P544" s="120">
        <f t="shared" si="104"/>
        <v>0</v>
      </c>
      <c r="Q544" s="120">
        <f t="shared" si="105"/>
        <v>0</v>
      </c>
      <c r="R544" s="120">
        <f t="shared" si="108"/>
        <v>0</v>
      </c>
      <c r="S544" s="120">
        <f t="shared" si="106"/>
        <v>0</v>
      </c>
      <c r="T544" s="120" t="str">
        <f t="shared" si="98"/>
        <v/>
      </c>
      <c r="U544" s="113">
        <f>IFERROR(IF(P544&lt;8,기준정보!$H$7-N544,0),0)</f>
        <v>0</v>
      </c>
      <c r="V544" s="120">
        <f t="shared" si="107"/>
        <v>0</v>
      </c>
      <c r="W544" s="110"/>
    </row>
    <row r="545" spans="1:23">
      <c r="A545" s="89" t="s">
        <v>781</v>
      </c>
      <c r="B545" s="89" t="s">
        <v>290</v>
      </c>
      <c r="C545" s="89" t="s">
        <v>49</v>
      </c>
      <c r="D545" s="89" t="s">
        <v>50</v>
      </c>
      <c r="E545" s="89" t="s">
        <v>795</v>
      </c>
      <c r="F545" s="102">
        <f t="shared" si="97"/>
        <v>43872</v>
      </c>
      <c r="G545" s="125" t="str">
        <f t="shared" si="99"/>
        <v>2월</v>
      </c>
      <c r="H545" s="108">
        <f t="shared" si="100"/>
        <v>2</v>
      </c>
      <c r="I545" s="108" t="str">
        <f>VLOOKUP(H545,기준정보!D:E,2,FALSE)</f>
        <v>화</v>
      </c>
      <c r="J545" s="110" t="str">
        <f>IFERROR(VLOOKUP(F545,기준정보!A:B,2,FALSE),"")</f>
        <v/>
      </c>
      <c r="K545" s="110" t="str">
        <f t="shared" si="101"/>
        <v>정상근무</v>
      </c>
      <c r="L545" s="113" t="str">
        <f>IFERROR(IF(E545-D545&lt;0,기준정보!$H$11-공여사들_가공!D545+공여사들_가공!E545,E545-D545),"")</f>
        <v/>
      </c>
      <c r="M545" s="113">
        <f>IF(E545&gt;=기준정보!$H$4,기준정보!$H$6,IF(E545&gt;=기준정보!$H$3,E545-기준정보!$H$3,IF(E545&gt;=기준정보!$H$2,기준정보!$H$5,IF(E545&gt;=기준정보!$H$1,E545-기준정보!$H$1,0))))</f>
        <v>1.8877314814814805E-2</v>
      </c>
      <c r="N545" s="113" t="str">
        <f t="shared" si="102"/>
        <v/>
      </c>
      <c r="O545" s="114" t="str">
        <f t="shared" si="103"/>
        <v/>
      </c>
      <c r="P545" s="120">
        <f t="shared" si="104"/>
        <v>0</v>
      </c>
      <c r="Q545" s="120">
        <f t="shared" si="105"/>
        <v>0</v>
      </c>
      <c r="R545" s="120">
        <f t="shared" si="108"/>
        <v>0</v>
      </c>
      <c r="S545" s="120">
        <f t="shared" si="106"/>
        <v>0</v>
      </c>
      <c r="T545" s="120" t="str">
        <f t="shared" si="98"/>
        <v/>
      </c>
      <c r="U545" s="113">
        <f>IFERROR(IF(P545&lt;8,기준정보!$H$7-N545,0),0)</f>
        <v>0</v>
      </c>
      <c r="V545" s="120">
        <f t="shared" si="107"/>
        <v>0</v>
      </c>
      <c r="W545" s="110"/>
    </row>
    <row r="546" spans="1:23">
      <c r="A546" s="89" t="s">
        <v>781</v>
      </c>
      <c r="B546" s="89" t="s">
        <v>291</v>
      </c>
      <c r="C546" s="89" t="s">
        <v>309</v>
      </c>
      <c r="D546" s="89" t="s">
        <v>50</v>
      </c>
      <c r="E546" s="89" t="s">
        <v>50</v>
      </c>
      <c r="F546" s="102">
        <f t="shared" si="97"/>
        <v>43872</v>
      </c>
      <c r="G546" s="125" t="str">
        <f t="shared" si="99"/>
        <v>2월</v>
      </c>
      <c r="H546" s="108">
        <f t="shared" si="100"/>
        <v>2</v>
      </c>
      <c r="I546" s="108" t="str">
        <f>VLOOKUP(H546,기준정보!D:E,2,FALSE)</f>
        <v>화</v>
      </c>
      <c r="J546" s="110" t="str">
        <f>IFERROR(VLOOKUP(F546,기준정보!A:B,2,FALSE),"")</f>
        <v/>
      </c>
      <c r="K546" s="110" t="str">
        <f t="shared" si="101"/>
        <v>정상근무</v>
      </c>
      <c r="L546" s="113" t="str">
        <f>IFERROR(IF(E546-D546&lt;0,기준정보!$H$11-공여사들_가공!D546+공여사들_가공!E546,E546-D546),"")</f>
        <v/>
      </c>
      <c r="M546" s="113">
        <f>IF(E546&gt;=기준정보!$H$4,기준정보!$H$6,IF(E546&gt;=기준정보!$H$3,E546-기준정보!$H$3,IF(E546&gt;=기준정보!$H$2,기준정보!$H$5,IF(E546&gt;=기준정보!$H$1,E546-기준정보!$H$1,0))))</f>
        <v>0</v>
      </c>
      <c r="N546" s="113" t="str">
        <f t="shared" si="102"/>
        <v/>
      </c>
      <c r="O546" s="114" t="str">
        <f t="shared" si="103"/>
        <v/>
      </c>
      <c r="P546" s="120">
        <f t="shared" si="104"/>
        <v>0</v>
      </c>
      <c r="Q546" s="120">
        <f t="shared" si="105"/>
        <v>0</v>
      </c>
      <c r="R546" s="120">
        <f t="shared" si="108"/>
        <v>0</v>
      </c>
      <c r="S546" s="120">
        <f t="shared" si="106"/>
        <v>0</v>
      </c>
      <c r="T546" s="120" t="str">
        <f t="shared" si="98"/>
        <v/>
      </c>
      <c r="U546" s="113">
        <f>IFERROR(IF(P546&lt;8,기준정보!$H$7-N546,0),0)</f>
        <v>0</v>
      </c>
      <c r="V546" s="120">
        <f t="shared" si="107"/>
        <v>0</v>
      </c>
      <c r="W546" s="110"/>
    </row>
    <row r="547" spans="1:23">
      <c r="A547" s="89" t="s">
        <v>781</v>
      </c>
      <c r="B547" s="89" t="s">
        <v>292</v>
      </c>
      <c r="C547" s="89" t="s">
        <v>45</v>
      </c>
      <c r="D547" s="89" t="s">
        <v>796</v>
      </c>
      <c r="E547" s="89" t="s">
        <v>797</v>
      </c>
      <c r="F547" s="102">
        <f t="shared" si="97"/>
        <v>43872</v>
      </c>
      <c r="G547" s="125" t="str">
        <f t="shared" si="99"/>
        <v>2월</v>
      </c>
      <c r="H547" s="108">
        <f t="shared" si="100"/>
        <v>2</v>
      </c>
      <c r="I547" s="108" t="str">
        <f>VLOOKUP(H547,기준정보!D:E,2,FALSE)</f>
        <v>화</v>
      </c>
      <c r="J547" s="110" t="str">
        <f>IFERROR(VLOOKUP(F547,기준정보!A:B,2,FALSE),"")</f>
        <v/>
      </c>
      <c r="K547" s="110" t="str">
        <f t="shared" si="101"/>
        <v>정상근무</v>
      </c>
      <c r="L547" s="113">
        <f>IFERROR(IF(E547-D547&lt;0,기준정보!$H$11-공여사들_가공!D547+공여사들_가공!E547,E547-D547),"")</f>
        <v>0.12406249999999996</v>
      </c>
      <c r="M547" s="113" t="str">
        <f>IF(E547&gt;=기준정보!$H$4,기준정보!$H$6,IF(E547&gt;=기준정보!$H$3,E547-기준정보!$H$3,IF(E547&gt;=기준정보!$H$2,기준정보!$H$5,IF(E547&gt;=기준정보!$H$1,E547-기준정보!$H$1,0))))</f>
        <v>2:00:00</v>
      </c>
      <c r="N547" s="113">
        <f t="shared" si="102"/>
        <v>4.0729166666666636E-2</v>
      </c>
      <c r="O547" s="114">
        <f t="shared" si="103"/>
        <v>0.97750000000000004</v>
      </c>
      <c r="P547" s="120">
        <f t="shared" si="104"/>
        <v>0</v>
      </c>
      <c r="Q547" s="120">
        <f t="shared" si="105"/>
        <v>0</v>
      </c>
      <c r="R547" s="120">
        <f t="shared" si="108"/>
        <v>0</v>
      </c>
      <c r="S547" s="120">
        <f t="shared" si="106"/>
        <v>0</v>
      </c>
      <c r="T547" s="120" t="str">
        <f t="shared" si="98"/>
        <v/>
      </c>
      <c r="U547" s="113">
        <f>IFERROR(IF(P547&lt;8,기준정보!$H$7-N547,0),0)</f>
        <v>0.29260416666666667</v>
      </c>
      <c r="V547" s="120">
        <f t="shared" si="107"/>
        <v>421</v>
      </c>
      <c r="W547" s="110"/>
    </row>
    <row r="548" spans="1:23">
      <c r="A548" s="89" t="s">
        <v>798</v>
      </c>
      <c r="B548" s="89" t="s">
        <v>294</v>
      </c>
      <c r="C548" s="89" t="s">
        <v>45</v>
      </c>
      <c r="D548" s="89" t="s">
        <v>50</v>
      </c>
      <c r="E548" s="89" t="s">
        <v>799</v>
      </c>
      <c r="F548" s="102">
        <f t="shared" si="97"/>
        <v>43873</v>
      </c>
      <c r="G548" s="125" t="str">
        <f t="shared" si="99"/>
        <v>2월</v>
      </c>
      <c r="H548" s="108">
        <f t="shared" si="100"/>
        <v>3</v>
      </c>
      <c r="I548" s="108" t="str">
        <f>VLOOKUP(H548,기준정보!D:E,2,FALSE)</f>
        <v>수</v>
      </c>
      <c r="J548" s="110" t="str">
        <f>IFERROR(VLOOKUP(F548,기준정보!A:B,2,FALSE),"")</f>
        <v/>
      </c>
      <c r="K548" s="110" t="str">
        <f t="shared" si="101"/>
        <v>정상근무</v>
      </c>
      <c r="L548" s="113" t="str">
        <f>IFERROR(IF(E548-D548&lt;0,기준정보!$H$11-공여사들_가공!D548+공여사들_가공!E548,E548-D548),"")</f>
        <v/>
      </c>
      <c r="M548" s="113" t="str">
        <f>IF(E548&gt;=기준정보!$H$4,기준정보!$H$6,IF(E548&gt;=기준정보!$H$3,E548-기준정보!$H$3,IF(E548&gt;=기준정보!$H$2,기준정보!$H$5,IF(E548&gt;=기준정보!$H$1,E548-기준정보!$H$1,0))))</f>
        <v>2:00:00</v>
      </c>
      <c r="N548" s="113" t="str">
        <f t="shared" si="102"/>
        <v/>
      </c>
      <c r="O548" s="114" t="str">
        <f t="shared" si="103"/>
        <v/>
      </c>
      <c r="P548" s="120">
        <f t="shared" si="104"/>
        <v>0</v>
      </c>
      <c r="Q548" s="120">
        <f t="shared" si="105"/>
        <v>0</v>
      </c>
      <c r="R548" s="120">
        <f t="shared" si="108"/>
        <v>0</v>
      </c>
      <c r="S548" s="120">
        <f t="shared" si="106"/>
        <v>0</v>
      </c>
      <c r="T548" s="120" t="str">
        <f t="shared" si="98"/>
        <v/>
      </c>
      <c r="U548" s="113">
        <f>IFERROR(IF(P548&lt;8,기준정보!$H$7-N548,0),0)</f>
        <v>0</v>
      </c>
      <c r="V548" s="120">
        <f t="shared" si="107"/>
        <v>0</v>
      </c>
      <c r="W548" s="110"/>
    </row>
    <row r="549" spans="1:23">
      <c r="A549" s="89" t="s">
        <v>798</v>
      </c>
      <c r="B549" s="89" t="s">
        <v>295</v>
      </c>
      <c r="C549" s="89" t="s">
        <v>43</v>
      </c>
      <c r="D549" s="89" t="s">
        <v>800</v>
      </c>
      <c r="E549" s="89" t="s">
        <v>50</v>
      </c>
      <c r="F549" s="102">
        <f t="shared" si="97"/>
        <v>43873</v>
      </c>
      <c r="G549" s="125" t="str">
        <f t="shared" si="99"/>
        <v>2월</v>
      </c>
      <c r="H549" s="108">
        <f t="shared" si="100"/>
        <v>3</v>
      </c>
      <c r="I549" s="108" t="str">
        <f>VLOOKUP(H549,기준정보!D:E,2,FALSE)</f>
        <v>수</v>
      </c>
      <c r="J549" s="110" t="str">
        <f>IFERROR(VLOOKUP(F549,기준정보!A:B,2,FALSE),"")</f>
        <v/>
      </c>
      <c r="K549" s="110" t="str">
        <f t="shared" si="101"/>
        <v>정상근무</v>
      </c>
      <c r="L549" s="113" t="str">
        <f>IFERROR(IF(E549-D549&lt;0,기준정보!$H$11-공여사들_가공!D549+공여사들_가공!E549,E549-D549),"")</f>
        <v/>
      </c>
      <c r="M549" s="113">
        <f>IF(E549&gt;=기준정보!$H$4,기준정보!$H$6,IF(E549&gt;=기준정보!$H$3,E549-기준정보!$H$3,IF(E549&gt;=기준정보!$H$2,기준정보!$H$5,IF(E549&gt;=기준정보!$H$1,E549-기준정보!$H$1,0))))</f>
        <v>0</v>
      </c>
      <c r="N549" s="113" t="str">
        <f t="shared" si="102"/>
        <v/>
      </c>
      <c r="O549" s="114" t="str">
        <f t="shared" si="103"/>
        <v/>
      </c>
      <c r="P549" s="120">
        <f t="shared" si="104"/>
        <v>0</v>
      </c>
      <c r="Q549" s="120">
        <f t="shared" si="105"/>
        <v>0</v>
      </c>
      <c r="R549" s="120">
        <f t="shared" si="108"/>
        <v>0</v>
      </c>
      <c r="S549" s="120">
        <f t="shared" si="106"/>
        <v>0</v>
      </c>
      <c r="T549" s="120" t="str">
        <f t="shared" si="98"/>
        <v/>
      </c>
      <c r="U549" s="113">
        <f>IFERROR(IF(P549&lt;8,기준정보!$H$7-N549,0),0)</f>
        <v>0</v>
      </c>
      <c r="V549" s="120">
        <f t="shared" si="107"/>
        <v>0</v>
      </c>
      <c r="W549" s="110"/>
    </row>
    <row r="550" spans="1:23">
      <c r="A550" s="89" t="s">
        <v>798</v>
      </c>
      <c r="B550" s="89" t="s">
        <v>296</v>
      </c>
      <c r="C550" s="89" t="s">
        <v>46</v>
      </c>
      <c r="D550" s="89" t="s">
        <v>137</v>
      </c>
      <c r="E550" s="89" t="s">
        <v>801</v>
      </c>
      <c r="F550" s="102">
        <f t="shared" si="97"/>
        <v>43873</v>
      </c>
      <c r="G550" s="125" t="str">
        <f t="shared" si="99"/>
        <v>2월</v>
      </c>
      <c r="H550" s="108">
        <f t="shared" si="100"/>
        <v>3</v>
      </c>
      <c r="I550" s="108" t="str">
        <f>VLOOKUP(H550,기준정보!D:E,2,FALSE)</f>
        <v>수</v>
      </c>
      <c r="J550" s="110" t="str">
        <f>IFERROR(VLOOKUP(F550,기준정보!A:B,2,FALSE),"")</f>
        <v/>
      </c>
      <c r="K550" s="110" t="str">
        <f t="shared" si="101"/>
        <v>정상근무</v>
      </c>
      <c r="L550" s="113">
        <f>IFERROR(IF(E550-D550&lt;0,기준정보!$H$11-공여사들_가공!D550+공여사들_가공!E550,E550-D550),"")</f>
        <v>0.37850694444444444</v>
      </c>
      <c r="M550" s="113">
        <f>IF(E550&gt;=기준정보!$H$4,기준정보!$H$6,IF(E550&gt;=기준정보!$H$3,E550-기준정보!$H$3,IF(E550&gt;=기준정보!$H$2,기준정보!$H$5,IF(E550&gt;=기준정보!$H$1,E550-기준정보!$H$1,0))))</f>
        <v>6.5740740740740655E-3</v>
      </c>
      <c r="N550" s="113">
        <f t="shared" si="102"/>
        <v>0.37193287037037037</v>
      </c>
      <c r="O550" s="114">
        <f t="shared" si="103"/>
        <v>8.9263888888888889</v>
      </c>
      <c r="P550" s="120">
        <f t="shared" si="104"/>
        <v>8</v>
      </c>
      <c r="Q550" s="120">
        <f t="shared" si="105"/>
        <v>8</v>
      </c>
      <c r="R550" s="120">
        <f t="shared" si="108"/>
        <v>0</v>
      </c>
      <c r="S550" s="120">
        <f t="shared" si="106"/>
        <v>0</v>
      </c>
      <c r="T550" s="120" t="str">
        <f t="shared" si="98"/>
        <v>정</v>
      </c>
      <c r="U550" s="113">
        <f>IFERROR(IF(P550&lt;8,기준정보!$H$7-N550,0),0)</f>
        <v>0</v>
      </c>
      <c r="V550" s="120">
        <f t="shared" si="107"/>
        <v>0</v>
      </c>
      <c r="W550" s="110"/>
    </row>
    <row r="551" spans="1:23">
      <c r="A551" s="89" t="s">
        <v>798</v>
      </c>
      <c r="B551" s="89" t="s">
        <v>297</v>
      </c>
      <c r="C551" s="89" t="s">
        <v>45</v>
      </c>
      <c r="D551" s="89" t="s">
        <v>802</v>
      </c>
      <c r="E551" s="89" t="s">
        <v>803</v>
      </c>
      <c r="F551" s="102">
        <f t="shared" si="97"/>
        <v>43873</v>
      </c>
      <c r="G551" s="125" t="str">
        <f t="shared" si="99"/>
        <v>2월</v>
      </c>
      <c r="H551" s="108">
        <f t="shared" si="100"/>
        <v>3</v>
      </c>
      <c r="I551" s="108" t="str">
        <f>VLOOKUP(H551,기준정보!D:E,2,FALSE)</f>
        <v>수</v>
      </c>
      <c r="J551" s="110" t="str">
        <f>IFERROR(VLOOKUP(F551,기준정보!A:B,2,FALSE),"")</f>
        <v/>
      </c>
      <c r="K551" s="110" t="str">
        <f t="shared" si="101"/>
        <v>정상근무</v>
      </c>
      <c r="L551" s="113">
        <f>IFERROR(IF(E551-D551&lt;0,기준정보!$H$11-공여사들_가공!D551+공여사들_가공!E551,E551-D551),"")</f>
        <v>0.33423611111111107</v>
      </c>
      <c r="M551" s="113" t="str">
        <f>IF(E551&gt;=기준정보!$H$4,기준정보!$H$6,IF(E551&gt;=기준정보!$H$3,E551-기준정보!$H$3,IF(E551&gt;=기준정보!$H$2,기준정보!$H$5,IF(E551&gt;=기준정보!$H$1,E551-기준정보!$H$1,0))))</f>
        <v>1:00:00</v>
      </c>
      <c r="N551" s="113">
        <f t="shared" si="102"/>
        <v>0.29256944444444438</v>
      </c>
      <c r="O551" s="114">
        <f t="shared" si="103"/>
        <v>7.0216666666666665</v>
      </c>
      <c r="P551" s="120">
        <f t="shared" si="104"/>
        <v>7</v>
      </c>
      <c r="Q551" s="120">
        <f t="shared" si="105"/>
        <v>7</v>
      </c>
      <c r="R551" s="120">
        <f t="shared" si="108"/>
        <v>0</v>
      </c>
      <c r="S551" s="120">
        <f t="shared" si="106"/>
        <v>0</v>
      </c>
      <c r="T551" s="120" t="str">
        <f t="shared" si="98"/>
        <v>정</v>
      </c>
      <c r="U551" s="113">
        <f>IFERROR(IF(P551&lt;8,기준정보!$H$7-N551,0),0)</f>
        <v>4.0763888888888933E-2</v>
      </c>
      <c r="V551" s="120">
        <f t="shared" si="107"/>
        <v>59</v>
      </c>
      <c r="W551" s="110"/>
    </row>
    <row r="552" spans="1:23">
      <c r="A552" s="89" t="s">
        <v>798</v>
      </c>
      <c r="B552" s="89" t="s">
        <v>298</v>
      </c>
      <c r="C552" s="89" t="s">
        <v>48</v>
      </c>
      <c r="D552" s="89" t="s">
        <v>804</v>
      </c>
      <c r="E552" s="89" t="s">
        <v>805</v>
      </c>
      <c r="F552" s="102">
        <f t="shared" si="97"/>
        <v>43873</v>
      </c>
      <c r="G552" s="125" t="str">
        <f t="shared" si="99"/>
        <v>2월</v>
      </c>
      <c r="H552" s="108">
        <f t="shared" si="100"/>
        <v>3</v>
      </c>
      <c r="I552" s="108" t="str">
        <f>VLOOKUP(H552,기준정보!D:E,2,FALSE)</f>
        <v>수</v>
      </c>
      <c r="J552" s="110" t="str">
        <f>IFERROR(VLOOKUP(F552,기준정보!A:B,2,FALSE),"")</f>
        <v/>
      </c>
      <c r="K552" s="110" t="str">
        <f t="shared" si="101"/>
        <v>정상근무</v>
      </c>
      <c r="L552" s="113">
        <f>IFERROR(IF(E552-D552&lt;0,기준정보!$H$11-공여사들_가공!D552+공여사들_가공!E552,E552-D552),"")</f>
        <v>0.51133101851851859</v>
      </c>
      <c r="M552" s="113" t="str">
        <f>IF(E552&gt;=기준정보!$H$4,기준정보!$H$6,IF(E552&gt;=기준정보!$H$3,E552-기준정보!$H$3,IF(E552&gt;=기준정보!$H$2,기준정보!$H$5,IF(E552&gt;=기준정보!$H$1,E552-기준정보!$H$1,0))))</f>
        <v>2:00:00</v>
      </c>
      <c r="N552" s="113">
        <f t="shared" si="102"/>
        <v>0.42799768518518527</v>
      </c>
      <c r="O552" s="114">
        <f t="shared" si="103"/>
        <v>10.271944444444445</v>
      </c>
      <c r="P552" s="120">
        <f t="shared" si="104"/>
        <v>10</v>
      </c>
      <c r="Q552" s="120">
        <f t="shared" si="105"/>
        <v>8</v>
      </c>
      <c r="R552" s="120">
        <f t="shared" si="108"/>
        <v>2</v>
      </c>
      <c r="S552" s="120">
        <f t="shared" si="106"/>
        <v>0</v>
      </c>
      <c r="T552" s="120" t="str">
        <f t="shared" si="98"/>
        <v>정</v>
      </c>
      <c r="U552" s="113">
        <f>IFERROR(IF(P552&lt;8,기준정보!$H$7-N552,0),0)</f>
        <v>0</v>
      </c>
      <c r="V552" s="120">
        <f t="shared" si="107"/>
        <v>0</v>
      </c>
      <c r="W552" s="110"/>
    </row>
    <row r="553" spans="1:23">
      <c r="A553" s="89" t="s">
        <v>798</v>
      </c>
      <c r="B553" s="89" t="s">
        <v>299</v>
      </c>
      <c r="C553" s="89" t="s">
        <v>47</v>
      </c>
      <c r="D553" s="89" t="s">
        <v>806</v>
      </c>
      <c r="E553" s="89" t="s">
        <v>807</v>
      </c>
      <c r="F553" s="102">
        <f t="shared" si="97"/>
        <v>43873</v>
      </c>
      <c r="G553" s="125" t="str">
        <f t="shared" si="99"/>
        <v>2월</v>
      </c>
      <c r="H553" s="108">
        <f t="shared" si="100"/>
        <v>3</v>
      </c>
      <c r="I553" s="108" t="str">
        <f>VLOOKUP(H553,기준정보!D:E,2,FALSE)</f>
        <v>수</v>
      </c>
      <c r="J553" s="110" t="str">
        <f>IFERROR(VLOOKUP(F553,기준정보!A:B,2,FALSE),"")</f>
        <v/>
      </c>
      <c r="K553" s="110" t="str">
        <f t="shared" si="101"/>
        <v>정상근무</v>
      </c>
      <c r="L553" s="113">
        <f>IFERROR(IF(E553-D553&lt;0,기준정보!$H$11-공여사들_가공!D553+공여사들_가공!E553,E553-D553),"")</f>
        <v>0.58219907407407412</v>
      </c>
      <c r="M553" s="113" t="str">
        <f>IF(E553&gt;=기준정보!$H$4,기준정보!$H$6,IF(E553&gt;=기준정보!$H$3,E553-기준정보!$H$3,IF(E553&gt;=기준정보!$H$2,기준정보!$H$5,IF(E553&gt;=기준정보!$H$1,E553-기준정보!$H$1,0))))</f>
        <v>2:00:00</v>
      </c>
      <c r="N553" s="113">
        <f t="shared" si="102"/>
        <v>0.4988657407407408</v>
      </c>
      <c r="O553" s="114">
        <f t="shared" si="103"/>
        <v>11.972777777777777</v>
      </c>
      <c r="P553" s="120">
        <f t="shared" si="104"/>
        <v>11</v>
      </c>
      <c r="Q553" s="120">
        <f t="shared" si="105"/>
        <v>8</v>
      </c>
      <c r="R553" s="120">
        <f t="shared" si="108"/>
        <v>3</v>
      </c>
      <c r="S553" s="120">
        <f t="shared" si="106"/>
        <v>0</v>
      </c>
      <c r="T553" s="120" t="str">
        <f t="shared" si="98"/>
        <v>정</v>
      </c>
      <c r="U553" s="113">
        <f>IFERROR(IF(P553&lt;8,기준정보!$H$7-N553,0),0)</f>
        <v>0</v>
      </c>
      <c r="V553" s="120">
        <f t="shared" si="107"/>
        <v>0</v>
      </c>
      <c r="W553" s="110"/>
    </row>
    <row r="554" spans="1:23">
      <c r="A554" s="89" t="s">
        <v>798</v>
      </c>
      <c r="B554" s="89" t="s">
        <v>300</v>
      </c>
      <c r="C554" s="89" t="s">
        <v>47</v>
      </c>
      <c r="D554" s="89" t="s">
        <v>808</v>
      </c>
      <c r="E554" s="89" t="s">
        <v>809</v>
      </c>
      <c r="F554" s="102">
        <f t="shared" si="97"/>
        <v>43873</v>
      </c>
      <c r="G554" s="125" t="str">
        <f t="shared" si="99"/>
        <v>2월</v>
      </c>
      <c r="H554" s="108">
        <f t="shared" si="100"/>
        <v>3</v>
      </c>
      <c r="I554" s="108" t="str">
        <f>VLOOKUP(H554,기준정보!D:E,2,FALSE)</f>
        <v>수</v>
      </c>
      <c r="J554" s="110" t="str">
        <f>IFERROR(VLOOKUP(F554,기준정보!A:B,2,FALSE),"")</f>
        <v/>
      </c>
      <c r="K554" s="110" t="str">
        <f t="shared" si="101"/>
        <v>정상근무</v>
      </c>
      <c r="L554" s="113">
        <f>IFERROR(IF(E554-D554&lt;0,기준정보!$H$11-공여사들_가공!D554+공여사들_가공!E554,E554-D554),"")</f>
        <v>0.53370370370370379</v>
      </c>
      <c r="M554" s="113" t="str">
        <f>IF(E554&gt;=기준정보!$H$4,기준정보!$H$6,IF(E554&gt;=기준정보!$H$3,E554-기준정보!$H$3,IF(E554&gt;=기준정보!$H$2,기준정보!$H$5,IF(E554&gt;=기준정보!$H$1,E554-기준정보!$H$1,0))))</f>
        <v>2:00:00</v>
      </c>
      <c r="N554" s="113">
        <f t="shared" si="102"/>
        <v>0.45037037037037048</v>
      </c>
      <c r="O554" s="114">
        <f t="shared" si="103"/>
        <v>10.808888888888889</v>
      </c>
      <c r="P554" s="120">
        <f t="shared" si="104"/>
        <v>10</v>
      </c>
      <c r="Q554" s="120">
        <f t="shared" si="105"/>
        <v>8</v>
      </c>
      <c r="R554" s="120">
        <f t="shared" si="108"/>
        <v>2</v>
      </c>
      <c r="S554" s="120">
        <f t="shared" si="106"/>
        <v>0</v>
      </c>
      <c r="T554" s="120" t="str">
        <f t="shared" si="98"/>
        <v>정</v>
      </c>
      <c r="U554" s="113">
        <f>IFERROR(IF(P554&lt;8,기준정보!$H$7-N554,0),0)</f>
        <v>0</v>
      </c>
      <c r="V554" s="120">
        <f t="shared" si="107"/>
        <v>0</v>
      </c>
      <c r="W554" s="110"/>
    </row>
    <row r="555" spans="1:23">
      <c r="A555" s="89" t="s">
        <v>798</v>
      </c>
      <c r="B555" s="89" t="s">
        <v>301</v>
      </c>
      <c r="C555" s="89" t="s">
        <v>44</v>
      </c>
      <c r="D555" s="89" t="s">
        <v>50</v>
      </c>
      <c r="E555" s="89" t="s">
        <v>50</v>
      </c>
      <c r="F555" s="102">
        <f t="shared" si="97"/>
        <v>43873</v>
      </c>
      <c r="G555" s="125" t="str">
        <f t="shared" si="99"/>
        <v>2월</v>
      </c>
      <c r="H555" s="108">
        <f t="shared" si="100"/>
        <v>3</v>
      </c>
      <c r="I555" s="108" t="str">
        <f>VLOOKUP(H555,기준정보!D:E,2,FALSE)</f>
        <v>수</v>
      </c>
      <c r="J555" s="110" t="str">
        <f>IFERROR(VLOOKUP(F555,기준정보!A:B,2,FALSE),"")</f>
        <v/>
      </c>
      <c r="K555" s="110" t="str">
        <f t="shared" si="101"/>
        <v>정상근무</v>
      </c>
      <c r="L555" s="113" t="str">
        <f>IFERROR(IF(E555-D555&lt;0,기준정보!$H$11-공여사들_가공!D555+공여사들_가공!E555,E555-D555),"")</f>
        <v/>
      </c>
      <c r="M555" s="113">
        <f>IF(E555&gt;=기준정보!$H$4,기준정보!$H$6,IF(E555&gt;=기준정보!$H$3,E555-기준정보!$H$3,IF(E555&gt;=기준정보!$H$2,기준정보!$H$5,IF(E555&gt;=기준정보!$H$1,E555-기준정보!$H$1,0))))</f>
        <v>0</v>
      </c>
      <c r="N555" s="113" t="str">
        <f t="shared" si="102"/>
        <v/>
      </c>
      <c r="O555" s="114" t="str">
        <f t="shared" si="103"/>
        <v/>
      </c>
      <c r="P555" s="120">
        <f t="shared" si="104"/>
        <v>0</v>
      </c>
      <c r="Q555" s="120">
        <f t="shared" si="105"/>
        <v>0</v>
      </c>
      <c r="R555" s="120">
        <f t="shared" si="108"/>
        <v>0</v>
      </c>
      <c r="S555" s="120">
        <f t="shared" si="106"/>
        <v>0</v>
      </c>
      <c r="T555" s="120" t="str">
        <f t="shared" si="98"/>
        <v/>
      </c>
      <c r="U555" s="113">
        <f>IFERROR(IF(P555&lt;8,기준정보!$H$7-N555,0),0)</f>
        <v>0</v>
      </c>
      <c r="V555" s="120">
        <f t="shared" si="107"/>
        <v>0</v>
      </c>
      <c r="W555" s="110"/>
    </row>
    <row r="556" spans="1:23">
      <c r="A556" s="89" t="s">
        <v>798</v>
      </c>
      <c r="B556" s="89" t="s">
        <v>288</v>
      </c>
      <c r="C556" s="89" t="s">
        <v>45</v>
      </c>
      <c r="D556" s="89" t="s">
        <v>810</v>
      </c>
      <c r="E556" s="89" t="s">
        <v>811</v>
      </c>
      <c r="F556" s="102">
        <f t="shared" si="97"/>
        <v>43873</v>
      </c>
      <c r="G556" s="125" t="str">
        <f t="shared" si="99"/>
        <v>2월</v>
      </c>
      <c r="H556" s="108">
        <f t="shared" si="100"/>
        <v>3</v>
      </c>
      <c r="I556" s="108" t="str">
        <f>VLOOKUP(H556,기준정보!D:E,2,FALSE)</f>
        <v>수</v>
      </c>
      <c r="J556" s="110" t="str">
        <f>IFERROR(VLOOKUP(F556,기준정보!A:B,2,FALSE),"")</f>
        <v/>
      </c>
      <c r="K556" s="110" t="str">
        <f t="shared" si="101"/>
        <v>정상근무</v>
      </c>
      <c r="L556" s="113">
        <f>IFERROR(IF(E556-D556&lt;0,기준정보!$H$11-공여사들_가공!D556+공여사들_가공!E556,E556-D556),"")</f>
        <v>0.64773148148148141</v>
      </c>
      <c r="M556" s="113">
        <f>IF(E556&gt;=기준정보!$H$4,기준정보!$H$6,IF(E556&gt;=기준정보!$H$3,E556-기준정보!$H$3,IF(E556&gt;=기준정보!$H$2,기준정보!$H$5,IF(E556&gt;=기준정보!$H$1,E556-기준정보!$H$1,0))))</f>
        <v>0</v>
      </c>
      <c r="N556" s="113">
        <f t="shared" si="102"/>
        <v>0.64773148148148141</v>
      </c>
      <c r="O556" s="114">
        <f t="shared" si="103"/>
        <v>15.545555555555556</v>
      </c>
      <c r="P556" s="120">
        <f t="shared" si="104"/>
        <v>15</v>
      </c>
      <c r="Q556" s="120">
        <f t="shared" si="105"/>
        <v>8</v>
      </c>
      <c r="R556" s="120">
        <f t="shared" si="108"/>
        <v>3</v>
      </c>
      <c r="S556" s="120">
        <f t="shared" si="106"/>
        <v>4</v>
      </c>
      <c r="T556" s="120" t="str">
        <f t="shared" si="98"/>
        <v>정</v>
      </c>
      <c r="U556" s="113">
        <f>IFERROR(IF(P556&lt;8,기준정보!$H$7-N556,0),0)</f>
        <v>0</v>
      </c>
      <c r="V556" s="120">
        <f t="shared" si="107"/>
        <v>0</v>
      </c>
      <c r="W556" s="110"/>
    </row>
    <row r="557" spans="1:23">
      <c r="A557" s="89" t="s">
        <v>798</v>
      </c>
      <c r="B557" s="89" t="s">
        <v>289</v>
      </c>
      <c r="C557" s="89" t="s">
        <v>44</v>
      </c>
      <c r="D557" s="89" t="s">
        <v>50</v>
      </c>
      <c r="E557" s="89" t="s">
        <v>50</v>
      </c>
      <c r="F557" s="102">
        <f t="shared" si="97"/>
        <v>43873</v>
      </c>
      <c r="G557" s="125" t="str">
        <f t="shared" si="99"/>
        <v>2월</v>
      </c>
      <c r="H557" s="108">
        <f t="shared" si="100"/>
        <v>3</v>
      </c>
      <c r="I557" s="108" t="str">
        <f>VLOOKUP(H557,기준정보!D:E,2,FALSE)</f>
        <v>수</v>
      </c>
      <c r="J557" s="110" t="str">
        <f>IFERROR(VLOOKUP(F557,기준정보!A:B,2,FALSE),"")</f>
        <v/>
      </c>
      <c r="K557" s="110" t="str">
        <f t="shared" si="101"/>
        <v>정상근무</v>
      </c>
      <c r="L557" s="113" t="str">
        <f>IFERROR(IF(E557-D557&lt;0,기준정보!$H$11-공여사들_가공!D557+공여사들_가공!E557,E557-D557),"")</f>
        <v/>
      </c>
      <c r="M557" s="113">
        <f>IF(E557&gt;=기준정보!$H$4,기준정보!$H$6,IF(E557&gt;=기준정보!$H$3,E557-기준정보!$H$3,IF(E557&gt;=기준정보!$H$2,기준정보!$H$5,IF(E557&gt;=기준정보!$H$1,E557-기준정보!$H$1,0))))</f>
        <v>0</v>
      </c>
      <c r="N557" s="113" t="str">
        <f t="shared" si="102"/>
        <v/>
      </c>
      <c r="O557" s="114" t="str">
        <f t="shared" si="103"/>
        <v/>
      </c>
      <c r="P557" s="120">
        <f t="shared" si="104"/>
        <v>0</v>
      </c>
      <c r="Q557" s="120">
        <f t="shared" si="105"/>
        <v>0</v>
      </c>
      <c r="R557" s="120">
        <f t="shared" si="108"/>
        <v>0</v>
      </c>
      <c r="S557" s="120">
        <f t="shared" si="106"/>
        <v>0</v>
      </c>
      <c r="T557" s="120" t="str">
        <f t="shared" si="98"/>
        <v/>
      </c>
      <c r="U557" s="113">
        <f>IFERROR(IF(P557&lt;8,기준정보!$H$7-N557,0),0)</f>
        <v>0</v>
      </c>
      <c r="V557" s="120">
        <f t="shared" si="107"/>
        <v>0</v>
      </c>
      <c r="W557" s="110"/>
    </row>
    <row r="558" spans="1:23">
      <c r="A558" s="89" t="s">
        <v>798</v>
      </c>
      <c r="B558" s="89" t="s">
        <v>290</v>
      </c>
      <c r="C558" s="89" t="s">
        <v>49</v>
      </c>
      <c r="D558" s="89" t="s">
        <v>812</v>
      </c>
      <c r="E558" s="89" t="s">
        <v>813</v>
      </c>
      <c r="F558" s="102">
        <f t="shared" si="97"/>
        <v>43873</v>
      </c>
      <c r="G558" s="125" t="str">
        <f t="shared" si="99"/>
        <v>2월</v>
      </c>
      <c r="H558" s="108">
        <f t="shared" si="100"/>
        <v>3</v>
      </c>
      <c r="I558" s="108" t="str">
        <f>VLOOKUP(H558,기준정보!D:E,2,FALSE)</f>
        <v>수</v>
      </c>
      <c r="J558" s="110" t="str">
        <f>IFERROR(VLOOKUP(F558,기준정보!A:B,2,FALSE),"")</f>
        <v/>
      </c>
      <c r="K558" s="110" t="str">
        <f t="shared" si="101"/>
        <v>정상근무</v>
      </c>
      <c r="L558" s="113">
        <f>IFERROR(IF(E558-D558&lt;0,기준정보!$H$11-공여사들_가공!D558+공여사들_가공!E558,E558-D558),"")</f>
        <v>0.50216435185185193</v>
      </c>
      <c r="M558" s="113" t="str">
        <f>IF(E558&gt;=기준정보!$H$4,기준정보!$H$6,IF(E558&gt;=기준정보!$H$3,E558-기준정보!$H$3,IF(E558&gt;=기준정보!$H$2,기준정보!$H$5,IF(E558&gt;=기준정보!$H$1,E558-기준정보!$H$1,0))))</f>
        <v>2:00:00</v>
      </c>
      <c r="N558" s="113">
        <f t="shared" si="102"/>
        <v>0.41883101851851862</v>
      </c>
      <c r="O558" s="114">
        <f t="shared" si="103"/>
        <v>10.051944444444445</v>
      </c>
      <c r="P558" s="120">
        <f t="shared" si="104"/>
        <v>10</v>
      </c>
      <c r="Q558" s="120">
        <f t="shared" si="105"/>
        <v>8</v>
      </c>
      <c r="R558" s="120">
        <f t="shared" si="108"/>
        <v>2</v>
      </c>
      <c r="S558" s="120">
        <f t="shared" si="106"/>
        <v>0</v>
      </c>
      <c r="T558" s="120" t="str">
        <f t="shared" si="98"/>
        <v>정</v>
      </c>
      <c r="U558" s="113">
        <f>IFERROR(IF(P558&lt;8,기준정보!$H$7-N558,0),0)</f>
        <v>0</v>
      </c>
      <c r="V558" s="120">
        <f t="shared" si="107"/>
        <v>0</v>
      </c>
      <c r="W558" s="110"/>
    </row>
    <row r="559" spans="1:23">
      <c r="A559" s="89" t="s">
        <v>798</v>
      </c>
      <c r="B559" s="89" t="s">
        <v>291</v>
      </c>
      <c r="C559" s="89" t="s">
        <v>309</v>
      </c>
      <c r="D559" s="89" t="s">
        <v>50</v>
      </c>
      <c r="E559" s="89" t="s">
        <v>50</v>
      </c>
      <c r="F559" s="102">
        <f t="shared" si="97"/>
        <v>43873</v>
      </c>
      <c r="G559" s="125" t="str">
        <f t="shared" si="99"/>
        <v>2월</v>
      </c>
      <c r="H559" s="108">
        <f t="shared" si="100"/>
        <v>3</v>
      </c>
      <c r="I559" s="108" t="str">
        <f>VLOOKUP(H559,기준정보!D:E,2,FALSE)</f>
        <v>수</v>
      </c>
      <c r="J559" s="110" t="str">
        <f>IFERROR(VLOOKUP(F559,기준정보!A:B,2,FALSE),"")</f>
        <v/>
      </c>
      <c r="K559" s="110" t="str">
        <f t="shared" si="101"/>
        <v>정상근무</v>
      </c>
      <c r="L559" s="113" t="str">
        <f>IFERROR(IF(E559-D559&lt;0,기준정보!$H$11-공여사들_가공!D559+공여사들_가공!E559,E559-D559),"")</f>
        <v/>
      </c>
      <c r="M559" s="113">
        <f>IF(E559&gt;=기준정보!$H$4,기준정보!$H$6,IF(E559&gt;=기준정보!$H$3,E559-기준정보!$H$3,IF(E559&gt;=기준정보!$H$2,기준정보!$H$5,IF(E559&gt;=기준정보!$H$1,E559-기준정보!$H$1,0))))</f>
        <v>0</v>
      </c>
      <c r="N559" s="113" t="str">
        <f t="shared" si="102"/>
        <v/>
      </c>
      <c r="O559" s="114" t="str">
        <f t="shared" si="103"/>
        <v/>
      </c>
      <c r="P559" s="120">
        <f t="shared" si="104"/>
        <v>0</v>
      </c>
      <c r="Q559" s="120">
        <f t="shared" si="105"/>
        <v>0</v>
      </c>
      <c r="R559" s="120">
        <f t="shared" si="108"/>
        <v>0</v>
      </c>
      <c r="S559" s="120">
        <f t="shared" si="106"/>
        <v>0</v>
      </c>
      <c r="T559" s="120" t="str">
        <f t="shared" si="98"/>
        <v/>
      </c>
      <c r="U559" s="113">
        <f>IFERROR(IF(P559&lt;8,기준정보!$H$7-N559,0),0)</f>
        <v>0</v>
      </c>
      <c r="V559" s="120">
        <f t="shared" si="107"/>
        <v>0</v>
      </c>
      <c r="W559" s="110"/>
    </row>
    <row r="560" spans="1:23">
      <c r="A560" s="89" t="s">
        <v>798</v>
      </c>
      <c r="B560" s="89" t="s">
        <v>292</v>
      </c>
      <c r="C560" s="89" t="s">
        <v>45</v>
      </c>
      <c r="D560" s="89" t="s">
        <v>814</v>
      </c>
      <c r="E560" s="89" t="s">
        <v>815</v>
      </c>
      <c r="F560" s="102">
        <f t="shared" si="97"/>
        <v>43873</v>
      </c>
      <c r="G560" s="125" t="str">
        <f t="shared" si="99"/>
        <v>2월</v>
      </c>
      <c r="H560" s="108">
        <f t="shared" si="100"/>
        <v>3</v>
      </c>
      <c r="I560" s="108" t="str">
        <f>VLOOKUP(H560,기준정보!D:E,2,FALSE)</f>
        <v>수</v>
      </c>
      <c r="J560" s="110" t="str">
        <f>IFERROR(VLOOKUP(F560,기준정보!A:B,2,FALSE),"")</f>
        <v/>
      </c>
      <c r="K560" s="110" t="str">
        <f t="shared" si="101"/>
        <v>정상근무</v>
      </c>
      <c r="L560" s="113">
        <f>IFERROR(IF(E560-D560&lt;0,기준정보!$H$11-공여사들_가공!D560+공여사들_가공!E560,E560-D560),"")</f>
        <v>0.4390856481481481</v>
      </c>
      <c r="M560" s="113" t="str">
        <f>IF(E560&gt;=기준정보!$H$4,기준정보!$H$6,IF(E560&gt;=기준정보!$H$3,E560-기준정보!$H$3,IF(E560&gt;=기준정보!$H$2,기준정보!$H$5,IF(E560&gt;=기준정보!$H$1,E560-기준정보!$H$1,0))))</f>
        <v>2:00:00</v>
      </c>
      <c r="N560" s="113">
        <f t="shared" si="102"/>
        <v>0.35575231481481479</v>
      </c>
      <c r="O560" s="114">
        <f t="shared" si="103"/>
        <v>8.5380555555555553</v>
      </c>
      <c r="P560" s="120">
        <f t="shared" si="104"/>
        <v>8</v>
      </c>
      <c r="Q560" s="120">
        <f t="shared" si="105"/>
        <v>8</v>
      </c>
      <c r="R560" s="120">
        <f t="shared" si="108"/>
        <v>0</v>
      </c>
      <c r="S560" s="120">
        <f t="shared" si="106"/>
        <v>0</v>
      </c>
      <c r="T560" s="120" t="str">
        <f t="shared" si="98"/>
        <v>정</v>
      </c>
      <c r="U560" s="113">
        <f>IFERROR(IF(P560&lt;8,기준정보!$H$7-N560,0),0)</f>
        <v>0</v>
      </c>
      <c r="V560" s="120">
        <f t="shared" si="107"/>
        <v>0</v>
      </c>
      <c r="W560" s="110"/>
    </row>
    <row r="561" spans="1:23">
      <c r="A561" s="89" t="s">
        <v>816</v>
      </c>
      <c r="B561" s="89" t="s">
        <v>294</v>
      </c>
      <c r="C561" s="89" t="s">
        <v>45</v>
      </c>
      <c r="D561" s="89" t="s">
        <v>817</v>
      </c>
      <c r="E561" s="89" t="s">
        <v>818</v>
      </c>
      <c r="F561" s="102">
        <f t="shared" si="97"/>
        <v>43874</v>
      </c>
      <c r="G561" s="125" t="str">
        <f t="shared" si="99"/>
        <v>2월</v>
      </c>
      <c r="H561" s="108">
        <f t="shared" si="100"/>
        <v>4</v>
      </c>
      <c r="I561" s="108" t="str">
        <f>VLOOKUP(H561,기준정보!D:E,2,FALSE)</f>
        <v>목</v>
      </c>
      <c r="J561" s="110" t="str">
        <f>IFERROR(VLOOKUP(F561,기준정보!A:B,2,FALSE),"")</f>
        <v/>
      </c>
      <c r="K561" s="110" t="str">
        <f t="shared" si="101"/>
        <v>정상근무</v>
      </c>
      <c r="L561" s="113">
        <f>IFERROR(IF(E561-D561&lt;0,기준정보!$H$11-공여사들_가공!D561+공여사들_가공!E561,E561-D561),"")</f>
        <v>0.50459490740740742</v>
      </c>
      <c r="M561" s="113" t="str">
        <f>IF(E561&gt;=기준정보!$H$4,기준정보!$H$6,IF(E561&gt;=기준정보!$H$3,E561-기준정보!$H$3,IF(E561&gt;=기준정보!$H$2,기준정보!$H$5,IF(E561&gt;=기준정보!$H$1,E561-기준정보!$H$1,0))))</f>
        <v>2:00:00</v>
      </c>
      <c r="N561" s="113">
        <f t="shared" si="102"/>
        <v>0.42126157407407411</v>
      </c>
      <c r="O561" s="114">
        <f t="shared" si="103"/>
        <v>10.110277777777778</v>
      </c>
      <c r="P561" s="120">
        <f t="shared" si="104"/>
        <v>10</v>
      </c>
      <c r="Q561" s="120">
        <f t="shared" si="105"/>
        <v>8</v>
      </c>
      <c r="R561" s="120">
        <f t="shared" si="108"/>
        <v>2</v>
      </c>
      <c r="S561" s="120">
        <f t="shared" si="106"/>
        <v>0</v>
      </c>
      <c r="T561" s="120" t="str">
        <f t="shared" si="98"/>
        <v>정</v>
      </c>
      <c r="U561" s="113">
        <f>IFERROR(IF(P561&lt;8,기준정보!$H$7-N561,0),0)</f>
        <v>0</v>
      </c>
      <c r="V561" s="120">
        <f t="shared" si="107"/>
        <v>0</v>
      </c>
      <c r="W561" s="110"/>
    </row>
    <row r="562" spans="1:23">
      <c r="A562" s="89" t="s">
        <v>816</v>
      </c>
      <c r="B562" s="89" t="s">
        <v>295</v>
      </c>
      <c r="C562" s="89" t="s">
        <v>43</v>
      </c>
      <c r="D562" s="89" t="s">
        <v>50</v>
      </c>
      <c r="E562" s="89" t="s">
        <v>50</v>
      </c>
      <c r="F562" s="102">
        <f t="shared" si="97"/>
        <v>43874</v>
      </c>
      <c r="G562" s="125" t="str">
        <f t="shared" si="99"/>
        <v>2월</v>
      </c>
      <c r="H562" s="108">
        <f t="shared" si="100"/>
        <v>4</v>
      </c>
      <c r="I562" s="108" t="str">
        <f>VLOOKUP(H562,기준정보!D:E,2,FALSE)</f>
        <v>목</v>
      </c>
      <c r="J562" s="110" t="str">
        <f>IFERROR(VLOOKUP(F562,기준정보!A:B,2,FALSE),"")</f>
        <v/>
      </c>
      <c r="K562" s="110" t="str">
        <f t="shared" si="101"/>
        <v>정상근무</v>
      </c>
      <c r="L562" s="113" t="str">
        <f>IFERROR(IF(E562-D562&lt;0,기준정보!$H$11-공여사들_가공!D562+공여사들_가공!E562,E562-D562),"")</f>
        <v/>
      </c>
      <c r="M562" s="113">
        <f>IF(E562&gt;=기준정보!$H$4,기준정보!$H$6,IF(E562&gt;=기준정보!$H$3,E562-기준정보!$H$3,IF(E562&gt;=기준정보!$H$2,기준정보!$H$5,IF(E562&gt;=기준정보!$H$1,E562-기준정보!$H$1,0))))</f>
        <v>0</v>
      </c>
      <c r="N562" s="113" t="str">
        <f t="shared" si="102"/>
        <v/>
      </c>
      <c r="O562" s="114" t="str">
        <f t="shared" si="103"/>
        <v/>
      </c>
      <c r="P562" s="120">
        <f t="shared" si="104"/>
        <v>0</v>
      </c>
      <c r="Q562" s="120">
        <f t="shared" si="105"/>
        <v>0</v>
      </c>
      <c r="R562" s="120">
        <f t="shared" si="108"/>
        <v>0</v>
      </c>
      <c r="S562" s="120">
        <f t="shared" si="106"/>
        <v>0</v>
      </c>
      <c r="T562" s="120" t="str">
        <f t="shared" si="98"/>
        <v/>
      </c>
      <c r="U562" s="113">
        <f>IFERROR(IF(P562&lt;8,기준정보!$H$7-N562,0),0)</f>
        <v>0</v>
      </c>
      <c r="V562" s="120">
        <f t="shared" si="107"/>
        <v>0</v>
      </c>
      <c r="W562" s="110"/>
    </row>
    <row r="563" spans="1:23">
      <c r="A563" s="89" t="s">
        <v>816</v>
      </c>
      <c r="B563" s="89" t="s">
        <v>296</v>
      </c>
      <c r="C563" s="89" t="s">
        <v>46</v>
      </c>
      <c r="D563" s="89" t="s">
        <v>819</v>
      </c>
      <c r="E563" s="89" t="s">
        <v>820</v>
      </c>
      <c r="F563" s="102">
        <f t="shared" si="97"/>
        <v>43874</v>
      </c>
      <c r="G563" s="125" t="str">
        <f t="shared" si="99"/>
        <v>2월</v>
      </c>
      <c r="H563" s="108">
        <f t="shared" si="100"/>
        <v>4</v>
      </c>
      <c r="I563" s="108" t="str">
        <f>VLOOKUP(H563,기준정보!D:E,2,FALSE)</f>
        <v>목</v>
      </c>
      <c r="J563" s="110" t="str">
        <f>IFERROR(VLOOKUP(F563,기준정보!A:B,2,FALSE),"")</f>
        <v/>
      </c>
      <c r="K563" s="110" t="str">
        <f t="shared" si="101"/>
        <v>정상근무</v>
      </c>
      <c r="L563" s="113">
        <f>IFERROR(IF(E563-D563&lt;0,기준정보!$H$11-공여사들_가공!D563+공여사들_가공!E563,E563-D563),"")</f>
        <v>0.38399305555555563</v>
      </c>
      <c r="M563" s="113">
        <f>IF(E563&gt;=기준정보!$H$4,기준정보!$H$6,IF(E563&gt;=기준정보!$H$3,E563-기준정보!$H$3,IF(E563&gt;=기준정보!$H$2,기준정보!$H$5,IF(E563&gt;=기준정보!$H$1,E563-기준정보!$H$1,0))))</f>
        <v>2.8344907407407471E-2</v>
      </c>
      <c r="N563" s="113">
        <f t="shared" si="102"/>
        <v>0.35564814814814816</v>
      </c>
      <c r="O563" s="114">
        <f t="shared" si="103"/>
        <v>8.5355555555555558</v>
      </c>
      <c r="P563" s="120">
        <f t="shared" si="104"/>
        <v>8</v>
      </c>
      <c r="Q563" s="120">
        <f t="shared" si="105"/>
        <v>8</v>
      </c>
      <c r="R563" s="120">
        <f t="shared" si="108"/>
        <v>0</v>
      </c>
      <c r="S563" s="120">
        <f t="shared" si="106"/>
        <v>0</v>
      </c>
      <c r="T563" s="120" t="str">
        <f t="shared" si="98"/>
        <v>정</v>
      </c>
      <c r="U563" s="113">
        <f>IFERROR(IF(P563&lt;8,기준정보!$H$7-N563,0),0)</f>
        <v>0</v>
      </c>
      <c r="V563" s="120">
        <f t="shared" si="107"/>
        <v>0</v>
      </c>
      <c r="W563" s="110"/>
    </row>
    <row r="564" spans="1:23">
      <c r="A564" s="89" t="s">
        <v>816</v>
      </c>
      <c r="B564" s="89" t="s">
        <v>297</v>
      </c>
      <c r="C564" s="89" t="s">
        <v>45</v>
      </c>
      <c r="D564" s="89" t="s">
        <v>188</v>
      </c>
      <c r="E564" s="89" t="s">
        <v>50</v>
      </c>
      <c r="F564" s="102">
        <f t="shared" si="97"/>
        <v>43874</v>
      </c>
      <c r="G564" s="125" t="str">
        <f t="shared" si="99"/>
        <v>2월</v>
      </c>
      <c r="H564" s="108">
        <f t="shared" si="100"/>
        <v>4</v>
      </c>
      <c r="I564" s="108" t="str">
        <f>VLOOKUP(H564,기준정보!D:E,2,FALSE)</f>
        <v>목</v>
      </c>
      <c r="J564" s="110" t="str">
        <f>IFERROR(VLOOKUP(F564,기준정보!A:B,2,FALSE),"")</f>
        <v/>
      </c>
      <c r="K564" s="110" t="str">
        <f t="shared" si="101"/>
        <v>정상근무</v>
      </c>
      <c r="L564" s="113" t="str">
        <f>IFERROR(IF(E564-D564&lt;0,기준정보!$H$11-공여사들_가공!D564+공여사들_가공!E564,E564-D564),"")</f>
        <v/>
      </c>
      <c r="M564" s="113">
        <f>IF(E564&gt;=기준정보!$H$4,기준정보!$H$6,IF(E564&gt;=기준정보!$H$3,E564-기준정보!$H$3,IF(E564&gt;=기준정보!$H$2,기준정보!$H$5,IF(E564&gt;=기준정보!$H$1,E564-기준정보!$H$1,0))))</f>
        <v>0</v>
      </c>
      <c r="N564" s="113" t="str">
        <f t="shared" si="102"/>
        <v/>
      </c>
      <c r="O564" s="114" t="str">
        <f t="shared" si="103"/>
        <v/>
      </c>
      <c r="P564" s="120">
        <f t="shared" si="104"/>
        <v>0</v>
      </c>
      <c r="Q564" s="120">
        <f t="shared" si="105"/>
        <v>0</v>
      </c>
      <c r="R564" s="120">
        <f t="shared" si="108"/>
        <v>0</v>
      </c>
      <c r="S564" s="120">
        <f t="shared" si="106"/>
        <v>0</v>
      </c>
      <c r="T564" s="120" t="str">
        <f t="shared" si="98"/>
        <v/>
      </c>
      <c r="U564" s="113">
        <f>IFERROR(IF(P564&lt;8,기준정보!$H$7-N564,0),0)</f>
        <v>0</v>
      </c>
      <c r="V564" s="120">
        <f t="shared" si="107"/>
        <v>0</v>
      </c>
      <c r="W564" s="110"/>
    </row>
    <row r="565" spans="1:23">
      <c r="A565" s="89" t="s">
        <v>816</v>
      </c>
      <c r="B565" s="89" t="s">
        <v>298</v>
      </c>
      <c r="C565" s="89" t="s">
        <v>48</v>
      </c>
      <c r="D565" s="89" t="s">
        <v>821</v>
      </c>
      <c r="E565" s="89" t="s">
        <v>822</v>
      </c>
      <c r="F565" s="102">
        <f t="shared" si="97"/>
        <v>43874</v>
      </c>
      <c r="G565" s="125" t="str">
        <f t="shared" si="99"/>
        <v>2월</v>
      </c>
      <c r="H565" s="108">
        <f t="shared" si="100"/>
        <v>4</v>
      </c>
      <c r="I565" s="108" t="str">
        <f>VLOOKUP(H565,기준정보!D:E,2,FALSE)</f>
        <v>목</v>
      </c>
      <c r="J565" s="110" t="str">
        <f>IFERROR(VLOOKUP(F565,기준정보!A:B,2,FALSE),"")</f>
        <v/>
      </c>
      <c r="K565" s="110" t="str">
        <f t="shared" si="101"/>
        <v>정상근무</v>
      </c>
      <c r="L565" s="113">
        <f>IFERROR(IF(E565-D565&lt;0,기준정보!$H$11-공여사들_가공!D565+공여사들_가공!E565,E565-D565),"")</f>
        <v>0.3964583333333333</v>
      </c>
      <c r="M565" s="113">
        <f>IF(E565&gt;=기준정보!$H$4,기준정보!$H$6,IF(E565&gt;=기준정보!$H$3,E565-기준정보!$H$3,IF(E565&gt;=기준정보!$H$2,기준정보!$H$5,IF(E565&gt;=기준정보!$H$1,E565-기준정보!$H$1,0))))</f>
        <v>3.0787037037037002E-2</v>
      </c>
      <c r="N565" s="113">
        <f t="shared" si="102"/>
        <v>0.3656712962962963</v>
      </c>
      <c r="O565" s="114">
        <f t="shared" si="103"/>
        <v>8.7761111111111116</v>
      </c>
      <c r="P565" s="120">
        <f t="shared" si="104"/>
        <v>8</v>
      </c>
      <c r="Q565" s="120">
        <f t="shared" si="105"/>
        <v>8</v>
      </c>
      <c r="R565" s="120">
        <f t="shared" si="108"/>
        <v>0</v>
      </c>
      <c r="S565" s="120">
        <f t="shared" si="106"/>
        <v>0</v>
      </c>
      <c r="T565" s="120" t="str">
        <f t="shared" si="98"/>
        <v>정</v>
      </c>
      <c r="U565" s="113">
        <f>IFERROR(IF(P565&lt;8,기준정보!$H$7-N565,0),0)</f>
        <v>0</v>
      </c>
      <c r="V565" s="120">
        <f t="shared" si="107"/>
        <v>0</v>
      </c>
      <c r="W565" s="110"/>
    </row>
    <row r="566" spans="1:23">
      <c r="A566" s="89" t="s">
        <v>816</v>
      </c>
      <c r="B566" s="89" t="s">
        <v>299</v>
      </c>
      <c r="C566" s="89" t="s">
        <v>47</v>
      </c>
      <c r="D566" s="89" t="s">
        <v>172</v>
      </c>
      <c r="E566" s="89" t="s">
        <v>823</v>
      </c>
      <c r="F566" s="102">
        <f t="shared" si="97"/>
        <v>43874</v>
      </c>
      <c r="G566" s="125" t="str">
        <f t="shared" si="99"/>
        <v>2월</v>
      </c>
      <c r="H566" s="108">
        <f t="shared" si="100"/>
        <v>4</v>
      </c>
      <c r="I566" s="108" t="str">
        <f>VLOOKUP(H566,기준정보!D:E,2,FALSE)</f>
        <v>목</v>
      </c>
      <c r="J566" s="110" t="str">
        <f>IFERROR(VLOOKUP(F566,기준정보!A:B,2,FALSE),"")</f>
        <v/>
      </c>
      <c r="K566" s="110" t="str">
        <f t="shared" si="101"/>
        <v>정상근무</v>
      </c>
      <c r="L566" s="113">
        <f>IFERROR(IF(E566-D566&lt;0,기준정보!$H$11-공여사들_가공!D566+공여사들_가공!E566,E566-D566),"")</f>
        <v>0.71431712962962957</v>
      </c>
      <c r="M566" s="113">
        <f>IF(E566&gt;=기준정보!$H$4,기준정보!$H$6,IF(E566&gt;=기준정보!$H$3,E566-기준정보!$H$3,IF(E566&gt;=기준정보!$H$2,기준정보!$H$5,IF(E566&gt;=기준정보!$H$1,E566-기준정보!$H$1,0))))</f>
        <v>0</v>
      </c>
      <c r="N566" s="113">
        <f t="shared" si="102"/>
        <v>0.71431712962962957</v>
      </c>
      <c r="O566" s="114">
        <f t="shared" si="103"/>
        <v>17.14361111111111</v>
      </c>
      <c r="P566" s="120">
        <f t="shared" si="104"/>
        <v>17</v>
      </c>
      <c r="Q566" s="120">
        <f t="shared" si="105"/>
        <v>8</v>
      </c>
      <c r="R566" s="120">
        <f t="shared" si="108"/>
        <v>3</v>
      </c>
      <c r="S566" s="120">
        <f t="shared" si="106"/>
        <v>6</v>
      </c>
      <c r="T566" s="120" t="str">
        <f t="shared" si="98"/>
        <v>정</v>
      </c>
      <c r="U566" s="113">
        <f>IFERROR(IF(P566&lt;8,기준정보!$H$7-N566,0),0)</f>
        <v>0</v>
      </c>
      <c r="V566" s="120">
        <f t="shared" si="107"/>
        <v>0</v>
      </c>
      <c r="W566" s="110"/>
    </row>
    <row r="567" spans="1:23">
      <c r="A567" s="89" t="s">
        <v>816</v>
      </c>
      <c r="B567" s="89" t="s">
        <v>300</v>
      </c>
      <c r="C567" s="89" t="s">
        <v>47</v>
      </c>
      <c r="D567" s="89" t="s">
        <v>824</v>
      </c>
      <c r="E567" s="89" t="s">
        <v>825</v>
      </c>
      <c r="F567" s="102">
        <f t="shared" si="97"/>
        <v>43874</v>
      </c>
      <c r="G567" s="125" t="str">
        <f t="shared" si="99"/>
        <v>2월</v>
      </c>
      <c r="H567" s="108">
        <f t="shared" si="100"/>
        <v>4</v>
      </c>
      <c r="I567" s="108" t="str">
        <f>VLOOKUP(H567,기준정보!D:E,2,FALSE)</f>
        <v>목</v>
      </c>
      <c r="J567" s="110" t="str">
        <f>IFERROR(VLOOKUP(F567,기준정보!A:B,2,FALSE),"")</f>
        <v/>
      </c>
      <c r="K567" s="110" t="str">
        <f t="shared" si="101"/>
        <v>정상근무</v>
      </c>
      <c r="L567" s="113">
        <f>IFERROR(IF(E567-D567&lt;0,기준정보!$H$11-공여사들_가공!D567+공여사들_가공!E567,E567-D567),"")</f>
        <v>0.59657407407407415</v>
      </c>
      <c r="M567" s="113" t="str">
        <f>IF(E567&gt;=기준정보!$H$4,기준정보!$H$6,IF(E567&gt;=기준정보!$H$3,E567-기준정보!$H$3,IF(E567&gt;=기준정보!$H$2,기준정보!$H$5,IF(E567&gt;=기준정보!$H$1,E567-기준정보!$H$1,0))))</f>
        <v>2:00:00</v>
      </c>
      <c r="N567" s="113">
        <f t="shared" si="102"/>
        <v>0.51324074074074078</v>
      </c>
      <c r="O567" s="114">
        <f t="shared" si="103"/>
        <v>12.317777777777778</v>
      </c>
      <c r="P567" s="120">
        <f t="shared" si="104"/>
        <v>12</v>
      </c>
      <c r="Q567" s="120">
        <f t="shared" si="105"/>
        <v>8</v>
      </c>
      <c r="R567" s="120">
        <f t="shared" si="108"/>
        <v>3</v>
      </c>
      <c r="S567" s="120">
        <f t="shared" si="106"/>
        <v>1</v>
      </c>
      <c r="T567" s="120" t="str">
        <f t="shared" si="98"/>
        <v>정</v>
      </c>
      <c r="U567" s="113">
        <f>IFERROR(IF(P567&lt;8,기준정보!$H$7-N567,0),0)</f>
        <v>0</v>
      </c>
      <c r="V567" s="120">
        <f t="shared" si="107"/>
        <v>0</v>
      </c>
      <c r="W567" s="110"/>
    </row>
    <row r="568" spans="1:23">
      <c r="A568" s="89" t="s">
        <v>816</v>
      </c>
      <c r="B568" s="89" t="s">
        <v>301</v>
      </c>
      <c r="C568" s="89" t="s">
        <v>44</v>
      </c>
      <c r="D568" s="89" t="s">
        <v>826</v>
      </c>
      <c r="E568" s="89" t="s">
        <v>827</v>
      </c>
      <c r="F568" s="102">
        <f t="shared" si="97"/>
        <v>43874</v>
      </c>
      <c r="G568" s="125" t="str">
        <f t="shared" si="99"/>
        <v>2월</v>
      </c>
      <c r="H568" s="108">
        <f t="shared" si="100"/>
        <v>4</v>
      </c>
      <c r="I568" s="108" t="str">
        <f>VLOOKUP(H568,기준정보!D:E,2,FALSE)</f>
        <v>목</v>
      </c>
      <c r="J568" s="110" t="str">
        <f>IFERROR(VLOOKUP(F568,기준정보!A:B,2,FALSE),"")</f>
        <v/>
      </c>
      <c r="K568" s="110" t="str">
        <f t="shared" si="101"/>
        <v>정상근무</v>
      </c>
      <c r="L568" s="113">
        <f>IFERROR(IF(E568-D568&lt;0,기준정보!$H$11-공여사들_가공!D568+공여사들_가공!E568,E568-D568),"")</f>
        <v>0.55288194444444461</v>
      </c>
      <c r="M568" s="113" t="str">
        <f>IF(E568&gt;=기준정보!$H$4,기준정보!$H$6,IF(E568&gt;=기준정보!$H$3,E568-기준정보!$H$3,IF(E568&gt;=기준정보!$H$2,기준정보!$H$5,IF(E568&gt;=기준정보!$H$1,E568-기준정보!$H$1,0))))</f>
        <v>2:00:00</v>
      </c>
      <c r="N568" s="113">
        <f t="shared" si="102"/>
        <v>0.46954861111111129</v>
      </c>
      <c r="O568" s="114">
        <f t="shared" si="103"/>
        <v>11.269166666666667</v>
      </c>
      <c r="P568" s="120">
        <f t="shared" si="104"/>
        <v>11</v>
      </c>
      <c r="Q568" s="120">
        <f t="shared" si="105"/>
        <v>8</v>
      </c>
      <c r="R568" s="120">
        <f t="shared" si="108"/>
        <v>3</v>
      </c>
      <c r="S568" s="120">
        <f t="shared" si="106"/>
        <v>0</v>
      </c>
      <c r="T568" s="120" t="str">
        <f t="shared" si="98"/>
        <v>정</v>
      </c>
      <c r="U568" s="113">
        <f>IFERROR(IF(P568&lt;8,기준정보!$H$7-N568,0),0)</f>
        <v>0</v>
      </c>
      <c r="V568" s="120">
        <f t="shared" si="107"/>
        <v>0</v>
      </c>
      <c r="W568" s="110"/>
    </row>
    <row r="569" spans="1:23">
      <c r="A569" s="89" t="s">
        <v>816</v>
      </c>
      <c r="B569" s="89" t="s">
        <v>288</v>
      </c>
      <c r="C569" s="89" t="s">
        <v>45</v>
      </c>
      <c r="D569" s="89" t="s">
        <v>828</v>
      </c>
      <c r="E569" s="89" t="s">
        <v>829</v>
      </c>
      <c r="F569" s="102">
        <f t="shared" si="97"/>
        <v>43874</v>
      </c>
      <c r="G569" s="125" t="str">
        <f t="shared" si="99"/>
        <v>2월</v>
      </c>
      <c r="H569" s="108">
        <f t="shared" si="100"/>
        <v>4</v>
      </c>
      <c r="I569" s="108" t="str">
        <f>VLOOKUP(H569,기준정보!D:E,2,FALSE)</f>
        <v>목</v>
      </c>
      <c r="J569" s="110" t="str">
        <f>IFERROR(VLOOKUP(F569,기준정보!A:B,2,FALSE),"")</f>
        <v/>
      </c>
      <c r="K569" s="110" t="str">
        <f t="shared" si="101"/>
        <v>정상근무</v>
      </c>
      <c r="L569" s="113">
        <f>IFERROR(IF(E569-D569&lt;0,기준정보!$H$11-공여사들_가공!D569+공여사들_가공!E569,E569-D569),"")</f>
        <v>0.62164351851851851</v>
      </c>
      <c r="M569" s="113" t="str">
        <f>IF(E569&gt;=기준정보!$H$4,기준정보!$H$6,IF(E569&gt;=기준정보!$H$3,E569-기준정보!$H$3,IF(E569&gt;=기준정보!$H$2,기준정보!$H$5,IF(E569&gt;=기준정보!$H$1,E569-기준정보!$H$1,0))))</f>
        <v>2:00:00</v>
      </c>
      <c r="N569" s="113">
        <f t="shared" si="102"/>
        <v>0.53831018518518514</v>
      </c>
      <c r="O569" s="114">
        <f t="shared" si="103"/>
        <v>12.919444444444444</v>
      </c>
      <c r="P569" s="120">
        <f t="shared" si="104"/>
        <v>12</v>
      </c>
      <c r="Q569" s="120">
        <f t="shared" si="105"/>
        <v>8</v>
      </c>
      <c r="R569" s="120">
        <f t="shared" si="108"/>
        <v>3</v>
      </c>
      <c r="S569" s="120">
        <f t="shared" si="106"/>
        <v>1</v>
      </c>
      <c r="T569" s="120" t="str">
        <f t="shared" si="98"/>
        <v>정</v>
      </c>
      <c r="U569" s="113">
        <f>IFERROR(IF(P569&lt;8,기준정보!$H$7-N569,0),0)</f>
        <v>0</v>
      </c>
      <c r="V569" s="120">
        <f t="shared" si="107"/>
        <v>0</v>
      </c>
      <c r="W569" s="110"/>
    </row>
    <row r="570" spans="1:23">
      <c r="A570" s="89" t="s">
        <v>816</v>
      </c>
      <c r="B570" s="89" t="s">
        <v>289</v>
      </c>
      <c r="C570" s="89" t="s">
        <v>44</v>
      </c>
      <c r="D570" s="89" t="s">
        <v>830</v>
      </c>
      <c r="E570" s="89" t="s">
        <v>50</v>
      </c>
      <c r="F570" s="102">
        <f t="shared" si="97"/>
        <v>43874</v>
      </c>
      <c r="G570" s="125" t="str">
        <f t="shared" si="99"/>
        <v>2월</v>
      </c>
      <c r="H570" s="108">
        <f t="shared" si="100"/>
        <v>4</v>
      </c>
      <c r="I570" s="108" t="str">
        <f>VLOOKUP(H570,기준정보!D:E,2,FALSE)</f>
        <v>목</v>
      </c>
      <c r="J570" s="110" t="str">
        <f>IFERROR(VLOOKUP(F570,기준정보!A:B,2,FALSE),"")</f>
        <v/>
      </c>
      <c r="K570" s="110" t="str">
        <f t="shared" si="101"/>
        <v>정상근무</v>
      </c>
      <c r="L570" s="113" t="str">
        <f>IFERROR(IF(E570-D570&lt;0,기준정보!$H$11-공여사들_가공!D570+공여사들_가공!E570,E570-D570),"")</f>
        <v/>
      </c>
      <c r="M570" s="113">
        <f>IF(E570&gt;=기준정보!$H$4,기준정보!$H$6,IF(E570&gt;=기준정보!$H$3,E570-기준정보!$H$3,IF(E570&gt;=기준정보!$H$2,기준정보!$H$5,IF(E570&gt;=기준정보!$H$1,E570-기준정보!$H$1,0))))</f>
        <v>0</v>
      </c>
      <c r="N570" s="113" t="str">
        <f t="shared" si="102"/>
        <v/>
      </c>
      <c r="O570" s="114" t="str">
        <f t="shared" si="103"/>
        <v/>
      </c>
      <c r="P570" s="120">
        <f t="shared" si="104"/>
        <v>0</v>
      </c>
      <c r="Q570" s="120">
        <f t="shared" si="105"/>
        <v>0</v>
      </c>
      <c r="R570" s="120">
        <f t="shared" si="108"/>
        <v>0</v>
      </c>
      <c r="S570" s="120">
        <f t="shared" si="106"/>
        <v>0</v>
      </c>
      <c r="T570" s="120" t="str">
        <f t="shared" si="98"/>
        <v/>
      </c>
      <c r="U570" s="113">
        <f>IFERROR(IF(P570&lt;8,기준정보!$H$7-N570,0),0)</f>
        <v>0</v>
      </c>
      <c r="V570" s="120">
        <f t="shared" si="107"/>
        <v>0</v>
      </c>
      <c r="W570" s="110"/>
    </row>
    <row r="571" spans="1:23">
      <c r="A571" s="89" t="s">
        <v>816</v>
      </c>
      <c r="B571" s="89" t="s">
        <v>290</v>
      </c>
      <c r="C571" s="89" t="s">
        <v>49</v>
      </c>
      <c r="D571" s="89" t="s">
        <v>50</v>
      </c>
      <c r="E571" s="89" t="s">
        <v>831</v>
      </c>
      <c r="F571" s="102">
        <f t="shared" si="97"/>
        <v>43874</v>
      </c>
      <c r="G571" s="125" t="str">
        <f t="shared" si="99"/>
        <v>2월</v>
      </c>
      <c r="H571" s="108">
        <f t="shared" si="100"/>
        <v>4</v>
      </c>
      <c r="I571" s="108" t="str">
        <f>VLOOKUP(H571,기준정보!D:E,2,FALSE)</f>
        <v>목</v>
      </c>
      <c r="J571" s="110" t="str">
        <f>IFERROR(VLOOKUP(F571,기준정보!A:B,2,FALSE),"")</f>
        <v/>
      </c>
      <c r="K571" s="110" t="str">
        <f t="shared" si="101"/>
        <v>정상근무</v>
      </c>
      <c r="L571" s="113" t="str">
        <f>IFERROR(IF(E571-D571&lt;0,기준정보!$H$11-공여사들_가공!D571+공여사들_가공!E571,E571-D571),"")</f>
        <v/>
      </c>
      <c r="M571" s="113">
        <f>IF(E571&gt;=기준정보!$H$4,기준정보!$H$6,IF(E571&gt;=기준정보!$H$3,E571-기준정보!$H$3,IF(E571&gt;=기준정보!$H$2,기준정보!$H$5,IF(E571&gt;=기준정보!$H$1,E571-기준정보!$H$1,0))))</f>
        <v>2.9675925925925939E-2</v>
      </c>
      <c r="N571" s="113" t="str">
        <f t="shared" si="102"/>
        <v/>
      </c>
      <c r="O571" s="114" t="str">
        <f t="shared" si="103"/>
        <v/>
      </c>
      <c r="P571" s="120">
        <f t="shared" si="104"/>
        <v>0</v>
      </c>
      <c r="Q571" s="120">
        <f t="shared" si="105"/>
        <v>0</v>
      </c>
      <c r="R571" s="120">
        <f t="shared" si="108"/>
        <v>0</v>
      </c>
      <c r="S571" s="120">
        <f t="shared" si="106"/>
        <v>0</v>
      </c>
      <c r="T571" s="120" t="str">
        <f t="shared" si="98"/>
        <v/>
      </c>
      <c r="U571" s="113">
        <f>IFERROR(IF(P571&lt;8,기준정보!$H$7-N571,0),0)</f>
        <v>0</v>
      </c>
      <c r="V571" s="120">
        <f t="shared" si="107"/>
        <v>0</v>
      </c>
      <c r="W571" s="110"/>
    </row>
    <row r="572" spans="1:23">
      <c r="A572" s="89" t="s">
        <v>816</v>
      </c>
      <c r="B572" s="89" t="s">
        <v>291</v>
      </c>
      <c r="C572" s="89" t="s">
        <v>309</v>
      </c>
      <c r="D572" s="89" t="s">
        <v>50</v>
      </c>
      <c r="E572" s="89" t="s">
        <v>50</v>
      </c>
      <c r="F572" s="102">
        <f t="shared" si="97"/>
        <v>43874</v>
      </c>
      <c r="G572" s="125" t="str">
        <f t="shared" si="99"/>
        <v>2월</v>
      </c>
      <c r="H572" s="108">
        <f t="shared" si="100"/>
        <v>4</v>
      </c>
      <c r="I572" s="108" t="str">
        <f>VLOOKUP(H572,기준정보!D:E,2,FALSE)</f>
        <v>목</v>
      </c>
      <c r="J572" s="110" t="str">
        <f>IFERROR(VLOOKUP(F572,기준정보!A:B,2,FALSE),"")</f>
        <v/>
      </c>
      <c r="K572" s="110" t="str">
        <f t="shared" si="101"/>
        <v>정상근무</v>
      </c>
      <c r="L572" s="113" t="str">
        <f>IFERROR(IF(E572-D572&lt;0,기준정보!$H$11-공여사들_가공!D572+공여사들_가공!E572,E572-D572),"")</f>
        <v/>
      </c>
      <c r="M572" s="113">
        <f>IF(E572&gt;=기준정보!$H$4,기준정보!$H$6,IF(E572&gt;=기준정보!$H$3,E572-기준정보!$H$3,IF(E572&gt;=기준정보!$H$2,기준정보!$H$5,IF(E572&gt;=기준정보!$H$1,E572-기준정보!$H$1,0))))</f>
        <v>0</v>
      </c>
      <c r="N572" s="113" t="str">
        <f t="shared" si="102"/>
        <v/>
      </c>
      <c r="O572" s="114" t="str">
        <f t="shared" si="103"/>
        <v/>
      </c>
      <c r="P572" s="120">
        <f t="shared" si="104"/>
        <v>0</v>
      </c>
      <c r="Q572" s="120">
        <f t="shared" si="105"/>
        <v>0</v>
      </c>
      <c r="R572" s="120">
        <f t="shared" si="108"/>
        <v>0</v>
      </c>
      <c r="S572" s="120">
        <f t="shared" si="106"/>
        <v>0</v>
      </c>
      <c r="T572" s="120" t="str">
        <f t="shared" si="98"/>
        <v/>
      </c>
      <c r="U572" s="113">
        <f>IFERROR(IF(P572&lt;8,기준정보!$H$7-N572,0),0)</f>
        <v>0</v>
      </c>
      <c r="V572" s="120">
        <f t="shared" si="107"/>
        <v>0</v>
      </c>
      <c r="W572" s="110"/>
    </row>
    <row r="573" spans="1:23">
      <c r="A573" s="89" t="s">
        <v>816</v>
      </c>
      <c r="B573" s="89" t="s">
        <v>292</v>
      </c>
      <c r="C573" s="89" t="s">
        <v>45</v>
      </c>
      <c r="D573" s="89" t="s">
        <v>832</v>
      </c>
      <c r="E573" s="89" t="s">
        <v>50</v>
      </c>
      <c r="F573" s="102">
        <f t="shared" si="97"/>
        <v>43874</v>
      </c>
      <c r="G573" s="125" t="str">
        <f t="shared" si="99"/>
        <v>2월</v>
      </c>
      <c r="H573" s="108">
        <f t="shared" si="100"/>
        <v>4</v>
      </c>
      <c r="I573" s="108" t="str">
        <f>VLOOKUP(H573,기준정보!D:E,2,FALSE)</f>
        <v>목</v>
      </c>
      <c r="J573" s="110" t="str">
        <f>IFERROR(VLOOKUP(F573,기준정보!A:B,2,FALSE),"")</f>
        <v/>
      </c>
      <c r="K573" s="110" t="str">
        <f t="shared" si="101"/>
        <v>정상근무</v>
      </c>
      <c r="L573" s="113" t="str">
        <f>IFERROR(IF(E573-D573&lt;0,기준정보!$H$11-공여사들_가공!D573+공여사들_가공!E573,E573-D573),"")</f>
        <v/>
      </c>
      <c r="M573" s="113">
        <f>IF(E573&gt;=기준정보!$H$4,기준정보!$H$6,IF(E573&gt;=기준정보!$H$3,E573-기준정보!$H$3,IF(E573&gt;=기준정보!$H$2,기준정보!$H$5,IF(E573&gt;=기준정보!$H$1,E573-기준정보!$H$1,0))))</f>
        <v>0</v>
      </c>
      <c r="N573" s="113" t="str">
        <f t="shared" si="102"/>
        <v/>
      </c>
      <c r="O573" s="114" t="str">
        <f t="shared" si="103"/>
        <v/>
      </c>
      <c r="P573" s="120">
        <f t="shared" si="104"/>
        <v>0</v>
      </c>
      <c r="Q573" s="120">
        <f t="shared" si="105"/>
        <v>0</v>
      </c>
      <c r="R573" s="120">
        <f t="shared" si="108"/>
        <v>0</v>
      </c>
      <c r="S573" s="120">
        <f t="shared" si="106"/>
        <v>0</v>
      </c>
      <c r="T573" s="120" t="str">
        <f t="shared" si="98"/>
        <v/>
      </c>
      <c r="U573" s="113">
        <f>IFERROR(IF(P573&lt;8,기준정보!$H$7-N573,0),0)</f>
        <v>0</v>
      </c>
      <c r="V573" s="120">
        <f t="shared" si="107"/>
        <v>0</v>
      </c>
      <c r="W573" s="110"/>
    </row>
    <row r="574" spans="1:23">
      <c r="A574" s="89" t="s">
        <v>833</v>
      </c>
      <c r="B574" s="89" t="s">
        <v>294</v>
      </c>
      <c r="C574" s="89" t="s">
        <v>45</v>
      </c>
      <c r="D574" s="89" t="s">
        <v>834</v>
      </c>
      <c r="E574" s="89" t="s">
        <v>835</v>
      </c>
      <c r="F574" s="102">
        <f t="shared" si="97"/>
        <v>43875</v>
      </c>
      <c r="G574" s="125" t="str">
        <f t="shared" si="99"/>
        <v>2월</v>
      </c>
      <c r="H574" s="108">
        <f t="shared" si="100"/>
        <v>5</v>
      </c>
      <c r="I574" s="108" t="str">
        <f>VLOOKUP(H574,기준정보!D:E,2,FALSE)</f>
        <v>금</v>
      </c>
      <c r="J574" s="110" t="str">
        <f>IFERROR(VLOOKUP(F574,기준정보!A:B,2,FALSE),"")</f>
        <v/>
      </c>
      <c r="K574" s="110" t="str">
        <f t="shared" si="101"/>
        <v>정상근무</v>
      </c>
      <c r="L574" s="113">
        <f>IFERROR(IF(E574-D574&lt;0,기준정보!$H$11-공여사들_가공!D574+공여사들_가공!E574,E574-D574),"")</f>
        <v>0.38620370370370377</v>
      </c>
      <c r="M574" s="113">
        <f>IF(E574&gt;=기준정보!$H$4,기준정보!$H$6,IF(E574&gt;=기준정보!$H$3,E574-기준정보!$H$3,IF(E574&gt;=기준정보!$H$2,기준정보!$H$5,IF(E574&gt;=기준정보!$H$1,E574-기준정보!$H$1,0))))</f>
        <v>2.8263888888888977E-2</v>
      </c>
      <c r="N574" s="113">
        <f t="shared" si="102"/>
        <v>0.35793981481481479</v>
      </c>
      <c r="O574" s="114">
        <f t="shared" si="103"/>
        <v>8.5905555555555555</v>
      </c>
      <c r="P574" s="120">
        <f t="shared" si="104"/>
        <v>8</v>
      </c>
      <c r="Q574" s="120">
        <f t="shared" si="105"/>
        <v>8</v>
      </c>
      <c r="R574" s="120">
        <f t="shared" si="108"/>
        <v>0</v>
      </c>
      <c r="S574" s="120">
        <f t="shared" si="106"/>
        <v>0</v>
      </c>
      <c r="T574" s="120" t="str">
        <f t="shared" si="98"/>
        <v>정</v>
      </c>
      <c r="U574" s="113">
        <f>IFERROR(IF(P574&lt;8,기준정보!$H$7-N574,0),0)</f>
        <v>0</v>
      </c>
      <c r="V574" s="120">
        <f t="shared" si="107"/>
        <v>0</v>
      </c>
      <c r="W574" s="110"/>
    </row>
    <row r="575" spans="1:23">
      <c r="A575" s="89" t="s">
        <v>833</v>
      </c>
      <c r="B575" s="89" t="s">
        <v>295</v>
      </c>
      <c r="C575" s="89" t="s">
        <v>43</v>
      </c>
      <c r="D575" s="89" t="s">
        <v>574</v>
      </c>
      <c r="E575" s="89" t="s">
        <v>836</v>
      </c>
      <c r="F575" s="102">
        <f t="shared" si="97"/>
        <v>43875</v>
      </c>
      <c r="G575" s="125" t="str">
        <f t="shared" si="99"/>
        <v>2월</v>
      </c>
      <c r="H575" s="108">
        <f t="shared" si="100"/>
        <v>5</v>
      </c>
      <c r="I575" s="108" t="str">
        <f>VLOOKUP(H575,기준정보!D:E,2,FALSE)</f>
        <v>금</v>
      </c>
      <c r="J575" s="110" t="str">
        <f>IFERROR(VLOOKUP(F575,기준정보!A:B,2,FALSE),"")</f>
        <v/>
      </c>
      <c r="K575" s="110" t="str">
        <f t="shared" si="101"/>
        <v>정상근무</v>
      </c>
      <c r="L575" s="113">
        <f>IFERROR(IF(E575-D575&lt;0,기준정보!$H$11-공여사들_가공!D575+공여사들_가공!E575,E575-D575),"")</f>
        <v>0.6106597222222222</v>
      </c>
      <c r="M575" s="113" t="str">
        <f>IF(E575&gt;=기준정보!$H$4,기준정보!$H$6,IF(E575&gt;=기준정보!$H$3,E575-기준정보!$H$3,IF(E575&gt;=기준정보!$H$2,기준정보!$H$5,IF(E575&gt;=기준정보!$H$1,E575-기준정보!$H$1,0))))</f>
        <v>2:00:00</v>
      </c>
      <c r="N575" s="113">
        <f t="shared" si="102"/>
        <v>0.52732638888888883</v>
      </c>
      <c r="O575" s="114">
        <f t="shared" si="103"/>
        <v>12.655833333333334</v>
      </c>
      <c r="P575" s="120">
        <f t="shared" si="104"/>
        <v>12</v>
      </c>
      <c r="Q575" s="120">
        <f t="shared" si="105"/>
        <v>8</v>
      </c>
      <c r="R575" s="120">
        <f t="shared" si="108"/>
        <v>3</v>
      </c>
      <c r="S575" s="120">
        <f t="shared" si="106"/>
        <v>1</v>
      </c>
      <c r="T575" s="120" t="str">
        <f t="shared" si="98"/>
        <v>정</v>
      </c>
      <c r="U575" s="113">
        <f>IFERROR(IF(P575&lt;8,기준정보!$H$7-N575,0),0)</f>
        <v>0</v>
      </c>
      <c r="V575" s="120">
        <f t="shared" si="107"/>
        <v>0</v>
      </c>
      <c r="W575" s="110"/>
    </row>
    <row r="576" spans="1:23">
      <c r="A576" s="89" t="s">
        <v>833</v>
      </c>
      <c r="B576" s="89" t="s">
        <v>296</v>
      </c>
      <c r="C576" s="89" t="s">
        <v>46</v>
      </c>
      <c r="D576" s="89" t="s">
        <v>837</v>
      </c>
      <c r="E576" s="89" t="s">
        <v>78</v>
      </c>
      <c r="F576" s="102">
        <f t="shared" si="97"/>
        <v>43875</v>
      </c>
      <c r="G576" s="125" t="str">
        <f t="shared" si="99"/>
        <v>2월</v>
      </c>
      <c r="H576" s="108">
        <f t="shared" si="100"/>
        <v>5</v>
      </c>
      <c r="I576" s="108" t="str">
        <f>VLOOKUP(H576,기준정보!D:E,2,FALSE)</f>
        <v>금</v>
      </c>
      <c r="J576" s="110" t="str">
        <f>IFERROR(VLOOKUP(F576,기준정보!A:B,2,FALSE),"")</f>
        <v/>
      </c>
      <c r="K576" s="110" t="str">
        <f t="shared" si="101"/>
        <v>정상근무</v>
      </c>
      <c r="L576" s="113">
        <f>IFERROR(IF(E576-D576&lt;0,기준정보!$H$11-공여사들_가공!D576+공여사들_가공!E576,E576-D576),"")</f>
        <v>0.39583333333333343</v>
      </c>
      <c r="M576" s="113">
        <f>IF(E576&gt;=기준정보!$H$4,기준정보!$H$6,IF(E576&gt;=기준정보!$H$3,E576-기준정보!$H$3,IF(E576&gt;=기준정보!$H$2,기준정보!$H$5,IF(E576&gt;=기준정보!$H$1,E576-기준정보!$H$1,0))))</f>
        <v>2.5347222222222299E-2</v>
      </c>
      <c r="N576" s="113">
        <f t="shared" si="102"/>
        <v>0.37048611111111113</v>
      </c>
      <c r="O576" s="114">
        <f t="shared" si="103"/>
        <v>8.8916666666666657</v>
      </c>
      <c r="P576" s="120">
        <f t="shared" si="104"/>
        <v>8</v>
      </c>
      <c r="Q576" s="120">
        <f t="shared" si="105"/>
        <v>8</v>
      </c>
      <c r="R576" s="120">
        <f t="shared" si="108"/>
        <v>0</v>
      </c>
      <c r="S576" s="120">
        <f t="shared" si="106"/>
        <v>0</v>
      </c>
      <c r="T576" s="120" t="str">
        <f t="shared" si="98"/>
        <v>정</v>
      </c>
      <c r="U576" s="113">
        <f>IFERROR(IF(P576&lt;8,기준정보!$H$7-N576,0),0)</f>
        <v>0</v>
      </c>
      <c r="V576" s="120">
        <f t="shared" si="107"/>
        <v>0</v>
      </c>
      <c r="W576" s="110"/>
    </row>
    <row r="577" spans="1:23">
      <c r="A577" s="89" t="s">
        <v>833</v>
      </c>
      <c r="B577" s="89" t="s">
        <v>297</v>
      </c>
      <c r="C577" s="89" t="s">
        <v>45</v>
      </c>
      <c r="D577" s="89" t="s">
        <v>72</v>
      </c>
      <c r="E577" s="89" t="s">
        <v>838</v>
      </c>
      <c r="F577" s="102">
        <f t="shared" si="97"/>
        <v>43875</v>
      </c>
      <c r="G577" s="125" t="str">
        <f t="shared" si="99"/>
        <v>2월</v>
      </c>
      <c r="H577" s="108">
        <f t="shared" si="100"/>
        <v>5</v>
      </c>
      <c r="I577" s="108" t="str">
        <f>VLOOKUP(H577,기준정보!D:E,2,FALSE)</f>
        <v>금</v>
      </c>
      <c r="J577" s="110" t="str">
        <f>IFERROR(VLOOKUP(F577,기준정보!A:B,2,FALSE),"")</f>
        <v/>
      </c>
      <c r="K577" s="110" t="str">
        <f t="shared" si="101"/>
        <v>정상근무</v>
      </c>
      <c r="L577" s="113">
        <f>IFERROR(IF(E577-D577&lt;0,기준정보!$H$11-공여사들_가공!D577+공여사들_가공!E577,E577-D577),"")</f>
        <v>0.34336805555555561</v>
      </c>
      <c r="M577" s="113" t="str">
        <f>IF(E577&gt;=기준정보!$H$4,기준정보!$H$6,IF(E577&gt;=기준정보!$H$3,E577-기준정보!$H$3,IF(E577&gt;=기준정보!$H$2,기준정보!$H$5,IF(E577&gt;=기준정보!$H$1,E577-기준정보!$H$1,0))))</f>
        <v>1:00:00</v>
      </c>
      <c r="N577" s="113">
        <f t="shared" si="102"/>
        <v>0.30170138888888892</v>
      </c>
      <c r="O577" s="114">
        <f t="shared" si="103"/>
        <v>7.2408333333333337</v>
      </c>
      <c r="P577" s="120">
        <f t="shared" si="104"/>
        <v>7</v>
      </c>
      <c r="Q577" s="120">
        <f t="shared" si="105"/>
        <v>7</v>
      </c>
      <c r="R577" s="120">
        <f t="shared" si="108"/>
        <v>0</v>
      </c>
      <c r="S577" s="120">
        <f t="shared" si="106"/>
        <v>0</v>
      </c>
      <c r="T577" s="120" t="str">
        <f t="shared" si="98"/>
        <v>정</v>
      </c>
      <c r="U577" s="113">
        <f>IFERROR(IF(P577&lt;8,기준정보!$H$7-N577,0),0)</f>
        <v>3.1631944444444393E-2</v>
      </c>
      <c r="V577" s="120">
        <f t="shared" si="107"/>
        <v>46</v>
      </c>
      <c r="W577" s="110"/>
    </row>
    <row r="578" spans="1:23">
      <c r="A578" s="89" t="s">
        <v>833</v>
      </c>
      <c r="B578" s="89" t="s">
        <v>298</v>
      </c>
      <c r="C578" s="89" t="s">
        <v>48</v>
      </c>
      <c r="D578" s="89" t="s">
        <v>50</v>
      </c>
      <c r="E578" s="89" t="s">
        <v>50</v>
      </c>
      <c r="F578" s="102">
        <f t="shared" ref="F578:F641" si="109">DATE(LEFT(A578,4),MID(A578,6,2),MID(A578,9,2))</f>
        <v>43875</v>
      </c>
      <c r="G578" s="125" t="str">
        <f t="shared" si="99"/>
        <v>2월</v>
      </c>
      <c r="H578" s="108">
        <f t="shared" si="100"/>
        <v>5</v>
      </c>
      <c r="I578" s="108" t="str">
        <f>VLOOKUP(H578,기준정보!D:E,2,FALSE)</f>
        <v>금</v>
      </c>
      <c r="J578" s="110" t="str">
        <f>IFERROR(VLOOKUP(F578,기준정보!A:B,2,FALSE),"")</f>
        <v/>
      </c>
      <c r="K578" s="110" t="str">
        <f t="shared" si="101"/>
        <v>정상근무</v>
      </c>
      <c r="L578" s="113" t="str">
        <f>IFERROR(IF(E578-D578&lt;0,기준정보!$H$11-공여사들_가공!D578+공여사들_가공!E578,E578-D578),"")</f>
        <v/>
      </c>
      <c r="M578" s="113">
        <f>IF(E578&gt;=기준정보!$H$4,기준정보!$H$6,IF(E578&gt;=기준정보!$H$3,E578-기준정보!$H$3,IF(E578&gt;=기준정보!$H$2,기준정보!$H$5,IF(E578&gt;=기준정보!$H$1,E578-기준정보!$H$1,0))))</f>
        <v>0</v>
      </c>
      <c r="N578" s="113" t="str">
        <f t="shared" si="102"/>
        <v/>
      </c>
      <c r="O578" s="114" t="str">
        <f t="shared" si="103"/>
        <v/>
      </c>
      <c r="P578" s="120">
        <f t="shared" si="104"/>
        <v>0</v>
      </c>
      <c r="Q578" s="120">
        <f t="shared" si="105"/>
        <v>0</v>
      </c>
      <c r="R578" s="120">
        <f t="shared" si="108"/>
        <v>0</v>
      </c>
      <c r="S578" s="120">
        <f t="shared" si="106"/>
        <v>0</v>
      </c>
      <c r="T578" s="120" t="str">
        <f t="shared" ref="T578:T641" si="110">IF(AND(K578="휴무",P578&gt;0),"특",IF(P578&gt;0,"정",""))</f>
        <v/>
      </c>
      <c r="U578" s="113">
        <f>IFERROR(IF(P578&lt;8,기준정보!$H$7-N578,0),0)</f>
        <v>0</v>
      </c>
      <c r="V578" s="120">
        <f t="shared" si="107"/>
        <v>0</v>
      </c>
      <c r="W578" s="110"/>
    </row>
    <row r="579" spans="1:23">
      <c r="A579" s="89" t="s">
        <v>833</v>
      </c>
      <c r="B579" s="89" t="s">
        <v>299</v>
      </c>
      <c r="C579" s="89" t="s">
        <v>47</v>
      </c>
      <c r="D579" s="89" t="s">
        <v>839</v>
      </c>
      <c r="E579" s="89" t="s">
        <v>840</v>
      </c>
      <c r="F579" s="102">
        <f t="shared" si="109"/>
        <v>43875</v>
      </c>
      <c r="G579" s="125" t="str">
        <f t="shared" ref="G579:G642" si="111">MONTH(F579)&amp;"월"</f>
        <v>2월</v>
      </c>
      <c r="H579" s="108">
        <f t="shared" ref="H579:H642" si="112">WEEKDAY(F579,2)</f>
        <v>5</v>
      </c>
      <c r="I579" s="108" t="str">
        <f>VLOOKUP(H579,기준정보!D:E,2,FALSE)</f>
        <v>금</v>
      </c>
      <c r="J579" s="110" t="str">
        <f>IFERROR(VLOOKUP(F579,기준정보!A:B,2,FALSE),"")</f>
        <v/>
      </c>
      <c r="K579" s="110" t="str">
        <f t="shared" ref="K579:K642" si="113">IF(OR(I579="토",I579="일"),"휴무",IF(J579="","정상근무","휴무"))</f>
        <v>정상근무</v>
      </c>
      <c r="L579" s="113">
        <f>IFERROR(IF(E579-D579&lt;0,기준정보!$H$11-공여사들_가공!D579+공여사들_가공!E579,E579-D579),"")</f>
        <v>0.37359953703703697</v>
      </c>
      <c r="M579" s="113">
        <f>IF(E579&gt;=기준정보!$H$4,기준정보!$H$6,IF(E579&gt;=기준정보!$H$3,E579-기준정보!$H$3,IF(E579&gt;=기준정보!$H$2,기준정보!$H$5,IF(E579&gt;=기준정보!$H$1,E579-기준정보!$H$1,0))))</f>
        <v>2.6921296296296249E-2</v>
      </c>
      <c r="N579" s="113">
        <f t="shared" ref="N579:N642" si="114">IFERROR(L579-M579,"")</f>
        <v>0.34667824074074072</v>
      </c>
      <c r="O579" s="114">
        <f t="shared" ref="O579:O642" si="115">IFERROR(HOUR(N579)+MINUTE(N579)/60+SECOND(N579)/3600,"")</f>
        <v>8.3202777777777772</v>
      </c>
      <c r="P579" s="120">
        <f t="shared" ref="P579:P642" si="116">IFERROR(ROUNDDOWN(O579,0),0)</f>
        <v>8</v>
      </c>
      <c r="Q579" s="120">
        <f t="shared" ref="Q579:Q642" si="117">IF(P579&lt;8,P579,8)</f>
        <v>8</v>
      </c>
      <c r="R579" s="120">
        <f t="shared" si="108"/>
        <v>0</v>
      </c>
      <c r="S579" s="120">
        <f t="shared" ref="S579:S642" si="118">P579-Q579-R579</f>
        <v>0</v>
      </c>
      <c r="T579" s="120" t="str">
        <f t="shared" si="110"/>
        <v>정</v>
      </c>
      <c r="U579" s="113">
        <f>IFERROR(IF(P579&lt;8,기준정보!$H$7-N579,0),0)</f>
        <v>0</v>
      </c>
      <c r="V579" s="120">
        <f t="shared" ref="V579:V642" si="119">ROUND(IFERROR(HOUR(U579)+MINUTE(U579)/60+SECOND(U579)/3600,"")*60,0)</f>
        <v>0</v>
      </c>
      <c r="W579" s="110"/>
    </row>
    <row r="580" spans="1:23">
      <c r="A580" s="89" t="s">
        <v>833</v>
      </c>
      <c r="B580" s="89" t="s">
        <v>300</v>
      </c>
      <c r="C580" s="89" t="s">
        <v>47</v>
      </c>
      <c r="D580" s="89" t="s">
        <v>841</v>
      </c>
      <c r="E580" s="89" t="s">
        <v>842</v>
      </c>
      <c r="F580" s="102">
        <f t="shared" si="109"/>
        <v>43875</v>
      </c>
      <c r="G580" s="125" t="str">
        <f t="shared" si="111"/>
        <v>2월</v>
      </c>
      <c r="H580" s="108">
        <f t="shared" si="112"/>
        <v>5</v>
      </c>
      <c r="I580" s="108" t="str">
        <f>VLOOKUP(H580,기준정보!D:E,2,FALSE)</f>
        <v>금</v>
      </c>
      <c r="J580" s="110" t="str">
        <f>IFERROR(VLOOKUP(F580,기준정보!A:B,2,FALSE),"")</f>
        <v/>
      </c>
      <c r="K580" s="110" t="str">
        <f t="shared" si="113"/>
        <v>정상근무</v>
      </c>
      <c r="L580" s="113">
        <f>IFERROR(IF(E580-D580&lt;0,기준정보!$H$11-공여사들_가공!D580+공여사들_가공!E580,E580-D580),"")</f>
        <v>0.40675925925925915</v>
      </c>
      <c r="M580" s="113" t="str">
        <f>IF(E580&gt;=기준정보!$H$4,기준정보!$H$6,IF(E580&gt;=기준정보!$H$3,E580-기준정보!$H$3,IF(E580&gt;=기준정보!$H$2,기준정보!$H$5,IF(E580&gt;=기준정보!$H$1,E580-기준정보!$H$1,0))))</f>
        <v>2:00:00</v>
      </c>
      <c r="N580" s="113">
        <f t="shared" si="114"/>
        <v>0.32342592592592584</v>
      </c>
      <c r="O580" s="114">
        <f t="shared" si="115"/>
        <v>7.7622222222222224</v>
      </c>
      <c r="P580" s="120">
        <f t="shared" si="116"/>
        <v>7</v>
      </c>
      <c r="Q580" s="120">
        <f t="shared" si="117"/>
        <v>7</v>
      </c>
      <c r="R580" s="120">
        <f t="shared" si="108"/>
        <v>0</v>
      </c>
      <c r="S580" s="120">
        <f t="shared" si="118"/>
        <v>0</v>
      </c>
      <c r="T580" s="120" t="str">
        <f t="shared" si="110"/>
        <v>정</v>
      </c>
      <c r="U580" s="113">
        <f>IFERROR(IF(P580&lt;8,기준정보!$H$7-N580,0),0)</f>
        <v>9.9074074074074758E-3</v>
      </c>
      <c r="V580" s="120">
        <f t="shared" si="119"/>
        <v>14</v>
      </c>
      <c r="W580" s="110"/>
    </row>
    <row r="581" spans="1:23">
      <c r="A581" s="89" t="s">
        <v>833</v>
      </c>
      <c r="B581" s="89" t="s">
        <v>301</v>
      </c>
      <c r="C581" s="89" t="s">
        <v>44</v>
      </c>
      <c r="D581" s="89" t="s">
        <v>843</v>
      </c>
      <c r="E581" s="89" t="s">
        <v>844</v>
      </c>
      <c r="F581" s="102">
        <f t="shared" si="109"/>
        <v>43875</v>
      </c>
      <c r="G581" s="125" t="str">
        <f t="shared" si="111"/>
        <v>2월</v>
      </c>
      <c r="H581" s="108">
        <f t="shared" si="112"/>
        <v>5</v>
      </c>
      <c r="I581" s="108" t="str">
        <f>VLOOKUP(H581,기준정보!D:E,2,FALSE)</f>
        <v>금</v>
      </c>
      <c r="J581" s="110" t="str">
        <f>IFERROR(VLOOKUP(F581,기준정보!A:B,2,FALSE),"")</f>
        <v/>
      </c>
      <c r="K581" s="110" t="str">
        <f t="shared" si="113"/>
        <v>정상근무</v>
      </c>
      <c r="L581" s="113">
        <f>IFERROR(IF(E581-D581&lt;0,기준정보!$H$11-공여사들_가공!D581+공여사들_가공!E581,E581-D581),"")</f>
        <v>0.56935185185185189</v>
      </c>
      <c r="M581" s="113" t="str">
        <f>IF(E581&gt;=기준정보!$H$4,기준정보!$H$6,IF(E581&gt;=기준정보!$H$3,E581-기준정보!$H$3,IF(E581&gt;=기준정보!$H$2,기준정보!$H$5,IF(E581&gt;=기준정보!$H$1,E581-기준정보!$H$1,0))))</f>
        <v>2:00:00</v>
      </c>
      <c r="N581" s="113">
        <f t="shared" si="114"/>
        <v>0.48601851851851857</v>
      </c>
      <c r="O581" s="114">
        <f t="shared" si="115"/>
        <v>11.664444444444445</v>
      </c>
      <c r="P581" s="120">
        <f t="shared" si="116"/>
        <v>11</v>
      </c>
      <c r="Q581" s="120">
        <f t="shared" si="117"/>
        <v>8</v>
      </c>
      <c r="R581" s="120">
        <f t="shared" si="108"/>
        <v>3</v>
      </c>
      <c r="S581" s="120">
        <f t="shared" si="118"/>
        <v>0</v>
      </c>
      <c r="T581" s="120" t="str">
        <f t="shared" si="110"/>
        <v>정</v>
      </c>
      <c r="U581" s="113">
        <f>IFERROR(IF(P581&lt;8,기준정보!$H$7-N581,0),0)</f>
        <v>0</v>
      </c>
      <c r="V581" s="120">
        <f t="shared" si="119"/>
        <v>0</v>
      </c>
      <c r="W581" s="110"/>
    </row>
    <row r="582" spans="1:23">
      <c r="A582" s="89" t="s">
        <v>833</v>
      </c>
      <c r="B582" s="89" t="s">
        <v>288</v>
      </c>
      <c r="C582" s="89" t="s">
        <v>45</v>
      </c>
      <c r="D582" s="89" t="s">
        <v>845</v>
      </c>
      <c r="E582" s="89" t="s">
        <v>846</v>
      </c>
      <c r="F582" s="102">
        <f t="shared" si="109"/>
        <v>43875</v>
      </c>
      <c r="G582" s="125" t="str">
        <f t="shared" si="111"/>
        <v>2월</v>
      </c>
      <c r="H582" s="108">
        <f t="shared" si="112"/>
        <v>5</v>
      </c>
      <c r="I582" s="108" t="str">
        <f>VLOOKUP(H582,기준정보!D:E,2,FALSE)</f>
        <v>금</v>
      </c>
      <c r="J582" s="110" t="str">
        <f>IFERROR(VLOOKUP(F582,기준정보!A:B,2,FALSE),"")</f>
        <v/>
      </c>
      <c r="K582" s="110" t="str">
        <f t="shared" si="113"/>
        <v>정상근무</v>
      </c>
      <c r="L582" s="113">
        <f>IFERROR(IF(E582-D582&lt;0,기준정보!$H$11-공여사들_가공!D582+공여사들_가공!E582,E582-D582),"")</f>
        <v>0.54760416666666667</v>
      </c>
      <c r="M582" s="113" t="str">
        <f>IF(E582&gt;=기준정보!$H$4,기준정보!$H$6,IF(E582&gt;=기준정보!$H$3,E582-기준정보!$H$3,IF(E582&gt;=기준정보!$H$2,기준정보!$H$5,IF(E582&gt;=기준정보!$H$1,E582-기준정보!$H$1,0))))</f>
        <v>2:00:00</v>
      </c>
      <c r="N582" s="113">
        <f t="shared" si="114"/>
        <v>0.46427083333333335</v>
      </c>
      <c r="O582" s="114">
        <f t="shared" si="115"/>
        <v>11.1425</v>
      </c>
      <c r="P582" s="120">
        <f t="shared" si="116"/>
        <v>11</v>
      </c>
      <c r="Q582" s="120">
        <f t="shared" si="117"/>
        <v>8</v>
      </c>
      <c r="R582" s="120">
        <f t="shared" si="108"/>
        <v>3</v>
      </c>
      <c r="S582" s="120">
        <f t="shared" si="118"/>
        <v>0</v>
      </c>
      <c r="T582" s="120" t="str">
        <f t="shared" si="110"/>
        <v>정</v>
      </c>
      <c r="U582" s="113">
        <f>IFERROR(IF(P582&lt;8,기준정보!$H$7-N582,0),0)</f>
        <v>0</v>
      </c>
      <c r="V582" s="120">
        <f t="shared" si="119"/>
        <v>0</v>
      </c>
      <c r="W582" s="110"/>
    </row>
    <row r="583" spans="1:23">
      <c r="A583" s="89" t="s">
        <v>833</v>
      </c>
      <c r="B583" s="89" t="s">
        <v>289</v>
      </c>
      <c r="C583" s="89" t="s">
        <v>44</v>
      </c>
      <c r="D583" s="89" t="s">
        <v>847</v>
      </c>
      <c r="E583" s="89" t="s">
        <v>848</v>
      </c>
      <c r="F583" s="102">
        <f t="shared" si="109"/>
        <v>43875</v>
      </c>
      <c r="G583" s="125" t="str">
        <f t="shared" si="111"/>
        <v>2월</v>
      </c>
      <c r="H583" s="108">
        <f t="shared" si="112"/>
        <v>5</v>
      </c>
      <c r="I583" s="108" t="str">
        <f>VLOOKUP(H583,기준정보!D:E,2,FALSE)</f>
        <v>금</v>
      </c>
      <c r="J583" s="110" t="str">
        <f>IFERROR(VLOOKUP(F583,기준정보!A:B,2,FALSE),"")</f>
        <v/>
      </c>
      <c r="K583" s="110" t="str">
        <f t="shared" si="113"/>
        <v>정상근무</v>
      </c>
      <c r="L583" s="113">
        <f>IFERROR(IF(E583-D583&lt;0,기준정보!$H$11-공여사들_가공!D583+공여사들_가공!E583,E583-D583),"")</f>
        <v>0.56047453703703698</v>
      </c>
      <c r="M583" s="113" t="str">
        <f>IF(E583&gt;=기준정보!$H$4,기준정보!$H$6,IF(E583&gt;=기준정보!$H$3,E583-기준정보!$H$3,IF(E583&gt;=기준정보!$H$2,기준정보!$H$5,IF(E583&gt;=기준정보!$H$1,E583-기준정보!$H$1,0))))</f>
        <v>2:00:00</v>
      </c>
      <c r="N583" s="113">
        <f t="shared" si="114"/>
        <v>0.47714120370370366</v>
      </c>
      <c r="O583" s="114">
        <f t="shared" si="115"/>
        <v>11.451388888888888</v>
      </c>
      <c r="P583" s="120">
        <f t="shared" si="116"/>
        <v>11</v>
      </c>
      <c r="Q583" s="120">
        <f t="shared" si="117"/>
        <v>8</v>
      </c>
      <c r="R583" s="120">
        <f t="shared" si="108"/>
        <v>3</v>
      </c>
      <c r="S583" s="120">
        <f t="shared" si="118"/>
        <v>0</v>
      </c>
      <c r="T583" s="120" t="str">
        <f t="shared" si="110"/>
        <v>정</v>
      </c>
      <c r="U583" s="113">
        <f>IFERROR(IF(P583&lt;8,기준정보!$H$7-N583,0),0)</f>
        <v>0</v>
      </c>
      <c r="V583" s="120">
        <f t="shared" si="119"/>
        <v>0</v>
      </c>
      <c r="W583" s="110"/>
    </row>
    <row r="584" spans="1:23">
      <c r="A584" s="89" t="s">
        <v>833</v>
      </c>
      <c r="B584" s="89" t="s">
        <v>290</v>
      </c>
      <c r="C584" s="89" t="s">
        <v>49</v>
      </c>
      <c r="D584" s="89" t="s">
        <v>318</v>
      </c>
      <c r="E584" s="89" t="s">
        <v>50</v>
      </c>
      <c r="F584" s="102">
        <f t="shared" si="109"/>
        <v>43875</v>
      </c>
      <c r="G584" s="125" t="str">
        <f t="shared" si="111"/>
        <v>2월</v>
      </c>
      <c r="H584" s="108">
        <f t="shared" si="112"/>
        <v>5</v>
      </c>
      <c r="I584" s="108" t="str">
        <f>VLOOKUP(H584,기준정보!D:E,2,FALSE)</f>
        <v>금</v>
      </c>
      <c r="J584" s="110" t="str">
        <f>IFERROR(VLOOKUP(F584,기준정보!A:B,2,FALSE),"")</f>
        <v/>
      </c>
      <c r="K584" s="110" t="str">
        <f t="shared" si="113"/>
        <v>정상근무</v>
      </c>
      <c r="L584" s="113" t="str">
        <f>IFERROR(IF(E584-D584&lt;0,기준정보!$H$11-공여사들_가공!D584+공여사들_가공!E584,E584-D584),"")</f>
        <v/>
      </c>
      <c r="M584" s="113">
        <f>IF(E584&gt;=기준정보!$H$4,기준정보!$H$6,IF(E584&gt;=기준정보!$H$3,E584-기준정보!$H$3,IF(E584&gt;=기준정보!$H$2,기준정보!$H$5,IF(E584&gt;=기준정보!$H$1,E584-기준정보!$H$1,0))))</f>
        <v>0</v>
      </c>
      <c r="N584" s="113" t="str">
        <f t="shared" si="114"/>
        <v/>
      </c>
      <c r="O584" s="114" t="str">
        <f t="shared" si="115"/>
        <v/>
      </c>
      <c r="P584" s="120">
        <f t="shared" si="116"/>
        <v>0</v>
      </c>
      <c r="Q584" s="120">
        <f t="shared" si="117"/>
        <v>0</v>
      </c>
      <c r="R584" s="120">
        <f t="shared" si="108"/>
        <v>0</v>
      </c>
      <c r="S584" s="120">
        <f t="shared" si="118"/>
        <v>0</v>
      </c>
      <c r="T584" s="120" t="str">
        <f t="shared" si="110"/>
        <v/>
      </c>
      <c r="U584" s="113">
        <f>IFERROR(IF(P584&lt;8,기준정보!$H$7-N584,0),0)</f>
        <v>0</v>
      </c>
      <c r="V584" s="120">
        <f t="shared" si="119"/>
        <v>0</v>
      </c>
      <c r="W584" s="110"/>
    </row>
    <row r="585" spans="1:23">
      <c r="A585" s="89" t="s">
        <v>833</v>
      </c>
      <c r="B585" s="89" t="s">
        <v>291</v>
      </c>
      <c r="C585" s="89" t="s">
        <v>309</v>
      </c>
      <c r="D585" s="89" t="s">
        <v>50</v>
      </c>
      <c r="E585" s="89" t="s">
        <v>50</v>
      </c>
      <c r="F585" s="102">
        <f t="shared" si="109"/>
        <v>43875</v>
      </c>
      <c r="G585" s="125" t="str">
        <f t="shared" si="111"/>
        <v>2월</v>
      </c>
      <c r="H585" s="108">
        <f t="shared" si="112"/>
        <v>5</v>
      </c>
      <c r="I585" s="108" t="str">
        <f>VLOOKUP(H585,기준정보!D:E,2,FALSE)</f>
        <v>금</v>
      </c>
      <c r="J585" s="110" t="str">
        <f>IFERROR(VLOOKUP(F585,기준정보!A:B,2,FALSE),"")</f>
        <v/>
      </c>
      <c r="K585" s="110" t="str">
        <f t="shared" si="113"/>
        <v>정상근무</v>
      </c>
      <c r="L585" s="113" t="str">
        <f>IFERROR(IF(E585-D585&lt;0,기준정보!$H$11-공여사들_가공!D585+공여사들_가공!E585,E585-D585),"")</f>
        <v/>
      </c>
      <c r="M585" s="113">
        <f>IF(E585&gt;=기준정보!$H$4,기준정보!$H$6,IF(E585&gt;=기준정보!$H$3,E585-기준정보!$H$3,IF(E585&gt;=기준정보!$H$2,기준정보!$H$5,IF(E585&gt;=기준정보!$H$1,E585-기준정보!$H$1,0))))</f>
        <v>0</v>
      </c>
      <c r="N585" s="113" t="str">
        <f t="shared" si="114"/>
        <v/>
      </c>
      <c r="O585" s="114" t="str">
        <f t="shared" si="115"/>
        <v/>
      </c>
      <c r="P585" s="120">
        <f t="shared" si="116"/>
        <v>0</v>
      </c>
      <c r="Q585" s="120">
        <f t="shared" si="117"/>
        <v>0</v>
      </c>
      <c r="R585" s="120">
        <f t="shared" si="108"/>
        <v>0</v>
      </c>
      <c r="S585" s="120">
        <f t="shared" si="118"/>
        <v>0</v>
      </c>
      <c r="T585" s="120" t="str">
        <f t="shared" si="110"/>
        <v/>
      </c>
      <c r="U585" s="113">
        <f>IFERROR(IF(P585&lt;8,기준정보!$H$7-N585,0),0)</f>
        <v>0</v>
      </c>
      <c r="V585" s="120">
        <f t="shared" si="119"/>
        <v>0</v>
      </c>
      <c r="W585" s="110"/>
    </row>
    <row r="586" spans="1:23">
      <c r="A586" s="89" t="s">
        <v>833</v>
      </c>
      <c r="B586" s="89" t="s">
        <v>292</v>
      </c>
      <c r="C586" s="89" t="s">
        <v>45</v>
      </c>
      <c r="D586" s="89" t="s">
        <v>849</v>
      </c>
      <c r="E586" s="89" t="s">
        <v>50</v>
      </c>
      <c r="F586" s="102">
        <f t="shared" si="109"/>
        <v>43875</v>
      </c>
      <c r="G586" s="125" t="str">
        <f t="shared" si="111"/>
        <v>2월</v>
      </c>
      <c r="H586" s="108">
        <f t="shared" si="112"/>
        <v>5</v>
      </c>
      <c r="I586" s="108" t="str">
        <f>VLOOKUP(H586,기준정보!D:E,2,FALSE)</f>
        <v>금</v>
      </c>
      <c r="J586" s="110" t="str">
        <f>IFERROR(VLOOKUP(F586,기준정보!A:B,2,FALSE),"")</f>
        <v/>
      </c>
      <c r="K586" s="110" t="str">
        <f t="shared" si="113"/>
        <v>정상근무</v>
      </c>
      <c r="L586" s="113" t="str">
        <f>IFERROR(IF(E586-D586&lt;0,기준정보!$H$11-공여사들_가공!D586+공여사들_가공!E586,E586-D586),"")</f>
        <v/>
      </c>
      <c r="M586" s="113">
        <f>IF(E586&gt;=기준정보!$H$4,기준정보!$H$6,IF(E586&gt;=기준정보!$H$3,E586-기준정보!$H$3,IF(E586&gt;=기준정보!$H$2,기준정보!$H$5,IF(E586&gt;=기준정보!$H$1,E586-기준정보!$H$1,0))))</f>
        <v>0</v>
      </c>
      <c r="N586" s="113" t="str">
        <f t="shared" si="114"/>
        <v/>
      </c>
      <c r="O586" s="114" t="str">
        <f t="shared" si="115"/>
        <v/>
      </c>
      <c r="P586" s="120">
        <f t="shared" si="116"/>
        <v>0</v>
      </c>
      <c r="Q586" s="120">
        <f t="shared" si="117"/>
        <v>0</v>
      </c>
      <c r="R586" s="120">
        <f t="shared" si="108"/>
        <v>0</v>
      </c>
      <c r="S586" s="120">
        <f t="shared" si="118"/>
        <v>0</v>
      </c>
      <c r="T586" s="120" t="str">
        <f t="shared" si="110"/>
        <v/>
      </c>
      <c r="U586" s="113">
        <f>IFERROR(IF(P586&lt;8,기준정보!$H$7-N586,0),0)</f>
        <v>0</v>
      </c>
      <c r="V586" s="120">
        <f t="shared" si="119"/>
        <v>0</v>
      </c>
      <c r="W586" s="110"/>
    </row>
    <row r="587" spans="1:23">
      <c r="A587" s="89" t="s">
        <v>850</v>
      </c>
      <c r="B587" s="89" t="s">
        <v>294</v>
      </c>
      <c r="C587" s="89" t="s">
        <v>45</v>
      </c>
      <c r="D587" s="89" t="s">
        <v>50</v>
      </c>
      <c r="E587" s="89" t="s">
        <v>50</v>
      </c>
      <c r="F587" s="102">
        <f t="shared" si="109"/>
        <v>43876</v>
      </c>
      <c r="G587" s="125" t="str">
        <f t="shared" si="111"/>
        <v>2월</v>
      </c>
      <c r="H587" s="108">
        <f t="shared" si="112"/>
        <v>6</v>
      </c>
      <c r="I587" s="108" t="str">
        <f>VLOOKUP(H587,기준정보!D:E,2,FALSE)</f>
        <v>토</v>
      </c>
      <c r="J587" s="110" t="str">
        <f>IFERROR(VLOOKUP(F587,기준정보!A:B,2,FALSE),"")</f>
        <v/>
      </c>
      <c r="K587" s="110" t="str">
        <f t="shared" si="113"/>
        <v>휴무</v>
      </c>
      <c r="L587" s="113" t="str">
        <f>IFERROR(IF(E587-D587&lt;0,기준정보!$H$11-공여사들_가공!D587+공여사들_가공!E587,E587-D587),"")</f>
        <v/>
      </c>
      <c r="M587" s="113">
        <f>IF(E587&gt;=기준정보!$H$4,기준정보!$H$6,IF(E587&gt;=기준정보!$H$3,E587-기준정보!$H$3,IF(E587&gt;=기준정보!$H$2,기준정보!$H$5,IF(E587&gt;=기준정보!$H$1,E587-기준정보!$H$1,0))))</f>
        <v>0</v>
      </c>
      <c r="N587" s="113" t="str">
        <f t="shared" si="114"/>
        <v/>
      </c>
      <c r="O587" s="114" t="str">
        <f t="shared" si="115"/>
        <v/>
      </c>
      <c r="P587" s="120">
        <f t="shared" si="116"/>
        <v>0</v>
      </c>
      <c r="Q587" s="120">
        <f t="shared" si="117"/>
        <v>0</v>
      </c>
      <c r="R587" s="120">
        <f t="shared" si="108"/>
        <v>0</v>
      </c>
      <c r="S587" s="120">
        <f t="shared" si="118"/>
        <v>0</v>
      </c>
      <c r="T587" s="120" t="str">
        <f t="shared" si="110"/>
        <v/>
      </c>
      <c r="U587" s="113">
        <f>IFERROR(IF(P587&lt;8,기준정보!$H$7-N587,0),0)</f>
        <v>0</v>
      </c>
      <c r="V587" s="120">
        <f t="shared" si="119"/>
        <v>0</v>
      </c>
      <c r="W587" s="110"/>
    </row>
    <row r="588" spans="1:23">
      <c r="A588" s="89" t="s">
        <v>850</v>
      </c>
      <c r="B588" s="89" t="s">
        <v>295</v>
      </c>
      <c r="C588" s="89" t="s">
        <v>43</v>
      </c>
      <c r="D588" s="89" t="s">
        <v>50</v>
      </c>
      <c r="E588" s="89" t="s">
        <v>50</v>
      </c>
      <c r="F588" s="102">
        <f t="shared" si="109"/>
        <v>43876</v>
      </c>
      <c r="G588" s="125" t="str">
        <f t="shared" si="111"/>
        <v>2월</v>
      </c>
      <c r="H588" s="108">
        <f t="shared" si="112"/>
        <v>6</v>
      </c>
      <c r="I588" s="108" t="str">
        <f>VLOOKUP(H588,기준정보!D:E,2,FALSE)</f>
        <v>토</v>
      </c>
      <c r="J588" s="110" t="str">
        <f>IFERROR(VLOOKUP(F588,기준정보!A:B,2,FALSE),"")</f>
        <v/>
      </c>
      <c r="K588" s="110" t="str">
        <f t="shared" si="113"/>
        <v>휴무</v>
      </c>
      <c r="L588" s="113" t="str">
        <f>IFERROR(IF(E588-D588&lt;0,기준정보!$H$11-공여사들_가공!D588+공여사들_가공!E588,E588-D588),"")</f>
        <v/>
      </c>
      <c r="M588" s="113">
        <f>IF(E588&gt;=기준정보!$H$4,기준정보!$H$6,IF(E588&gt;=기준정보!$H$3,E588-기준정보!$H$3,IF(E588&gt;=기준정보!$H$2,기준정보!$H$5,IF(E588&gt;=기준정보!$H$1,E588-기준정보!$H$1,0))))</f>
        <v>0</v>
      </c>
      <c r="N588" s="113" t="str">
        <f t="shared" si="114"/>
        <v/>
      </c>
      <c r="O588" s="114" t="str">
        <f t="shared" si="115"/>
        <v/>
      </c>
      <c r="P588" s="120">
        <f t="shared" si="116"/>
        <v>0</v>
      </c>
      <c r="Q588" s="120">
        <f t="shared" si="117"/>
        <v>0</v>
      </c>
      <c r="R588" s="120">
        <f t="shared" si="108"/>
        <v>0</v>
      </c>
      <c r="S588" s="120">
        <f t="shared" si="118"/>
        <v>0</v>
      </c>
      <c r="T588" s="120" t="str">
        <f t="shared" si="110"/>
        <v/>
      </c>
      <c r="U588" s="113">
        <f>IFERROR(IF(P588&lt;8,기준정보!$H$7-N588,0),0)</f>
        <v>0</v>
      </c>
      <c r="V588" s="120">
        <f t="shared" si="119"/>
        <v>0</v>
      </c>
      <c r="W588" s="110"/>
    </row>
    <row r="589" spans="1:23">
      <c r="A589" s="89" t="s">
        <v>850</v>
      </c>
      <c r="B589" s="89" t="s">
        <v>296</v>
      </c>
      <c r="C589" s="89" t="s">
        <v>46</v>
      </c>
      <c r="D589" s="89" t="s">
        <v>50</v>
      </c>
      <c r="E589" s="89" t="s">
        <v>50</v>
      </c>
      <c r="F589" s="102">
        <f t="shared" si="109"/>
        <v>43876</v>
      </c>
      <c r="G589" s="125" t="str">
        <f t="shared" si="111"/>
        <v>2월</v>
      </c>
      <c r="H589" s="108">
        <f t="shared" si="112"/>
        <v>6</v>
      </c>
      <c r="I589" s="108" t="str">
        <f>VLOOKUP(H589,기준정보!D:E,2,FALSE)</f>
        <v>토</v>
      </c>
      <c r="J589" s="110" t="str">
        <f>IFERROR(VLOOKUP(F589,기준정보!A:B,2,FALSE),"")</f>
        <v/>
      </c>
      <c r="K589" s="110" t="str">
        <f t="shared" si="113"/>
        <v>휴무</v>
      </c>
      <c r="L589" s="113" t="str">
        <f>IFERROR(IF(E589-D589&lt;0,기준정보!$H$11-공여사들_가공!D589+공여사들_가공!E589,E589-D589),"")</f>
        <v/>
      </c>
      <c r="M589" s="113">
        <f>IF(E589&gt;=기준정보!$H$4,기준정보!$H$6,IF(E589&gt;=기준정보!$H$3,E589-기준정보!$H$3,IF(E589&gt;=기준정보!$H$2,기준정보!$H$5,IF(E589&gt;=기준정보!$H$1,E589-기준정보!$H$1,0))))</f>
        <v>0</v>
      </c>
      <c r="N589" s="113" t="str">
        <f t="shared" si="114"/>
        <v/>
      </c>
      <c r="O589" s="114" t="str">
        <f t="shared" si="115"/>
        <v/>
      </c>
      <c r="P589" s="120">
        <f t="shared" si="116"/>
        <v>0</v>
      </c>
      <c r="Q589" s="120">
        <f t="shared" si="117"/>
        <v>0</v>
      </c>
      <c r="R589" s="120">
        <f t="shared" si="108"/>
        <v>0</v>
      </c>
      <c r="S589" s="120">
        <f t="shared" si="118"/>
        <v>0</v>
      </c>
      <c r="T589" s="120" t="str">
        <f t="shared" si="110"/>
        <v/>
      </c>
      <c r="U589" s="113">
        <f>IFERROR(IF(P589&lt;8,기준정보!$H$7-N589,0),0)</f>
        <v>0</v>
      </c>
      <c r="V589" s="120">
        <f t="shared" si="119"/>
        <v>0</v>
      </c>
      <c r="W589" s="110"/>
    </row>
    <row r="590" spans="1:23">
      <c r="A590" s="89" t="s">
        <v>850</v>
      </c>
      <c r="B590" s="89" t="s">
        <v>297</v>
      </c>
      <c r="C590" s="89" t="s">
        <v>45</v>
      </c>
      <c r="D590" s="89" t="s">
        <v>50</v>
      </c>
      <c r="E590" s="89" t="s">
        <v>50</v>
      </c>
      <c r="F590" s="102">
        <f t="shared" si="109"/>
        <v>43876</v>
      </c>
      <c r="G590" s="125" t="str">
        <f t="shared" si="111"/>
        <v>2월</v>
      </c>
      <c r="H590" s="108">
        <f t="shared" si="112"/>
        <v>6</v>
      </c>
      <c r="I590" s="108" t="str">
        <f>VLOOKUP(H590,기준정보!D:E,2,FALSE)</f>
        <v>토</v>
      </c>
      <c r="J590" s="110" t="str">
        <f>IFERROR(VLOOKUP(F590,기준정보!A:B,2,FALSE),"")</f>
        <v/>
      </c>
      <c r="K590" s="110" t="str">
        <f t="shared" si="113"/>
        <v>휴무</v>
      </c>
      <c r="L590" s="113" t="str">
        <f>IFERROR(IF(E590-D590&lt;0,기준정보!$H$11-공여사들_가공!D590+공여사들_가공!E590,E590-D590),"")</f>
        <v/>
      </c>
      <c r="M590" s="113">
        <f>IF(E590&gt;=기준정보!$H$4,기준정보!$H$6,IF(E590&gt;=기준정보!$H$3,E590-기준정보!$H$3,IF(E590&gt;=기준정보!$H$2,기준정보!$H$5,IF(E590&gt;=기준정보!$H$1,E590-기준정보!$H$1,0))))</f>
        <v>0</v>
      </c>
      <c r="N590" s="113" t="str">
        <f t="shared" si="114"/>
        <v/>
      </c>
      <c r="O590" s="114" t="str">
        <f t="shared" si="115"/>
        <v/>
      </c>
      <c r="P590" s="120">
        <f t="shared" si="116"/>
        <v>0</v>
      </c>
      <c r="Q590" s="120">
        <f t="shared" si="117"/>
        <v>0</v>
      </c>
      <c r="R590" s="120">
        <f t="shared" si="108"/>
        <v>0</v>
      </c>
      <c r="S590" s="120">
        <f t="shared" si="118"/>
        <v>0</v>
      </c>
      <c r="T590" s="120" t="str">
        <f t="shared" si="110"/>
        <v/>
      </c>
      <c r="U590" s="113">
        <f>IFERROR(IF(P590&lt;8,기준정보!$H$7-N590,0),0)</f>
        <v>0</v>
      </c>
      <c r="V590" s="120">
        <f t="shared" si="119"/>
        <v>0</v>
      </c>
      <c r="W590" s="110"/>
    </row>
    <row r="591" spans="1:23">
      <c r="A591" s="89" t="s">
        <v>850</v>
      </c>
      <c r="B591" s="89" t="s">
        <v>298</v>
      </c>
      <c r="C591" s="89" t="s">
        <v>48</v>
      </c>
      <c r="D591" s="89" t="s">
        <v>50</v>
      </c>
      <c r="E591" s="89" t="s">
        <v>50</v>
      </c>
      <c r="F591" s="102">
        <f t="shared" si="109"/>
        <v>43876</v>
      </c>
      <c r="G591" s="125" t="str">
        <f t="shared" si="111"/>
        <v>2월</v>
      </c>
      <c r="H591" s="108">
        <f t="shared" si="112"/>
        <v>6</v>
      </c>
      <c r="I591" s="108" t="str">
        <f>VLOOKUP(H591,기준정보!D:E,2,FALSE)</f>
        <v>토</v>
      </c>
      <c r="J591" s="110" t="str">
        <f>IFERROR(VLOOKUP(F591,기준정보!A:B,2,FALSE),"")</f>
        <v/>
      </c>
      <c r="K591" s="110" t="str">
        <f t="shared" si="113"/>
        <v>휴무</v>
      </c>
      <c r="L591" s="113" t="str">
        <f>IFERROR(IF(E591-D591&lt;0,기준정보!$H$11-공여사들_가공!D591+공여사들_가공!E591,E591-D591),"")</f>
        <v/>
      </c>
      <c r="M591" s="113">
        <f>IF(E591&gt;=기준정보!$H$4,기준정보!$H$6,IF(E591&gt;=기준정보!$H$3,E591-기준정보!$H$3,IF(E591&gt;=기준정보!$H$2,기준정보!$H$5,IF(E591&gt;=기준정보!$H$1,E591-기준정보!$H$1,0))))</f>
        <v>0</v>
      </c>
      <c r="N591" s="113" t="str">
        <f t="shared" si="114"/>
        <v/>
      </c>
      <c r="O591" s="114" t="str">
        <f t="shared" si="115"/>
        <v/>
      </c>
      <c r="P591" s="120">
        <f t="shared" si="116"/>
        <v>0</v>
      </c>
      <c r="Q591" s="120">
        <f t="shared" si="117"/>
        <v>0</v>
      </c>
      <c r="R591" s="120">
        <f t="shared" si="108"/>
        <v>0</v>
      </c>
      <c r="S591" s="120">
        <f t="shared" si="118"/>
        <v>0</v>
      </c>
      <c r="T591" s="120" t="str">
        <f t="shared" si="110"/>
        <v/>
      </c>
      <c r="U591" s="113">
        <f>IFERROR(IF(P591&lt;8,기준정보!$H$7-N591,0),0)</f>
        <v>0</v>
      </c>
      <c r="V591" s="120">
        <f t="shared" si="119"/>
        <v>0</v>
      </c>
      <c r="W591" s="110"/>
    </row>
    <row r="592" spans="1:23">
      <c r="A592" s="89" t="s">
        <v>850</v>
      </c>
      <c r="B592" s="89" t="s">
        <v>299</v>
      </c>
      <c r="C592" s="89" t="s">
        <v>47</v>
      </c>
      <c r="D592" s="89" t="s">
        <v>50</v>
      </c>
      <c r="E592" s="89" t="s">
        <v>50</v>
      </c>
      <c r="F592" s="102">
        <f t="shared" si="109"/>
        <v>43876</v>
      </c>
      <c r="G592" s="125" t="str">
        <f t="shared" si="111"/>
        <v>2월</v>
      </c>
      <c r="H592" s="108">
        <f t="shared" si="112"/>
        <v>6</v>
      </c>
      <c r="I592" s="108" t="str">
        <f>VLOOKUP(H592,기준정보!D:E,2,FALSE)</f>
        <v>토</v>
      </c>
      <c r="J592" s="110" t="str">
        <f>IFERROR(VLOOKUP(F592,기준정보!A:B,2,FALSE),"")</f>
        <v/>
      </c>
      <c r="K592" s="110" t="str">
        <f t="shared" si="113"/>
        <v>휴무</v>
      </c>
      <c r="L592" s="113" t="str">
        <f>IFERROR(IF(E592-D592&lt;0,기준정보!$H$11-공여사들_가공!D592+공여사들_가공!E592,E592-D592),"")</f>
        <v/>
      </c>
      <c r="M592" s="113">
        <f>IF(E592&gt;=기준정보!$H$4,기준정보!$H$6,IF(E592&gt;=기준정보!$H$3,E592-기준정보!$H$3,IF(E592&gt;=기준정보!$H$2,기준정보!$H$5,IF(E592&gt;=기준정보!$H$1,E592-기준정보!$H$1,0))))</f>
        <v>0</v>
      </c>
      <c r="N592" s="113" t="str">
        <f t="shared" si="114"/>
        <v/>
      </c>
      <c r="O592" s="114" t="str">
        <f t="shared" si="115"/>
        <v/>
      </c>
      <c r="P592" s="120">
        <f t="shared" si="116"/>
        <v>0</v>
      </c>
      <c r="Q592" s="120">
        <f t="shared" si="117"/>
        <v>0</v>
      </c>
      <c r="R592" s="120">
        <f t="shared" si="108"/>
        <v>0</v>
      </c>
      <c r="S592" s="120">
        <f t="shared" si="118"/>
        <v>0</v>
      </c>
      <c r="T592" s="120" t="str">
        <f t="shared" si="110"/>
        <v/>
      </c>
      <c r="U592" s="113">
        <f>IFERROR(IF(P592&lt;8,기준정보!$H$7-N592,0),0)</f>
        <v>0</v>
      </c>
      <c r="V592" s="120">
        <f t="shared" si="119"/>
        <v>0</v>
      </c>
      <c r="W592" s="110"/>
    </row>
    <row r="593" spans="1:23">
      <c r="A593" s="89" t="s">
        <v>850</v>
      </c>
      <c r="B593" s="89" t="s">
        <v>300</v>
      </c>
      <c r="C593" s="89" t="s">
        <v>47</v>
      </c>
      <c r="D593" s="89" t="s">
        <v>50</v>
      </c>
      <c r="E593" s="89" t="s">
        <v>50</v>
      </c>
      <c r="F593" s="102">
        <f t="shared" si="109"/>
        <v>43876</v>
      </c>
      <c r="G593" s="125" t="str">
        <f t="shared" si="111"/>
        <v>2월</v>
      </c>
      <c r="H593" s="108">
        <f t="shared" si="112"/>
        <v>6</v>
      </c>
      <c r="I593" s="108" t="str">
        <f>VLOOKUP(H593,기준정보!D:E,2,FALSE)</f>
        <v>토</v>
      </c>
      <c r="J593" s="110" t="str">
        <f>IFERROR(VLOOKUP(F593,기준정보!A:B,2,FALSE),"")</f>
        <v/>
      </c>
      <c r="K593" s="110" t="str">
        <f t="shared" si="113"/>
        <v>휴무</v>
      </c>
      <c r="L593" s="113" t="str">
        <f>IFERROR(IF(E593-D593&lt;0,기준정보!$H$11-공여사들_가공!D593+공여사들_가공!E593,E593-D593),"")</f>
        <v/>
      </c>
      <c r="M593" s="113">
        <f>IF(E593&gt;=기준정보!$H$4,기준정보!$H$6,IF(E593&gt;=기준정보!$H$3,E593-기준정보!$H$3,IF(E593&gt;=기준정보!$H$2,기준정보!$H$5,IF(E593&gt;=기준정보!$H$1,E593-기준정보!$H$1,0))))</f>
        <v>0</v>
      </c>
      <c r="N593" s="113" t="str">
        <f t="shared" si="114"/>
        <v/>
      </c>
      <c r="O593" s="114" t="str">
        <f t="shared" si="115"/>
        <v/>
      </c>
      <c r="P593" s="120">
        <f t="shared" si="116"/>
        <v>0</v>
      </c>
      <c r="Q593" s="120">
        <f t="shared" si="117"/>
        <v>0</v>
      </c>
      <c r="R593" s="120">
        <f t="shared" si="108"/>
        <v>0</v>
      </c>
      <c r="S593" s="120">
        <f t="shared" si="118"/>
        <v>0</v>
      </c>
      <c r="T593" s="120" t="str">
        <f t="shared" si="110"/>
        <v/>
      </c>
      <c r="U593" s="113">
        <f>IFERROR(IF(P593&lt;8,기준정보!$H$7-N593,0),0)</f>
        <v>0</v>
      </c>
      <c r="V593" s="120">
        <f t="shared" si="119"/>
        <v>0</v>
      </c>
      <c r="W593" s="110"/>
    </row>
    <row r="594" spans="1:23">
      <c r="A594" s="89" t="s">
        <v>850</v>
      </c>
      <c r="B594" s="89" t="s">
        <v>301</v>
      </c>
      <c r="C594" s="89" t="s">
        <v>44</v>
      </c>
      <c r="D594" s="89" t="s">
        <v>50</v>
      </c>
      <c r="E594" s="89" t="s">
        <v>50</v>
      </c>
      <c r="F594" s="102">
        <f t="shared" si="109"/>
        <v>43876</v>
      </c>
      <c r="G594" s="125" t="str">
        <f t="shared" si="111"/>
        <v>2월</v>
      </c>
      <c r="H594" s="108">
        <f t="shared" si="112"/>
        <v>6</v>
      </c>
      <c r="I594" s="108" t="str">
        <f>VLOOKUP(H594,기준정보!D:E,2,FALSE)</f>
        <v>토</v>
      </c>
      <c r="J594" s="110" t="str">
        <f>IFERROR(VLOOKUP(F594,기준정보!A:B,2,FALSE),"")</f>
        <v/>
      </c>
      <c r="K594" s="110" t="str">
        <f t="shared" si="113"/>
        <v>휴무</v>
      </c>
      <c r="L594" s="113" t="str">
        <f>IFERROR(IF(E594-D594&lt;0,기준정보!$H$11-공여사들_가공!D594+공여사들_가공!E594,E594-D594),"")</f>
        <v/>
      </c>
      <c r="M594" s="113">
        <f>IF(E594&gt;=기준정보!$H$4,기준정보!$H$6,IF(E594&gt;=기준정보!$H$3,E594-기준정보!$H$3,IF(E594&gt;=기준정보!$H$2,기준정보!$H$5,IF(E594&gt;=기준정보!$H$1,E594-기준정보!$H$1,0))))</f>
        <v>0</v>
      </c>
      <c r="N594" s="113" t="str">
        <f t="shared" si="114"/>
        <v/>
      </c>
      <c r="O594" s="114" t="str">
        <f t="shared" si="115"/>
        <v/>
      </c>
      <c r="P594" s="120">
        <f t="shared" si="116"/>
        <v>0</v>
      </c>
      <c r="Q594" s="120">
        <f t="shared" si="117"/>
        <v>0</v>
      </c>
      <c r="R594" s="120">
        <f t="shared" si="108"/>
        <v>0</v>
      </c>
      <c r="S594" s="120">
        <f t="shared" si="118"/>
        <v>0</v>
      </c>
      <c r="T594" s="120" t="str">
        <f t="shared" si="110"/>
        <v/>
      </c>
      <c r="U594" s="113">
        <f>IFERROR(IF(P594&lt;8,기준정보!$H$7-N594,0),0)</f>
        <v>0</v>
      </c>
      <c r="V594" s="120">
        <f t="shared" si="119"/>
        <v>0</v>
      </c>
      <c r="W594" s="110"/>
    </row>
    <row r="595" spans="1:23">
      <c r="A595" s="89" t="s">
        <v>850</v>
      </c>
      <c r="B595" s="89" t="s">
        <v>288</v>
      </c>
      <c r="C595" s="89" t="s">
        <v>45</v>
      </c>
      <c r="D595" s="89" t="s">
        <v>50</v>
      </c>
      <c r="E595" s="89" t="s">
        <v>50</v>
      </c>
      <c r="F595" s="102">
        <f t="shared" si="109"/>
        <v>43876</v>
      </c>
      <c r="G595" s="125" t="str">
        <f t="shared" si="111"/>
        <v>2월</v>
      </c>
      <c r="H595" s="108">
        <f t="shared" si="112"/>
        <v>6</v>
      </c>
      <c r="I595" s="108" t="str">
        <f>VLOOKUP(H595,기준정보!D:E,2,FALSE)</f>
        <v>토</v>
      </c>
      <c r="J595" s="110" t="str">
        <f>IFERROR(VLOOKUP(F595,기준정보!A:B,2,FALSE),"")</f>
        <v/>
      </c>
      <c r="K595" s="110" t="str">
        <f t="shared" si="113"/>
        <v>휴무</v>
      </c>
      <c r="L595" s="113" t="str">
        <f>IFERROR(IF(E595-D595&lt;0,기준정보!$H$11-공여사들_가공!D595+공여사들_가공!E595,E595-D595),"")</f>
        <v/>
      </c>
      <c r="M595" s="113">
        <f>IF(E595&gt;=기준정보!$H$4,기준정보!$H$6,IF(E595&gt;=기준정보!$H$3,E595-기준정보!$H$3,IF(E595&gt;=기준정보!$H$2,기준정보!$H$5,IF(E595&gt;=기준정보!$H$1,E595-기준정보!$H$1,0))))</f>
        <v>0</v>
      </c>
      <c r="N595" s="113" t="str">
        <f t="shared" si="114"/>
        <v/>
      </c>
      <c r="O595" s="114" t="str">
        <f t="shared" si="115"/>
        <v/>
      </c>
      <c r="P595" s="120">
        <f t="shared" si="116"/>
        <v>0</v>
      </c>
      <c r="Q595" s="120">
        <f t="shared" si="117"/>
        <v>0</v>
      </c>
      <c r="R595" s="120">
        <f t="shared" si="108"/>
        <v>0</v>
      </c>
      <c r="S595" s="120">
        <f t="shared" si="118"/>
        <v>0</v>
      </c>
      <c r="T595" s="120" t="str">
        <f t="shared" si="110"/>
        <v/>
      </c>
      <c r="U595" s="113">
        <f>IFERROR(IF(P595&lt;8,기준정보!$H$7-N595,0),0)</f>
        <v>0</v>
      </c>
      <c r="V595" s="120">
        <f t="shared" si="119"/>
        <v>0</v>
      </c>
      <c r="W595" s="110"/>
    </row>
    <row r="596" spans="1:23">
      <c r="A596" s="89" t="s">
        <v>850</v>
      </c>
      <c r="B596" s="89" t="s">
        <v>289</v>
      </c>
      <c r="C596" s="89" t="s">
        <v>44</v>
      </c>
      <c r="D596" s="89" t="s">
        <v>50</v>
      </c>
      <c r="E596" s="89" t="s">
        <v>50</v>
      </c>
      <c r="F596" s="102">
        <f t="shared" si="109"/>
        <v>43876</v>
      </c>
      <c r="G596" s="125" t="str">
        <f t="shared" si="111"/>
        <v>2월</v>
      </c>
      <c r="H596" s="108">
        <f t="shared" si="112"/>
        <v>6</v>
      </c>
      <c r="I596" s="108" t="str">
        <f>VLOOKUP(H596,기준정보!D:E,2,FALSE)</f>
        <v>토</v>
      </c>
      <c r="J596" s="110" t="str">
        <f>IFERROR(VLOOKUP(F596,기준정보!A:B,2,FALSE),"")</f>
        <v/>
      </c>
      <c r="K596" s="110" t="str">
        <f t="shared" si="113"/>
        <v>휴무</v>
      </c>
      <c r="L596" s="113" t="str">
        <f>IFERROR(IF(E596-D596&lt;0,기준정보!$H$11-공여사들_가공!D596+공여사들_가공!E596,E596-D596),"")</f>
        <v/>
      </c>
      <c r="M596" s="113">
        <f>IF(E596&gt;=기준정보!$H$4,기준정보!$H$6,IF(E596&gt;=기준정보!$H$3,E596-기준정보!$H$3,IF(E596&gt;=기준정보!$H$2,기준정보!$H$5,IF(E596&gt;=기준정보!$H$1,E596-기준정보!$H$1,0))))</f>
        <v>0</v>
      </c>
      <c r="N596" s="113" t="str">
        <f t="shared" si="114"/>
        <v/>
      </c>
      <c r="O596" s="114" t="str">
        <f t="shared" si="115"/>
        <v/>
      </c>
      <c r="P596" s="120">
        <f t="shared" si="116"/>
        <v>0</v>
      </c>
      <c r="Q596" s="120">
        <f t="shared" si="117"/>
        <v>0</v>
      </c>
      <c r="R596" s="120">
        <f t="shared" si="108"/>
        <v>0</v>
      </c>
      <c r="S596" s="120">
        <f t="shared" si="118"/>
        <v>0</v>
      </c>
      <c r="T596" s="120" t="str">
        <f t="shared" si="110"/>
        <v/>
      </c>
      <c r="U596" s="113">
        <f>IFERROR(IF(P596&lt;8,기준정보!$H$7-N596,0),0)</f>
        <v>0</v>
      </c>
      <c r="V596" s="120">
        <f t="shared" si="119"/>
        <v>0</v>
      </c>
      <c r="W596" s="110"/>
    </row>
    <row r="597" spans="1:23">
      <c r="A597" s="89" t="s">
        <v>850</v>
      </c>
      <c r="B597" s="89" t="s">
        <v>290</v>
      </c>
      <c r="C597" s="89" t="s">
        <v>49</v>
      </c>
      <c r="D597" s="89" t="s">
        <v>50</v>
      </c>
      <c r="E597" s="89" t="s">
        <v>50</v>
      </c>
      <c r="F597" s="102">
        <f t="shared" si="109"/>
        <v>43876</v>
      </c>
      <c r="G597" s="125" t="str">
        <f t="shared" si="111"/>
        <v>2월</v>
      </c>
      <c r="H597" s="108">
        <f t="shared" si="112"/>
        <v>6</v>
      </c>
      <c r="I597" s="108" t="str">
        <f>VLOOKUP(H597,기준정보!D:E,2,FALSE)</f>
        <v>토</v>
      </c>
      <c r="J597" s="110" t="str">
        <f>IFERROR(VLOOKUP(F597,기준정보!A:B,2,FALSE),"")</f>
        <v/>
      </c>
      <c r="K597" s="110" t="str">
        <f t="shared" si="113"/>
        <v>휴무</v>
      </c>
      <c r="L597" s="113" t="str">
        <f>IFERROR(IF(E597-D597&lt;0,기준정보!$H$11-공여사들_가공!D597+공여사들_가공!E597,E597-D597),"")</f>
        <v/>
      </c>
      <c r="M597" s="113">
        <f>IF(E597&gt;=기준정보!$H$4,기준정보!$H$6,IF(E597&gt;=기준정보!$H$3,E597-기준정보!$H$3,IF(E597&gt;=기준정보!$H$2,기준정보!$H$5,IF(E597&gt;=기준정보!$H$1,E597-기준정보!$H$1,0))))</f>
        <v>0</v>
      </c>
      <c r="N597" s="113" t="str">
        <f t="shared" si="114"/>
        <v/>
      </c>
      <c r="O597" s="114" t="str">
        <f t="shared" si="115"/>
        <v/>
      </c>
      <c r="P597" s="120">
        <f t="shared" si="116"/>
        <v>0</v>
      </c>
      <c r="Q597" s="120">
        <f t="shared" si="117"/>
        <v>0</v>
      </c>
      <c r="R597" s="120">
        <f t="shared" si="108"/>
        <v>0</v>
      </c>
      <c r="S597" s="120">
        <f t="shared" si="118"/>
        <v>0</v>
      </c>
      <c r="T597" s="120" t="str">
        <f t="shared" si="110"/>
        <v/>
      </c>
      <c r="U597" s="113">
        <f>IFERROR(IF(P597&lt;8,기준정보!$H$7-N597,0),0)</f>
        <v>0</v>
      </c>
      <c r="V597" s="120">
        <f t="shared" si="119"/>
        <v>0</v>
      </c>
      <c r="W597" s="110"/>
    </row>
    <row r="598" spans="1:23">
      <c r="A598" s="89" t="s">
        <v>850</v>
      </c>
      <c r="B598" s="89" t="s">
        <v>291</v>
      </c>
      <c r="C598" s="89" t="s">
        <v>309</v>
      </c>
      <c r="D598" s="89" t="s">
        <v>50</v>
      </c>
      <c r="E598" s="89" t="s">
        <v>50</v>
      </c>
      <c r="F598" s="102">
        <f t="shared" si="109"/>
        <v>43876</v>
      </c>
      <c r="G598" s="125" t="str">
        <f t="shared" si="111"/>
        <v>2월</v>
      </c>
      <c r="H598" s="108">
        <f t="shared" si="112"/>
        <v>6</v>
      </c>
      <c r="I598" s="108" t="str">
        <f>VLOOKUP(H598,기준정보!D:E,2,FALSE)</f>
        <v>토</v>
      </c>
      <c r="J598" s="110" t="str">
        <f>IFERROR(VLOOKUP(F598,기준정보!A:B,2,FALSE),"")</f>
        <v/>
      </c>
      <c r="K598" s="110" t="str">
        <f t="shared" si="113"/>
        <v>휴무</v>
      </c>
      <c r="L598" s="113" t="str">
        <f>IFERROR(IF(E598-D598&lt;0,기준정보!$H$11-공여사들_가공!D598+공여사들_가공!E598,E598-D598),"")</f>
        <v/>
      </c>
      <c r="M598" s="113">
        <f>IF(E598&gt;=기준정보!$H$4,기준정보!$H$6,IF(E598&gt;=기준정보!$H$3,E598-기준정보!$H$3,IF(E598&gt;=기준정보!$H$2,기준정보!$H$5,IF(E598&gt;=기준정보!$H$1,E598-기준정보!$H$1,0))))</f>
        <v>0</v>
      </c>
      <c r="N598" s="113" t="str">
        <f t="shared" si="114"/>
        <v/>
      </c>
      <c r="O598" s="114" t="str">
        <f t="shared" si="115"/>
        <v/>
      </c>
      <c r="P598" s="120">
        <f t="shared" si="116"/>
        <v>0</v>
      </c>
      <c r="Q598" s="120">
        <f t="shared" si="117"/>
        <v>0</v>
      </c>
      <c r="R598" s="120">
        <f t="shared" si="108"/>
        <v>0</v>
      </c>
      <c r="S598" s="120">
        <f t="shared" si="118"/>
        <v>0</v>
      </c>
      <c r="T598" s="120" t="str">
        <f t="shared" si="110"/>
        <v/>
      </c>
      <c r="U598" s="113">
        <f>IFERROR(IF(P598&lt;8,기준정보!$H$7-N598,0),0)</f>
        <v>0</v>
      </c>
      <c r="V598" s="120">
        <f t="shared" si="119"/>
        <v>0</v>
      </c>
      <c r="W598" s="110"/>
    </row>
    <row r="599" spans="1:23">
      <c r="A599" s="89" t="s">
        <v>850</v>
      </c>
      <c r="B599" s="89" t="s">
        <v>292</v>
      </c>
      <c r="C599" s="89" t="s">
        <v>45</v>
      </c>
      <c r="D599" s="89" t="s">
        <v>50</v>
      </c>
      <c r="E599" s="89" t="s">
        <v>50</v>
      </c>
      <c r="F599" s="102">
        <f t="shared" si="109"/>
        <v>43876</v>
      </c>
      <c r="G599" s="125" t="str">
        <f t="shared" si="111"/>
        <v>2월</v>
      </c>
      <c r="H599" s="108">
        <f t="shared" si="112"/>
        <v>6</v>
      </c>
      <c r="I599" s="108" t="str">
        <f>VLOOKUP(H599,기준정보!D:E,2,FALSE)</f>
        <v>토</v>
      </c>
      <c r="J599" s="110" t="str">
        <f>IFERROR(VLOOKUP(F599,기준정보!A:B,2,FALSE),"")</f>
        <v/>
      </c>
      <c r="K599" s="110" t="str">
        <f t="shared" si="113"/>
        <v>휴무</v>
      </c>
      <c r="L599" s="113" t="str">
        <f>IFERROR(IF(E599-D599&lt;0,기준정보!$H$11-공여사들_가공!D599+공여사들_가공!E599,E599-D599),"")</f>
        <v/>
      </c>
      <c r="M599" s="113">
        <f>IF(E599&gt;=기준정보!$H$4,기준정보!$H$6,IF(E599&gt;=기준정보!$H$3,E599-기준정보!$H$3,IF(E599&gt;=기준정보!$H$2,기준정보!$H$5,IF(E599&gt;=기준정보!$H$1,E599-기준정보!$H$1,0))))</f>
        <v>0</v>
      </c>
      <c r="N599" s="113" t="str">
        <f t="shared" si="114"/>
        <v/>
      </c>
      <c r="O599" s="114" t="str">
        <f t="shared" si="115"/>
        <v/>
      </c>
      <c r="P599" s="120">
        <f t="shared" si="116"/>
        <v>0</v>
      </c>
      <c r="Q599" s="120">
        <f t="shared" si="117"/>
        <v>0</v>
      </c>
      <c r="R599" s="120">
        <f t="shared" si="108"/>
        <v>0</v>
      </c>
      <c r="S599" s="120">
        <f t="shared" si="118"/>
        <v>0</v>
      </c>
      <c r="T599" s="120" t="str">
        <f t="shared" si="110"/>
        <v/>
      </c>
      <c r="U599" s="113">
        <f>IFERROR(IF(P599&lt;8,기준정보!$H$7-N599,0),0)</f>
        <v>0</v>
      </c>
      <c r="V599" s="120">
        <f t="shared" si="119"/>
        <v>0</v>
      </c>
      <c r="W599" s="110"/>
    </row>
    <row r="600" spans="1:23">
      <c r="A600" s="89" t="s">
        <v>851</v>
      </c>
      <c r="B600" s="89" t="s">
        <v>294</v>
      </c>
      <c r="C600" s="89" t="s">
        <v>45</v>
      </c>
      <c r="D600" s="89" t="s">
        <v>50</v>
      </c>
      <c r="E600" s="89" t="s">
        <v>50</v>
      </c>
      <c r="F600" s="102">
        <f t="shared" si="109"/>
        <v>43877</v>
      </c>
      <c r="G600" s="125" t="str">
        <f t="shared" si="111"/>
        <v>2월</v>
      </c>
      <c r="H600" s="108">
        <f t="shared" si="112"/>
        <v>7</v>
      </c>
      <c r="I600" s="108" t="str">
        <f>VLOOKUP(H600,기준정보!D:E,2,FALSE)</f>
        <v>일</v>
      </c>
      <c r="J600" s="110" t="str">
        <f>IFERROR(VLOOKUP(F600,기준정보!A:B,2,FALSE),"")</f>
        <v/>
      </c>
      <c r="K600" s="110" t="str">
        <f t="shared" si="113"/>
        <v>휴무</v>
      </c>
      <c r="L600" s="113" t="str">
        <f>IFERROR(IF(E600-D600&lt;0,기준정보!$H$11-공여사들_가공!D600+공여사들_가공!E600,E600-D600),"")</f>
        <v/>
      </c>
      <c r="M600" s="113">
        <f>IF(E600&gt;=기준정보!$H$4,기준정보!$H$6,IF(E600&gt;=기준정보!$H$3,E600-기준정보!$H$3,IF(E600&gt;=기준정보!$H$2,기준정보!$H$5,IF(E600&gt;=기준정보!$H$1,E600-기준정보!$H$1,0))))</f>
        <v>0</v>
      </c>
      <c r="N600" s="113" t="str">
        <f t="shared" si="114"/>
        <v/>
      </c>
      <c r="O600" s="114" t="str">
        <f t="shared" si="115"/>
        <v/>
      </c>
      <c r="P600" s="120">
        <f t="shared" si="116"/>
        <v>0</v>
      </c>
      <c r="Q600" s="120">
        <f t="shared" si="117"/>
        <v>0</v>
      </c>
      <c r="R600" s="120">
        <f t="shared" si="108"/>
        <v>0</v>
      </c>
      <c r="S600" s="120">
        <f t="shared" si="118"/>
        <v>0</v>
      </c>
      <c r="T600" s="120" t="str">
        <f t="shared" si="110"/>
        <v/>
      </c>
      <c r="U600" s="113">
        <f>IFERROR(IF(P600&lt;8,기준정보!$H$7-N600,0),0)</f>
        <v>0</v>
      </c>
      <c r="V600" s="120">
        <f t="shared" si="119"/>
        <v>0</v>
      </c>
      <c r="W600" s="110"/>
    </row>
    <row r="601" spans="1:23">
      <c r="A601" s="89" t="s">
        <v>851</v>
      </c>
      <c r="B601" s="89" t="s">
        <v>295</v>
      </c>
      <c r="C601" s="89" t="s">
        <v>43</v>
      </c>
      <c r="D601" s="89" t="s">
        <v>50</v>
      </c>
      <c r="E601" s="89" t="s">
        <v>50</v>
      </c>
      <c r="F601" s="102">
        <f t="shared" si="109"/>
        <v>43877</v>
      </c>
      <c r="G601" s="125" t="str">
        <f t="shared" si="111"/>
        <v>2월</v>
      </c>
      <c r="H601" s="108">
        <f t="shared" si="112"/>
        <v>7</v>
      </c>
      <c r="I601" s="108" t="str">
        <f>VLOOKUP(H601,기준정보!D:E,2,FALSE)</f>
        <v>일</v>
      </c>
      <c r="J601" s="110" t="str">
        <f>IFERROR(VLOOKUP(F601,기준정보!A:B,2,FALSE),"")</f>
        <v/>
      </c>
      <c r="K601" s="110" t="str">
        <f t="shared" si="113"/>
        <v>휴무</v>
      </c>
      <c r="L601" s="113" t="str">
        <f>IFERROR(IF(E601-D601&lt;0,기준정보!$H$11-공여사들_가공!D601+공여사들_가공!E601,E601-D601),"")</f>
        <v/>
      </c>
      <c r="M601" s="113">
        <f>IF(E601&gt;=기준정보!$H$4,기준정보!$H$6,IF(E601&gt;=기준정보!$H$3,E601-기준정보!$H$3,IF(E601&gt;=기준정보!$H$2,기준정보!$H$5,IF(E601&gt;=기준정보!$H$1,E601-기준정보!$H$1,0))))</f>
        <v>0</v>
      </c>
      <c r="N601" s="113" t="str">
        <f t="shared" si="114"/>
        <v/>
      </c>
      <c r="O601" s="114" t="str">
        <f t="shared" si="115"/>
        <v/>
      </c>
      <c r="P601" s="120">
        <f t="shared" si="116"/>
        <v>0</v>
      </c>
      <c r="Q601" s="120">
        <f t="shared" si="117"/>
        <v>0</v>
      </c>
      <c r="R601" s="120">
        <f t="shared" ref="R601:R664" si="120">IF(P601&lt;11,P601-Q601,3)</f>
        <v>0</v>
      </c>
      <c r="S601" s="120">
        <f t="shared" si="118"/>
        <v>0</v>
      </c>
      <c r="T601" s="120" t="str">
        <f t="shared" si="110"/>
        <v/>
      </c>
      <c r="U601" s="113">
        <f>IFERROR(IF(P601&lt;8,기준정보!$H$7-N601,0),0)</f>
        <v>0</v>
      </c>
      <c r="V601" s="120">
        <f t="shared" si="119"/>
        <v>0</v>
      </c>
      <c r="W601" s="110"/>
    </row>
    <row r="602" spans="1:23">
      <c r="A602" s="89" t="s">
        <v>851</v>
      </c>
      <c r="B602" s="89" t="s">
        <v>296</v>
      </c>
      <c r="C602" s="89" t="s">
        <v>46</v>
      </c>
      <c r="D602" s="89" t="s">
        <v>50</v>
      </c>
      <c r="E602" s="89" t="s">
        <v>50</v>
      </c>
      <c r="F602" s="102">
        <f t="shared" si="109"/>
        <v>43877</v>
      </c>
      <c r="G602" s="125" t="str">
        <f t="shared" si="111"/>
        <v>2월</v>
      </c>
      <c r="H602" s="108">
        <f t="shared" si="112"/>
        <v>7</v>
      </c>
      <c r="I602" s="108" t="str">
        <f>VLOOKUP(H602,기준정보!D:E,2,FALSE)</f>
        <v>일</v>
      </c>
      <c r="J602" s="110" t="str">
        <f>IFERROR(VLOOKUP(F602,기준정보!A:B,2,FALSE),"")</f>
        <v/>
      </c>
      <c r="K602" s="110" t="str">
        <f t="shared" si="113"/>
        <v>휴무</v>
      </c>
      <c r="L602" s="113" t="str">
        <f>IFERROR(IF(E602-D602&lt;0,기준정보!$H$11-공여사들_가공!D602+공여사들_가공!E602,E602-D602),"")</f>
        <v/>
      </c>
      <c r="M602" s="113">
        <f>IF(E602&gt;=기준정보!$H$4,기준정보!$H$6,IF(E602&gt;=기준정보!$H$3,E602-기준정보!$H$3,IF(E602&gt;=기준정보!$H$2,기준정보!$H$5,IF(E602&gt;=기준정보!$H$1,E602-기준정보!$H$1,0))))</f>
        <v>0</v>
      </c>
      <c r="N602" s="113" t="str">
        <f t="shared" si="114"/>
        <v/>
      </c>
      <c r="O602" s="114" t="str">
        <f t="shared" si="115"/>
        <v/>
      </c>
      <c r="P602" s="120">
        <f t="shared" si="116"/>
        <v>0</v>
      </c>
      <c r="Q602" s="120">
        <f t="shared" si="117"/>
        <v>0</v>
      </c>
      <c r="R602" s="120">
        <f t="shared" si="120"/>
        <v>0</v>
      </c>
      <c r="S602" s="120">
        <f t="shared" si="118"/>
        <v>0</v>
      </c>
      <c r="T602" s="120" t="str">
        <f t="shared" si="110"/>
        <v/>
      </c>
      <c r="U602" s="113">
        <f>IFERROR(IF(P602&lt;8,기준정보!$H$7-N602,0),0)</f>
        <v>0</v>
      </c>
      <c r="V602" s="120">
        <f t="shared" si="119"/>
        <v>0</v>
      </c>
      <c r="W602" s="110"/>
    </row>
    <row r="603" spans="1:23">
      <c r="A603" s="89" t="s">
        <v>851</v>
      </c>
      <c r="B603" s="89" t="s">
        <v>297</v>
      </c>
      <c r="C603" s="89" t="s">
        <v>45</v>
      </c>
      <c r="D603" s="89" t="s">
        <v>50</v>
      </c>
      <c r="E603" s="89" t="s">
        <v>50</v>
      </c>
      <c r="F603" s="102">
        <f t="shared" si="109"/>
        <v>43877</v>
      </c>
      <c r="G603" s="125" t="str">
        <f t="shared" si="111"/>
        <v>2월</v>
      </c>
      <c r="H603" s="108">
        <f t="shared" si="112"/>
        <v>7</v>
      </c>
      <c r="I603" s="108" t="str">
        <f>VLOOKUP(H603,기준정보!D:E,2,FALSE)</f>
        <v>일</v>
      </c>
      <c r="J603" s="110" t="str">
        <f>IFERROR(VLOOKUP(F603,기준정보!A:B,2,FALSE),"")</f>
        <v/>
      </c>
      <c r="K603" s="110" t="str">
        <f t="shared" si="113"/>
        <v>휴무</v>
      </c>
      <c r="L603" s="113" t="str">
        <f>IFERROR(IF(E603-D603&lt;0,기준정보!$H$11-공여사들_가공!D603+공여사들_가공!E603,E603-D603),"")</f>
        <v/>
      </c>
      <c r="M603" s="113">
        <f>IF(E603&gt;=기준정보!$H$4,기준정보!$H$6,IF(E603&gt;=기준정보!$H$3,E603-기준정보!$H$3,IF(E603&gt;=기준정보!$H$2,기준정보!$H$5,IF(E603&gt;=기준정보!$H$1,E603-기준정보!$H$1,0))))</f>
        <v>0</v>
      </c>
      <c r="N603" s="113" t="str">
        <f t="shared" si="114"/>
        <v/>
      </c>
      <c r="O603" s="114" t="str">
        <f t="shared" si="115"/>
        <v/>
      </c>
      <c r="P603" s="120">
        <f t="shared" si="116"/>
        <v>0</v>
      </c>
      <c r="Q603" s="120">
        <f t="shared" si="117"/>
        <v>0</v>
      </c>
      <c r="R603" s="120">
        <f t="shared" si="120"/>
        <v>0</v>
      </c>
      <c r="S603" s="120">
        <f t="shared" si="118"/>
        <v>0</v>
      </c>
      <c r="T603" s="120" t="str">
        <f t="shared" si="110"/>
        <v/>
      </c>
      <c r="U603" s="113">
        <f>IFERROR(IF(P603&lt;8,기준정보!$H$7-N603,0),0)</f>
        <v>0</v>
      </c>
      <c r="V603" s="120">
        <f t="shared" si="119"/>
        <v>0</v>
      </c>
      <c r="W603" s="110"/>
    </row>
    <row r="604" spans="1:23">
      <c r="A604" s="89" t="s">
        <v>851</v>
      </c>
      <c r="B604" s="89" t="s">
        <v>298</v>
      </c>
      <c r="C604" s="89" t="s">
        <v>48</v>
      </c>
      <c r="D604" s="89" t="s">
        <v>50</v>
      </c>
      <c r="E604" s="89" t="s">
        <v>50</v>
      </c>
      <c r="F604" s="102">
        <f t="shared" si="109"/>
        <v>43877</v>
      </c>
      <c r="G604" s="125" t="str">
        <f t="shared" si="111"/>
        <v>2월</v>
      </c>
      <c r="H604" s="108">
        <f t="shared" si="112"/>
        <v>7</v>
      </c>
      <c r="I604" s="108" t="str">
        <f>VLOOKUP(H604,기준정보!D:E,2,FALSE)</f>
        <v>일</v>
      </c>
      <c r="J604" s="110" t="str">
        <f>IFERROR(VLOOKUP(F604,기준정보!A:B,2,FALSE),"")</f>
        <v/>
      </c>
      <c r="K604" s="110" t="str">
        <f t="shared" si="113"/>
        <v>휴무</v>
      </c>
      <c r="L604" s="113" t="str">
        <f>IFERROR(IF(E604-D604&lt;0,기준정보!$H$11-공여사들_가공!D604+공여사들_가공!E604,E604-D604),"")</f>
        <v/>
      </c>
      <c r="M604" s="113">
        <f>IF(E604&gt;=기준정보!$H$4,기준정보!$H$6,IF(E604&gt;=기준정보!$H$3,E604-기준정보!$H$3,IF(E604&gt;=기준정보!$H$2,기준정보!$H$5,IF(E604&gt;=기준정보!$H$1,E604-기준정보!$H$1,0))))</f>
        <v>0</v>
      </c>
      <c r="N604" s="113" t="str">
        <f t="shared" si="114"/>
        <v/>
      </c>
      <c r="O604" s="114" t="str">
        <f t="shared" si="115"/>
        <v/>
      </c>
      <c r="P604" s="120">
        <f t="shared" si="116"/>
        <v>0</v>
      </c>
      <c r="Q604" s="120">
        <f t="shared" si="117"/>
        <v>0</v>
      </c>
      <c r="R604" s="120">
        <f t="shared" si="120"/>
        <v>0</v>
      </c>
      <c r="S604" s="120">
        <f t="shared" si="118"/>
        <v>0</v>
      </c>
      <c r="T604" s="120" t="str">
        <f t="shared" si="110"/>
        <v/>
      </c>
      <c r="U604" s="113">
        <f>IFERROR(IF(P604&lt;8,기준정보!$H$7-N604,0),0)</f>
        <v>0</v>
      </c>
      <c r="V604" s="120">
        <f t="shared" si="119"/>
        <v>0</v>
      </c>
      <c r="W604" s="110"/>
    </row>
    <row r="605" spans="1:23">
      <c r="A605" s="89" t="s">
        <v>851</v>
      </c>
      <c r="B605" s="89" t="s">
        <v>299</v>
      </c>
      <c r="C605" s="89" t="s">
        <v>47</v>
      </c>
      <c r="D605" s="89" t="s">
        <v>50</v>
      </c>
      <c r="E605" s="89" t="s">
        <v>50</v>
      </c>
      <c r="F605" s="102">
        <f t="shared" si="109"/>
        <v>43877</v>
      </c>
      <c r="G605" s="125" t="str">
        <f t="shared" si="111"/>
        <v>2월</v>
      </c>
      <c r="H605" s="108">
        <f t="shared" si="112"/>
        <v>7</v>
      </c>
      <c r="I605" s="108" t="str">
        <f>VLOOKUP(H605,기준정보!D:E,2,FALSE)</f>
        <v>일</v>
      </c>
      <c r="J605" s="110" t="str">
        <f>IFERROR(VLOOKUP(F605,기준정보!A:B,2,FALSE),"")</f>
        <v/>
      </c>
      <c r="K605" s="110" t="str">
        <f t="shared" si="113"/>
        <v>휴무</v>
      </c>
      <c r="L605" s="113" t="str">
        <f>IFERROR(IF(E605-D605&lt;0,기준정보!$H$11-공여사들_가공!D605+공여사들_가공!E605,E605-D605),"")</f>
        <v/>
      </c>
      <c r="M605" s="113">
        <f>IF(E605&gt;=기준정보!$H$4,기준정보!$H$6,IF(E605&gt;=기준정보!$H$3,E605-기준정보!$H$3,IF(E605&gt;=기준정보!$H$2,기준정보!$H$5,IF(E605&gt;=기준정보!$H$1,E605-기준정보!$H$1,0))))</f>
        <v>0</v>
      </c>
      <c r="N605" s="113" t="str">
        <f t="shared" si="114"/>
        <v/>
      </c>
      <c r="O605" s="114" t="str">
        <f t="shared" si="115"/>
        <v/>
      </c>
      <c r="P605" s="120">
        <f t="shared" si="116"/>
        <v>0</v>
      </c>
      <c r="Q605" s="120">
        <f t="shared" si="117"/>
        <v>0</v>
      </c>
      <c r="R605" s="120">
        <f t="shared" si="120"/>
        <v>0</v>
      </c>
      <c r="S605" s="120">
        <f t="shared" si="118"/>
        <v>0</v>
      </c>
      <c r="T605" s="120" t="str">
        <f t="shared" si="110"/>
        <v/>
      </c>
      <c r="U605" s="113">
        <f>IFERROR(IF(P605&lt;8,기준정보!$H$7-N605,0),0)</f>
        <v>0</v>
      </c>
      <c r="V605" s="120">
        <f t="shared" si="119"/>
        <v>0</v>
      </c>
      <c r="W605" s="110"/>
    </row>
    <row r="606" spans="1:23">
      <c r="A606" s="89" t="s">
        <v>851</v>
      </c>
      <c r="B606" s="89" t="s">
        <v>300</v>
      </c>
      <c r="C606" s="89" t="s">
        <v>47</v>
      </c>
      <c r="D606" s="89" t="s">
        <v>50</v>
      </c>
      <c r="E606" s="89" t="s">
        <v>50</v>
      </c>
      <c r="F606" s="102">
        <f t="shared" si="109"/>
        <v>43877</v>
      </c>
      <c r="G606" s="125" t="str">
        <f t="shared" si="111"/>
        <v>2월</v>
      </c>
      <c r="H606" s="108">
        <f t="shared" si="112"/>
        <v>7</v>
      </c>
      <c r="I606" s="108" t="str">
        <f>VLOOKUP(H606,기준정보!D:E,2,FALSE)</f>
        <v>일</v>
      </c>
      <c r="J606" s="110" t="str">
        <f>IFERROR(VLOOKUP(F606,기준정보!A:B,2,FALSE),"")</f>
        <v/>
      </c>
      <c r="K606" s="110" t="str">
        <f t="shared" si="113"/>
        <v>휴무</v>
      </c>
      <c r="L606" s="113" t="str">
        <f>IFERROR(IF(E606-D606&lt;0,기준정보!$H$11-공여사들_가공!D606+공여사들_가공!E606,E606-D606),"")</f>
        <v/>
      </c>
      <c r="M606" s="113">
        <f>IF(E606&gt;=기준정보!$H$4,기준정보!$H$6,IF(E606&gt;=기준정보!$H$3,E606-기준정보!$H$3,IF(E606&gt;=기준정보!$H$2,기준정보!$H$5,IF(E606&gt;=기준정보!$H$1,E606-기준정보!$H$1,0))))</f>
        <v>0</v>
      </c>
      <c r="N606" s="113" t="str">
        <f t="shared" si="114"/>
        <v/>
      </c>
      <c r="O606" s="114" t="str">
        <f t="shared" si="115"/>
        <v/>
      </c>
      <c r="P606" s="120">
        <f t="shared" si="116"/>
        <v>0</v>
      </c>
      <c r="Q606" s="120">
        <f t="shared" si="117"/>
        <v>0</v>
      </c>
      <c r="R606" s="120">
        <f t="shared" si="120"/>
        <v>0</v>
      </c>
      <c r="S606" s="120">
        <f t="shared" si="118"/>
        <v>0</v>
      </c>
      <c r="T606" s="120" t="str">
        <f t="shared" si="110"/>
        <v/>
      </c>
      <c r="U606" s="113">
        <f>IFERROR(IF(P606&lt;8,기준정보!$H$7-N606,0),0)</f>
        <v>0</v>
      </c>
      <c r="V606" s="120">
        <f t="shared" si="119"/>
        <v>0</v>
      </c>
      <c r="W606" s="110"/>
    </row>
    <row r="607" spans="1:23">
      <c r="A607" s="89" t="s">
        <v>851</v>
      </c>
      <c r="B607" s="89" t="s">
        <v>301</v>
      </c>
      <c r="C607" s="89" t="s">
        <v>44</v>
      </c>
      <c r="D607" s="89" t="s">
        <v>50</v>
      </c>
      <c r="E607" s="89" t="s">
        <v>50</v>
      </c>
      <c r="F607" s="102">
        <f t="shared" si="109"/>
        <v>43877</v>
      </c>
      <c r="G607" s="125" t="str">
        <f t="shared" si="111"/>
        <v>2월</v>
      </c>
      <c r="H607" s="108">
        <f t="shared" si="112"/>
        <v>7</v>
      </c>
      <c r="I607" s="108" t="str">
        <f>VLOOKUP(H607,기준정보!D:E,2,FALSE)</f>
        <v>일</v>
      </c>
      <c r="J607" s="110" t="str">
        <f>IFERROR(VLOOKUP(F607,기준정보!A:B,2,FALSE),"")</f>
        <v/>
      </c>
      <c r="K607" s="110" t="str">
        <f t="shared" si="113"/>
        <v>휴무</v>
      </c>
      <c r="L607" s="113" t="str">
        <f>IFERROR(IF(E607-D607&lt;0,기준정보!$H$11-공여사들_가공!D607+공여사들_가공!E607,E607-D607),"")</f>
        <v/>
      </c>
      <c r="M607" s="113">
        <f>IF(E607&gt;=기준정보!$H$4,기준정보!$H$6,IF(E607&gt;=기준정보!$H$3,E607-기준정보!$H$3,IF(E607&gt;=기준정보!$H$2,기준정보!$H$5,IF(E607&gt;=기준정보!$H$1,E607-기준정보!$H$1,0))))</f>
        <v>0</v>
      </c>
      <c r="N607" s="113" t="str">
        <f t="shared" si="114"/>
        <v/>
      </c>
      <c r="O607" s="114" t="str">
        <f t="shared" si="115"/>
        <v/>
      </c>
      <c r="P607" s="120">
        <f t="shared" si="116"/>
        <v>0</v>
      </c>
      <c r="Q607" s="120">
        <f t="shared" si="117"/>
        <v>0</v>
      </c>
      <c r="R607" s="120">
        <f t="shared" si="120"/>
        <v>0</v>
      </c>
      <c r="S607" s="120">
        <f t="shared" si="118"/>
        <v>0</v>
      </c>
      <c r="T607" s="120" t="str">
        <f t="shared" si="110"/>
        <v/>
      </c>
      <c r="U607" s="113">
        <f>IFERROR(IF(P607&lt;8,기준정보!$H$7-N607,0),0)</f>
        <v>0</v>
      </c>
      <c r="V607" s="120">
        <f t="shared" si="119"/>
        <v>0</v>
      </c>
      <c r="W607" s="110"/>
    </row>
    <row r="608" spans="1:23">
      <c r="A608" s="89" t="s">
        <v>851</v>
      </c>
      <c r="B608" s="89" t="s">
        <v>288</v>
      </c>
      <c r="C608" s="89" t="s">
        <v>45</v>
      </c>
      <c r="D608" s="89" t="s">
        <v>50</v>
      </c>
      <c r="E608" s="89" t="s">
        <v>50</v>
      </c>
      <c r="F608" s="102">
        <f t="shared" si="109"/>
        <v>43877</v>
      </c>
      <c r="G608" s="125" t="str">
        <f t="shared" si="111"/>
        <v>2월</v>
      </c>
      <c r="H608" s="108">
        <f t="shared" si="112"/>
        <v>7</v>
      </c>
      <c r="I608" s="108" t="str">
        <f>VLOOKUP(H608,기준정보!D:E,2,FALSE)</f>
        <v>일</v>
      </c>
      <c r="J608" s="110" t="str">
        <f>IFERROR(VLOOKUP(F608,기준정보!A:B,2,FALSE),"")</f>
        <v/>
      </c>
      <c r="K608" s="110" t="str">
        <f t="shared" si="113"/>
        <v>휴무</v>
      </c>
      <c r="L608" s="113" t="str">
        <f>IFERROR(IF(E608-D608&lt;0,기준정보!$H$11-공여사들_가공!D608+공여사들_가공!E608,E608-D608),"")</f>
        <v/>
      </c>
      <c r="M608" s="113">
        <f>IF(E608&gt;=기준정보!$H$4,기준정보!$H$6,IF(E608&gt;=기준정보!$H$3,E608-기준정보!$H$3,IF(E608&gt;=기준정보!$H$2,기준정보!$H$5,IF(E608&gt;=기준정보!$H$1,E608-기준정보!$H$1,0))))</f>
        <v>0</v>
      </c>
      <c r="N608" s="113" t="str">
        <f t="shared" si="114"/>
        <v/>
      </c>
      <c r="O608" s="114" t="str">
        <f t="shared" si="115"/>
        <v/>
      </c>
      <c r="P608" s="120">
        <f t="shared" si="116"/>
        <v>0</v>
      </c>
      <c r="Q608" s="120">
        <f t="shared" si="117"/>
        <v>0</v>
      </c>
      <c r="R608" s="120">
        <f t="shared" si="120"/>
        <v>0</v>
      </c>
      <c r="S608" s="120">
        <f t="shared" si="118"/>
        <v>0</v>
      </c>
      <c r="T608" s="120" t="str">
        <f t="shared" si="110"/>
        <v/>
      </c>
      <c r="U608" s="113">
        <f>IFERROR(IF(P608&lt;8,기준정보!$H$7-N608,0),0)</f>
        <v>0</v>
      </c>
      <c r="V608" s="120">
        <f t="shared" si="119"/>
        <v>0</v>
      </c>
      <c r="W608" s="110"/>
    </row>
    <row r="609" spans="1:23">
      <c r="A609" s="89" t="s">
        <v>851</v>
      </c>
      <c r="B609" s="89" t="s">
        <v>289</v>
      </c>
      <c r="C609" s="89" t="s">
        <v>44</v>
      </c>
      <c r="D609" s="89" t="s">
        <v>50</v>
      </c>
      <c r="E609" s="89" t="s">
        <v>50</v>
      </c>
      <c r="F609" s="102">
        <f t="shared" si="109"/>
        <v>43877</v>
      </c>
      <c r="G609" s="125" t="str">
        <f t="shared" si="111"/>
        <v>2월</v>
      </c>
      <c r="H609" s="108">
        <f t="shared" si="112"/>
        <v>7</v>
      </c>
      <c r="I609" s="108" t="str">
        <f>VLOOKUP(H609,기준정보!D:E,2,FALSE)</f>
        <v>일</v>
      </c>
      <c r="J609" s="110" t="str">
        <f>IFERROR(VLOOKUP(F609,기준정보!A:B,2,FALSE),"")</f>
        <v/>
      </c>
      <c r="K609" s="110" t="str">
        <f t="shared" si="113"/>
        <v>휴무</v>
      </c>
      <c r="L609" s="113" t="str">
        <f>IFERROR(IF(E609-D609&lt;0,기준정보!$H$11-공여사들_가공!D609+공여사들_가공!E609,E609-D609),"")</f>
        <v/>
      </c>
      <c r="M609" s="113">
        <f>IF(E609&gt;=기준정보!$H$4,기준정보!$H$6,IF(E609&gt;=기준정보!$H$3,E609-기준정보!$H$3,IF(E609&gt;=기준정보!$H$2,기준정보!$H$5,IF(E609&gt;=기준정보!$H$1,E609-기준정보!$H$1,0))))</f>
        <v>0</v>
      </c>
      <c r="N609" s="113" t="str">
        <f t="shared" si="114"/>
        <v/>
      </c>
      <c r="O609" s="114" t="str">
        <f t="shared" si="115"/>
        <v/>
      </c>
      <c r="P609" s="120">
        <f t="shared" si="116"/>
        <v>0</v>
      </c>
      <c r="Q609" s="120">
        <f t="shared" si="117"/>
        <v>0</v>
      </c>
      <c r="R609" s="120">
        <f t="shared" si="120"/>
        <v>0</v>
      </c>
      <c r="S609" s="120">
        <f t="shared" si="118"/>
        <v>0</v>
      </c>
      <c r="T609" s="120" t="str">
        <f t="shared" si="110"/>
        <v/>
      </c>
      <c r="U609" s="113">
        <f>IFERROR(IF(P609&lt;8,기준정보!$H$7-N609,0),0)</f>
        <v>0</v>
      </c>
      <c r="V609" s="120">
        <f t="shared" si="119"/>
        <v>0</v>
      </c>
      <c r="W609" s="110"/>
    </row>
    <row r="610" spans="1:23">
      <c r="A610" s="89" t="s">
        <v>851</v>
      </c>
      <c r="B610" s="89" t="s">
        <v>290</v>
      </c>
      <c r="C610" s="89" t="s">
        <v>49</v>
      </c>
      <c r="D610" s="89" t="s">
        <v>50</v>
      </c>
      <c r="E610" s="89" t="s">
        <v>50</v>
      </c>
      <c r="F610" s="102">
        <f t="shared" si="109"/>
        <v>43877</v>
      </c>
      <c r="G610" s="125" t="str">
        <f t="shared" si="111"/>
        <v>2월</v>
      </c>
      <c r="H610" s="108">
        <f t="shared" si="112"/>
        <v>7</v>
      </c>
      <c r="I610" s="108" t="str">
        <f>VLOOKUP(H610,기준정보!D:E,2,FALSE)</f>
        <v>일</v>
      </c>
      <c r="J610" s="110" t="str">
        <f>IFERROR(VLOOKUP(F610,기준정보!A:B,2,FALSE),"")</f>
        <v/>
      </c>
      <c r="K610" s="110" t="str">
        <f t="shared" si="113"/>
        <v>휴무</v>
      </c>
      <c r="L610" s="113" t="str">
        <f>IFERROR(IF(E610-D610&lt;0,기준정보!$H$11-공여사들_가공!D610+공여사들_가공!E610,E610-D610),"")</f>
        <v/>
      </c>
      <c r="M610" s="113">
        <f>IF(E610&gt;=기준정보!$H$4,기준정보!$H$6,IF(E610&gt;=기준정보!$H$3,E610-기준정보!$H$3,IF(E610&gt;=기준정보!$H$2,기준정보!$H$5,IF(E610&gt;=기준정보!$H$1,E610-기준정보!$H$1,0))))</f>
        <v>0</v>
      </c>
      <c r="N610" s="113" t="str">
        <f t="shared" si="114"/>
        <v/>
      </c>
      <c r="O610" s="114" t="str">
        <f t="shared" si="115"/>
        <v/>
      </c>
      <c r="P610" s="120">
        <f t="shared" si="116"/>
        <v>0</v>
      </c>
      <c r="Q610" s="120">
        <f t="shared" si="117"/>
        <v>0</v>
      </c>
      <c r="R610" s="120">
        <f t="shared" si="120"/>
        <v>0</v>
      </c>
      <c r="S610" s="120">
        <f t="shared" si="118"/>
        <v>0</v>
      </c>
      <c r="T610" s="120" t="str">
        <f t="shared" si="110"/>
        <v/>
      </c>
      <c r="U610" s="113">
        <f>IFERROR(IF(P610&lt;8,기준정보!$H$7-N610,0),0)</f>
        <v>0</v>
      </c>
      <c r="V610" s="120">
        <f t="shared" si="119"/>
        <v>0</v>
      </c>
      <c r="W610" s="110"/>
    </row>
    <row r="611" spans="1:23">
      <c r="A611" s="89" t="s">
        <v>851</v>
      </c>
      <c r="B611" s="89" t="s">
        <v>291</v>
      </c>
      <c r="C611" s="89" t="s">
        <v>309</v>
      </c>
      <c r="D611" s="89" t="s">
        <v>50</v>
      </c>
      <c r="E611" s="89" t="s">
        <v>50</v>
      </c>
      <c r="F611" s="102">
        <f t="shared" si="109"/>
        <v>43877</v>
      </c>
      <c r="G611" s="125" t="str">
        <f t="shared" si="111"/>
        <v>2월</v>
      </c>
      <c r="H611" s="108">
        <f t="shared" si="112"/>
        <v>7</v>
      </c>
      <c r="I611" s="108" t="str">
        <f>VLOOKUP(H611,기준정보!D:E,2,FALSE)</f>
        <v>일</v>
      </c>
      <c r="J611" s="110" t="str">
        <f>IFERROR(VLOOKUP(F611,기준정보!A:B,2,FALSE),"")</f>
        <v/>
      </c>
      <c r="K611" s="110" t="str">
        <f t="shared" si="113"/>
        <v>휴무</v>
      </c>
      <c r="L611" s="113" t="str">
        <f>IFERROR(IF(E611-D611&lt;0,기준정보!$H$11-공여사들_가공!D611+공여사들_가공!E611,E611-D611),"")</f>
        <v/>
      </c>
      <c r="M611" s="113">
        <f>IF(E611&gt;=기준정보!$H$4,기준정보!$H$6,IF(E611&gt;=기준정보!$H$3,E611-기준정보!$H$3,IF(E611&gt;=기준정보!$H$2,기준정보!$H$5,IF(E611&gt;=기준정보!$H$1,E611-기준정보!$H$1,0))))</f>
        <v>0</v>
      </c>
      <c r="N611" s="113" t="str">
        <f t="shared" si="114"/>
        <v/>
      </c>
      <c r="O611" s="114" t="str">
        <f t="shared" si="115"/>
        <v/>
      </c>
      <c r="P611" s="120">
        <f t="shared" si="116"/>
        <v>0</v>
      </c>
      <c r="Q611" s="120">
        <f t="shared" si="117"/>
        <v>0</v>
      </c>
      <c r="R611" s="120">
        <f t="shared" si="120"/>
        <v>0</v>
      </c>
      <c r="S611" s="120">
        <f t="shared" si="118"/>
        <v>0</v>
      </c>
      <c r="T611" s="120" t="str">
        <f t="shared" si="110"/>
        <v/>
      </c>
      <c r="U611" s="113">
        <f>IFERROR(IF(P611&lt;8,기준정보!$H$7-N611,0),0)</f>
        <v>0</v>
      </c>
      <c r="V611" s="120">
        <f t="shared" si="119"/>
        <v>0</v>
      </c>
      <c r="W611" s="110"/>
    </row>
    <row r="612" spans="1:23">
      <c r="A612" s="89" t="s">
        <v>851</v>
      </c>
      <c r="B612" s="89" t="s">
        <v>292</v>
      </c>
      <c r="C612" s="89" t="s">
        <v>45</v>
      </c>
      <c r="D612" s="89" t="s">
        <v>50</v>
      </c>
      <c r="E612" s="89" t="s">
        <v>50</v>
      </c>
      <c r="F612" s="102">
        <f t="shared" si="109"/>
        <v>43877</v>
      </c>
      <c r="G612" s="125" t="str">
        <f t="shared" si="111"/>
        <v>2월</v>
      </c>
      <c r="H612" s="108">
        <f t="shared" si="112"/>
        <v>7</v>
      </c>
      <c r="I612" s="108" t="str">
        <f>VLOOKUP(H612,기준정보!D:E,2,FALSE)</f>
        <v>일</v>
      </c>
      <c r="J612" s="110" t="str">
        <f>IFERROR(VLOOKUP(F612,기준정보!A:B,2,FALSE),"")</f>
        <v/>
      </c>
      <c r="K612" s="110" t="str">
        <f t="shared" si="113"/>
        <v>휴무</v>
      </c>
      <c r="L612" s="113" t="str">
        <f>IFERROR(IF(E612-D612&lt;0,기준정보!$H$11-공여사들_가공!D612+공여사들_가공!E612,E612-D612),"")</f>
        <v/>
      </c>
      <c r="M612" s="113">
        <f>IF(E612&gt;=기준정보!$H$4,기준정보!$H$6,IF(E612&gt;=기준정보!$H$3,E612-기준정보!$H$3,IF(E612&gt;=기준정보!$H$2,기준정보!$H$5,IF(E612&gt;=기준정보!$H$1,E612-기준정보!$H$1,0))))</f>
        <v>0</v>
      </c>
      <c r="N612" s="113" t="str">
        <f t="shared" si="114"/>
        <v/>
      </c>
      <c r="O612" s="114" t="str">
        <f t="shared" si="115"/>
        <v/>
      </c>
      <c r="P612" s="120">
        <f t="shared" si="116"/>
        <v>0</v>
      </c>
      <c r="Q612" s="120">
        <f t="shared" si="117"/>
        <v>0</v>
      </c>
      <c r="R612" s="120">
        <f t="shared" si="120"/>
        <v>0</v>
      </c>
      <c r="S612" s="120">
        <f t="shared" si="118"/>
        <v>0</v>
      </c>
      <c r="T612" s="120" t="str">
        <f t="shared" si="110"/>
        <v/>
      </c>
      <c r="U612" s="113">
        <f>IFERROR(IF(P612&lt;8,기준정보!$H$7-N612,0),0)</f>
        <v>0</v>
      </c>
      <c r="V612" s="120">
        <f t="shared" si="119"/>
        <v>0</v>
      </c>
      <c r="W612" s="110"/>
    </row>
    <row r="613" spans="1:23">
      <c r="A613" s="89" t="s">
        <v>852</v>
      </c>
      <c r="B613" s="89" t="s">
        <v>294</v>
      </c>
      <c r="C613" s="89" t="s">
        <v>45</v>
      </c>
      <c r="D613" s="89" t="s">
        <v>102</v>
      </c>
      <c r="E613" s="89" t="s">
        <v>853</v>
      </c>
      <c r="F613" s="102">
        <f t="shared" si="109"/>
        <v>43878</v>
      </c>
      <c r="G613" s="125" t="str">
        <f t="shared" si="111"/>
        <v>2월</v>
      </c>
      <c r="H613" s="108">
        <f t="shared" si="112"/>
        <v>1</v>
      </c>
      <c r="I613" s="108" t="str">
        <f>VLOOKUP(H613,기준정보!D:E,2,FALSE)</f>
        <v>월</v>
      </c>
      <c r="J613" s="110" t="str">
        <f>IFERROR(VLOOKUP(F613,기준정보!A:B,2,FALSE),"")</f>
        <v/>
      </c>
      <c r="K613" s="110" t="str">
        <f t="shared" si="113"/>
        <v>정상근무</v>
      </c>
      <c r="L613" s="113">
        <f>IFERROR(IF(E613-D613&lt;0,기준정보!$H$11-공여사들_가공!D613+공여사들_가공!E613,E613-D613),"")</f>
        <v>0.47655092592592602</v>
      </c>
      <c r="M613" s="113" t="str">
        <f>IF(E613&gt;=기준정보!$H$4,기준정보!$H$6,IF(E613&gt;=기준정보!$H$3,E613-기준정보!$H$3,IF(E613&gt;=기준정보!$H$2,기준정보!$H$5,IF(E613&gt;=기준정보!$H$1,E613-기준정보!$H$1,0))))</f>
        <v>2:00:00</v>
      </c>
      <c r="N613" s="113">
        <f t="shared" si="114"/>
        <v>0.3932175925925927</v>
      </c>
      <c r="O613" s="114">
        <f t="shared" si="115"/>
        <v>9.4372222222222231</v>
      </c>
      <c r="P613" s="120">
        <f t="shared" si="116"/>
        <v>9</v>
      </c>
      <c r="Q613" s="120">
        <f t="shared" si="117"/>
        <v>8</v>
      </c>
      <c r="R613" s="120">
        <f t="shared" si="120"/>
        <v>1</v>
      </c>
      <c r="S613" s="120">
        <f t="shared" si="118"/>
        <v>0</v>
      </c>
      <c r="T613" s="120" t="str">
        <f t="shared" si="110"/>
        <v>정</v>
      </c>
      <c r="U613" s="113">
        <f>IFERROR(IF(P613&lt;8,기준정보!$H$7-N613,0),0)</f>
        <v>0</v>
      </c>
      <c r="V613" s="120">
        <f t="shared" si="119"/>
        <v>0</v>
      </c>
      <c r="W613" s="110"/>
    </row>
    <row r="614" spans="1:23">
      <c r="A614" s="89" t="s">
        <v>852</v>
      </c>
      <c r="B614" s="89" t="s">
        <v>295</v>
      </c>
      <c r="C614" s="89" t="s">
        <v>43</v>
      </c>
      <c r="D614" s="89" t="s">
        <v>854</v>
      </c>
      <c r="E614" s="89" t="s">
        <v>855</v>
      </c>
      <c r="F614" s="102">
        <f t="shared" si="109"/>
        <v>43878</v>
      </c>
      <c r="G614" s="125" t="str">
        <f t="shared" si="111"/>
        <v>2월</v>
      </c>
      <c r="H614" s="108">
        <f t="shared" si="112"/>
        <v>1</v>
      </c>
      <c r="I614" s="108" t="str">
        <f>VLOOKUP(H614,기준정보!D:E,2,FALSE)</f>
        <v>월</v>
      </c>
      <c r="J614" s="110" t="str">
        <f>IFERROR(VLOOKUP(F614,기준정보!A:B,2,FALSE),"")</f>
        <v/>
      </c>
      <c r="K614" s="110" t="str">
        <f t="shared" si="113"/>
        <v>정상근무</v>
      </c>
      <c r="L614" s="113">
        <f>IFERROR(IF(E614-D614&lt;0,기준정보!$H$11-공여사들_가공!D614+공여사들_가공!E614,E614-D614),"")</f>
        <v>0.40026620370370375</v>
      </c>
      <c r="M614" s="113">
        <f>IF(E614&gt;=기준정보!$H$4,기준정보!$H$6,IF(E614&gt;=기준정보!$H$3,E614-기준정보!$H$3,IF(E614&gt;=기준정보!$H$2,기준정보!$H$5,IF(E614&gt;=기준정보!$H$1,E614-기준정보!$H$1,0))))</f>
        <v>2.6979166666666665E-2</v>
      </c>
      <c r="N614" s="113">
        <f t="shared" si="114"/>
        <v>0.37328703703703708</v>
      </c>
      <c r="O614" s="114">
        <f t="shared" si="115"/>
        <v>8.9588888888888878</v>
      </c>
      <c r="P614" s="120">
        <f t="shared" si="116"/>
        <v>8</v>
      </c>
      <c r="Q614" s="120">
        <f t="shared" si="117"/>
        <v>8</v>
      </c>
      <c r="R614" s="120">
        <f t="shared" si="120"/>
        <v>0</v>
      </c>
      <c r="S614" s="120">
        <f t="shared" si="118"/>
        <v>0</v>
      </c>
      <c r="T614" s="120" t="str">
        <f t="shared" si="110"/>
        <v>정</v>
      </c>
      <c r="U614" s="113">
        <f>IFERROR(IF(P614&lt;8,기준정보!$H$7-N614,0),0)</f>
        <v>0</v>
      </c>
      <c r="V614" s="120">
        <f t="shared" si="119"/>
        <v>0</v>
      </c>
      <c r="W614" s="110"/>
    </row>
    <row r="615" spans="1:23">
      <c r="A615" s="89" t="s">
        <v>852</v>
      </c>
      <c r="B615" s="89" t="s">
        <v>296</v>
      </c>
      <c r="C615" s="89" t="s">
        <v>46</v>
      </c>
      <c r="D615" s="89" t="s">
        <v>856</v>
      </c>
      <c r="E615" s="89" t="s">
        <v>857</v>
      </c>
      <c r="F615" s="102">
        <f t="shared" si="109"/>
        <v>43878</v>
      </c>
      <c r="G615" s="125" t="str">
        <f t="shared" si="111"/>
        <v>2월</v>
      </c>
      <c r="H615" s="108">
        <f t="shared" si="112"/>
        <v>1</v>
      </c>
      <c r="I615" s="108" t="str">
        <f>VLOOKUP(H615,기준정보!D:E,2,FALSE)</f>
        <v>월</v>
      </c>
      <c r="J615" s="110" t="str">
        <f>IFERROR(VLOOKUP(F615,기준정보!A:B,2,FALSE),"")</f>
        <v/>
      </c>
      <c r="K615" s="110" t="str">
        <f t="shared" si="113"/>
        <v>정상근무</v>
      </c>
      <c r="L615" s="113">
        <f>IFERROR(IF(E615-D615&lt;0,기준정보!$H$11-공여사들_가공!D615+공여사들_가공!E615,E615-D615),"")</f>
        <v>0.37782407407407398</v>
      </c>
      <c r="M615" s="113">
        <f>IF(E615&gt;=기준정보!$H$4,기준정보!$H$6,IF(E615&gt;=기준정보!$H$3,E615-기준정보!$H$3,IF(E615&gt;=기준정보!$H$2,기준정보!$H$5,IF(E615&gt;=기준정보!$H$1,E615-기준정보!$H$1,0))))</f>
        <v>9.8726851851851372E-3</v>
      </c>
      <c r="N615" s="113">
        <f t="shared" si="114"/>
        <v>0.36795138888888884</v>
      </c>
      <c r="O615" s="114">
        <f t="shared" si="115"/>
        <v>8.8308333333333326</v>
      </c>
      <c r="P615" s="120">
        <f t="shared" si="116"/>
        <v>8</v>
      </c>
      <c r="Q615" s="120">
        <f t="shared" si="117"/>
        <v>8</v>
      </c>
      <c r="R615" s="120">
        <f t="shared" si="120"/>
        <v>0</v>
      </c>
      <c r="S615" s="120">
        <f t="shared" si="118"/>
        <v>0</v>
      </c>
      <c r="T615" s="120" t="str">
        <f t="shared" si="110"/>
        <v>정</v>
      </c>
      <c r="U615" s="113">
        <f>IFERROR(IF(P615&lt;8,기준정보!$H$7-N615,0),0)</f>
        <v>0</v>
      </c>
      <c r="V615" s="120">
        <f t="shared" si="119"/>
        <v>0</v>
      </c>
      <c r="W615" s="110"/>
    </row>
    <row r="616" spans="1:23">
      <c r="A616" s="89" t="s">
        <v>852</v>
      </c>
      <c r="B616" s="89" t="s">
        <v>297</v>
      </c>
      <c r="C616" s="89" t="s">
        <v>45</v>
      </c>
      <c r="D616" s="89" t="s">
        <v>858</v>
      </c>
      <c r="E616" s="89" t="s">
        <v>859</v>
      </c>
      <c r="F616" s="102">
        <f t="shared" si="109"/>
        <v>43878</v>
      </c>
      <c r="G616" s="125" t="str">
        <f t="shared" si="111"/>
        <v>2월</v>
      </c>
      <c r="H616" s="108">
        <f t="shared" si="112"/>
        <v>1</v>
      </c>
      <c r="I616" s="108" t="str">
        <f>VLOOKUP(H616,기준정보!D:E,2,FALSE)</f>
        <v>월</v>
      </c>
      <c r="J616" s="110" t="str">
        <f>IFERROR(VLOOKUP(F616,기준정보!A:B,2,FALSE),"")</f>
        <v/>
      </c>
      <c r="K616" s="110" t="str">
        <f t="shared" si="113"/>
        <v>정상근무</v>
      </c>
      <c r="L616" s="113">
        <f>IFERROR(IF(E616-D616&lt;0,기준정보!$H$11-공여사들_가공!D616+공여사들_가공!E616,E616-D616),"")</f>
        <v>0.32390046296296299</v>
      </c>
      <c r="M616" s="113" t="str">
        <f>IF(E616&gt;=기준정보!$H$4,기준정보!$H$6,IF(E616&gt;=기준정보!$H$3,E616-기준정보!$H$3,IF(E616&gt;=기준정보!$H$2,기준정보!$H$5,IF(E616&gt;=기준정보!$H$1,E616-기준정보!$H$1,0))))</f>
        <v>1:00:00</v>
      </c>
      <c r="N616" s="113">
        <f t="shared" si="114"/>
        <v>0.2822337962962963</v>
      </c>
      <c r="O616" s="114">
        <f t="shared" si="115"/>
        <v>6.7736111111111112</v>
      </c>
      <c r="P616" s="120">
        <f t="shared" si="116"/>
        <v>6</v>
      </c>
      <c r="Q616" s="120">
        <f t="shared" si="117"/>
        <v>6</v>
      </c>
      <c r="R616" s="120">
        <f t="shared" si="120"/>
        <v>0</v>
      </c>
      <c r="S616" s="120">
        <f t="shared" si="118"/>
        <v>0</v>
      </c>
      <c r="T616" s="120" t="str">
        <f t="shared" si="110"/>
        <v>정</v>
      </c>
      <c r="U616" s="113">
        <f>IFERROR(IF(P616&lt;8,기준정보!$H$7-N616,0),0)</f>
        <v>5.1099537037037013E-2</v>
      </c>
      <c r="V616" s="120">
        <f t="shared" si="119"/>
        <v>74</v>
      </c>
      <c r="W616" s="110"/>
    </row>
    <row r="617" spans="1:23">
      <c r="A617" s="89" t="s">
        <v>852</v>
      </c>
      <c r="B617" s="89" t="s">
        <v>298</v>
      </c>
      <c r="C617" s="89" t="s">
        <v>48</v>
      </c>
      <c r="D617" s="89" t="s">
        <v>103</v>
      </c>
      <c r="E617" s="89" t="s">
        <v>860</v>
      </c>
      <c r="F617" s="102">
        <f t="shared" si="109"/>
        <v>43878</v>
      </c>
      <c r="G617" s="125" t="str">
        <f t="shared" si="111"/>
        <v>2월</v>
      </c>
      <c r="H617" s="108">
        <f t="shared" si="112"/>
        <v>1</v>
      </c>
      <c r="I617" s="108" t="str">
        <f>VLOOKUP(H617,기준정보!D:E,2,FALSE)</f>
        <v>월</v>
      </c>
      <c r="J617" s="110" t="str">
        <f>IFERROR(VLOOKUP(F617,기준정보!A:B,2,FALSE),"")</f>
        <v/>
      </c>
      <c r="K617" s="110" t="str">
        <f t="shared" si="113"/>
        <v>정상근무</v>
      </c>
      <c r="L617" s="113">
        <f>IFERROR(IF(E617-D617&lt;0,기준정보!$H$11-공여사들_가공!D617+공여사들_가공!E617,E617-D617),"")</f>
        <v>0.39398148148148138</v>
      </c>
      <c r="M617" s="113">
        <f>IF(E617&gt;=기준정보!$H$4,기준정보!$H$6,IF(E617&gt;=기준정보!$H$3,E617-기준정보!$H$3,IF(E617&gt;=기준정보!$H$2,기준정보!$H$5,IF(E617&gt;=기준정보!$H$1,E617-기준정보!$H$1,0))))</f>
        <v>2.4606481481481368E-2</v>
      </c>
      <c r="N617" s="113">
        <f t="shared" si="114"/>
        <v>0.36937500000000001</v>
      </c>
      <c r="O617" s="114">
        <f t="shared" si="115"/>
        <v>8.8650000000000002</v>
      </c>
      <c r="P617" s="120">
        <f t="shared" si="116"/>
        <v>8</v>
      </c>
      <c r="Q617" s="120">
        <f t="shared" si="117"/>
        <v>8</v>
      </c>
      <c r="R617" s="120">
        <f t="shared" si="120"/>
        <v>0</v>
      </c>
      <c r="S617" s="120">
        <f t="shared" si="118"/>
        <v>0</v>
      </c>
      <c r="T617" s="120" t="str">
        <f t="shared" si="110"/>
        <v>정</v>
      </c>
      <c r="U617" s="113">
        <f>IFERROR(IF(P617&lt;8,기준정보!$H$7-N617,0),0)</f>
        <v>0</v>
      </c>
      <c r="V617" s="120">
        <f t="shared" si="119"/>
        <v>0</v>
      </c>
      <c r="W617" s="110"/>
    </row>
    <row r="618" spans="1:23">
      <c r="A618" s="89" t="s">
        <v>852</v>
      </c>
      <c r="B618" s="89" t="s">
        <v>299</v>
      </c>
      <c r="C618" s="89" t="s">
        <v>47</v>
      </c>
      <c r="D618" s="89" t="s">
        <v>597</v>
      </c>
      <c r="E618" s="89" t="s">
        <v>861</v>
      </c>
      <c r="F618" s="102">
        <f t="shared" si="109"/>
        <v>43878</v>
      </c>
      <c r="G618" s="125" t="str">
        <f t="shared" si="111"/>
        <v>2월</v>
      </c>
      <c r="H618" s="108">
        <f t="shared" si="112"/>
        <v>1</v>
      </c>
      <c r="I618" s="108" t="str">
        <f>VLOOKUP(H618,기준정보!D:E,2,FALSE)</f>
        <v>월</v>
      </c>
      <c r="J618" s="110" t="str">
        <f>IFERROR(VLOOKUP(F618,기준정보!A:B,2,FALSE),"")</f>
        <v/>
      </c>
      <c r="K618" s="110" t="str">
        <f t="shared" si="113"/>
        <v>정상근무</v>
      </c>
      <c r="L618" s="113">
        <f>IFERROR(IF(E618-D618&lt;0,기준정보!$H$11-공여사들_가공!D618+공여사들_가공!E618,E618-D618),"")</f>
        <v>0.42790509259259252</v>
      </c>
      <c r="M618" s="113" t="str">
        <f>IF(E618&gt;=기준정보!$H$4,기준정보!$H$6,IF(E618&gt;=기준정보!$H$3,E618-기준정보!$H$3,IF(E618&gt;=기준정보!$H$2,기준정보!$H$5,IF(E618&gt;=기준정보!$H$1,E618-기준정보!$H$1,0))))</f>
        <v>2:00:00</v>
      </c>
      <c r="N618" s="113">
        <f t="shared" si="114"/>
        <v>0.3445717592592592</v>
      </c>
      <c r="O618" s="114">
        <f t="shared" si="115"/>
        <v>8.2697222222222226</v>
      </c>
      <c r="P618" s="120">
        <f t="shared" si="116"/>
        <v>8</v>
      </c>
      <c r="Q618" s="120">
        <f t="shared" si="117"/>
        <v>8</v>
      </c>
      <c r="R618" s="120">
        <f t="shared" si="120"/>
        <v>0</v>
      </c>
      <c r="S618" s="120">
        <f t="shared" si="118"/>
        <v>0</v>
      </c>
      <c r="T618" s="120" t="str">
        <f t="shared" si="110"/>
        <v>정</v>
      </c>
      <c r="U618" s="113">
        <f>IFERROR(IF(P618&lt;8,기준정보!$H$7-N618,0),0)</f>
        <v>0</v>
      </c>
      <c r="V618" s="120">
        <f t="shared" si="119"/>
        <v>0</v>
      </c>
      <c r="W618" s="110"/>
    </row>
    <row r="619" spans="1:23">
      <c r="A619" s="89" t="s">
        <v>852</v>
      </c>
      <c r="B619" s="89" t="s">
        <v>300</v>
      </c>
      <c r="C619" s="89" t="s">
        <v>47</v>
      </c>
      <c r="D619" s="89" t="s">
        <v>269</v>
      </c>
      <c r="E619" s="89" t="s">
        <v>142</v>
      </c>
      <c r="F619" s="102">
        <f t="shared" si="109"/>
        <v>43878</v>
      </c>
      <c r="G619" s="125" t="str">
        <f t="shared" si="111"/>
        <v>2월</v>
      </c>
      <c r="H619" s="108">
        <f t="shared" si="112"/>
        <v>1</v>
      </c>
      <c r="I619" s="108" t="str">
        <f>VLOOKUP(H619,기준정보!D:E,2,FALSE)</f>
        <v>월</v>
      </c>
      <c r="J619" s="110" t="str">
        <f>IFERROR(VLOOKUP(F619,기준정보!A:B,2,FALSE),"")</f>
        <v/>
      </c>
      <c r="K619" s="110" t="str">
        <f t="shared" si="113"/>
        <v>정상근무</v>
      </c>
      <c r="L619" s="113">
        <f>IFERROR(IF(E619-D619&lt;0,기준정보!$H$11-공여사들_가공!D619+공여사들_가공!E619,E619-D619),"")</f>
        <v>0.50032407407407398</v>
      </c>
      <c r="M619" s="113" t="str">
        <f>IF(E619&gt;=기준정보!$H$4,기준정보!$H$6,IF(E619&gt;=기준정보!$H$3,E619-기준정보!$H$3,IF(E619&gt;=기준정보!$H$2,기준정보!$H$5,IF(E619&gt;=기준정보!$H$1,E619-기준정보!$H$1,0))))</f>
        <v>2:00:00</v>
      </c>
      <c r="N619" s="113">
        <f t="shared" si="114"/>
        <v>0.41699074074074066</v>
      </c>
      <c r="O619" s="114">
        <f t="shared" si="115"/>
        <v>10.007777777777777</v>
      </c>
      <c r="P619" s="120">
        <f t="shared" si="116"/>
        <v>10</v>
      </c>
      <c r="Q619" s="120">
        <f t="shared" si="117"/>
        <v>8</v>
      </c>
      <c r="R619" s="120">
        <f t="shared" si="120"/>
        <v>2</v>
      </c>
      <c r="S619" s="120">
        <f t="shared" si="118"/>
        <v>0</v>
      </c>
      <c r="T619" s="120" t="str">
        <f t="shared" si="110"/>
        <v>정</v>
      </c>
      <c r="U619" s="113">
        <f>IFERROR(IF(P619&lt;8,기준정보!$H$7-N619,0),0)</f>
        <v>0</v>
      </c>
      <c r="V619" s="120">
        <f t="shared" si="119"/>
        <v>0</v>
      </c>
      <c r="W619" s="110"/>
    </row>
    <row r="620" spans="1:23">
      <c r="A620" s="89" t="s">
        <v>852</v>
      </c>
      <c r="B620" s="89" t="s">
        <v>301</v>
      </c>
      <c r="C620" s="89" t="s">
        <v>44</v>
      </c>
      <c r="D620" s="89" t="s">
        <v>862</v>
      </c>
      <c r="E620" s="89" t="s">
        <v>236</v>
      </c>
      <c r="F620" s="102">
        <f t="shared" si="109"/>
        <v>43878</v>
      </c>
      <c r="G620" s="125" t="str">
        <f t="shared" si="111"/>
        <v>2월</v>
      </c>
      <c r="H620" s="108">
        <f t="shared" si="112"/>
        <v>1</v>
      </c>
      <c r="I620" s="108" t="str">
        <f>VLOOKUP(H620,기준정보!D:E,2,FALSE)</f>
        <v>월</v>
      </c>
      <c r="J620" s="110" t="str">
        <f>IFERROR(VLOOKUP(F620,기준정보!A:B,2,FALSE),"")</f>
        <v/>
      </c>
      <c r="K620" s="110" t="str">
        <f t="shared" si="113"/>
        <v>정상근무</v>
      </c>
      <c r="L620" s="113">
        <f>IFERROR(IF(E620-D620&lt;0,기준정보!$H$11-공여사들_가공!D620+공여사들_가공!E620,E620-D620),"")</f>
        <v>0.46672453703703698</v>
      </c>
      <c r="M620" s="113" t="str">
        <f>IF(E620&gt;=기준정보!$H$4,기준정보!$H$6,IF(E620&gt;=기준정보!$H$3,E620-기준정보!$H$3,IF(E620&gt;=기준정보!$H$2,기준정보!$H$5,IF(E620&gt;=기준정보!$H$1,E620-기준정보!$H$1,0))))</f>
        <v>2:00:00</v>
      </c>
      <c r="N620" s="113">
        <f t="shared" si="114"/>
        <v>0.38339120370370366</v>
      </c>
      <c r="O620" s="114">
        <f t="shared" si="115"/>
        <v>9.2013888888888875</v>
      </c>
      <c r="P620" s="120">
        <f t="shared" si="116"/>
        <v>9</v>
      </c>
      <c r="Q620" s="120">
        <f t="shared" si="117"/>
        <v>8</v>
      </c>
      <c r="R620" s="120">
        <f t="shared" si="120"/>
        <v>1</v>
      </c>
      <c r="S620" s="120">
        <f t="shared" si="118"/>
        <v>0</v>
      </c>
      <c r="T620" s="120" t="str">
        <f t="shared" si="110"/>
        <v>정</v>
      </c>
      <c r="U620" s="113">
        <f>IFERROR(IF(P620&lt;8,기준정보!$H$7-N620,0),0)</f>
        <v>0</v>
      </c>
      <c r="V620" s="120">
        <f t="shared" si="119"/>
        <v>0</v>
      </c>
      <c r="W620" s="110"/>
    </row>
    <row r="621" spans="1:23">
      <c r="A621" s="89" t="s">
        <v>852</v>
      </c>
      <c r="B621" s="89" t="s">
        <v>288</v>
      </c>
      <c r="C621" s="89" t="s">
        <v>45</v>
      </c>
      <c r="D621" s="89" t="s">
        <v>821</v>
      </c>
      <c r="E621" s="89" t="s">
        <v>863</v>
      </c>
      <c r="F621" s="102">
        <f t="shared" si="109"/>
        <v>43878</v>
      </c>
      <c r="G621" s="125" t="str">
        <f t="shared" si="111"/>
        <v>2월</v>
      </c>
      <c r="H621" s="108">
        <f t="shared" si="112"/>
        <v>1</v>
      </c>
      <c r="I621" s="108" t="str">
        <f>VLOOKUP(H621,기준정보!D:E,2,FALSE)</f>
        <v>월</v>
      </c>
      <c r="J621" s="110" t="str">
        <f>IFERROR(VLOOKUP(F621,기준정보!A:B,2,FALSE),"")</f>
        <v/>
      </c>
      <c r="K621" s="110" t="str">
        <f t="shared" si="113"/>
        <v>정상근무</v>
      </c>
      <c r="L621" s="113">
        <f>IFERROR(IF(E621-D621&lt;0,기준정보!$H$11-공여사들_가공!D621+공여사들_가공!E621,E621-D621),"")</f>
        <v>0.38706018518518509</v>
      </c>
      <c r="M621" s="113">
        <f>IF(E621&gt;=기준정보!$H$4,기준정보!$H$6,IF(E621&gt;=기준정보!$H$3,E621-기준정보!$H$3,IF(E621&gt;=기준정보!$H$2,기준정보!$H$5,IF(E621&gt;=기준정보!$H$1,E621-기준정보!$H$1,0))))</f>
        <v>2.1388888888888791E-2</v>
      </c>
      <c r="N621" s="113">
        <f t="shared" si="114"/>
        <v>0.3656712962962963</v>
      </c>
      <c r="O621" s="114">
        <f t="shared" si="115"/>
        <v>8.7761111111111116</v>
      </c>
      <c r="P621" s="120">
        <f t="shared" si="116"/>
        <v>8</v>
      </c>
      <c r="Q621" s="120">
        <f t="shared" si="117"/>
        <v>8</v>
      </c>
      <c r="R621" s="120">
        <f t="shared" si="120"/>
        <v>0</v>
      </c>
      <c r="S621" s="120">
        <f t="shared" si="118"/>
        <v>0</v>
      </c>
      <c r="T621" s="120" t="str">
        <f t="shared" si="110"/>
        <v>정</v>
      </c>
      <c r="U621" s="113">
        <f>IFERROR(IF(P621&lt;8,기준정보!$H$7-N621,0),0)</f>
        <v>0</v>
      </c>
      <c r="V621" s="120">
        <f t="shared" si="119"/>
        <v>0</v>
      </c>
      <c r="W621" s="110"/>
    </row>
    <row r="622" spans="1:23">
      <c r="A622" s="89" t="s">
        <v>852</v>
      </c>
      <c r="B622" s="89" t="s">
        <v>289</v>
      </c>
      <c r="C622" s="89" t="s">
        <v>44</v>
      </c>
      <c r="D622" s="89" t="s">
        <v>864</v>
      </c>
      <c r="E622" s="89" t="s">
        <v>865</v>
      </c>
      <c r="F622" s="102">
        <f t="shared" si="109"/>
        <v>43878</v>
      </c>
      <c r="G622" s="125" t="str">
        <f t="shared" si="111"/>
        <v>2월</v>
      </c>
      <c r="H622" s="108">
        <f t="shared" si="112"/>
        <v>1</v>
      </c>
      <c r="I622" s="108" t="str">
        <f>VLOOKUP(H622,기준정보!D:E,2,FALSE)</f>
        <v>월</v>
      </c>
      <c r="J622" s="110" t="str">
        <f>IFERROR(VLOOKUP(F622,기준정보!A:B,2,FALSE),"")</f>
        <v/>
      </c>
      <c r="K622" s="110" t="str">
        <f t="shared" si="113"/>
        <v>정상근무</v>
      </c>
      <c r="L622" s="113">
        <f>IFERROR(IF(E622-D622&lt;0,기준정보!$H$11-공여사들_가공!D622+공여사들_가공!E622,E622-D622),"")</f>
        <v>0.48591435185185189</v>
      </c>
      <c r="M622" s="113" t="str">
        <f>IF(E622&gt;=기준정보!$H$4,기준정보!$H$6,IF(E622&gt;=기준정보!$H$3,E622-기준정보!$H$3,IF(E622&gt;=기준정보!$H$2,기준정보!$H$5,IF(E622&gt;=기준정보!$H$1,E622-기준정보!$H$1,0))))</f>
        <v>2:00:00</v>
      </c>
      <c r="N622" s="113">
        <f t="shared" si="114"/>
        <v>0.40258101851851857</v>
      </c>
      <c r="O622" s="114">
        <f t="shared" si="115"/>
        <v>9.661944444444444</v>
      </c>
      <c r="P622" s="120">
        <f t="shared" si="116"/>
        <v>9</v>
      </c>
      <c r="Q622" s="120">
        <f t="shared" si="117"/>
        <v>8</v>
      </c>
      <c r="R622" s="120">
        <f t="shared" si="120"/>
        <v>1</v>
      </c>
      <c r="S622" s="120">
        <f t="shared" si="118"/>
        <v>0</v>
      </c>
      <c r="T622" s="120" t="str">
        <f t="shared" si="110"/>
        <v>정</v>
      </c>
      <c r="U622" s="113">
        <f>IFERROR(IF(P622&lt;8,기준정보!$H$7-N622,0),0)</f>
        <v>0</v>
      </c>
      <c r="V622" s="120">
        <f t="shared" si="119"/>
        <v>0</v>
      </c>
      <c r="W622" s="110"/>
    </row>
    <row r="623" spans="1:23">
      <c r="A623" s="89" t="s">
        <v>852</v>
      </c>
      <c r="B623" s="89" t="s">
        <v>290</v>
      </c>
      <c r="C623" s="89" t="s">
        <v>49</v>
      </c>
      <c r="D623" s="89" t="s">
        <v>50</v>
      </c>
      <c r="E623" s="89" t="s">
        <v>866</v>
      </c>
      <c r="F623" s="102">
        <f t="shared" si="109"/>
        <v>43878</v>
      </c>
      <c r="G623" s="125" t="str">
        <f t="shared" si="111"/>
        <v>2월</v>
      </c>
      <c r="H623" s="108">
        <f t="shared" si="112"/>
        <v>1</v>
      </c>
      <c r="I623" s="108" t="str">
        <f>VLOOKUP(H623,기준정보!D:E,2,FALSE)</f>
        <v>월</v>
      </c>
      <c r="J623" s="110" t="str">
        <f>IFERROR(VLOOKUP(F623,기준정보!A:B,2,FALSE),"")</f>
        <v/>
      </c>
      <c r="K623" s="110" t="str">
        <f t="shared" si="113"/>
        <v>정상근무</v>
      </c>
      <c r="L623" s="113" t="str">
        <f>IFERROR(IF(E623-D623&lt;0,기준정보!$H$11-공여사들_가공!D623+공여사들_가공!E623,E623-D623),"")</f>
        <v/>
      </c>
      <c r="M623" s="113">
        <f>IF(E623&gt;=기준정보!$H$4,기준정보!$H$6,IF(E623&gt;=기준정보!$H$3,E623-기준정보!$H$3,IF(E623&gt;=기준정보!$H$2,기준정보!$H$5,IF(E623&gt;=기준정보!$H$1,E623-기준정보!$H$1,0))))</f>
        <v>5.3009259259259034E-3</v>
      </c>
      <c r="N623" s="113" t="str">
        <f t="shared" si="114"/>
        <v/>
      </c>
      <c r="O623" s="114" t="str">
        <f t="shared" si="115"/>
        <v/>
      </c>
      <c r="P623" s="120">
        <f t="shared" si="116"/>
        <v>0</v>
      </c>
      <c r="Q623" s="120">
        <f t="shared" si="117"/>
        <v>0</v>
      </c>
      <c r="R623" s="120">
        <f t="shared" si="120"/>
        <v>0</v>
      </c>
      <c r="S623" s="120">
        <f t="shared" si="118"/>
        <v>0</v>
      </c>
      <c r="T623" s="120" t="str">
        <f t="shared" si="110"/>
        <v/>
      </c>
      <c r="U623" s="113">
        <f>IFERROR(IF(P623&lt;8,기준정보!$H$7-N623,0),0)</f>
        <v>0</v>
      </c>
      <c r="V623" s="120">
        <f t="shared" si="119"/>
        <v>0</v>
      </c>
      <c r="W623" s="110"/>
    </row>
    <row r="624" spans="1:23">
      <c r="A624" s="89" t="s">
        <v>852</v>
      </c>
      <c r="B624" s="89" t="s">
        <v>291</v>
      </c>
      <c r="C624" s="89" t="s">
        <v>309</v>
      </c>
      <c r="D624" s="89" t="s">
        <v>50</v>
      </c>
      <c r="E624" s="89" t="s">
        <v>50</v>
      </c>
      <c r="F624" s="102">
        <f t="shared" si="109"/>
        <v>43878</v>
      </c>
      <c r="G624" s="125" t="str">
        <f t="shared" si="111"/>
        <v>2월</v>
      </c>
      <c r="H624" s="108">
        <f t="shared" si="112"/>
        <v>1</v>
      </c>
      <c r="I624" s="108" t="str">
        <f>VLOOKUP(H624,기준정보!D:E,2,FALSE)</f>
        <v>월</v>
      </c>
      <c r="J624" s="110" t="str">
        <f>IFERROR(VLOOKUP(F624,기준정보!A:B,2,FALSE),"")</f>
        <v/>
      </c>
      <c r="K624" s="110" t="str">
        <f t="shared" si="113"/>
        <v>정상근무</v>
      </c>
      <c r="L624" s="113" t="str">
        <f>IFERROR(IF(E624-D624&lt;0,기준정보!$H$11-공여사들_가공!D624+공여사들_가공!E624,E624-D624),"")</f>
        <v/>
      </c>
      <c r="M624" s="113">
        <f>IF(E624&gt;=기준정보!$H$4,기준정보!$H$6,IF(E624&gt;=기준정보!$H$3,E624-기준정보!$H$3,IF(E624&gt;=기준정보!$H$2,기준정보!$H$5,IF(E624&gt;=기준정보!$H$1,E624-기준정보!$H$1,0))))</f>
        <v>0</v>
      </c>
      <c r="N624" s="113" t="str">
        <f t="shared" si="114"/>
        <v/>
      </c>
      <c r="O624" s="114" t="str">
        <f t="shared" si="115"/>
        <v/>
      </c>
      <c r="P624" s="120">
        <f t="shared" si="116"/>
        <v>0</v>
      </c>
      <c r="Q624" s="120">
        <f t="shared" si="117"/>
        <v>0</v>
      </c>
      <c r="R624" s="120">
        <f t="shared" si="120"/>
        <v>0</v>
      </c>
      <c r="S624" s="120">
        <f t="shared" si="118"/>
        <v>0</v>
      </c>
      <c r="T624" s="120" t="str">
        <f t="shared" si="110"/>
        <v/>
      </c>
      <c r="U624" s="113">
        <f>IFERROR(IF(P624&lt;8,기준정보!$H$7-N624,0),0)</f>
        <v>0</v>
      </c>
      <c r="V624" s="120">
        <f t="shared" si="119"/>
        <v>0</v>
      </c>
      <c r="W624" s="110"/>
    </row>
    <row r="625" spans="1:23">
      <c r="A625" s="89" t="s">
        <v>852</v>
      </c>
      <c r="B625" s="89" t="s">
        <v>292</v>
      </c>
      <c r="C625" s="89" t="s">
        <v>45</v>
      </c>
      <c r="D625" s="89" t="s">
        <v>867</v>
      </c>
      <c r="E625" s="89" t="s">
        <v>868</v>
      </c>
      <c r="F625" s="102">
        <f t="shared" si="109"/>
        <v>43878</v>
      </c>
      <c r="G625" s="125" t="str">
        <f t="shared" si="111"/>
        <v>2월</v>
      </c>
      <c r="H625" s="108">
        <f t="shared" si="112"/>
        <v>1</v>
      </c>
      <c r="I625" s="108" t="str">
        <f>VLOOKUP(H625,기준정보!D:E,2,FALSE)</f>
        <v>월</v>
      </c>
      <c r="J625" s="110" t="str">
        <f>IFERROR(VLOOKUP(F625,기준정보!A:B,2,FALSE),"")</f>
        <v/>
      </c>
      <c r="K625" s="110" t="str">
        <f t="shared" si="113"/>
        <v>정상근무</v>
      </c>
      <c r="L625" s="113">
        <f>IFERROR(IF(E625-D625&lt;0,기준정보!$H$11-공여사들_가공!D625+공여사들_가공!E625,E625-D625),"")</f>
        <v>0.39497685185185183</v>
      </c>
      <c r="M625" s="113">
        <f>IF(E625&gt;=기준정보!$H$4,기준정보!$H$6,IF(E625&gt;=기준정보!$H$3,E625-기준정보!$H$3,IF(E625&gt;=기준정보!$H$2,기준정보!$H$5,IF(E625&gt;=기준정보!$H$1,E625-기준정보!$H$1,0))))</f>
        <v>1.3032407407407409E-2</v>
      </c>
      <c r="N625" s="113">
        <f t="shared" si="114"/>
        <v>0.38194444444444442</v>
      </c>
      <c r="O625" s="114">
        <f t="shared" si="115"/>
        <v>9.1666666666666661</v>
      </c>
      <c r="P625" s="120">
        <f t="shared" si="116"/>
        <v>9</v>
      </c>
      <c r="Q625" s="120">
        <f t="shared" si="117"/>
        <v>8</v>
      </c>
      <c r="R625" s="120">
        <f t="shared" si="120"/>
        <v>1</v>
      </c>
      <c r="S625" s="120">
        <f t="shared" si="118"/>
        <v>0</v>
      </c>
      <c r="T625" s="120" t="str">
        <f t="shared" si="110"/>
        <v>정</v>
      </c>
      <c r="U625" s="113">
        <f>IFERROR(IF(P625&lt;8,기준정보!$H$7-N625,0),0)</f>
        <v>0</v>
      </c>
      <c r="V625" s="120">
        <f t="shared" si="119"/>
        <v>0</v>
      </c>
      <c r="W625" s="110"/>
    </row>
    <row r="626" spans="1:23">
      <c r="A626" s="89" t="s">
        <v>869</v>
      </c>
      <c r="B626" s="89" t="s">
        <v>294</v>
      </c>
      <c r="C626" s="89" t="s">
        <v>45</v>
      </c>
      <c r="D626" s="89" t="s">
        <v>50</v>
      </c>
      <c r="E626" s="89" t="s">
        <v>870</v>
      </c>
      <c r="F626" s="102">
        <f t="shared" si="109"/>
        <v>43879</v>
      </c>
      <c r="G626" s="125" t="str">
        <f t="shared" si="111"/>
        <v>2월</v>
      </c>
      <c r="H626" s="108">
        <f t="shared" si="112"/>
        <v>2</v>
      </c>
      <c r="I626" s="108" t="str">
        <f>VLOOKUP(H626,기준정보!D:E,2,FALSE)</f>
        <v>화</v>
      </c>
      <c r="J626" s="110" t="str">
        <f>IFERROR(VLOOKUP(F626,기준정보!A:B,2,FALSE),"")</f>
        <v/>
      </c>
      <c r="K626" s="110" t="str">
        <f t="shared" si="113"/>
        <v>정상근무</v>
      </c>
      <c r="L626" s="113" t="str">
        <f>IFERROR(IF(E626-D626&lt;0,기준정보!$H$11-공여사들_가공!D626+공여사들_가공!E626,E626-D626),"")</f>
        <v/>
      </c>
      <c r="M626" s="113">
        <f>IF(E626&gt;=기준정보!$H$4,기준정보!$H$6,IF(E626&gt;=기준정보!$H$3,E626-기준정보!$H$3,IF(E626&gt;=기준정보!$H$2,기준정보!$H$5,IF(E626&gt;=기준정보!$H$1,E626-기준정보!$H$1,0))))</f>
        <v>3.1805555555555531E-2</v>
      </c>
      <c r="N626" s="113" t="str">
        <f t="shared" si="114"/>
        <v/>
      </c>
      <c r="O626" s="114" t="str">
        <f t="shared" si="115"/>
        <v/>
      </c>
      <c r="P626" s="120">
        <f t="shared" si="116"/>
        <v>0</v>
      </c>
      <c r="Q626" s="120">
        <f t="shared" si="117"/>
        <v>0</v>
      </c>
      <c r="R626" s="120">
        <f t="shared" si="120"/>
        <v>0</v>
      </c>
      <c r="S626" s="120">
        <f t="shared" si="118"/>
        <v>0</v>
      </c>
      <c r="T626" s="120" t="str">
        <f t="shared" si="110"/>
        <v/>
      </c>
      <c r="U626" s="113">
        <f>IFERROR(IF(P626&lt;8,기준정보!$H$7-N626,0),0)</f>
        <v>0</v>
      </c>
      <c r="V626" s="120">
        <f t="shared" si="119"/>
        <v>0</v>
      </c>
      <c r="W626" s="110"/>
    </row>
    <row r="627" spans="1:23">
      <c r="A627" s="89" t="s">
        <v>869</v>
      </c>
      <c r="B627" s="89" t="s">
        <v>295</v>
      </c>
      <c r="C627" s="89" t="s">
        <v>43</v>
      </c>
      <c r="D627" s="89" t="s">
        <v>50</v>
      </c>
      <c r="E627" s="89" t="s">
        <v>50</v>
      </c>
      <c r="F627" s="102">
        <f t="shared" si="109"/>
        <v>43879</v>
      </c>
      <c r="G627" s="125" t="str">
        <f t="shared" si="111"/>
        <v>2월</v>
      </c>
      <c r="H627" s="108">
        <f t="shared" si="112"/>
        <v>2</v>
      </c>
      <c r="I627" s="108" t="str">
        <f>VLOOKUP(H627,기준정보!D:E,2,FALSE)</f>
        <v>화</v>
      </c>
      <c r="J627" s="110" t="str">
        <f>IFERROR(VLOOKUP(F627,기준정보!A:B,2,FALSE),"")</f>
        <v/>
      </c>
      <c r="K627" s="110" t="str">
        <f t="shared" si="113"/>
        <v>정상근무</v>
      </c>
      <c r="L627" s="113" t="str">
        <f>IFERROR(IF(E627-D627&lt;0,기준정보!$H$11-공여사들_가공!D627+공여사들_가공!E627,E627-D627),"")</f>
        <v/>
      </c>
      <c r="M627" s="113">
        <f>IF(E627&gt;=기준정보!$H$4,기준정보!$H$6,IF(E627&gt;=기준정보!$H$3,E627-기준정보!$H$3,IF(E627&gt;=기준정보!$H$2,기준정보!$H$5,IF(E627&gt;=기준정보!$H$1,E627-기준정보!$H$1,0))))</f>
        <v>0</v>
      </c>
      <c r="N627" s="113" t="str">
        <f t="shared" si="114"/>
        <v/>
      </c>
      <c r="O627" s="114" t="str">
        <f t="shared" si="115"/>
        <v/>
      </c>
      <c r="P627" s="120">
        <f t="shared" si="116"/>
        <v>0</v>
      </c>
      <c r="Q627" s="120">
        <f t="shared" si="117"/>
        <v>0</v>
      </c>
      <c r="R627" s="120">
        <f t="shared" si="120"/>
        <v>0</v>
      </c>
      <c r="S627" s="120">
        <f t="shared" si="118"/>
        <v>0</v>
      </c>
      <c r="T627" s="120" t="str">
        <f t="shared" si="110"/>
        <v/>
      </c>
      <c r="U627" s="113">
        <f>IFERROR(IF(P627&lt;8,기준정보!$H$7-N627,0),0)</f>
        <v>0</v>
      </c>
      <c r="V627" s="120">
        <f t="shared" si="119"/>
        <v>0</v>
      </c>
      <c r="W627" s="110"/>
    </row>
    <row r="628" spans="1:23">
      <c r="A628" s="89" t="s">
        <v>869</v>
      </c>
      <c r="B628" s="89" t="s">
        <v>296</v>
      </c>
      <c r="C628" s="89" t="s">
        <v>46</v>
      </c>
      <c r="D628" s="89" t="s">
        <v>871</v>
      </c>
      <c r="E628" s="89" t="s">
        <v>872</v>
      </c>
      <c r="F628" s="102">
        <f t="shared" si="109"/>
        <v>43879</v>
      </c>
      <c r="G628" s="125" t="str">
        <f t="shared" si="111"/>
        <v>2월</v>
      </c>
      <c r="H628" s="108">
        <f t="shared" si="112"/>
        <v>2</v>
      </c>
      <c r="I628" s="108" t="str">
        <f>VLOOKUP(H628,기준정보!D:E,2,FALSE)</f>
        <v>화</v>
      </c>
      <c r="J628" s="110" t="str">
        <f>IFERROR(VLOOKUP(F628,기준정보!A:B,2,FALSE),"")</f>
        <v/>
      </c>
      <c r="K628" s="110" t="str">
        <f t="shared" si="113"/>
        <v>정상근무</v>
      </c>
      <c r="L628" s="113">
        <f>IFERROR(IF(E628-D628&lt;0,기준정보!$H$11-공여사들_가공!D628+공여사들_가공!E628,E628-D628),"")</f>
        <v>0.38050925925925932</v>
      </c>
      <c r="M628" s="113">
        <f>IF(E628&gt;=기준정보!$H$4,기준정보!$H$6,IF(E628&gt;=기준정보!$H$3,E628-기준정보!$H$3,IF(E628&gt;=기준정보!$H$2,기준정보!$H$5,IF(E628&gt;=기준정보!$H$1,E628-기준정보!$H$1,0))))</f>
        <v>2.8888888888888964E-2</v>
      </c>
      <c r="N628" s="113">
        <f t="shared" si="114"/>
        <v>0.35162037037037036</v>
      </c>
      <c r="O628" s="114">
        <f t="shared" si="115"/>
        <v>8.43888888888889</v>
      </c>
      <c r="P628" s="120">
        <f t="shared" si="116"/>
        <v>8</v>
      </c>
      <c r="Q628" s="120">
        <f t="shared" si="117"/>
        <v>8</v>
      </c>
      <c r="R628" s="120">
        <f t="shared" si="120"/>
        <v>0</v>
      </c>
      <c r="S628" s="120">
        <f t="shared" si="118"/>
        <v>0</v>
      </c>
      <c r="T628" s="120" t="str">
        <f t="shared" si="110"/>
        <v>정</v>
      </c>
      <c r="U628" s="113">
        <f>IFERROR(IF(P628&lt;8,기준정보!$H$7-N628,0),0)</f>
        <v>0</v>
      </c>
      <c r="V628" s="120">
        <f t="shared" si="119"/>
        <v>0</v>
      </c>
      <c r="W628" s="110"/>
    </row>
    <row r="629" spans="1:23">
      <c r="A629" s="89" t="s">
        <v>869</v>
      </c>
      <c r="B629" s="89" t="s">
        <v>297</v>
      </c>
      <c r="C629" s="89" t="s">
        <v>45</v>
      </c>
      <c r="D629" s="89" t="s">
        <v>141</v>
      </c>
      <c r="E629" s="89" t="s">
        <v>873</v>
      </c>
      <c r="F629" s="102">
        <f t="shared" si="109"/>
        <v>43879</v>
      </c>
      <c r="G629" s="125" t="str">
        <f t="shared" si="111"/>
        <v>2월</v>
      </c>
      <c r="H629" s="108">
        <f t="shared" si="112"/>
        <v>2</v>
      </c>
      <c r="I629" s="108" t="str">
        <f>VLOOKUP(H629,기준정보!D:E,2,FALSE)</f>
        <v>화</v>
      </c>
      <c r="J629" s="110" t="str">
        <f>IFERROR(VLOOKUP(F629,기준정보!A:B,2,FALSE),"")</f>
        <v/>
      </c>
      <c r="K629" s="110" t="str">
        <f t="shared" si="113"/>
        <v>정상근무</v>
      </c>
      <c r="L629" s="113">
        <f>IFERROR(IF(E629-D629&lt;0,기준정보!$H$11-공여사들_가공!D629+공여사들_가공!E629,E629-D629),"")</f>
        <v>0.33702546296296299</v>
      </c>
      <c r="M629" s="113" t="str">
        <f>IF(E629&gt;=기준정보!$H$4,기준정보!$H$6,IF(E629&gt;=기준정보!$H$3,E629-기준정보!$H$3,IF(E629&gt;=기준정보!$H$2,기준정보!$H$5,IF(E629&gt;=기준정보!$H$1,E629-기준정보!$H$1,0))))</f>
        <v>1:00:00</v>
      </c>
      <c r="N629" s="113">
        <f t="shared" si="114"/>
        <v>0.2953587962962963</v>
      </c>
      <c r="O629" s="114">
        <f t="shared" si="115"/>
        <v>7.0886111111111108</v>
      </c>
      <c r="P629" s="120">
        <f t="shared" si="116"/>
        <v>7</v>
      </c>
      <c r="Q629" s="120">
        <f t="shared" si="117"/>
        <v>7</v>
      </c>
      <c r="R629" s="120">
        <f t="shared" si="120"/>
        <v>0</v>
      </c>
      <c r="S629" s="120">
        <f t="shared" si="118"/>
        <v>0</v>
      </c>
      <c r="T629" s="120" t="str">
        <f t="shared" si="110"/>
        <v>정</v>
      </c>
      <c r="U629" s="113">
        <f>IFERROR(IF(P629&lt;8,기준정보!$H$7-N629,0),0)</f>
        <v>3.7974537037037015E-2</v>
      </c>
      <c r="V629" s="120">
        <f t="shared" si="119"/>
        <v>55</v>
      </c>
      <c r="W629" s="110"/>
    </row>
    <row r="630" spans="1:23">
      <c r="A630" s="89" t="s">
        <v>869</v>
      </c>
      <c r="B630" s="89" t="s">
        <v>298</v>
      </c>
      <c r="C630" s="89" t="s">
        <v>48</v>
      </c>
      <c r="D630" s="89" t="s">
        <v>804</v>
      </c>
      <c r="E630" s="89" t="s">
        <v>874</v>
      </c>
      <c r="F630" s="102">
        <f t="shared" si="109"/>
        <v>43879</v>
      </c>
      <c r="G630" s="125" t="str">
        <f t="shared" si="111"/>
        <v>2월</v>
      </c>
      <c r="H630" s="108">
        <f t="shared" si="112"/>
        <v>2</v>
      </c>
      <c r="I630" s="108" t="str">
        <f>VLOOKUP(H630,기준정보!D:E,2,FALSE)</f>
        <v>화</v>
      </c>
      <c r="J630" s="110" t="str">
        <f>IFERROR(VLOOKUP(F630,기준정보!A:B,2,FALSE),"")</f>
        <v/>
      </c>
      <c r="K630" s="110" t="str">
        <f t="shared" si="113"/>
        <v>정상근무</v>
      </c>
      <c r="L630" s="113">
        <f>IFERROR(IF(E630-D630&lt;0,기준정보!$H$11-공여사들_가공!D630+공여사들_가공!E630,E630-D630),"")</f>
        <v>0.39583333333333337</v>
      </c>
      <c r="M630" s="113">
        <f>IF(E630&gt;=기준정보!$H$4,기준정보!$H$6,IF(E630&gt;=기준정보!$H$3,E630-기준정보!$H$3,IF(E630&gt;=기준정보!$H$2,기준정보!$H$5,IF(E630&gt;=기준정보!$H$1,E630-기준정보!$H$1,0))))</f>
        <v>2.4560185185185213E-2</v>
      </c>
      <c r="N630" s="113">
        <f t="shared" si="114"/>
        <v>0.37127314814814816</v>
      </c>
      <c r="O630" s="114">
        <f t="shared" si="115"/>
        <v>8.9105555555555558</v>
      </c>
      <c r="P630" s="120">
        <f t="shared" si="116"/>
        <v>8</v>
      </c>
      <c r="Q630" s="120">
        <f t="shared" si="117"/>
        <v>8</v>
      </c>
      <c r="R630" s="120">
        <f t="shared" si="120"/>
        <v>0</v>
      </c>
      <c r="S630" s="120">
        <f t="shared" si="118"/>
        <v>0</v>
      </c>
      <c r="T630" s="120" t="str">
        <f t="shared" si="110"/>
        <v>정</v>
      </c>
      <c r="U630" s="113">
        <f>IFERROR(IF(P630&lt;8,기준정보!$H$7-N630,0),0)</f>
        <v>0</v>
      </c>
      <c r="V630" s="120">
        <f t="shared" si="119"/>
        <v>0</v>
      </c>
      <c r="W630" s="110"/>
    </row>
    <row r="631" spans="1:23">
      <c r="A631" s="89" t="s">
        <v>869</v>
      </c>
      <c r="B631" s="89" t="s">
        <v>299</v>
      </c>
      <c r="C631" s="89" t="s">
        <v>47</v>
      </c>
      <c r="D631" s="89" t="s">
        <v>341</v>
      </c>
      <c r="E631" s="89" t="s">
        <v>875</v>
      </c>
      <c r="F631" s="102">
        <f t="shared" si="109"/>
        <v>43879</v>
      </c>
      <c r="G631" s="125" t="str">
        <f t="shared" si="111"/>
        <v>2월</v>
      </c>
      <c r="H631" s="108">
        <f t="shared" si="112"/>
        <v>2</v>
      </c>
      <c r="I631" s="108" t="str">
        <f>VLOOKUP(H631,기준정보!D:E,2,FALSE)</f>
        <v>화</v>
      </c>
      <c r="J631" s="110" t="str">
        <f>IFERROR(VLOOKUP(F631,기준정보!A:B,2,FALSE),"")</f>
        <v/>
      </c>
      <c r="K631" s="110" t="str">
        <f t="shared" si="113"/>
        <v>정상근무</v>
      </c>
      <c r="L631" s="113">
        <f>IFERROR(IF(E631-D631&lt;0,기준정보!$H$11-공여사들_가공!D631+공여사들_가공!E631,E631-D631),"")</f>
        <v>0.40577546296296302</v>
      </c>
      <c r="M631" s="113" t="str">
        <f>IF(E631&gt;=기준정보!$H$4,기준정보!$H$6,IF(E631&gt;=기준정보!$H$3,E631-기준정보!$H$3,IF(E631&gt;=기준정보!$H$2,기준정보!$H$5,IF(E631&gt;=기준정보!$H$1,E631-기준정보!$H$1,0))))</f>
        <v>2:00:00</v>
      </c>
      <c r="N631" s="113">
        <f t="shared" si="114"/>
        <v>0.3224421296296297</v>
      </c>
      <c r="O631" s="114">
        <f t="shared" si="115"/>
        <v>7.7386111111111111</v>
      </c>
      <c r="P631" s="120">
        <f t="shared" si="116"/>
        <v>7</v>
      </c>
      <c r="Q631" s="120">
        <f t="shared" si="117"/>
        <v>7</v>
      </c>
      <c r="R631" s="120">
        <f t="shared" si="120"/>
        <v>0</v>
      </c>
      <c r="S631" s="120">
        <f t="shared" si="118"/>
        <v>0</v>
      </c>
      <c r="T631" s="120" t="str">
        <f t="shared" si="110"/>
        <v>정</v>
      </c>
      <c r="U631" s="113">
        <f>IFERROR(IF(P631&lt;8,기준정보!$H$7-N631,0),0)</f>
        <v>1.0891203703703611E-2</v>
      </c>
      <c r="V631" s="120">
        <f t="shared" si="119"/>
        <v>16</v>
      </c>
      <c r="W631" s="110"/>
    </row>
    <row r="632" spans="1:23">
      <c r="A632" s="89" t="s">
        <v>869</v>
      </c>
      <c r="B632" s="89" t="s">
        <v>300</v>
      </c>
      <c r="C632" s="89" t="s">
        <v>47</v>
      </c>
      <c r="D632" s="89" t="s">
        <v>876</v>
      </c>
      <c r="E632" s="89" t="s">
        <v>877</v>
      </c>
      <c r="F632" s="102">
        <f t="shared" si="109"/>
        <v>43879</v>
      </c>
      <c r="G632" s="125" t="str">
        <f t="shared" si="111"/>
        <v>2월</v>
      </c>
      <c r="H632" s="108">
        <f t="shared" si="112"/>
        <v>2</v>
      </c>
      <c r="I632" s="108" t="str">
        <f>VLOOKUP(H632,기준정보!D:E,2,FALSE)</f>
        <v>화</v>
      </c>
      <c r="J632" s="110" t="str">
        <f>IFERROR(VLOOKUP(F632,기준정보!A:B,2,FALSE),"")</f>
        <v/>
      </c>
      <c r="K632" s="110" t="str">
        <f t="shared" si="113"/>
        <v>정상근무</v>
      </c>
      <c r="L632" s="113">
        <f>IFERROR(IF(E632-D632&lt;0,기준정보!$H$11-공여사들_가공!D632+공여사들_가공!E632,E632-D632),"")</f>
        <v>0.49569444444444444</v>
      </c>
      <c r="M632" s="113" t="str">
        <f>IF(E632&gt;=기준정보!$H$4,기준정보!$H$6,IF(E632&gt;=기준정보!$H$3,E632-기준정보!$H$3,IF(E632&gt;=기준정보!$H$2,기준정보!$H$5,IF(E632&gt;=기준정보!$H$1,E632-기준정보!$H$1,0))))</f>
        <v>2:00:00</v>
      </c>
      <c r="N632" s="113">
        <f t="shared" si="114"/>
        <v>0.41236111111111112</v>
      </c>
      <c r="O632" s="114">
        <f t="shared" si="115"/>
        <v>9.8966666666666665</v>
      </c>
      <c r="P632" s="120">
        <f t="shared" si="116"/>
        <v>9</v>
      </c>
      <c r="Q632" s="120">
        <f t="shared" si="117"/>
        <v>8</v>
      </c>
      <c r="R632" s="120">
        <f t="shared" si="120"/>
        <v>1</v>
      </c>
      <c r="S632" s="120">
        <f t="shared" si="118"/>
        <v>0</v>
      </c>
      <c r="T632" s="120" t="str">
        <f t="shared" si="110"/>
        <v>정</v>
      </c>
      <c r="U632" s="113">
        <f>IFERROR(IF(P632&lt;8,기준정보!$H$7-N632,0),0)</f>
        <v>0</v>
      </c>
      <c r="V632" s="120">
        <f t="shared" si="119"/>
        <v>0</v>
      </c>
      <c r="W632" s="110"/>
    </row>
    <row r="633" spans="1:23">
      <c r="A633" s="89" t="s">
        <v>869</v>
      </c>
      <c r="B633" s="89" t="s">
        <v>301</v>
      </c>
      <c r="C633" s="89" t="s">
        <v>44</v>
      </c>
      <c r="D633" s="89" t="s">
        <v>824</v>
      </c>
      <c r="E633" s="89" t="s">
        <v>878</v>
      </c>
      <c r="F633" s="102">
        <f t="shared" si="109"/>
        <v>43879</v>
      </c>
      <c r="G633" s="125" t="str">
        <f t="shared" si="111"/>
        <v>2월</v>
      </c>
      <c r="H633" s="108">
        <f t="shared" si="112"/>
        <v>2</v>
      </c>
      <c r="I633" s="108" t="str">
        <f>VLOOKUP(H633,기준정보!D:E,2,FALSE)</f>
        <v>화</v>
      </c>
      <c r="J633" s="110" t="str">
        <f>IFERROR(VLOOKUP(F633,기준정보!A:B,2,FALSE),"")</f>
        <v/>
      </c>
      <c r="K633" s="110" t="str">
        <f t="shared" si="113"/>
        <v>정상근무</v>
      </c>
      <c r="L633" s="113">
        <f>IFERROR(IF(E633-D633&lt;0,기준정보!$H$11-공여사들_가공!D633+공여사들_가공!E633,E633-D633),"")</f>
        <v>0.38927083333333329</v>
      </c>
      <c r="M633" s="113">
        <f>IF(E633&gt;=기준정보!$H$4,기준정보!$H$6,IF(E633&gt;=기준정보!$H$3,E633-기준정보!$H$3,IF(E633&gt;=기준정보!$H$2,기준정보!$H$5,IF(E633&gt;=기준정보!$H$1,E633-기준정보!$H$1,0))))</f>
        <v>3.1851851851851798E-2</v>
      </c>
      <c r="N633" s="113">
        <f t="shared" si="114"/>
        <v>0.35741898148148149</v>
      </c>
      <c r="O633" s="114">
        <f t="shared" si="115"/>
        <v>8.5780555555555544</v>
      </c>
      <c r="P633" s="120">
        <f t="shared" si="116"/>
        <v>8</v>
      </c>
      <c r="Q633" s="120">
        <f t="shared" si="117"/>
        <v>8</v>
      </c>
      <c r="R633" s="120">
        <f t="shared" si="120"/>
        <v>0</v>
      </c>
      <c r="S633" s="120">
        <f t="shared" si="118"/>
        <v>0</v>
      </c>
      <c r="T633" s="120" t="str">
        <f t="shared" si="110"/>
        <v>정</v>
      </c>
      <c r="U633" s="113">
        <f>IFERROR(IF(P633&lt;8,기준정보!$H$7-N633,0),0)</f>
        <v>0</v>
      </c>
      <c r="V633" s="120">
        <f t="shared" si="119"/>
        <v>0</v>
      </c>
      <c r="W633" s="110"/>
    </row>
    <row r="634" spans="1:23">
      <c r="A634" s="89" t="s">
        <v>869</v>
      </c>
      <c r="B634" s="89" t="s">
        <v>288</v>
      </c>
      <c r="C634" s="89" t="s">
        <v>45</v>
      </c>
      <c r="D634" s="89" t="s">
        <v>192</v>
      </c>
      <c r="E634" s="89" t="s">
        <v>879</v>
      </c>
      <c r="F634" s="102">
        <f t="shared" si="109"/>
        <v>43879</v>
      </c>
      <c r="G634" s="125" t="str">
        <f t="shared" si="111"/>
        <v>2월</v>
      </c>
      <c r="H634" s="108">
        <f t="shared" si="112"/>
        <v>2</v>
      </c>
      <c r="I634" s="108" t="str">
        <f>VLOOKUP(H634,기준정보!D:E,2,FALSE)</f>
        <v>화</v>
      </c>
      <c r="J634" s="110" t="str">
        <f>IFERROR(VLOOKUP(F634,기준정보!A:B,2,FALSE),"")</f>
        <v/>
      </c>
      <c r="K634" s="110" t="str">
        <f t="shared" si="113"/>
        <v>정상근무</v>
      </c>
      <c r="L634" s="113">
        <f>IFERROR(IF(E634-D634&lt;0,기준정보!$H$11-공여사들_가공!D634+공여사들_가공!E634,E634-D634),"")</f>
        <v>0.39093749999999999</v>
      </c>
      <c r="M634" s="113">
        <f>IF(E634&gt;=기준정보!$H$4,기준정보!$H$6,IF(E634&gt;=기준정보!$H$3,E634-기준정보!$H$3,IF(E634&gt;=기준정보!$H$2,기준정보!$H$5,IF(E634&gt;=기준정보!$H$1,E634-기준정보!$H$1,0))))</f>
        <v>1.3993055555555522E-2</v>
      </c>
      <c r="N634" s="113">
        <f t="shared" si="114"/>
        <v>0.37694444444444447</v>
      </c>
      <c r="O634" s="114">
        <f t="shared" si="115"/>
        <v>9.0466666666666669</v>
      </c>
      <c r="P634" s="120">
        <f t="shared" si="116"/>
        <v>9</v>
      </c>
      <c r="Q634" s="120">
        <f t="shared" si="117"/>
        <v>8</v>
      </c>
      <c r="R634" s="120">
        <f t="shared" si="120"/>
        <v>1</v>
      </c>
      <c r="S634" s="120">
        <f t="shared" si="118"/>
        <v>0</v>
      </c>
      <c r="T634" s="120" t="str">
        <f t="shared" si="110"/>
        <v>정</v>
      </c>
      <c r="U634" s="113">
        <f>IFERROR(IF(P634&lt;8,기준정보!$H$7-N634,0),0)</f>
        <v>0</v>
      </c>
      <c r="V634" s="120">
        <f t="shared" si="119"/>
        <v>0</v>
      </c>
      <c r="W634" s="110"/>
    </row>
    <row r="635" spans="1:23">
      <c r="A635" s="89" t="s">
        <v>869</v>
      </c>
      <c r="B635" s="89" t="s">
        <v>289</v>
      </c>
      <c r="C635" s="89" t="s">
        <v>44</v>
      </c>
      <c r="D635" s="89" t="s">
        <v>880</v>
      </c>
      <c r="E635" s="89" t="s">
        <v>881</v>
      </c>
      <c r="F635" s="102">
        <f t="shared" si="109"/>
        <v>43879</v>
      </c>
      <c r="G635" s="125" t="str">
        <f t="shared" si="111"/>
        <v>2월</v>
      </c>
      <c r="H635" s="108">
        <f t="shared" si="112"/>
        <v>2</v>
      </c>
      <c r="I635" s="108" t="str">
        <f>VLOOKUP(H635,기준정보!D:E,2,FALSE)</f>
        <v>화</v>
      </c>
      <c r="J635" s="110" t="str">
        <f>IFERROR(VLOOKUP(F635,기준정보!A:B,2,FALSE),"")</f>
        <v/>
      </c>
      <c r="K635" s="110" t="str">
        <f t="shared" si="113"/>
        <v>정상근무</v>
      </c>
      <c r="L635" s="113">
        <f>IFERROR(IF(E635-D635&lt;0,기준정보!$H$11-공여사들_가공!D635+공여사들_가공!E635,E635-D635),"")</f>
        <v>0.4992245370370369</v>
      </c>
      <c r="M635" s="113" t="str">
        <f>IF(E635&gt;=기준정보!$H$4,기준정보!$H$6,IF(E635&gt;=기준정보!$H$3,E635-기준정보!$H$3,IF(E635&gt;=기준정보!$H$2,기준정보!$H$5,IF(E635&gt;=기준정보!$H$1,E635-기준정보!$H$1,0))))</f>
        <v>2:00:00</v>
      </c>
      <c r="N635" s="113">
        <f t="shared" si="114"/>
        <v>0.41589120370370358</v>
      </c>
      <c r="O635" s="114">
        <f t="shared" si="115"/>
        <v>9.9813888888888886</v>
      </c>
      <c r="P635" s="120">
        <f t="shared" si="116"/>
        <v>9</v>
      </c>
      <c r="Q635" s="120">
        <f t="shared" si="117"/>
        <v>8</v>
      </c>
      <c r="R635" s="120">
        <f t="shared" si="120"/>
        <v>1</v>
      </c>
      <c r="S635" s="120">
        <f t="shared" si="118"/>
        <v>0</v>
      </c>
      <c r="T635" s="120" t="str">
        <f t="shared" si="110"/>
        <v>정</v>
      </c>
      <c r="U635" s="113">
        <f>IFERROR(IF(P635&lt;8,기준정보!$H$7-N635,0),0)</f>
        <v>0</v>
      </c>
      <c r="V635" s="120">
        <f t="shared" si="119"/>
        <v>0</v>
      </c>
      <c r="W635" s="110"/>
    </row>
    <row r="636" spans="1:23">
      <c r="A636" s="89" t="s">
        <v>869</v>
      </c>
      <c r="B636" s="89" t="s">
        <v>290</v>
      </c>
      <c r="C636" s="89" t="s">
        <v>49</v>
      </c>
      <c r="D636" s="89" t="s">
        <v>882</v>
      </c>
      <c r="E636" s="89" t="s">
        <v>883</v>
      </c>
      <c r="F636" s="102">
        <f t="shared" si="109"/>
        <v>43879</v>
      </c>
      <c r="G636" s="125" t="str">
        <f t="shared" si="111"/>
        <v>2월</v>
      </c>
      <c r="H636" s="108">
        <f t="shared" si="112"/>
        <v>2</v>
      </c>
      <c r="I636" s="108" t="str">
        <f>VLOOKUP(H636,기준정보!D:E,2,FALSE)</f>
        <v>화</v>
      </c>
      <c r="J636" s="110" t="str">
        <f>IFERROR(VLOOKUP(F636,기준정보!A:B,2,FALSE),"")</f>
        <v/>
      </c>
      <c r="K636" s="110" t="str">
        <f t="shared" si="113"/>
        <v>정상근무</v>
      </c>
      <c r="L636" s="113">
        <f>IFERROR(IF(E636-D636&lt;0,기준정보!$H$11-공여사들_가공!D636+공여사들_가공!E636,E636-D636),"")</f>
        <v>0.45483796296296292</v>
      </c>
      <c r="M636" s="113" t="str">
        <f>IF(E636&gt;=기준정보!$H$4,기준정보!$H$6,IF(E636&gt;=기준정보!$H$3,E636-기준정보!$H$3,IF(E636&gt;=기준정보!$H$2,기준정보!$H$5,IF(E636&gt;=기준정보!$H$1,E636-기준정보!$H$1,0))))</f>
        <v>2:00:00</v>
      </c>
      <c r="N636" s="113">
        <f t="shared" si="114"/>
        <v>0.3715046296296296</v>
      </c>
      <c r="O636" s="114">
        <f t="shared" si="115"/>
        <v>8.9161111111111122</v>
      </c>
      <c r="P636" s="120">
        <f t="shared" si="116"/>
        <v>8</v>
      </c>
      <c r="Q636" s="120">
        <f t="shared" si="117"/>
        <v>8</v>
      </c>
      <c r="R636" s="120">
        <f t="shared" si="120"/>
        <v>0</v>
      </c>
      <c r="S636" s="120">
        <f t="shared" si="118"/>
        <v>0</v>
      </c>
      <c r="T636" s="120" t="str">
        <f t="shared" si="110"/>
        <v>정</v>
      </c>
      <c r="U636" s="113">
        <f>IFERROR(IF(P636&lt;8,기준정보!$H$7-N636,0),0)</f>
        <v>0</v>
      </c>
      <c r="V636" s="120">
        <f t="shared" si="119"/>
        <v>0</v>
      </c>
      <c r="W636" s="110"/>
    </row>
    <row r="637" spans="1:23">
      <c r="A637" s="89" t="s">
        <v>869</v>
      </c>
      <c r="B637" s="89" t="s">
        <v>291</v>
      </c>
      <c r="C637" s="89" t="s">
        <v>309</v>
      </c>
      <c r="D637" s="89" t="s">
        <v>458</v>
      </c>
      <c r="E637" s="89" t="s">
        <v>884</v>
      </c>
      <c r="F637" s="102">
        <f t="shared" si="109"/>
        <v>43879</v>
      </c>
      <c r="G637" s="125" t="str">
        <f t="shared" si="111"/>
        <v>2월</v>
      </c>
      <c r="H637" s="108">
        <f t="shared" si="112"/>
        <v>2</v>
      </c>
      <c r="I637" s="108" t="str">
        <f>VLOOKUP(H637,기준정보!D:E,2,FALSE)</f>
        <v>화</v>
      </c>
      <c r="J637" s="110" t="str">
        <f>IFERROR(VLOOKUP(F637,기준정보!A:B,2,FALSE),"")</f>
        <v/>
      </c>
      <c r="K637" s="110" t="str">
        <f t="shared" si="113"/>
        <v>정상근무</v>
      </c>
      <c r="L637" s="113">
        <f>IFERROR(IF(E637-D637&lt;0,기준정보!$H$11-공여사들_가공!D637+공여사들_가공!E637,E637-D637),"")</f>
        <v>0.48725694444444451</v>
      </c>
      <c r="M637" s="113" t="str">
        <f>IF(E637&gt;=기준정보!$H$4,기준정보!$H$6,IF(E637&gt;=기준정보!$H$3,E637-기준정보!$H$3,IF(E637&gt;=기준정보!$H$2,기준정보!$H$5,IF(E637&gt;=기준정보!$H$1,E637-기준정보!$H$1,0))))</f>
        <v>2:00:00</v>
      </c>
      <c r="N637" s="113">
        <f t="shared" si="114"/>
        <v>0.40392361111111119</v>
      </c>
      <c r="O637" s="114">
        <f t="shared" si="115"/>
        <v>9.6941666666666677</v>
      </c>
      <c r="P637" s="120">
        <f t="shared" si="116"/>
        <v>9</v>
      </c>
      <c r="Q637" s="120">
        <f t="shared" si="117"/>
        <v>8</v>
      </c>
      <c r="R637" s="120">
        <f t="shared" si="120"/>
        <v>1</v>
      </c>
      <c r="S637" s="120">
        <f t="shared" si="118"/>
        <v>0</v>
      </c>
      <c r="T637" s="120" t="str">
        <f t="shared" si="110"/>
        <v>정</v>
      </c>
      <c r="U637" s="113">
        <f>IFERROR(IF(P637&lt;8,기준정보!$H$7-N637,0),0)</f>
        <v>0</v>
      </c>
      <c r="V637" s="120">
        <f t="shared" si="119"/>
        <v>0</v>
      </c>
      <c r="W637" s="110"/>
    </row>
    <row r="638" spans="1:23">
      <c r="A638" s="89" t="s">
        <v>869</v>
      </c>
      <c r="B638" s="89" t="s">
        <v>292</v>
      </c>
      <c r="C638" s="89" t="s">
        <v>45</v>
      </c>
      <c r="D638" s="89" t="s">
        <v>885</v>
      </c>
      <c r="E638" s="89" t="s">
        <v>886</v>
      </c>
      <c r="F638" s="102">
        <f t="shared" si="109"/>
        <v>43879</v>
      </c>
      <c r="G638" s="125" t="str">
        <f t="shared" si="111"/>
        <v>2월</v>
      </c>
      <c r="H638" s="108">
        <f t="shared" si="112"/>
        <v>2</v>
      </c>
      <c r="I638" s="108" t="str">
        <f>VLOOKUP(H638,기준정보!D:E,2,FALSE)</f>
        <v>화</v>
      </c>
      <c r="J638" s="110" t="str">
        <f>IFERROR(VLOOKUP(F638,기준정보!A:B,2,FALSE),"")</f>
        <v/>
      </c>
      <c r="K638" s="110" t="str">
        <f t="shared" si="113"/>
        <v>정상근무</v>
      </c>
      <c r="L638" s="113">
        <f>IFERROR(IF(E638-D638&lt;0,기준정보!$H$11-공여사들_가공!D638+공여사들_가공!E638,E638-D638),"")</f>
        <v>0.40737268518518521</v>
      </c>
      <c r="M638" s="113">
        <f>IF(E638&gt;=기준정보!$H$4,기준정보!$H$6,IF(E638&gt;=기준정보!$H$3,E638-기준정보!$H$3,IF(E638&gt;=기준정보!$H$2,기준정보!$H$5,IF(E638&gt;=기준정보!$H$1,E638-기준정보!$H$1,0))))</f>
        <v>2.7337962962962981E-2</v>
      </c>
      <c r="N638" s="113">
        <f t="shared" si="114"/>
        <v>0.38003472222222223</v>
      </c>
      <c r="O638" s="114">
        <f t="shared" si="115"/>
        <v>9.1208333333333336</v>
      </c>
      <c r="P638" s="120">
        <f t="shared" si="116"/>
        <v>9</v>
      </c>
      <c r="Q638" s="120">
        <f t="shared" si="117"/>
        <v>8</v>
      </c>
      <c r="R638" s="120">
        <f t="shared" si="120"/>
        <v>1</v>
      </c>
      <c r="S638" s="120">
        <f t="shared" si="118"/>
        <v>0</v>
      </c>
      <c r="T638" s="120" t="str">
        <f t="shared" si="110"/>
        <v>정</v>
      </c>
      <c r="U638" s="113">
        <f>IFERROR(IF(P638&lt;8,기준정보!$H$7-N638,0),0)</f>
        <v>0</v>
      </c>
      <c r="V638" s="120">
        <f t="shared" si="119"/>
        <v>0</v>
      </c>
      <c r="W638" s="110"/>
    </row>
    <row r="639" spans="1:23">
      <c r="A639" s="89" t="s">
        <v>887</v>
      </c>
      <c r="B639" s="89" t="s">
        <v>294</v>
      </c>
      <c r="C639" s="89" t="s">
        <v>45</v>
      </c>
      <c r="D639" s="89" t="s">
        <v>65</v>
      </c>
      <c r="E639" s="89" t="s">
        <v>888</v>
      </c>
      <c r="F639" s="102">
        <f t="shared" si="109"/>
        <v>43880</v>
      </c>
      <c r="G639" s="125" t="str">
        <f t="shared" si="111"/>
        <v>2월</v>
      </c>
      <c r="H639" s="108">
        <f t="shared" si="112"/>
        <v>3</v>
      </c>
      <c r="I639" s="108" t="str">
        <f>VLOOKUP(H639,기준정보!D:E,2,FALSE)</f>
        <v>수</v>
      </c>
      <c r="J639" s="110" t="str">
        <f>IFERROR(VLOOKUP(F639,기준정보!A:B,2,FALSE),"")</f>
        <v/>
      </c>
      <c r="K639" s="110" t="str">
        <f t="shared" si="113"/>
        <v>정상근무</v>
      </c>
      <c r="L639" s="113">
        <f>IFERROR(IF(E639-D639&lt;0,기준정보!$H$11-공여사들_가공!D639+공여사들_가공!E639,E639-D639),"")</f>
        <v>0.43884259259259256</v>
      </c>
      <c r="M639" s="113" t="str">
        <f>IF(E639&gt;=기준정보!$H$4,기준정보!$H$6,IF(E639&gt;=기준정보!$H$3,E639-기준정보!$H$3,IF(E639&gt;=기준정보!$H$2,기준정보!$H$5,IF(E639&gt;=기준정보!$H$1,E639-기준정보!$H$1,0))))</f>
        <v>2:00:00</v>
      </c>
      <c r="N639" s="113">
        <f t="shared" si="114"/>
        <v>0.35550925925925925</v>
      </c>
      <c r="O639" s="114">
        <f t="shared" si="115"/>
        <v>8.5322222222222237</v>
      </c>
      <c r="P639" s="120">
        <f t="shared" si="116"/>
        <v>8</v>
      </c>
      <c r="Q639" s="120">
        <f t="shared" si="117"/>
        <v>8</v>
      </c>
      <c r="R639" s="120">
        <f t="shared" si="120"/>
        <v>0</v>
      </c>
      <c r="S639" s="120">
        <f t="shared" si="118"/>
        <v>0</v>
      </c>
      <c r="T639" s="120" t="str">
        <f t="shared" si="110"/>
        <v>정</v>
      </c>
      <c r="U639" s="113">
        <f>IFERROR(IF(P639&lt;8,기준정보!$H$7-N639,0),0)</f>
        <v>0</v>
      </c>
      <c r="V639" s="120">
        <f t="shared" si="119"/>
        <v>0</v>
      </c>
      <c r="W639" s="110"/>
    </row>
    <row r="640" spans="1:23">
      <c r="A640" s="89" t="s">
        <v>887</v>
      </c>
      <c r="B640" s="89" t="s">
        <v>295</v>
      </c>
      <c r="C640" s="89" t="s">
        <v>43</v>
      </c>
      <c r="D640" s="89" t="s">
        <v>889</v>
      </c>
      <c r="E640" s="89" t="s">
        <v>50</v>
      </c>
      <c r="F640" s="102">
        <f t="shared" si="109"/>
        <v>43880</v>
      </c>
      <c r="G640" s="125" t="str">
        <f t="shared" si="111"/>
        <v>2월</v>
      </c>
      <c r="H640" s="108">
        <f t="shared" si="112"/>
        <v>3</v>
      </c>
      <c r="I640" s="108" t="str">
        <f>VLOOKUP(H640,기준정보!D:E,2,FALSE)</f>
        <v>수</v>
      </c>
      <c r="J640" s="110" t="str">
        <f>IFERROR(VLOOKUP(F640,기준정보!A:B,2,FALSE),"")</f>
        <v/>
      </c>
      <c r="K640" s="110" t="str">
        <f t="shared" si="113"/>
        <v>정상근무</v>
      </c>
      <c r="L640" s="113" t="str">
        <f>IFERROR(IF(E640-D640&lt;0,기준정보!$H$11-공여사들_가공!D640+공여사들_가공!E640,E640-D640),"")</f>
        <v/>
      </c>
      <c r="M640" s="113">
        <f>IF(E640&gt;=기준정보!$H$4,기준정보!$H$6,IF(E640&gt;=기준정보!$H$3,E640-기준정보!$H$3,IF(E640&gt;=기준정보!$H$2,기준정보!$H$5,IF(E640&gt;=기준정보!$H$1,E640-기준정보!$H$1,0))))</f>
        <v>0</v>
      </c>
      <c r="N640" s="113" t="str">
        <f t="shared" si="114"/>
        <v/>
      </c>
      <c r="O640" s="114" t="str">
        <f t="shared" si="115"/>
        <v/>
      </c>
      <c r="P640" s="120">
        <f t="shared" si="116"/>
        <v>0</v>
      </c>
      <c r="Q640" s="120">
        <f t="shared" si="117"/>
        <v>0</v>
      </c>
      <c r="R640" s="120">
        <f t="shared" si="120"/>
        <v>0</v>
      </c>
      <c r="S640" s="120">
        <f t="shared" si="118"/>
        <v>0</v>
      </c>
      <c r="T640" s="120" t="str">
        <f t="shared" si="110"/>
        <v/>
      </c>
      <c r="U640" s="113">
        <f>IFERROR(IF(P640&lt;8,기준정보!$H$7-N640,0),0)</f>
        <v>0</v>
      </c>
      <c r="V640" s="120">
        <f t="shared" si="119"/>
        <v>0</v>
      </c>
      <c r="W640" s="110"/>
    </row>
    <row r="641" spans="1:23">
      <c r="A641" s="89" t="s">
        <v>887</v>
      </c>
      <c r="B641" s="89" t="s">
        <v>296</v>
      </c>
      <c r="C641" s="89" t="s">
        <v>46</v>
      </c>
      <c r="D641" s="89" t="s">
        <v>890</v>
      </c>
      <c r="E641" s="89" t="s">
        <v>891</v>
      </c>
      <c r="F641" s="102">
        <f t="shared" si="109"/>
        <v>43880</v>
      </c>
      <c r="G641" s="125" t="str">
        <f t="shared" si="111"/>
        <v>2월</v>
      </c>
      <c r="H641" s="108">
        <f t="shared" si="112"/>
        <v>3</v>
      </c>
      <c r="I641" s="108" t="str">
        <f>VLOOKUP(H641,기준정보!D:E,2,FALSE)</f>
        <v>수</v>
      </c>
      <c r="J641" s="110" t="str">
        <f>IFERROR(VLOOKUP(F641,기준정보!A:B,2,FALSE),"")</f>
        <v/>
      </c>
      <c r="K641" s="110" t="str">
        <f t="shared" si="113"/>
        <v>정상근무</v>
      </c>
      <c r="L641" s="113">
        <f>IFERROR(IF(E641-D641&lt;0,기준정보!$H$11-공여사들_가공!D641+공여사들_가공!E641,E641-D641),"")</f>
        <v>0.37660879629629634</v>
      </c>
      <c r="M641" s="113">
        <f>IF(E641&gt;=기준정보!$H$4,기준정보!$H$6,IF(E641&gt;=기준정보!$H$3,E641-기준정보!$H$3,IF(E641&gt;=기준정보!$H$2,기준정보!$H$5,IF(E641&gt;=기준정보!$H$1,E641-기준정보!$H$1,0))))</f>
        <v>8.4259259259259478E-3</v>
      </c>
      <c r="N641" s="113">
        <f t="shared" si="114"/>
        <v>0.3681828703703704</v>
      </c>
      <c r="O641" s="114">
        <f t="shared" si="115"/>
        <v>8.8363888888888891</v>
      </c>
      <c r="P641" s="120">
        <f t="shared" si="116"/>
        <v>8</v>
      </c>
      <c r="Q641" s="120">
        <f t="shared" si="117"/>
        <v>8</v>
      </c>
      <c r="R641" s="120">
        <f t="shared" si="120"/>
        <v>0</v>
      </c>
      <c r="S641" s="120">
        <f t="shared" si="118"/>
        <v>0</v>
      </c>
      <c r="T641" s="120" t="str">
        <f t="shared" si="110"/>
        <v>정</v>
      </c>
      <c r="U641" s="113">
        <f>IFERROR(IF(P641&lt;8,기준정보!$H$7-N641,0),0)</f>
        <v>0</v>
      </c>
      <c r="V641" s="120">
        <f t="shared" si="119"/>
        <v>0</v>
      </c>
      <c r="W641" s="110"/>
    </row>
    <row r="642" spans="1:23">
      <c r="A642" s="89" t="s">
        <v>887</v>
      </c>
      <c r="B642" s="89" t="s">
        <v>297</v>
      </c>
      <c r="C642" s="89" t="s">
        <v>45</v>
      </c>
      <c r="D642" s="89" t="s">
        <v>892</v>
      </c>
      <c r="E642" s="89" t="s">
        <v>893</v>
      </c>
      <c r="F642" s="102">
        <f t="shared" ref="F642:F705" si="121">DATE(LEFT(A642,4),MID(A642,6,2),MID(A642,9,2))</f>
        <v>43880</v>
      </c>
      <c r="G642" s="125" t="str">
        <f t="shared" si="111"/>
        <v>2월</v>
      </c>
      <c r="H642" s="108">
        <f t="shared" si="112"/>
        <v>3</v>
      </c>
      <c r="I642" s="108" t="str">
        <f>VLOOKUP(H642,기준정보!D:E,2,FALSE)</f>
        <v>수</v>
      </c>
      <c r="J642" s="110" t="str">
        <f>IFERROR(VLOOKUP(F642,기준정보!A:B,2,FALSE),"")</f>
        <v/>
      </c>
      <c r="K642" s="110" t="str">
        <f t="shared" si="113"/>
        <v>정상근무</v>
      </c>
      <c r="L642" s="113">
        <f>IFERROR(IF(E642-D642&lt;0,기준정보!$H$11-공여사들_가공!D642+공여사들_가공!E642,E642-D642),"")</f>
        <v>0.32864583333333341</v>
      </c>
      <c r="M642" s="113" t="str">
        <f>IF(E642&gt;=기준정보!$H$4,기준정보!$H$6,IF(E642&gt;=기준정보!$H$3,E642-기준정보!$H$3,IF(E642&gt;=기준정보!$H$2,기준정보!$H$5,IF(E642&gt;=기준정보!$H$1,E642-기준정보!$H$1,0))))</f>
        <v>1:00:00</v>
      </c>
      <c r="N642" s="113">
        <f t="shared" si="114"/>
        <v>0.28697916666666673</v>
      </c>
      <c r="O642" s="114">
        <f t="shared" si="115"/>
        <v>6.8874999999999993</v>
      </c>
      <c r="P642" s="120">
        <f t="shared" si="116"/>
        <v>6</v>
      </c>
      <c r="Q642" s="120">
        <f t="shared" si="117"/>
        <v>6</v>
      </c>
      <c r="R642" s="120">
        <f t="shared" si="120"/>
        <v>0</v>
      </c>
      <c r="S642" s="120">
        <f t="shared" si="118"/>
        <v>0</v>
      </c>
      <c r="T642" s="120" t="str">
        <f t="shared" ref="T642:T705" si="122">IF(AND(K642="휴무",P642&gt;0),"특",IF(P642&gt;0,"정",""))</f>
        <v>정</v>
      </c>
      <c r="U642" s="113">
        <f>IFERROR(IF(P642&lt;8,기준정보!$H$7-N642,0),0)</f>
        <v>4.6354166666666585E-2</v>
      </c>
      <c r="V642" s="120">
        <f t="shared" si="119"/>
        <v>67</v>
      </c>
      <c r="W642" s="110"/>
    </row>
    <row r="643" spans="1:23">
      <c r="A643" s="89" t="s">
        <v>887</v>
      </c>
      <c r="B643" s="89" t="s">
        <v>298</v>
      </c>
      <c r="C643" s="89" t="s">
        <v>48</v>
      </c>
      <c r="D643" s="89" t="s">
        <v>894</v>
      </c>
      <c r="E643" s="89" t="s">
        <v>895</v>
      </c>
      <c r="F643" s="102">
        <f t="shared" si="121"/>
        <v>43880</v>
      </c>
      <c r="G643" s="125" t="str">
        <f t="shared" ref="G643:G706" si="123">MONTH(F643)&amp;"월"</f>
        <v>2월</v>
      </c>
      <c r="H643" s="108">
        <f t="shared" ref="H643:H706" si="124">WEEKDAY(F643,2)</f>
        <v>3</v>
      </c>
      <c r="I643" s="108" t="str">
        <f>VLOOKUP(H643,기준정보!D:E,2,FALSE)</f>
        <v>수</v>
      </c>
      <c r="J643" s="110" t="str">
        <f>IFERROR(VLOOKUP(F643,기준정보!A:B,2,FALSE),"")</f>
        <v/>
      </c>
      <c r="K643" s="110" t="str">
        <f t="shared" ref="K643:K706" si="125">IF(OR(I643="토",I643="일"),"휴무",IF(J643="","정상근무","휴무"))</f>
        <v>정상근무</v>
      </c>
      <c r="L643" s="113">
        <f>IFERROR(IF(E643-D643&lt;0,기준정보!$H$11-공여사들_가공!D643+공여사들_가공!E643,E643-D643),"")</f>
        <v>0.49849537037037023</v>
      </c>
      <c r="M643" s="113" t="str">
        <f>IF(E643&gt;=기준정보!$H$4,기준정보!$H$6,IF(E643&gt;=기준정보!$H$3,E643-기준정보!$H$3,IF(E643&gt;=기준정보!$H$2,기준정보!$H$5,IF(E643&gt;=기준정보!$H$1,E643-기준정보!$H$1,0))))</f>
        <v>2:00:00</v>
      </c>
      <c r="N643" s="113">
        <f t="shared" ref="N643:N706" si="126">IFERROR(L643-M643,"")</f>
        <v>0.41516203703703691</v>
      </c>
      <c r="O643" s="114">
        <f t="shared" ref="O643:O706" si="127">IFERROR(HOUR(N643)+MINUTE(N643)/60+SECOND(N643)/3600,"")</f>
        <v>9.9638888888888886</v>
      </c>
      <c r="P643" s="120">
        <f t="shared" ref="P643:P706" si="128">IFERROR(ROUNDDOWN(O643,0),0)</f>
        <v>9</v>
      </c>
      <c r="Q643" s="120">
        <f t="shared" ref="Q643:Q706" si="129">IF(P643&lt;8,P643,8)</f>
        <v>8</v>
      </c>
      <c r="R643" s="120">
        <f t="shared" si="120"/>
        <v>1</v>
      </c>
      <c r="S643" s="120">
        <f t="shared" ref="S643:S706" si="130">P643-Q643-R643</f>
        <v>0</v>
      </c>
      <c r="T643" s="120" t="str">
        <f t="shared" si="122"/>
        <v>정</v>
      </c>
      <c r="U643" s="113">
        <f>IFERROR(IF(P643&lt;8,기준정보!$H$7-N643,0),0)</f>
        <v>0</v>
      </c>
      <c r="V643" s="120">
        <f t="shared" ref="V643:V706" si="131">ROUND(IFERROR(HOUR(U643)+MINUTE(U643)/60+SECOND(U643)/3600,"")*60,0)</f>
        <v>0</v>
      </c>
      <c r="W643" s="110"/>
    </row>
    <row r="644" spans="1:23">
      <c r="A644" s="89" t="s">
        <v>887</v>
      </c>
      <c r="B644" s="89" t="s">
        <v>299</v>
      </c>
      <c r="C644" s="89" t="s">
        <v>47</v>
      </c>
      <c r="D644" s="89" t="s">
        <v>896</v>
      </c>
      <c r="E644" s="89" t="s">
        <v>897</v>
      </c>
      <c r="F644" s="102">
        <f t="shared" si="121"/>
        <v>43880</v>
      </c>
      <c r="G644" s="125" t="str">
        <f t="shared" si="123"/>
        <v>2월</v>
      </c>
      <c r="H644" s="108">
        <f t="shared" si="124"/>
        <v>3</v>
      </c>
      <c r="I644" s="108" t="str">
        <f>VLOOKUP(H644,기준정보!D:E,2,FALSE)</f>
        <v>수</v>
      </c>
      <c r="J644" s="110" t="str">
        <f>IFERROR(VLOOKUP(F644,기준정보!A:B,2,FALSE),"")</f>
        <v/>
      </c>
      <c r="K644" s="110" t="str">
        <f t="shared" si="125"/>
        <v>정상근무</v>
      </c>
      <c r="L644" s="113">
        <f>IFERROR(IF(E644-D644&lt;0,기준정보!$H$11-공여사들_가공!D644+공여사들_가공!E644,E644-D644),"")</f>
        <v>0.47515046296296287</v>
      </c>
      <c r="M644" s="113" t="str">
        <f>IF(E644&gt;=기준정보!$H$4,기준정보!$H$6,IF(E644&gt;=기준정보!$H$3,E644-기준정보!$H$3,IF(E644&gt;=기준정보!$H$2,기준정보!$H$5,IF(E644&gt;=기준정보!$H$1,E644-기준정보!$H$1,0))))</f>
        <v>2:00:00</v>
      </c>
      <c r="N644" s="113">
        <f t="shared" si="126"/>
        <v>0.39181712962962956</v>
      </c>
      <c r="O644" s="114">
        <f t="shared" si="127"/>
        <v>9.4036111111111111</v>
      </c>
      <c r="P644" s="120">
        <f t="shared" si="128"/>
        <v>9</v>
      </c>
      <c r="Q644" s="120">
        <f t="shared" si="129"/>
        <v>8</v>
      </c>
      <c r="R644" s="120">
        <f t="shared" si="120"/>
        <v>1</v>
      </c>
      <c r="S644" s="120">
        <f t="shared" si="130"/>
        <v>0</v>
      </c>
      <c r="T644" s="120" t="str">
        <f t="shared" si="122"/>
        <v>정</v>
      </c>
      <c r="U644" s="113">
        <f>IFERROR(IF(P644&lt;8,기준정보!$H$7-N644,0),0)</f>
        <v>0</v>
      </c>
      <c r="V644" s="120">
        <f t="shared" si="131"/>
        <v>0</v>
      </c>
      <c r="W644" s="110"/>
    </row>
    <row r="645" spans="1:23">
      <c r="A645" s="89" t="s">
        <v>887</v>
      </c>
      <c r="B645" s="89" t="s">
        <v>300</v>
      </c>
      <c r="C645" s="89" t="s">
        <v>47</v>
      </c>
      <c r="D645" s="89" t="s">
        <v>197</v>
      </c>
      <c r="E645" s="89" t="s">
        <v>898</v>
      </c>
      <c r="F645" s="102">
        <f t="shared" si="121"/>
        <v>43880</v>
      </c>
      <c r="G645" s="125" t="str">
        <f t="shared" si="123"/>
        <v>2월</v>
      </c>
      <c r="H645" s="108">
        <f t="shared" si="124"/>
        <v>3</v>
      </c>
      <c r="I645" s="108" t="str">
        <f>VLOOKUP(H645,기준정보!D:E,2,FALSE)</f>
        <v>수</v>
      </c>
      <c r="J645" s="110" t="str">
        <f>IFERROR(VLOOKUP(F645,기준정보!A:B,2,FALSE),"")</f>
        <v/>
      </c>
      <c r="K645" s="110" t="str">
        <f t="shared" si="125"/>
        <v>정상근무</v>
      </c>
      <c r="L645" s="113">
        <f>IFERROR(IF(E645-D645&lt;0,기준정보!$H$11-공여사들_가공!D645+공여사들_가공!E645,E645-D645),"")</f>
        <v>0.52503472222222225</v>
      </c>
      <c r="M645" s="113" t="str">
        <f>IF(E645&gt;=기준정보!$H$4,기준정보!$H$6,IF(E645&gt;=기준정보!$H$3,E645-기준정보!$H$3,IF(E645&gt;=기준정보!$H$2,기준정보!$H$5,IF(E645&gt;=기준정보!$H$1,E645-기준정보!$H$1,0))))</f>
        <v>2:00:00</v>
      </c>
      <c r="N645" s="113">
        <f t="shared" si="126"/>
        <v>0.44170138888888894</v>
      </c>
      <c r="O645" s="114">
        <f t="shared" si="127"/>
        <v>10.600833333333332</v>
      </c>
      <c r="P645" s="120">
        <f t="shared" si="128"/>
        <v>10</v>
      </c>
      <c r="Q645" s="120">
        <f t="shared" si="129"/>
        <v>8</v>
      </c>
      <c r="R645" s="120">
        <f t="shared" si="120"/>
        <v>2</v>
      </c>
      <c r="S645" s="120">
        <f t="shared" si="130"/>
        <v>0</v>
      </c>
      <c r="T645" s="120" t="str">
        <f t="shared" si="122"/>
        <v>정</v>
      </c>
      <c r="U645" s="113">
        <f>IFERROR(IF(P645&lt;8,기준정보!$H$7-N645,0),0)</f>
        <v>0</v>
      </c>
      <c r="V645" s="120">
        <f t="shared" si="131"/>
        <v>0</v>
      </c>
      <c r="W645" s="110"/>
    </row>
    <row r="646" spans="1:23">
      <c r="A646" s="89" t="s">
        <v>887</v>
      </c>
      <c r="B646" s="89" t="s">
        <v>301</v>
      </c>
      <c r="C646" s="89" t="s">
        <v>44</v>
      </c>
      <c r="D646" s="89" t="s">
        <v>737</v>
      </c>
      <c r="E646" s="89" t="s">
        <v>899</v>
      </c>
      <c r="F646" s="102">
        <f t="shared" si="121"/>
        <v>43880</v>
      </c>
      <c r="G646" s="125" t="str">
        <f t="shared" si="123"/>
        <v>2월</v>
      </c>
      <c r="H646" s="108">
        <f t="shared" si="124"/>
        <v>3</v>
      </c>
      <c r="I646" s="108" t="str">
        <f>VLOOKUP(H646,기준정보!D:E,2,FALSE)</f>
        <v>수</v>
      </c>
      <c r="J646" s="110" t="str">
        <f>IFERROR(VLOOKUP(F646,기준정보!A:B,2,FALSE),"")</f>
        <v/>
      </c>
      <c r="K646" s="110" t="str">
        <f t="shared" si="125"/>
        <v>정상근무</v>
      </c>
      <c r="L646" s="113">
        <f>IFERROR(IF(E646-D646&lt;0,기준정보!$H$11-공여사들_가공!D646+공여사들_가공!E646,E646-D646),"")</f>
        <v>0.36387731481481478</v>
      </c>
      <c r="M646" s="113">
        <f>IF(E646&gt;=기준정보!$H$4,기준정보!$H$6,IF(E646&gt;=기준정보!$H$3,E646-기준정보!$H$3,IF(E646&gt;=기준정보!$H$2,기준정보!$H$5,IF(E646&gt;=기준정보!$H$1,E646-기준정보!$H$1,0))))</f>
        <v>9.0393518518517846E-3</v>
      </c>
      <c r="N646" s="113">
        <f t="shared" si="126"/>
        <v>0.35483796296296299</v>
      </c>
      <c r="O646" s="114">
        <f t="shared" si="127"/>
        <v>8.5161111111111119</v>
      </c>
      <c r="P646" s="120">
        <f t="shared" si="128"/>
        <v>8</v>
      </c>
      <c r="Q646" s="120">
        <f t="shared" si="129"/>
        <v>8</v>
      </c>
      <c r="R646" s="120">
        <f t="shared" si="120"/>
        <v>0</v>
      </c>
      <c r="S646" s="120">
        <f t="shared" si="130"/>
        <v>0</v>
      </c>
      <c r="T646" s="120" t="str">
        <f t="shared" si="122"/>
        <v>정</v>
      </c>
      <c r="U646" s="113">
        <f>IFERROR(IF(P646&lt;8,기준정보!$H$7-N646,0),0)</f>
        <v>0</v>
      </c>
      <c r="V646" s="120">
        <f t="shared" si="131"/>
        <v>0</v>
      </c>
      <c r="W646" s="110"/>
    </row>
    <row r="647" spans="1:23">
      <c r="A647" s="89" t="s">
        <v>887</v>
      </c>
      <c r="B647" s="89" t="s">
        <v>288</v>
      </c>
      <c r="C647" s="89" t="s">
        <v>45</v>
      </c>
      <c r="D647" s="89" t="s">
        <v>900</v>
      </c>
      <c r="E647" s="89" t="s">
        <v>901</v>
      </c>
      <c r="F647" s="102">
        <f t="shared" si="121"/>
        <v>43880</v>
      </c>
      <c r="G647" s="125" t="str">
        <f t="shared" si="123"/>
        <v>2월</v>
      </c>
      <c r="H647" s="108">
        <f t="shared" si="124"/>
        <v>3</v>
      </c>
      <c r="I647" s="108" t="str">
        <f>VLOOKUP(H647,기준정보!D:E,2,FALSE)</f>
        <v>수</v>
      </c>
      <c r="J647" s="110" t="str">
        <f>IFERROR(VLOOKUP(F647,기준정보!A:B,2,FALSE),"")</f>
        <v/>
      </c>
      <c r="K647" s="110" t="str">
        <f t="shared" si="125"/>
        <v>정상근무</v>
      </c>
      <c r="L647" s="113">
        <f>IFERROR(IF(E647-D647&lt;0,기준정보!$H$11-공여사들_가공!D647+공여사들_가공!E647,E647-D647),"")</f>
        <v>0.39915509259259258</v>
      </c>
      <c r="M647" s="113">
        <f>IF(E647&gt;=기준정보!$H$4,기준정보!$H$6,IF(E647&gt;=기준정보!$H$3,E647-기준정보!$H$3,IF(E647&gt;=기준정보!$H$2,기준정보!$H$5,IF(E647&gt;=기준정보!$H$1,E647-기준정보!$H$1,0))))</f>
        <v>2.1053240740740775E-2</v>
      </c>
      <c r="N647" s="113">
        <f t="shared" si="126"/>
        <v>0.3781018518518518</v>
      </c>
      <c r="O647" s="114">
        <f t="shared" si="127"/>
        <v>9.0744444444444436</v>
      </c>
      <c r="P647" s="120">
        <f t="shared" si="128"/>
        <v>9</v>
      </c>
      <c r="Q647" s="120">
        <f t="shared" si="129"/>
        <v>8</v>
      </c>
      <c r="R647" s="120">
        <f t="shared" si="120"/>
        <v>1</v>
      </c>
      <c r="S647" s="120">
        <f t="shared" si="130"/>
        <v>0</v>
      </c>
      <c r="T647" s="120" t="str">
        <f t="shared" si="122"/>
        <v>정</v>
      </c>
      <c r="U647" s="113">
        <f>IFERROR(IF(P647&lt;8,기준정보!$H$7-N647,0),0)</f>
        <v>0</v>
      </c>
      <c r="V647" s="120">
        <f t="shared" si="131"/>
        <v>0</v>
      </c>
      <c r="W647" s="110"/>
    </row>
    <row r="648" spans="1:23">
      <c r="A648" s="89" t="s">
        <v>887</v>
      </c>
      <c r="B648" s="89" t="s">
        <v>289</v>
      </c>
      <c r="C648" s="89" t="s">
        <v>44</v>
      </c>
      <c r="D648" s="89" t="s">
        <v>902</v>
      </c>
      <c r="E648" s="89" t="s">
        <v>903</v>
      </c>
      <c r="F648" s="102">
        <f t="shared" si="121"/>
        <v>43880</v>
      </c>
      <c r="G648" s="125" t="str">
        <f t="shared" si="123"/>
        <v>2월</v>
      </c>
      <c r="H648" s="108">
        <f t="shared" si="124"/>
        <v>3</v>
      </c>
      <c r="I648" s="108" t="str">
        <f>VLOOKUP(H648,기준정보!D:E,2,FALSE)</f>
        <v>수</v>
      </c>
      <c r="J648" s="110" t="str">
        <f>IFERROR(VLOOKUP(F648,기준정보!A:B,2,FALSE),"")</f>
        <v/>
      </c>
      <c r="K648" s="110" t="str">
        <f t="shared" si="125"/>
        <v>정상근무</v>
      </c>
      <c r="L648" s="113">
        <f>IFERROR(IF(E648-D648&lt;0,기준정보!$H$11-공여사들_가공!D648+공여사들_가공!E648,E648-D648),"")</f>
        <v>0.47317129629629634</v>
      </c>
      <c r="M648" s="113" t="str">
        <f>IF(E648&gt;=기준정보!$H$4,기준정보!$H$6,IF(E648&gt;=기준정보!$H$3,E648-기준정보!$H$3,IF(E648&gt;=기준정보!$H$2,기준정보!$H$5,IF(E648&gt;=기준정보!$H$1,E648-기준정보!$H$1,0))))</f>
        <v>2:00:00</v>
      </c>
      <c r="N648" s="113">
        <f t="shared" si="126"/>
        <v>0.38983796296296302</v>
      </c>
      <c r="O648" s="114">
        <f t="shared" si="127"/>
        <v>9.3561111111111099</v>
      </c>
      <c r="P648" s="120">
        <f t="shared" si="128"/>
        <v>9</v>
      </c>
      <c r="Q648" s="120">
        <f t="shared" si="129"/>
        <v>8</v>
      </c>
      <c r="R648" s="120">
        <f t="shared" si="120"/>
        <v>1</v>
      </c>
      <c r="S648" s="120">
        <f t="shared" si="130"/>
        <v>0</v>
      </c>
      <c r="T648" s="120" t="str">
        <f t="shared" si="122"/>
        <v>정</v>
      </c>
      <c r="U648" s="113">
        <f>IFERROR(IF(P648&lt;8,기준정보!$H$7-N648,0),0)</f>
        <v>0</v>
      </c>
      <c r="V648" s="120">
        <f t="shared" si="131"/>
        <v>0</v>
      </c>
      <c r="W648" s="110"/>
    </row>
    <row r="649" spans="1:23">
      <c r="A649" s="89" t="s">
        <v>887</v>
      </c>
      <c r="B649" s="89" t="s">
        <v>290</v>
      </c>
      <c r="C649" s="89" t="s">
        <v>49</v>
      </c>
      <c r="D649" s="89" t="s">
        <v>904</v>
      </c>
      <c r="E649" s="89" t="s">
        <v>57</v>
      </c>
      <c r="F649" s="102">
        <f t="shared" si="121"/>
        <v>43880</v>
      </c>
      <c r="G649" s="125" t="str">
        <f t="shared" si="123"/>
        <v>2월</v>
      </c>
      <c r="H649" s="108">
        <f t="shared" si="124"/>
        <v>3</v>
      </c>
      <c r="I649" s="108" t="str">
        <f>VLOOKUP(H649,기준정보!D:E,2,FALSE)</f>
        <v>수</v>
      </c>
      <c r="J649" s="110" t="str">
        <f>IFERROR(VLOOKUP(F649,기준정보!A:B,2,FALSE),"")</f>
        <v/>
      </c>
      <c r="K649" s="110" t="str">
        <f t="shared" si="125"/>
        <v>정상근무</v>
      </c>
      <c r="L649" s="113">
        <f>IFERROR(IF(E649-D649&lt;0,기준정보!$H$11-공여사들_가공!D649+공여사들_가공!E649,E649-D649),"")</f>
        <v>0.49478009259259254</v>
      </c>
      <c r="M649" s="113" t="str">
        <f>IF(E649&gt;=기준정보!$H$4,기준정보!$H$6,IF(E649&gt;=기준정보!$H$3,E649-기준정보!$H$3,IF(E649&gt;=기준정보!$H$2,기준정보!$H$5,IF(E649&gt;=기준정보!$H$1,E649-기준정보!$H$1,0))))</f>
        <v>2:00:00</v>
      </c>
      <c r="N649" s="113">
        <f t="shared" si="126"/>
        <v>0.41144675925925922</v>
      </c>
      <c r="O649" s="114">
        <f t="shared" si="127"/>
        <v>9.8747222222222231</v>
      </c>
      <c r="P649" s="120">
        <f t="shared" si="128"/>
        <v>9</v>
      </c>
      <c r="Q649" s="120">
        <f t="shared" si="129"/>
        <v>8</v>
      </c>
      <c r="R649" s="120">
        <f t="shared" si="120"/>
        <v>1</v>
      </c>
      <c r="S649" s="120">
        <f t="shared" si="130"/>
        <v>0</v>
      </c>
      <c r="T649" s="120" t="str">
        <f t="shared" si="122"/>
        <v>정</v>
      </c>
      <c r="U649" s="113">
        <f>IFERROR(IF(P649&lt;8,기준정보!$H$7-N649,0),0)</f>
        <v>0</v>
      </c>
      <c r="V649" s="120">
        <f t="shared" si="131"/>
        <v>0</v>
      </c>
      <c r="W649" s="110"/>
    </row>
    <row r="650" spans="1:23">
      <c r="A650" s="89" t="s">
        <v>887</v>
      </c>
      <c r="B650" s="89" t="s">
        <v>291</v>
      </c>
      <c r="C650" s="89" t="s">
        <v>309</v>
      </c>
      <c r="D650" s="89" t="s">
        <v>151</v>
      </c>
      <c r="E650" s="89" t="s">
        <v>232</v>
      </c>
      <c r="F650" s="102">
        <f t="shared" si="121"/>
        <v>43880</v>
      </c>
      <c r="G650" s="125" t="str">
        <f t="shared" si="123"/>
        <v>2월</v>
      </c>
      <c r="H650" s="108">
        <f t="shared" si="124"/>
        <v>3</v>
      </c>
      <c r="I650" s="108" t="str">
        <f>VLOOKUP(H650,기준정보!D:E,2,FALSE)</f>
        <v>수</v>
      </c>
      <c r="J650" s="110" t="str">
        <f>IFERROR(VLOOKUP(F650,기준정보!A:B,2,FALSE),"")</f>
        <v/>
      </c>
      <c r="K650" s="110" t="str">
        <f t="shared" si="125"/>
        <v>정상근무</v>
      </c>
      <c r="L650" s="113">
        <f>IFERROR(IF(E650-D650&lt;0,기준정보!$H$11-공여사들_가공!D650+공여사들_가공!E650,E650-D650),"")</f>
        <v>0.37337962962962967</v>
      </c>
      <c r="M650" s="113">
        <f>IF(E650&gt;=기준정보!$H$4,기준정보!$H$6,IF(E650&gt;=기준정보!$H$3,E650-기준정보!$H$3,IF(E650&gt;=기준정보!$H$2,기준정보!$H$5,IF(E650&gt;=기준정보!$H$1,E650-기준정보!$H$1,0))))</f>
        <v>1.1886574074074119E-2</v>
      </c>
      <c r="N650" s="113">
        <f t="shared" si="126"/>
        <v>0.36149305555555555</v>
      </c>
      <c r="O650" s="114">
        <f t="shared" si="127"/>
        <v>8.6758333333333333</v>
      </c>
      <c r="P650" s="120">
        <f t="shared" si="128"/>
        <v>8</v>
      </c>
      <c r="Q650" s="120">
        <f t="shared" si="129"/>
        <v>8</v>
      </c>
      <c r="R650" s="120">
        <f t="shared" si="120"/>
        <v>0</v>
      </c>
      <c r="S650" s="120">
        <f t="shared" si="130"/>
        <v>0</v>
      </c>
      <c r="T650" s="120" t="str">
        <f t="shared" si="122"/>
        <v>정</v>
      </c>
      <c r="U650" s="113">
        <f>IFERROR(IF(P650&lt;8,기준정보!$H$7-N650,0),0)</f>
        <v>0</v>
      </c>
      <c r="V650" s="120">
        <f t="shared" si="131"/>
        <v>0</v>
      </c>
      <c r="W650" s="110"/>
    </row>
    <row r="651" spans="1:23">
      <c r="A651" s="89" t="s">
        <v>887</v>
      </c>
      <c r="B651" s="89" t="s">
        <v>292</v>
      </c>
      <c r="C651" s="89" t="s">
        <v>45</v>
      </c>
      <c r="D651" s="89" t="s">
        <v>905</v>
      </c>
      <c r="E651" s="89" t="s">
        <v>906</v>
      </c>
      <c r="F651" s="102">
        <f t="shared" si="121"/>
        <v>43880</v>
      </c>
      <c r="G651" s="125" t="str">
        <f t="shared" si="123"/>
        <v>2월</v>
      </c>
      <c r="H651" s="108">
        <f t="shared" si="124"/>
        <v>3</v>
      </c>
      <c r="I651" s="108" t="str">
        <f>VLOOKUP(H651,기준정보!D:E,2,FALSE)</f>
        <v>수</v>
      </c>
      <c r="J651" s="110" t="str">
        <f>IFERROR(VLOOKUP(F651,기준정보!A:B,2,FALSE),"")</f>
        <v/>
      </c>
      <c r="K651" s="110" t="str">
        <f t="shared" si="125"/>
        <v>정상근무</v>
      </c>
      <c r="L651" s="113">
        <f>IFERROR(IF(E651-D651&lt;0,기준정보!$H$11-공여사들_가공!D651+공여사들_가공!E651,E651-D651),"")</f>
        <v>0.39834490740740741</v>
      </c>
      <c r="M651" s="113">
        <f>IF(E651&gt;=기준정보!$H$4,기준정보!$H$6,IF(E651&gt;=기준정보!$H$3,E651-기준정보!$H$3,IF(E651&gt;=기준정보!$H$2,기준정보!$H$5,IF(E651&gt;=기준정보!$H$1,E651-기준정보!$H$1,0))))</f>
        <v>2.0995370370370359E-2</v>
      </c>
      <c r="N651" s="113">
        <f t="shared" si="126"/>
        <v>0.37734953703703705</v>
      </c>
      <c r="O651" s="114">
        <f t="shared" si="127"/>
        <v>9.0563888888888897</v>
      </c>
      <c r="P651" s="120">
        <f t="shared" si="128"/>
        <v>9</v>
      </c>
      <c r="Q651" s="120">
        <f t="shared" si="129"/>
        <v>8</v>
      </c>
      <c r="R651" s="120">
        <f t="shared" si="120"/>
        <v>1</v>
      </c>
      <c r="S651" s="120">
        <f t="shared" si="130"/>
        <v>0</v>
      </c>
      <c r="T651" s="120" t="str">
        <f t="shared" si="122"/>
        <v>정</v>
      </c>
      <c r="U651" s="113">
        <f>IFERROR(IF(P651&lt;8,기준정보!$H$7-N651,0),0)</f>
        <v>0</v>
      </c>
      <c r="V651" s="120">
        <f t="shared" si="131"/>
        <v>0</v>
      </c>
      <c r="W651" s="110"/>
    </row>
    <row r="652" spans="1:23">
      <c r="A652" s="89" t="s">
        <v>907</v>
      </c>
      <c r="B652" s="89" t="s">
        <v>294</v>
      </c>
      <c r="C652" s="89" t="s">
        <v>45</v>
      </c>
      <c r="D652" s="89" t="s">
        <v>120</v>
      </c>
      <c r="E652" s="89" t="s">
        <v>908</v>
      </c>
      <c r="F652" s="102">
        <f t="shared" si="121"/>
        <v>43881</v>
      </c>
      <c r="G652" s="125" t="str">
        <f t="shared" si="123"/>
        <v>2월</v>
      </c>
      <c r="H652" s="108">
        <f t="shared" si="124"/>
        <v>4</v>
      </c>
      <c r="I652" s="108" t="str">
        <f>VLOOKUP(H652,기준정보!D:E,2,FALSE)</f>
        <v>목</v>
      </c>
      <c r="J652" s="110" t="str">
        <f>IFERROR(VLOOKUP(F652,기준정보!A:B,2,FALSE),"")</f>
        <v/>
      </c>
      <c r="K652" s="110" t="str">
        <f t="shared" si="125"/>
        <v>정상근무</v>
      </c>
      <c r="L652" s="113">
        <f>IFERROR(IF(E652-D652&lt;0,기준정보!$H$11-공여사들_가공!D652+공여사들_가공!E652,E652-D652),"")</f>
        <v>0.3659722222222222</v>
      </c>
      <c r="M652" s="113">
        <f>IF(E652&gt;=기준정보!$H$4,기준정보!$H$6,IF(E652&gt;=기준정보!$H$3,E652-기준정보!$H$3,IF(E652&gt;=기준정보!$H$2,기준정보!$H$5,IF(E652&gt;=기준정보!$H$1,E652-기준정보!$H$1,0))))</f>
        <v>1.3946759259259256E-2</v>
      </c>
      <c r="N652" s="113">
        <f t="shared" si="126"/>
        <v>0.35202546296296294</v>
      </c>
      <c r="O652" s="114">
        <f t="shared" si="127"/>
        <v>8.4486111111111111</v>
      </c>
      <c r="P652" s="120">
        <f t="shared" si="128"/>
        <v>8</v>
      </c>
      <c r="Q652" s="120">
        <f t="shared" si="129"/>
        <v>8</v>
      </c>
      <c r="R652" s="120">
        <f t="shared" si="120"/>
        <v>0</v>
      </c>
      <c r="S652" s="120">
        <f t="shared" si="130"/>
        <v>0</v>
      </c>
      <c r="T652" s="120" t="str">
        <f t="shared" si="122"/>
        <v>정</v>
      </c>
      <c r="U652" s="113">
        <f>IFERROR(IF(P652&lt;8,기준정보!$H$7-N652,0),0)</f>
        <v>0</v>
      </c>
      <c r="V652" s="120">
        <f t="shared" si="131"/>
        <v>0</v>
      </c>
      <c r="W652" s="110"/>
    </row>
    <row r="653" spans="1:23">
      <c r="A653" s="89" t="s">
        <v>907</v>
      </c>
      <c r="B653" s="89" t="s">
        <v>295</v>
      </c>
      <c r="C653" s="89" t="s">
        <v>43</v>
      </c>
      <c r="D653" s="89" t="s">
        <v>909</v>
      </c>
      <c r="E653" s="89" t="s">
        <v>910</v>
      </c>
      <c r="F653" s="102">
        <f t="shared" si="121"/>
        <v>43881</v>
      </c>
      <c r="G653" s="125" t="str">
        <f t="shared" si="123"/>
        <v>2월</v>
      </c>
      <c r="H653" s="108">
        <f t="shared" si="124"/>
        <v>4</v>
      </c>
      <c r="I653" s="108" t="str">
        <f>VLOOKUP(H653,기준정보!D:E,2,FALSE)</f>
        <v>목</v>
      </c>
      <c r="J653" s="110" t="str">
        <f>IFERROR(VLOOKUP(F653,기준정보!A:B,2,FALSE),"")</f>
        <v/>
      </c>
      <c r="K653" s="110" t="str">
        <f t="shared" si="125"/>
        <v>정상근무</v>
      </c>
      <c r="L653" s="113">
        <f>IFERROR(IF(E653-D653&lt;0,기준정보!$H$11-공여사들_가공!D653+공여사들_가공!E653,E653-D653),"")</f>
        <v>0.38253472222222218</v>
      </c>
      <c r="M653" s="113">
        <f>IF(E653&gt;=기준정보!$H$4,기준정보!$H$6,IF(E653&gt;=기준정보!$H$3,E653-기준정보!$H$3,IF(E653&gt;=기준정보!$H$2,기준정보!$H$5,IF(E653&gt;=기준정보!$H$1,E653-기준정보!$H$1,0))))</f>
        <v>7.5347222222221788E-3</v>
      </c>
      <c r="N653" s="113">
        <f t="shared" si="126"/>
        <v>0.375</v>
      </c>
      <c r="O653" s="114">
        <f t="shared" si="127"/>
        <v>9</v>
      </c>
      <c r="P653" s="120">
        <f t="shared" si="128"/>
        <v>9</v>
      </c>
      <c r="Q653" s="120">
        <f t="shared" si="129"/>
        <v>8</v>
      </c>
      <c r="R653" s="120">
        <f t="shared" si="120"/>
        <v>1</v>
      </c>
      <c r="S653" s="120">
        <f t="shared" si="130"/>
        <v>0</v>
      </c>
      <c r="T653" s="120" t="str">
        <f t="shared" si="122"/>
        <v>정</v>
      </c>
      <c r="U653" s="113">
        <f>IFERROR(IF(P653&lt;8,기준정보!$H$7-N653,0),0)</f>
        <v>0</v>
      </c>
      <c r="V653" s="120">
        <f t="shared" si="131"/>
        <v>0</v>
      </c>
      <c r="W653" s="110"/>
    </row>
    <row r="654" spans="1:23">
      <c r="A654" s="89" t="s">
        <v>907</v>
      </c>
      <c r="B654" s="89" t="s">
        <v>296</v>
      </c>
      <c r="C654" s="89" t="s">
        <v>46</v>
      </c>
      <c r="D654" s="89" t="s">
        <v>396</v>
      </c>
      <c r="E654" s="89" t="s">
        <v>50</v>
      </c>
      <c r="F654" s="102">
        <f t="shared" si="121"/>
        <v>43881</v>
      </c>
      <c r="G654" s="125" t="str">
        <f t="shared" si="123"/>
        <v>2월</v>
      </c>
      <c r="H654" s="108">
        <f t="shared" si="124"/>
        <v>4</v>
      </c>
      <c r="I654" s="108" t="str">
        <f>VLOOKUP(H654,기준정보!D:E,2,FALSE)</f>
        <v>목</v>
      </c>
      <c r="J654" s="110" t="str">
        <f>IFERROR(VLOOKUP(F654,기준정보!A:B,2,FALSE),"")</f>
        <v/>
      </c>
      <c r="K654" s="110" t="str">
        <f t="shared" si="125"/>
        <v>정상근무</v>
      </c>
      <c r="L654" s="113" t="str">
        <f>IFERROR(IF(E654-D654&lt;0,기준정보!$H$11-공여사들_가공!D654+공여사들_가공!E654,E654-D654),"")</f>
        <v/>
      </c>
      <c r="M654" s="113">
        <f>IF(E654&gt;=기준정보!$H$4,기준정보!$H$6,IF(E654&gt;=기준정보!$H$3,E654-기준정보!$H$3,IF(E654&gt;=기준정보!$H$2,기준정보!$H$5,IF(E654&gt;=기준정보!$H$1,E654-기준정보!$H$1,0))))</f>
        <v>0</v>
      </c>
      <c r="N654" s="113" t="str">
        <f t="shared" si="126"/>
        <v/>
      </c>
      <c r="O654" s="114" t="str">
        <f t="shared" si="127"/>
        <v/>
      </c>
      <c r="P654" s="120">
        <f t="shared" si="128"/>
        <v>0</v>
      </c>
      <c r="Q654" s="120">
        <f t="shared" si="129"/>
        <v>0</v>
      </c>
      <c r="R654" s="120">
        <f t="shared" si="120"/>
        <v>0</v>
      </c>
      <c r="S654" s="120">
        <f t="shared" si="130"/>
        <v>0</v>
      </c>
      <c r="T654" s="120" t="str">
        <f t="shared" si="122"/>
        <v/>
      </c>
      <c r="U654" s="113">
        <f>IFERROR(IF(P654&lt;8,기준정보!$H$7-N654,0),0)</f>
        <v>0</v>
      </c>
      <c r="V654" s="120">
        <f t="shared" si="131"/>
        <v>0</v>
      </c>
      <c r="W654" s="110"/>
    </row>
    <row r="655" spans="1:23">
      <c r="A655" s="89" t="s">
        <v>907</v>
      </c>
      <c r="B655" s="89" t="s">
        <v>297</v>
      </c>
      <c r="C655" s="89" t="s">
        <v>45</v>
      </c>
      <c r="D655" s="89" t="s">
        <v>911</v>
      </c>
      <c r="E655" s="89" t="s">
        <v>124</v>
      </c>
      <c r="F655" s="102">
        <f t="shared" si="121"/>
        <v>43881</v>
      </c>
      <c r="G655" s="125" t="str">
        <f t="shared" si="123"/>
        <v>2월</v>
      </c>
      <c r="H655" s="108">
        <f t="shared" si="124"/>
        <v>4</v>
      </c>
      <c r="I655" s="108" t="str">
        <f>VLOOKUP(H655,기준정보!D:E,2,FALSE)</f>
        <v>목</v>
      </c>
      <c r="J655" s="110" t="str">
        <f>IFERROR(VLOOKUP(F655,기준정보!A:B,2,FALSE),"")</f>
        <v/>
      </c>
      <c r="K655" s="110" t="str">
        <f t="shared" si="125"/>
        <v>정상근무</v>
      </c>
      <c r="L655" s="113">
        <f>IFERROR(IF(E655-D655&lt;0,기준정보!$H$11-공여사들_가공!D655+공여사들_가공!E655,E655-D655),"")</f>
        <v>0.33152777777777781</v>
      </c>
      <c r="M655" s="113" t="str">
        <f>IF(E655&gt;=기준정보!$H$4,기준정보!$H$6,IF(E655&gt;=기준정보!$H$3,E655-기준정보!$H$3,IF(E655&gt;=기준정보!$H$2,기준정보!$H$5,IF(E655&gt;=기준정보!$H$1,E655-기준정보!$H$1,0))))</f>
        <v>1:00:00</v>
      </c>
      <c r="N655" s="113">
        <f t="shared" si="126"/>
        <v>0.28986111111111112</v>
      </c>
      <c r="O655" s="114">
        <f t="shared" si="127"/>
        <v>6.956666666666667</v>
      </c>
      <c r="P655" s="120">
        <f t="shared" si="128"/>
        <v>6</v>
      </c>
      <c r="Q655" s="120">
        <f t="shared" si="129"/>
        <v>6</v>
      </c>
      <c r="R655" s="120">
        <f t="shared" si="120"/>
        <v>0</v>
      </c>
      <c r="S655" s="120">
        <f t="shared" si="130"/>
        <v>0</v>
      </c>
      <c r="T655" s="120" t="str">
        <f t="shared" si="122"/>
        <v>정</v>
      </c>
      <c r="U655" s="113">
        <f>IFERROR(IF(P655&lt;8,기준정보!$H$7-N655,0),0)</f>
        <v>4.347222222222219E-2</v>
      </c>
      <c r="V655" s="120">
        <f t="shared" si="131"/>
        <v>63</v>
      </c>
      <c r="W655" s="110"/>
    </row>
    <row r="656" spans="1:23">
      <c r="A656" s="89" t="s">
        <v>907</v>
      </c>
      <c r="B656" s="89" t="s">
        <v>298</v>
      </c>
      <c r="C656" s="89" t="s">
        <v>48</v>
      </c>
      <c r="D656" s="89" t="s">
        <v>912</v>
      </c>
      <c r="E656" s="89" t="s">
        <v>126</v>
      </c>
      <c r="F656" s="102">
        <f t="shared" si="121"/>
        <v>43881</v>
      </c>
      <c r="G656" s="125" t="str">
        <f t="shared" si="123"/>
        <v>2월</v>
      </c>
      <c r="H656" s="108">
        <f t="shared" si="124"/>
        <v>4</v>
      </c>
      <c r="I656" s="108" t="str">
        <f>VLOOKUP(H656,기준정보!D:E,2,FALSE)</f>
        <v>목</v>
      </c>
      <c r="J656" s="110" t="str">
        <f>IFERROR(VLOOKUP(F656,기준정보!A:B,2,FALSE),"")</f>
        <v/>
      </c>
      <c r="K656" s="110" t="str">
        <f t="shared" si="125"/>
        <v>정상근무</v>
      </c>
      <c r="L656" s="113">
        <f>IFERROR(IF(E656-D656&lt;0,기준정보!$H$11-공여사들_가공!D656+공여사들_가공!E656,E656-D656),"")</f>
        <v>0.38063657407407403</v>
      </c>
      <c r="M656" s="113">
        <f>IF(E656&gt;=기준정보!$H$4,기준정보!$H$6,IF(E656&gt;=기준정보!$H$3,E656-기준정보!$H$3,IF(E656&gt;=기준정보!$H$2,기준정보!$H$5,IF(E656&gt;=기준정보!$H$1,E656-기준정보!$H$1,0))))</f>
        <v>9.5717592592592382E-3</v>
      </c>
      <c r="N656" s="113">
        <f t="shared" si="126"/>
        <v>0.37106481481481479</v>
      </c>
      <c r="O656" s="114">
        <f t="shared" si="127"/>
        <v>8.9055555555555568</v>
      </c>
      <c r="P656" s="120">
        <f t="shared" si="128"/>
        <v>8</v>
      </c>
      <c r="Q656" s="120">
        <f t="shared" si="129"/>
        <v>8</v>
      </c>
      <c r="R656" s="120">
        <f t="shared" si="120"/>
        <v>0</v>
      </c>
      <c r="S656" s="120">
        <f t="shared" si="130"/>
        <v>0</v>
      </c>
      <c r="T656" s="120" t="str">
        <f t="shared" si="122"/>
        <v>정</v>
      </c>
      <c r="U656" s="113">
        <f>IFERROR(IF(P656&lt;8,기준정보!$H$7-N656,0),0)</f>
        <v>0</v>
      </c>
      <c r="V656" s="120">
        <f t="shared" si="131"/>
        <v>0</v>
      </c>
      <c r="W656" s="110"/>
    </row>
    <row r="657" spans="1:23">
      <c r="A657" s="89" t="s">
        <v>907</v>
      </c>
      <c r="B657" s="89" t="s">
        <v>299</v>
      </c>
      <c r="C657" s="89" t="s">
        <v>47</v>
      </c>
      <c r="D657" s="89" t="s">
        <v>501</v>
      </c>
      <c r="E657" s="89" t="s">
        <v>913</v>
      </c>
      <c r="F657" s="102">
        <f t="shared" si="121"/>
        <v>43881</v>
      </c>
      <c r="G657" s="125" t="str">
        <f t="shared" si="123"/>
        <v>2월</v>
      </c>
      <c r="H657" s="108">
        <f t="shared" si="124"/>
        <v>4</v>
      </c>
      <c r="I657" s="108" t="str">
        <f>VLOOKUP(H657,기준정보!D:E,2,FALSE)</f>
        <v>목</v>
      </c>
      <c r="J657" s="110" t="str">
        <f>IFERROR(VLOOKUP(F657,기준정보!A:B,2,FALSE),"")</f>
        <v/>
      </c>
      <c r="K657" s="110" t="str">
        <f t="shared" si="125"/>
        <v>정상근무</v>
      </c>
      <c r="L657" s="113">
        <f>IFERROR(IF(E657-D657&lt;0,기준정보!$H$11-공여사들_가공!D657+공여사들_가공!E657,E657-D657),"")</f>
        <v>0.36646990740740742</v>
      </c>
      <c r="M657" s="113">
        <f>IF(E657&gt;=기준정보!$H$4,기준정보!$H$6,IF(E657&gt;=기준정보!$H$3,E657-기준정보!$H$3,IF(E657&gt;=기준정보!$H$2,기준정보!$H$5,IF(E657&gt;=기준정보!$H$1,E657-기준정보!$H$1,0))))</f>
        <v>1.1932870370370385E-2</v>
      </c>
      <c r="N657" s="113">
        <f t="shared" si="126"/>
        <v>0.35453703703703704</v>
      </c>
      <c r="O657" s="114">
        <f t="shared" si="127"/>
        <v>8.5088888888888885</v>
      </c>
      <c r="P657" s="120">
        <f t="shared" si="128"/>
        <v>8</v>
      </c>
      <c r="Q657" s="120">
        <f t="shared" si="129"/>
        <v>8</v>
      </c>
      <c r="R657" s="120">
        <f t="shared" si="120"/>
        <v>0</v>
      </c>
      <c r="S657" s="120">
        <f t="shared" si="130"/>
        <v>0</v>
      </c>
      <c r="T657" s="120" t="str">
        <f t="shared" si="122"/>
        <v>정</v>
      </c>
      <c r="U657" s="113">
        <f>IFERROR(IF(P657&lt;8,기준정보!$H$7-N657,0),0)</f>
        <v>0</v>
      </c>
      <c r="V657" s="120">
        <f t="shared" si="131"/>
        <v>0</v>
      </c>
      <c r="W657" s="110"/>
    </row>
    <row r="658" spans="1:23">
      <c r="A658" s="89" t="s">
        <v>907</v>
      </c>
      <c r="B658" s="89" t="s">
        <v>300</v>
      </c>
      <c r="C658" s="89" t="s">
        <v>47</v>
      </c>
      <c r="D658" s="89" t="s">
        <v>914</v>
      </c>
      <c r="E658" s="89" t="s">
        <v>915</v>
      </c>
      <c r="F658" s="102">
        <f t="shared" si="121"/>
        <v>43881</v>
      </c>
      <c r="G658" s="125" t="str">
        <f t="shared" si="123"/>
        <v>2월</v>
      </c>
      <c r="H658" s="108">
        <f t="shared" si="124"/>
        <v>4</v>
      </c>
      <c r="I658" s="108" t="str">
        <f>VLOOKUP(H658,기준정보!D:E,2,FALSE)</f>
        <v>목</v>
      </c>
      <c r="J658" s="110" t="str">
        <f>IFERROR(VLOOKUP(F658,기준정보!A:B,2,FALSE),"")</f>
        <v/>
      </c>
      <c r="K658" s="110" t="str">
        <f t="shared" si="125"/>
        <v>정상근무</v>
      </c>
      <c r="L658" s="113">
        <f>IFERROR(IF(E658-D658&lt;0,기준정보!$H$11-공여사들_가공!D658+공여사들_가공!E658,E658-D658),"")</f>
        <v>0.57836805555555548</v>
      </c>
      <c r="M658" s="113" t="str">
        <f>IF(E658&gt;=기준정보!$H$4,기준정보!$H$6,IF(E658&gt;=기준정보!$H$3,E658-기준정보!$H$3,IF(E658&gt;=기준정보!$H$2,기준정보!$H$5,IF(E658&gt;=기준정보!$H$1,E658-기준정보!$H$1,0))))</f>
        <v>2:00:00</v>
      </c>
      <c r="N658" s="113">
        <f t="shared" si="126"/>
        <v>0.49503472222222217</v>
      </c>
      <c r="O658" s="114">
        <f t="shared" si="127"/>
        <v>11.880833333333333</v>
      </c>
      <c r="P658" s="120">
        <f t="shared" si="128"/>
        <v>11</v>
      </c>
      <c r="Q658" s="120">
        <f t="shared" si="129"/>
        <v>8</v>
      </c>
      <c r="R658" s="120">
        <f t="shared" si="120"/>
        <v>3</v>
      </c>
      <c r="S658" s="120">
        <f t="shared" si="130"/>
        <v>0</v>
      </c>
      <c r="T658" s="120" t="str">
        <f t="shared" si="122"/>
        <v>정</v>
      </c>
      <c r="U658" s="113">
        <f>IFERROR(IF(P658&lt;8,기준정보!$H$7-N658,0),0)</f>
        <v>0</v>
      </c>
      <c r="V658" s="120">
        <f t="shared" si="131"/>
        <v>0</v>
      </c>
      <c r="W658" s="110"/>
    </row>
    <row r="659" spans="1:23">
      <c r="A659" s="89" t="s">
        <v>907</v>
      </c>
      <c r="B659" s="89" t="s">
        <v>301</v>
      </c>
      <c r="C659" s="89" t="s">
        <v>44</v>
      </c>
      <c r="D659" s="89" t="s">
        <v>916</v>
      </c>
      <c r="E659" s="89" t="s">
        <v>232</v>
      </c>
      <c r="F659" s="102">
        <f t="shared" si="121"/>
        <v>43881</v>
      </c>
      <c r="G659" s="125" t="str">
        <f t="shared" si="123"/>
        <v>2월</v>
      </c>
      <c r="H659" s="108">
        <f t="shared" si="124"/>
        <v>4</v>
      </c>
      <c r="I659" s="108" t="str">
        <f>VLOOKUP(H659,기준정보!D:E,2,FALSE)</f>
        <v>목</v>
      </c>
      <c r="J659" s="110" t="str">
        <f>IFERROR(VLOOKUP(F659,기준정보!A:B,2,FALSE),"")</f>
        <v/>
      </c>
      <c r="K659" s="110" t="str">
        <f t="shared" si="125"/>
        <v>정상근무</v>
      </c>
      <c r="L659" s="113">
        <f>IFERROR(IF(E659-D659&lt;0,기준정보!$H$11-공여사들_가공!D659+공여사들_가공!E659,E659-D659),"")</f>
        <v>0.36840277777777786</v>
      </c>
      <c r="M659" s="113">
        <f>IF(E659&gt;=기준정보!$H$4,기준정보!$H$6,IF(E659&gt;=기준정보!$H$3,E659-기준정보!$H$3,IF(E659&gt;=기준정보!$H$2,기준정보!$H$5,IF(E659&gt;=기준정보!$H$1,E659-기준정보!$H$1,0))))</f>
        <v>1.1886574074074119E-2</v>
      </c>
      <c r="N659" s="113">
        <f t="shared" si="126"/>
        <v>0.35651620370370374</v>
      </c>
      <c r="O659" s="114">
        <f t="shared" si="127"/>
        <v>8.5563888888888897</v>
      </c>
      <c r="P659" s="120">
        <f t="shared" si="128"/>
        <v>8</v>
      </c>
      <c r="Q659" s="120">
        <f t="shared" si="129"/>
        <v>8</v>
      </c>
      <c r="R659" s="120">
        <f t="shared" si="120"/>
        <v>0</v>
      </c>
      <c r="S659" s="120">
        <f t="shared" si="130"/>
        <v>0</v>
      </c>
      <c r="T659" s="120" t="str">
        <f t="shared" si="122"/>
        <v>정</v>
      </c>
      <c r="U659" s="113">
        <f>IFERROR(IF(P659&lt;8,기준정보!$H$7-N659,0),0)</f>
        <v>0</v>
      </c>
      <c r="V659" s="120">
        <f t="shared" si="131"/>
        <v>0</v>
      </c>
      <c r="W659" s="110"/>
    </row>
    <row r="660" spans="1:23">
      <c r="A660" s="89" t="s">
        <v>907</v>
      </c>
      <c r="B660" s="89" t="s">
        <v>288</v>
      </c>
      <c r="C660" s="89" t="s">
        <v>45</v>
      </c>
      <c r="D660" s="89" t="s">
        <v>917</v>
      </c>
      <c r="E660" s="89" t="s">
        <v>918</v>
      </c>
      <c r="F660" s="102">
        <f t="shared" si="121"/>
        <v>43881</v>
      </c>
      <c r="G660" s="125" t="str">
        <f t="shared" si="123"/>
        <v>2월</v>
      </c>
      <c r="H660" s="108">
        <f t="shared" si="124"/>
        <v>4</v>
      </c>
      <c r="I660" s="108" t="str">
        <f>VLOOKUP(H660,기준정보!D:E,2,FALSE)</f>
        <v>목</v>
      </c>
      <c r="J660" s="110" t="str">
        <f>IFERROR(VLOOKUP(F660,기준정보!A:B,2,FALSE),"")</f>
        <v/>
      </c>
      <c r="K660" s="110" t="str">
        <f t="shared" si="125"/>
        <v>정상근무</v>
      </c>
      <c r="L660" s="113">
        <f>IFERROR(IF(E660-D660&lt;0,기준정보!$H$11-공여사들_가공!D660+공여사들_가공!E660,E660-D660),"")</f>
        <v>0.38957175925925919</v>
      </c>
      <c r="M660" s="113">
        <f>IF(E660&gt;=기준정보!$H$4,기준정보!$H$6,IF(E660&gt;=기준정보!$H$3,E660-기준정보!$H$3,IF(E660&gt;=기준정보!$H$2,기준정보!$H$5,IF(E660&gt;=기준정보!$H$1,E660-기준정보!$H$1,0))))</f>
        <v>1.5266203703703685E-2</v>
      </c>
      <c r="N660" s="113">
        <f t="shared" si="126"/>
        <v>0.3743055555555555</v>
      </c>
      <c r="O660" s="114">
        <f t="shared" si="127"/>
        <v>8.9833333333333325</v>
      </c>
      <c r="P660" s="120">
        <f t="shared" si="128"/>
        <v>8</v>
      </c>
      <c r="Q660" s="120">
        <f t="shared" si="129"/>
        <v>8</v>
      </c>
      <c r="R660" s="120">
        <f t="shared" si="120"/>
        <v>0</v>
      </c>
      <c r="S660" s="120">
        <f t="shared" si="130"/>
        <v>0</v>
      </c>
      <c r="T660" s="120" t="str">
        <f t="shared" si="122"/>
        <v>정</v>
      </c>
      <c r="U660" s="113">
        <f>IFERROR(IF(P660&lt;8,기준정보!$H$7-N660,0),0)</f>
        <v>0</v>
      </c>
      <c r="V660" s="120">
        <f t="shared" si="131"/>
        <v>0</v>
      </c>
      <c r="W660" s="110"/>
    </row>
    <row r="661" spans="1:23">
      <c r="A661" s="89" t="s">
        <v>907</v>
      </c>
      <c r="B661" s="89" t="s">
        <v>289</v>
      </c>
      <c r="C661" s="89" t="s">
        <v>44</v>
      </c>
      <c r="D661" s="89" t="s">
        <v>919</v>
      </c>
      <c r="E661" s="89" t="s">
        <v>920</v>
      </c>
      <c r="F661" s="102">
        <f t="shared" si="121"/>
        <v>43881</v>
      </c>
      <c r="G661" s="125" t="str">
        <f t="shared" si="123"/>
        <v>2월</v>
      </c>
      <c r="H661" s="108">
        <f t="shared" si="124"/>
        <v>4</v>
      </c>
      <c r="I661" s="108" t="str">
        <f>VLOOKUP(H661,기준정보!D:E,2,FALSE)</f>
        <v>목</v>
      </c>
      <c r="J661" s="110" t="str">
        <f>IFERROR(VLOOKUP(F661,기준정보!A:B,2,FALSE),"")</f>
        <v/>
      </c>
      <c r="K661" s="110" t="str">
        <f t="shared" si="125"/>
        <v>정상근무</v>
      </c>
      <c r="L661" s="113">
        <f>IFERROR(IF(E661-D661&lt;0,기준정보!$H$11-공여사들_가공!D661+공여사들_가공!E661,E661-D661),"")</f>
        <v>0.45569444444444446</v>
      </c>
      <c r="M661" s="113">
        <f>IF(E661&gt;=기준정보!$H$4,기준정보!$H$6,IF(E661&gt;=기준정보!$H$3,E661-기준정보!$H$3,IF(E661&gt;=기준정보!$H$2,기준정보!$H$5,IF(E661&gt;=기준정보!$H$1,E661-기준정보!$H$1,0))))</f>
        <v>1.0775462962962945E-2</v>
      </c>
      <c r="N661" s="113">
        <f t="shared" si="126"/>
        <v>0.44491898148148151</v>
      </c>
      <c r="O661" s="114">
        <f t="shared" si="127"/>
        <v>10.678055555555554</v>
      </c>
      <c r="P661" s="120">
        <f t="shared" si="128"/>
        <v>10</v>
      </c>
      <c r="Q661" s="120">
        <f t="shared" si="129"/>
        <v>8</v>
      </c>
      <c r="R661" s="120">
        <f t="shared" si="120"/>
        <v>2</v>
      </c>
      <c r="S661" s="120">
        <f t="shared" si="130"/>
        <v>0</v>
      </c>
      <c r="T661" s="120" t="str">
        <f t="shared" si="122"/>
        <v>정</v>
      </c>
      <c r="U661" s="113">
        <f>IFERROR(IF(P661&lt;8,기준정보!$H$7-N661,0),0)</f>
        <v>0</v>
      </c>
      <c r="V661" s="120">
        <f t="shared" si="131"/>
        <v>0</v>
      </c>
      <c r="W661" s="110"/>
    </row>
    <row r="662" spans="1:23">
      <c r="A662" s="89" t="s">
        <v>907</v>
      </c>
      <c r="B662" s="89" t="s">
        <v>290</v>
      </c>
      <c r="C662" s="89" t="s">
        <v>49</v>
      </c>
      <c r="D662" s="89" t="s">
        <v>74</v>
      </c>
      <c r="E662" s="89" t="s">
        <v>50</v>
      </c>
      <c r="F662" s="102">
        <f t="shared" si="121"/>
        <v>43881</v>
      </c>
      <c r="G662" s="125" t="str">
        <f t="shared" si="123"/>
        <v>2월</v>
      </c>
      <c r="H662" s="108">
        <f t="shared" si="124"/>
        <v>4</v>
      </c>
      <c r="I662" s="108" t="str">
        <f>VLOOKUP(H662,기준정보!D:E,2,FALSE)</f>
        <v>목</v>
      </c>
      <c r="J662" s="110" t="str">
        <f>IFERROR(VLOOKUP(F662,기준정보!A:B,2,FALSE),"")</f>
        <v/>
      </c>
      <c r="K662" s="110" t="str">
        <f t="shared" si="125"/>
        <v>정상근무</v>
      </c>
      <c r="L662" s="113" t="str">
        <f>IFERROR(IF(E662-D662&lt;0,기준정보!$H$11-공여사들_가공!D662+공여사들_가공!E662,E662-D662),"")</f>
        <v/>
      </c>
      <c r="M662" s="113">
        <f>IF(E662&gt;=기준정보!$H$4,기준정보!$H$6,IF(E662&gt;=기준정보!$H$3,E662-기준정보!$H$3,IF(E662&gt;=기준정보!$H$2,기준정보!$H$5,IF(E662&gt;=기준정보!$H$1,E662-기준정보!$H$1,0))))</f>
        <v>0</v>
      </c>
      <c r="N662" s="113" t="str">
        <f t="shared" si="126"/>
        <v/>
      </c>
      <c r="O662" s="114" t="str">
        <f t="shared" si="127"/>
        <v/>
      </c>
      <c r="P662" s="120">
        <f t="shared" si="128"/>
        <v>0</v>
      </c>
      <c r="Q662" s="120">
        <f t="shared" si="129"/>
        <v>0</v>
      </c>
      <c r="R662" s="120">
        <f t="shared" si="120"/>
        <v>0</v>
      </c>
      <c r="S662" s="120">
        <f t="shared" si="130"/>
        <v>0</v>
      </c>
      <c r="T662" s="120" t="str">
        <f t="shared" si="122"/>
        <v/>
      </c>
      <c r="U662" s="113">
        <f>IFERROR(IF(P662&lt;8,기준정보!$H$7-N662,0),0)</f>
        <v>0</v>
      </c>
      <c r="V662" s="120">
        <f t="shared" si="131"/>
        <v>0</v>
      </c>
      <c r="W662" s="110"/>
    </row>
    <row r="663" spans="1:23">
      <c r="A663" s="89" t="s">
        <v>907</v>
      </c>
      <c r="B663" s="89" t="s">
        <v>291</v>
      </c>
      <c r="C663" s="89" t="s">
        <v>309</v>
      </c>
      <c r="D663" s="89" t="s">
        <v>148</v>
      </c>
      <c r="E663" s="89" t="s">
        <v>50</v>
      </c>
      <c r="F663" s="102">
        <f t="shared" si="121"/>
        <v>43881</v>
      </c>
      <c r="G663" s="125" t="str">
        <f t="shared" si="123"/>
        <v>2월</v>
      </c>
      <c r="H663" s="108">
        <f t="shared" si="124"/>
        <v>4</v>
      </c>
      <c r="I663" s="108" t="str">
        <f>VLOOKUP(H663,기준정보!D:E,2,FALSE)</f>
        <v>목</v>
      </c>
      <c r="J663" s="110" t="str">
        <f>IFERROR(VLOOKUP(F663,기준정보!A:B,2,FALSE),"")</f>
        <v/>
      </c>
      <c r="K663" s="110" t="str">
        <f t="shared" si="125"/>
        <v>정상근무</v>
      </c>
      <c r="L663" s="113" t="str">
        <f>IFERROR(IF(E663-D663&lt;0,기준정보!$H$11-공여사들_가공!D663+공여사들_가공!E663,E663-D663),"")</f>
        <v/>
      </c>
      <c r="M663" s="113">
        <f>IF(E663&gt;=기준정보!$H$4,기준정보!$H$6,IF(E663&gt;=기준정보!$H$3,E663-기준정보!$H$3,IF(E663&gt;=기준정보!$H$2,기준정보!$H$5,IF(E663&gt;=기준정보!$H$1,E663-기준정보!$H$1,0))))</f>
        <v>0</v>
      </c>
      <c r="N663" s="113" t="str">
        <f t="shared" si="126"/>
        <v/>
      </c>
      <c r="O663" s="114" t="str">
        <f t="shared" si="127"/>
        <v/>
      </c>
      <c r="P663" s="120">
        <f t="shared" si="128"/>
        <v>0</v>
      </c>
      <c r="Q663" s="120">
        <f t="shared" si="129"/>
        <v>0</v>
      </c>
      <c r="R663" s="120">
        <f t="shared" si="120"/>
        <v>0</v>
      </c>
      <c r="S663" s="120">
        <f t="shared" si="130"/>
        <v>0</v>
      </c>
      <c r="T663" s="120" t="str">
        <f t="shared" si="122"/>
        <v/>
      </c>
      <c r="U663" s="113">
        <f>IFERROR(IF(P663&lt;8,기준정보!$H$7-N663,0),0)</f>
        <v>0</v>
      </c>
      <c r="V663" s="120">
        <f t="shared" si="131"/>
        <v>0</v>
      </c>
      <c r="W663" s="110"/>
    </row>
    <row r="664" spans="1:23">
      <c r="A664" s="89" t="s">
        <v>907</v>
      </c>
      <c r="B664" s="89" t="s">
        <v>292</v>
      </c>
      <c r="C664" s="89" t="s">
        <v>45</v>
      </c>
      <c r="D664" s="89" t="s">
        <v>251</v>
      </c>
      <c r="E664" s="89" t="s">
        <v>50</v>
      </c>
      <c r="F664" s="102">
        <f t="shared" si="121"/>
        <v>43881</v>
      </c>
      <c r="G664" s="125" t="str">
        <f t="shared" si="123"/>
        <v>2월</v>
      </c>
      <c r="H664" s="108">
        <f t="shared" si="124"/>
        <v>4</v>
      </c>
      <c r="I664" s="108" t="str">
        <f>VLOOKUP(H664,기준정보!D:E,2,FALSE)</f>
        <v>목</v>
      </c>
      <c r="J664" s="110" t="str">
        <f>IFERROR(VLOOKUP(F664,기준정보!A:B,2,FALSE),"")</f>
        <v/>
      </c>
      <c r="K664" s="110" t="str">
        <f t="shared" si="125"/>
        <v>정상근무</v>
      </c>
      <c r="L664" s="113" t="str">
        <f>IFERROR(IF(E664-D664&lt;0,기준정보!$H$11-공여사들_가공!D664+공여사들_가공!E664,E664-D664),"")</f>
        <v/>
      </c>
      <c r="M664" s="113">
        <f>IF(E664&gt;=기준정보!$H$4,기준정보!$H$6,IF(E664&gt;=기준정보!$H$3,E664-기준정보!$H$3,IF(E664&gt;=기준정보!$H$2,기준정보!$H$5,IF(E664&gt;=기준정보!$H$1,E664-기준정보!$H$1,0))))</f>
        <v>0</v>
      </c>
      <c r="N664" s="113" t="str">
        <f t="shared" si="126"/>
        <v/>
      </c>
      <c r="O664" s="114" t="str">
        <f t="shared" si="127"/>
        <v/>
      </c>
      <c r="P664" s="120">
        <f t="shared" si="128"/>
        <v>0</v>
      </c>
      <c r="Q664" s="120">
        <f t="shared" si="129"/>
        <v>0</v>
      </c>
      <c r="R664" s="120">
        <f t="shared" si="120"/>
        <v>0</v>
      </c>
      <c r="S664" s="120">
        <f t="shared" si="130"/>
        <v>0</v>
      </c>
      <c r="T664" s="120" t="str">
        <f t="shared" si="122"/>
        <v/>
      </c>
      <c r="U664" s="113">
        <f>IFERROR(IF(P664&lt;8,기준정보!$H$7-N664,0),0)</f>
        <v>0</v>
      </c>
      <c r="V664" s="120">
        <f t="shared" si="131"/>
        <v>0</v>
      </c>
      <c r="W664" s="110"/>
    </row>
    <row r="665" spans="1:23">
      <c r="A665" s="89" t="s">
        <v>921</v>
      </c>
      <c r="B665" s="89" t="s">
        <v>294</v>
      </c>
      <c r="C665" s="89" t="s">
        <v>45</v>
      </c>
      <c r="D665" s="89" t="s">
        <v>162</v>
      </c>
      <c r="E665" s="89" t="s">
        <v>922</v>
      </c>
      <c r="F665" s="102">
        <f t="shared" si="121"/>
        <v>43882</v>
      </c>
      <c r="G665" s="125" t="str">
        <f t="shared" si="123"/>
        <v>2월</v>
      </c>
      <c r="H665" s="108">
        <f t="shared" si="124"/>
        <v>5</v>
      </c>
      <c r="I665" s="108" t="str">
        <f>VLOOKUP(H665,기준정보!D:E,2,FALSE)</f>
        <v>금</v>
      </c>
      <c r="J665" s="110" t="str">
        <f>IFERROR(VLOOKUP(F665,기준정보!A:B,2,FALSE),"")</f>
        <v/>
      </c>
      <c r="K665" s="110" t="str">
        <f t="shared" si="125"/>
        <v>정상근무</v>
      </c>
      <c r="L665" s="113">
        <f>IFERROR(IF(E665-D665&lt;0,기준정보!$H$11-공여사들_가공!D665+공여사들_가공!E665,E665-D665),"")</f>
        <v>0.5963425925925927</v>
      </c>
      <c r="M665" s="113" t="str">
        <f>IF(E665&gt;=기준정보!$H$4,기준정보!$H$6,IF(E665&gt;=기준정보!$H$3,E665-기준정보!$H$3,IF(E665&gt;=기준정보!$H$2,기준정보!$H$5,IF(E665&gt;=기준정보!$H$1,E665-기준정보!$H$1,0))))</f>
        <v>2:00:00</v>
      </c>
      <c r="N665" s="113">
        <f t="shared" si="126"/>
        <v>0.51300925925925933</v>
      </c>
      <c r="O665" s="114">
        <f t="shared" si="127"/>
        <v>12.312222222222223</v>
      </c>
      <c r="P665" s="120">
        <f t="shared" si="128"/>
        <v>12</v>
      </c>
      <c r="Q665" s="120">
        <f t="shared" si="129"/>
        <v>8</v>
      </c>
      <c r="R665" s="120">
        <f t="shared" ref="R665:R728" si="132">IF(P665&lt;11,P665-Q665,3)</f>
        <v>3</v>
      </c>
      <c r="S665" s="120">
        <f t="shared" si="130"/>
        <v>1</v>
      </c>
      <c r="T665" s="120" t="str">
        <f t="shared" si="122"/>
        <v>정</v>
      </c>
      <c r="U665" s="113">
        <f>IFERROR(IF(P665&lt;8,기준정보!$H$7-N665,0),0)</f>
        <v>0</v>
      </c>
      <c r="V665" s="120">
        <f t="shared" si="131"/>
        <v>0</v>
      </c>
      <c r="W665" s="110"/>
    </row>
    <row r="666" spans="1:23">
      <c r="A666" s="89" t="s">
        <v>921</v>
      </c>
      <c r="B666" s="89" t="s">
        <v>295</v>
      </c>
      <c r="C666" s="89" t="s">
        <v>43</v>
      </c>
      <c r="D666" s="89" t="s">
        <v>923</v>
      </c>
      <c r="E666" s="89" t="s">
        <v>110</v>
      </c>
      <c r="F666" s="102">
        <f t="shared" si="121"/>
        <v>43882</v>
      </c>
      <c r="G666" s="125" t="str">
        <f t="shared" si="123"/>
        <v>2월</v>
      </c>
      <c r="H666" s="108">
        <f t="shared" si="124"/>
        <v>5</v>
      </c>
      <c r="I666" s="108" t="str">
        <f>VLOOKUP(H666,기준정보!D:E,2,FALSE)</f>
        <v>금</v>
      </c>
      <c r="J666" s="110" t="str">
        <f>IFERROR(VLOOKUP(F666,기준정보!A:B,2,FALSE),"")</f>
        <v/>
      </c>
      <c r="K666" s="110" t="str">
        <f t="shared" si="125"/>
        <v>정상근무</v>
      </c>
      <c r="L666" s="113">
        <f>IFERROR(IF(E666-D666&lt;0,기준정보!$H$11-공여사들_가공!D666+공여사들_가공!E666,E666-D666),"")</f>
        <v>0.51409722222222221</v>
      </c>
      <c r="M666" s="113" t="str">
        <f>IF(E666&gt;=기준정보!$H$4,기준정보!$H$6,IF(E666&gt;=기준정보!$H$3,E666-기준정보!$H$3,IF(E666&gt;=기준정보!$H$2,기준정보!$H$5,IF(E666&gt;=기준정보!$H$1,E666-기준정보!$H$1,0))))</f>
        <v>2:00:00</v>
      </c>
      <c r="N666" s="113">
        <f t="shared" si="126"/>
        <v>0.43076388888888889</v>
      </c>
      <c r="O666" s="114">
        <f t="shared" si="127"/>
        <v>10.338333333333335</v>
      </c>
      <c r="P666" s="120">
        <f t="shared" si="128"/>
        <v>10</v>
      </c>
      <c r="Q666" s="120">
        <f t="shared" si="129"/>
        <v>8</v>
      </c>
      <c r="R666" s="120">
        <f t="shared" si="132"/>
        <v>2</v>
      </c>
      <c r="S666" s="120">
        <f t="shared" si="130"/>
        <v>0</v>
      </c>
      <c r="T666" s="120" t="str">
        <f t="shared" si="122"/>
        <v>정</v>
      </c>
      <c r="U666" s="113">
        <f>IFERROR(IF(P666&lt;8,기준정보!$H$7-N666,0),0)</f>
        <v>0</v>
      </c>
      <c r="V666" s="120">
        <f t="shared" si="131"/>
        <v>0</v>
      </c>
      <c r="W666" s="110"/>
    </row>
    <row r="667" spans="1:23">
      <c r="A667" s="89" t="s">
        <v>921</v>
      </c>
      <c r="B667" s="89" t="s">
        <v>296</v>
      </c>
      <c r="C667" s="89" t="s">
        <v>46</v>
      </c>
      <c r="D667" s="89" t="s">
        <v>924</v>
      </c>
      <c r="E667" s="89" t="s">
        <v>925</v>
      </c>
      <c r="F667" s="102">
        <f t="shared" si="121"/>
        <v>43882</v>
      </c>
      <c r="G667" s="125" t="str">
        <f t="shared" si="123"/>
        <v>2월</v>
      </c>
      <c r="H667" s="108">
        <f t="shared" si="124"/>
        <v>5</v>
      </c>
      <c r="I667" s="108" t="str">
        <f>VLOOKUP(H667,기준정보!D:E,2,FALSE)</f>
        <v>금</v>
      </c>
      <c r="J667" s="110" t="str">
        <f>IFERROR(VLOOKUP(F667,기준정보!A:B,2,FALSE),"")</f>
        <v/>
      </c>
      <c r="K667" s="110" t="str">
        <f t="shared" si="125"/>
        <v>정상근무</v>
      </c>
      <c r="L667" s="113">
        <f>IFERROR(IF(E667-D667&lt;0,기준정보!$H$11-공여사들_가공!D667+공여사들_가공!E667,E667-D667),"")</f>
        <v>0.23009259259259263</v>
      </c>
      <c r="M667" s="113">
        <f>IF(E667&gt;=기준정보!$H$4,기준정보!$H$6,IF(E667&gt;=기준정보!$H$3,E667-기준정보!$H$3,IF(E667&gt;=기준정보!$H$2,기준정보!$H$5,IF(E667&gt;=기준정보!$H$1,E667-기준정보!$H$1,0))))</f>
        <v>7.2453703703704297E-3</v>
      </c>
      <c r="N667" s="113">
        <f t="shared" si="126"/>
        <v>0.2228472222222222</v>
      </c>
      <c r="O667" s="114">
        <f t="shared" si="127"/>
        <v>5.3483333333333327</v>
      </c>
      <c r="P667" s="120">
        <f t="shared" si="128"/>
        <v>5</v>
      </c>
      <c r="Q667" s="120">
        <f t="shared" si="129"/>
        <v>5</v>
      </c>
      <c r="R667" s="120">
        <f t="shared" si="132"/>
        <v>0</v>
      </c>
      <c r="S667" s="120">
        <f t="shared" si="130"/>
        <v>0</v>
      </c>
      <c r="T667" s="120" t="str">
        <f t="shared" si="122"/>
        <v>정</v>
      </c>
      <c r="U667" s="113">
        <f>IFERROR(IF(P667&lt;8,기준정보!$H$7-N667,0),0)</f>
        <v>0.11048611111111112</v>
      </c>
      <c r="V667" s="120">
        <f t="shared" si="131"/>
        <v>159</v>
      </c>
      <c r="W667" s="110"/>
    </row>
    <row r="668" spans="1:23">
      <c r="A668" s="89" t="s">
        <v>921</v>
      </c>
      <c r="B668" s="89" t="s">
        <v>297</v>
      </c>
      <c r="C668" s="89" t="s">
        <v>45</v>
      </c>
      <c r="D668" s="89" t="s">
        <v>157</v>
      </c>
      <c r="E668" s="89" t="s">
        <v>926</v>
      </c>
      <c r="F668" s="102">
        <f t="shared" si="121"/>
        <v>43882</v>
      </c>
      <c r="G668" s="125" t="str">
        <f t="shared" si="123"/>
        <v>2월</v>
      </c>
      <c r="H668" s="108">
        <f t="shared" si="124"/>
        <v>5</v>
      </c>
      <c r="I668" s="108" t="str">
        <f>VLOOKUP(H668,기준정보!D:E,2,FALSE)</f>
        <v>금</v>
      </c>
      <c r="J668" s="110" t="str">
        <f>IFERROR(VLOOKUP(F668,기준정보!A:B,2,FALSE),"")</f>
        <v/>
      </c>
      <c r="K668" s="110" t="str">
        <f t="shared" si="125"/>
        <v>정상근무</v>
      </c>
      <c r="L668" s="113">
        <f>IFERROR(IF(E668-D668&lt;0,기준정보!$H$11-공여사들_가공!D668+공여사들_가공!E668,E668-D668),"")</f>
        <v>0.34133101851851849</v>
      </c>
      <c r="M668" s="113" t="str">
        <f>IF(E668&gt;=기준정보!$H$4,기준정보!$H$6,IF(E668&gt;=기준정보!$H$3,E668-기준정보!$H$3,IF(E668&gt;=기준정보!$H$2,기준정보!$H$5,IF(E668&gt;=기준정보!$H$1,E668-기준정보!$H$1,0))))</f>
        <v>1:00:00</v>
      </c>
      <c r="N668" s="113">
        <f t="shared" si="126"/>
        <v>0.29966435185185181</v>
      </c>
      <c r="O668" s="114">
        <f t="shared" si="127"/>
        <v>7.1919444444444443</v>
      </c>
      <c r="P668" s="120">
        <f t="shared" si="128"/>
        <v>7</v>
      </c>
      <c r="Q668" s="120">
        <f t="shared" si="129"/>
        <v>7</v>
      </c>
      <c r="R668" s="120">
        <f t="shared" si="132"/>
        <v>0</v>
      </c>
      <c r="S668" s="120">
        <f t="shared" si="130"/>
        <v>0</v>
      </c>
      <c r="T668" s="120" t="str">
        <f t="shared" si="122"/>
        <v>정</v>
      </c>
      <c r="U668" s="113">
        <f>IFERROR(IF(P668&lt;8,기준정보!$H$7-N668,0),0)</f>
        <v>3.3668981481481508E-2</v>
      </c>
      <c r="V668" s="120">
        <f t="shared" si="131"/>
        <v>48</v>
      </c>
      <c r="W668" s="110"/>
    </row>
    <row r="669" spans="1:23">
      <c r="A669" s="89" t="s">
        <v>921</v>
      </c>
      <c r="B669" s="89" t="s">
        <v>298</v>
      </c>
      <c r="C669" s="89" t="s">
        <v>48</v>
      </c>
      <c r="D669" s="89" t="s">
        <v>802</v>
      </c>
      <c r="E669" s="89" t="s">
        <v>838</v>
      </c>
      <c r="F669" s="102">
        <f t="shared" si="121"/>
        <v>43882</v>
      </c>
      <c r="G669" s="125" t="str">
        <f t="shared" si="123"/>
        <v>2월</v>
      </c>
      <c r="H669" s="108">
        <f t="shared" si="124"/>
        <v>5</v>
      </c>
      <c r="I669" s="108" t="str">
        <f>VLOOKUP(H669,기준정보!D:E,2,FALSE)</f>
        <v>금</v>
      </c>
      <c r="J669" s="110" t="str">
        <f>IFERROR(VLOOKUP(F669,기준정보!A:B,2,FALSE),"")</f>
        <v/>
      </c>
      <c r="K669" s="110" t="str">
        <f t="shared" si="125"/>
        <v>정상근무</v>
      </c>
      <c r="L669" s="113">
        <f>IFERROR(IF(E669-D669&lt;0,기준정보!$H$11-공여사들_가공!D669+공여사들_가공!E669,E669-D669),"")</f>
        <v>0.34335648148148157</v>
      </c>
      <c r="M669" s="113" t="str">
        <f>IF(E669&gt;=기준정보!$H$4,기준정보!$H$6,IF(E669&gt;=기준정보!$H$3,E669-기준정보!$H$3,IF(E669&gt;=기준정보!$H$2,기준정보!$H$5,IF(E669&gt;=기준정보!$H$1,E669-기준정보!$H$1,0))))</f>
        <v>1:00:00</v>
      </c>
      <c r="N669" s="113">
        <f t="shared" si="126"/>
        <v>0.30168981481481488</v>
      </c>
      <c r="O669" s="114">
        <f t="shared" si="127"/>
        <v>7.2405555555555559</v>
      </c>
      <c r="P669" s="120">
        <f t="shared" si="128"/>
        <v>7</v>
      </c>
      <c r="Q669" s="120">
        <f t="shared" si="129"/>
        <v>7</v>
      </c>
      <c r="R669" s="120">
        <f t="shared" si="132"/>
        <v>0</v>
      </c>
      <c r="S669" s="120">
        <f t="shared" si="130"/>
        <v>0</v>
      </c>
      <c r="T669" s="120" t="str">
        <f t="shared" si="122"/>
        <v>정</v>
      </c>
      <c r="U669" s="113">
        <f>IFERROR(IF(P669&lt;8,기준정보!$H$7-N669,0),0)</f>
        <v>3.1643518518518432E-2</v>
      </c>
      <c r="V669" s="120">
        <f t="shared" si="131"/>
        <v>46</v>
      </c>
      <c r="W669" s="110"/>
    </row>
    <row r="670" spans="1:23">
      <c r="A670" s="89" t="s">
        <v>921</v>
      </c>
      <c r="B670" s="89" t="s">
        <v>299</v>
      </c>
      <c r="C670" s="89" t="s">
        <v>47</v>
      </c>
      <c r="D670" s="89" t="s">
        <v>819</v>
      </c>
      <c r="E670" s="89" t="s">
        <v>927</v>
      </c>
      <c r="F670" s="102">
        <f t="shared" si="121"/>
        <v>43882</v>
      </c>
      <c r="G670" s="125" t="str">
        <f t="shared" si="123"/>
        <v>2월</v>
      </c>
      <c r="H670" s="108">
        <f t="shared" si="124"/>
        <v>5</v>
      </c>
      <c r="I670" s="108" t="str">
        <f>VLOOKUP(H670,기준정보!D:E,2,FALSE)</f>
        <v>금</v>
      </c>
      <c r="J670" s="110" t="str">
        <f>IFERROR(VLOOKUP(F670,기준정보!A:B,2,FALSE),"")</f>
        <v/>
      </c>
      <c r="K670" s="110" t="str">
        <f t="shared" si="125"/>
        <v>정상근무</v>
      </c>
      <c r="L670" s="113">
        <f>IFERROR(IF(E670-D670&lt;0,기준정보!$H$11-공여사들_가공!D670+공여사들_가공!E670,E670-D670),"")</f>
        <v>0.34137731481481481</v>
      </c>
      <c r="M670" s="113" t="str">
        <f>IF(E670&gt;=기준정보!$H$4,기준정보!$H$6,IF(E670&gt;=기준정보!$H$3,E670-기준정보!$H$3,IF(E670&gt;=기준정보!$H$2,기준정보!$H$5,IF(E670&gt;=기준정보!$H$1,E670-기준정보!$H$1,0))))</f>
        <v>1:00:00</v>
      </c>
      <c r="N670" s="113">
        <f t="shared" si="126"/>
        <v>0.29971064814814813</v>
      </c>
      <c r="O670" s="114">
        <f t="shared" si="127"/>
        <v>7.1930555555555555</v>
      </c>
      <c r="P670" s="120">
        <f t="shared" si="128"/>
        <v>7</v>
      </c>
      <c r="Q670" s="120">
        <f t="shared" si="129"/>
        <v>7</v>
      </c>
      <c r="R670" s="120">
        <f t="shared" si="132"/>
        <v>0</v>
      </c>
      <c r="S670" s="120">
        <f t="shared" si="130"/>
        <v>0</v>
      </c>
      <c r="T670" s="120" t="str">
        <f t="shared" si="122"/>
        <v>정</v>
      </c>
      <c r="U670" s="113">
        <f>IFERROR(IF(P670&lt;8,기준정보!$H$7-N670,0),0)</f>
        <v>3.3622685185185186E-2</v>
      </c>
      <c r="V670" s="120">
        <f t="shared" si="131"/>
        <v>48</v>
      </c>
      <c r="W670" s="110"/>
    </row>
    <row r="671" spans="1:23">
      <c r="A671" s="89" t="s">
        <v>921</v>
      </c>
      <c r="B671" s="89" t="s">
        <v>300</v>
      </c>
      <c r="C671" s="89" t="s">
        <v>47</v>
      </c>
      <c r="D671" s="89" t="s">
        <v>928</v>
      </c>
      <c r="E671" s="89" t="s">
        <v>929</v>
      </c>
      <c r="F671" s="102">
        <f t="shared" si="121"/>
        <v>43882</v>
      </c>
      <c r="G671" s="125" t="str">
        <f t="shared" si="123"/>
        <v>2월</v>
      </c>
      <c r="H671" s="108">
        <f t="shared" si="124"/>
        <v>5</v>
      </c>
      <c r="I671" s="108" t="str">
        <f>VLOOKUP(H671,기준정보!D:E,2,FALSE)</f>
        <v>금</v>
      </c>
      <c r="J671" s="110" t="str">
        <f>IFERROR(VLOOKUP(F671,기준정보!A:B,2,FALSE),"")</f>
        <v/>
      </c>
      <c r="K671" s="110" t="str">
        <f t="shared" si="125"/>
        <v>정상근무</v>
      </c>
      <c r="L671" s="113">
        <f>IFERROR(IF(E671-D671&lt;0,기준정보!$H$11-공여사들_가공!D671+공여사들_가공!E671,E671-D671),"")</f>
        <v>0.3433912037037038</v>
      </c>
      <c r="M671" s="113" t="str">
        <f>IF(E671&gt;=기준정보!$H$4,기준정보!$H$6,IF(E671&gt;=기준정보!$H$3,E671-기준정보!$H$3,IF(E671&gt;=기준정보!$H$2,기준정보!$H$5,IF(E671&gt;=기준정보!$H$1,E671-기준정보!$H$1,0))))</f>
        <v>1:00:00</v>
      </c>
      <c r="N671" s="113">
        <f t="shared" si="126"/>
        <v>0.30172453703703711</v>
      </c>
      <c r="O671" s="114">
        <f t="shared" si="127"/>
        <v>7.2413888888888893</v>
      </c>
      <c r="P671" s="120">
        <f t="shared" si="128"/>
        <v>7</v>
      </c>
      <c r="Q671" s="120">
        <f t="shared" si="129"/>
        <v>7</v>
      </c>
      <c r="R671" s="120">
        <f t="shared" si="132"/>
        <v>0</v>
      </c>
      <c r="S671" s="120">
        <f t="shared" si="130"/>
        <v>0</v>
      </c>
      <c r="T671" s="120" t="str">
        <f t="shared" si="122"/>
        <v>정</v>
      </c>
      <c r="U671" s="113">
        <f>IFERROR(IF(P671&lt;8,기준정보!$H$7-N671,0),0)</f>
        <v>3.1608796296296204E-2</v>
      </c>
      <c r="V671" s="120">
        <f t="shared" si="131"/>
        <v>46</v>
      </c>
      <c r="W671" s="110"/>
    </row>
    <row r="672" spans="1:23">
      <c r="A672" s="89" t="s">
        <v>921</v>
      </c>
      <c r="B672" s="89" t="s">
        <v>301</v>
      </c>
      <c r="C672" s="89" t="s">
        <v>44</v>
      </c>
      <c r="D672" s="89" t="s">
        <v>65</v>
      </c>
      <c r="E672" s="89" t="s">
        <v>930</v>
      </c>
      <c r="F672" s="102">
        <f t="shared" si="121"/>
        <v>43882</v>
      </c>
      <c r="G672" s="125" t="str">
        <f t="shared" si="123"/>
        <v>2월</v>
      </c>
      <c r="H672" s="108">
        <f t="shared" si="124"/>
        <v>5</v>
      </c>
      <c r="I672" s="108" t="str">
        <f>VLOOKUP(H672,기준정보!D:E,2,FALSE)</f>
        <v>금</v>
      </c>
      <c r="J672" s="110" t="str">
        <f>IFERROR(VLOOKUP(F672,기준정보!A:B,2,FALSE),"")</f>
        <v/>
      </c>
      <c r="K672" s="110" t="str">
        <f t="shared" si="125"/>
        <v>정상근무</v>
      </c>
      <c r="L672" s="113">
        <f>IFERROR(IF(E672-D672&lt;0,기준정보!$H$11-공여사들_가공!D672+공여사들_가공!E672,E672-D672),"")</f>
        <v>0.39677083333333335</v>
      </c>
      <c r="M672" s="113" t="str">
        <f>IF(E672&gt;=기준정보!$H$4,기준정보!$H$6,IF(E672&gt;=기준정보!$H$3,E672-기준정보!$H$3,IF(E672&gt;=기준정보!$H$2,기준정보!$H$5,IF(E672&gt;=기준정보!$H$1,E672-기준정보!$H$1,0))))</f>
        <v>2:00:00</v>
      </c>
      <c r="N672" s="113">
        <f t="shared" si="126"/>
        <v>0.31343750000000004</v>
      </c>
      <c r="O672" s="114">
        <f t="shared" si="127"/>
        <v>7.5225</v>
      </c>
      <c r="P672" s="120">
        <f t="shared" si="128"/>
        <v>7</v>
      </c>
      <c r="Q672" s="120">
        <f t="shared" si="129"/>
        <v>7</v>
      </c>
      <c r="R672" s="120">
        <f t="shared" si="132"/>
        <v>0</v>
      </c>
      <c r="S672" s="120">
        <f t="shared" si="130"/>
        <v>0</v>
      </c>
      <c r="T672" s="120" t="str">
        <f t="shared" si="122"/>
        <v>정</v>
      </c>
      <c r="U672" s="113">
        <f>IFERROR(IF(P672&lt;8,기준정보!$H$7-N672,0),0)</f>
        <v>1.9895833333333279E-2</v>
      </c>
      <c r="V672" s="120">
        <f t="shared" si="131"/>
        <v>29</v>
      </c>
      <c r="W672" s="110"/>
    </row>
    <row r="673" spans="1:23">
      <c r="A673" s="89" t="s">
        <v>921</v>
      </c>
      <c r="B673" s="89" t="s">
        <v>288</v>
      </c>
      <c r="C673" s="89" t="s">
        <v>45</v>
      </c>
      <c r="D673" s="89" t="s">
        <v>931</v>
      </c>
      <c r="E673" s="89" t="s">
        <v>932</v>
      </c>
      <c r="F673" s="102">
        <f t="shared" si="121"/>
        <v>43882</v>
      </c>
      <c r="G673" s="125" t="str">
        <f t="shared" si="123"/>
        <v>2월</v>
      </c>
      <c r="H673" s="108">
        <f t="shared" si="124"/>
        <v>5</v>
      </c>
      <c r="I673" s="108" t="str">
        <f>VLOOKUP(H673,기준정보!D:E,2,FALSE)</f>
        <v>금</v>
      </c>
      <c r="J673" s="110" t="str">
        <f>IFERROR(VLOOKUP(F673,기준정보!A:B,2,FALSE),"")</f>
        <v/>
      </c>
      <c r="K673" s="110" t="str">
        <f t="shared" si="125"/>
        <v>정상근무</v>
      </c>
      <c r="L673" s="113">
        <f>IFERROR(IF(E673-D673&lt;0,기준정보!$H$11-공여사들_가공!D673+공여사들_가공!E673,E673-D673),"")</f>
        <v>0.40598379629629627</v>
      </c>
      <c r="M673" s="113">
        <f>IF(E673&gt;=기준정보!$H$4,기준정보!$H$6,IF(E673&gt;=기준정보!$H$3,E673-기준정보!$H$3,IF(E673&gt;=기준정보!$H$2,기준정보!$H$5,IF(E673&gt;=기준정보!$H$1,E673-기준정보!$H$1,0))))</f>
        <v>2.4178240740740709E-2</v>
      </c>
      <c r="N673" s="113">
        <f t="shared" si="126"/>
        <v>0.38180555555555556</v>
      </c>
      <c r="O673" s="114">
        <f t="shared" si="127"/>
        <v>9.163333333333334</v>
      </c>
      <c r="P673" s="120">
        <f t="shared" si="128"/>
        <v>9</v>
      </c>
      <c r="Q673" s="120">
        <f t="shared" si="129"/>
        <v>8</v>
      </c>
      <c r="R673" s="120">
        <f t="shared" si="132"/>
        <v>1</v>
      </c>
      <c r="S673" s="120">
        <f t="shared" si="130"/>
        <v>0</v>
      </c>
      <c r="T673" s="120" t="str">
        <f t="shared" si="122"/>
        <v>정</v>
      </c>
      <c r="U673" s="113">
        <f>IFERROR(IF(P673&lt;8,기준정보!$H$7-N673,0),0)</f>
        <v>0</v>
      </c>
      <c r="V673" s="120">
        <f t="shared" si="131"/>
        <v>0</v>
      </c>
      <c r="W673" s="110"/>
    </row>
    <row r="674" spans="1:23">
      <c r="A674" s="89" t="s">
        <v>921</v>
      </c>
      <c r="B674" s="89" t="s">
        <v>289</v>
      </c>
      <c r="C674" s="89" t="s">
        <v>44</v>
      </c>
      <c r="D674" s="89" t="s">
        <v>933</v>
      </c>
      <c r="E674" s="89" t="s">
        <v>50</v>
      </c>
      <c r="F674" s="102">
        <f t="shared" si="121"/>
        <v>43882</v>
      </c>
      <c r="G674" s="125" t="str">
        <f t="shared" si="123"/>
        <v>2월</v>
      </c>
      <c r="H674" s="108">
        <f t="shared" si="124"/>
        <v>5</v>
      </c>
      <c r="I674" s="108" t="str">
        <f>VLOOKUP(H674,기준정보!D:E,2,FALSE)</f>
        <v>금</v>
      </c>
      <c r="J674" s="110" t="str">
        <f>IFERROR(VLOOKUP(F674,기준정보!A:B,2,FALSE),"")</f>
        <v/>
      </c>
      <c r="K674" s="110" t="str">
        <f t="shared" si="125"/>
        <v>정상근무</v>
      </c>
      <c r="L674" s="113" t="str">
        <f>IFERROR(IF(E674-D674&lt;0,기준정보!$H$11-공여사들_가공!D674+공여사들_가공!E674,E674-D674),"")</f>
        <v/>
      </c>
      <c r="M674" s="113">
        <f>IF(E674&gt;=기준정보!$H$4,기준정보!$H$6,IF(E674&gt;=기준정보!$H$3,E674-기준정보!$H$3,IF(E674&gt;=기준정보!$H$2,기준정보!$H$5,IF(E674&gt;=기준정보!$H$1,E674-기준정보!$H$1,0))))</f>
        <v>0</v>
      </c>
      <c r="N674" s="113" t="str">
        <f t="shared" si="126"/>
        <v/>
      </c>
      <c r="O674" s="114" t="str">
        <f t="shared" si="127"/>
        <v/>
      </c>
      <c r="P674" s="120">
        <f t="shared" si="128"/>
        <v>0</v>
      </c>
      <c r="Q674" s="120">
        <f t="shared" si="129"/>
        <v>0</v>
      </c>
      <c r="R674" s="120">
        <f t="shared" si="132"/>
        <v>0</v>
      </c>
      <c r="S674" s="120">
        <f t="shared" si="130"/>
        <v>0</v>
      </c>
      <c r="T674" s="120" t="str">
        <f t="shared" si="122"/>
        <v/>
      </c>
      <c r="U674" s="113">
        <f>IFERROR(IF(P674&lt;8,기준정보!$H$7-N674,0),0)</f>
        <v>0</v>
      </c>
      <c r="V674" s="120">
        <f t="shared" si="131"/>
        <v>0</v>
      </c>
      <c r="W674" s="110"/>
    </row>
    <row r="675" spans="1:23">
      <c r="A675" s="89" t="s">
        <v>921</v>
      </c>
      <c r="B675" s="89" t="s">
        <v>290</v>
      </c>
      <c r="C675" s="89" t="s">
        <v>49</v>
      </c>
      <c r="D675" s="89" t="s">
        <v>934</v>
      </c>
      <c r="E675" s="89" t="s">
        <v>50</v>
      </c>
      <c r="F675" s="102">
        <f t="shared" si="121"/>
        <v>43882</v>
      </c>
      <c r="G675" s="125" t="str">
        <f t="shared" si="123"/>
        <v>2월</v>
      </c>
      <c r="H675" s="108">
        <f t="shared" si="124"/>
        <v>5</v>
      </c>
      <c r="I675" s="108" t="str">
        <f>VLOOKUP(H675,기준정보!D:E,2,FALSE)</f>
        <v>금</v>
      </c>
      <c r="J675" s="110" t="str">
        <f>IFERROR(VLOOKUP(F675,기준정보!A:B,2,FALSE),"")</f>
        <v/>
      </c>
      <c r="K675" s="110" t="str">
        <f t="shared" si="125"/>
        <v>정상근무</v>
      </c>
      <c r="L675" s="113" t="str">
        <f>IFERROR(IF(E675-D675&lt;0,기준정보!$H$11-공여사들_가공!D675+공여사들_가공!E675,E675-D675),"")</f>
        <v/>
      </c>
      <c r="M675" s="113">
        <f>IF(E675&gt;=기준정보!$H$4,기준정보!$H$6,IF(E675&gt;=기준정보!$H$3,E675-기준정보!$H$3,IF(E675&gt;=기준정보!$H$2,기준정보!$H$5,IF(E675&gt;=기준정보!$H$1,E675-기준정보!$H$1,0))))</f>
        <v>0</v>
      </c>
      <c r="N675" s="113" t="str">
        <f t="shared" si="126"/>
        <v/>
      </c>
      <c r="O675" s="114" t="str">
        <f t="shared" si="127"/>
        <v/>
      </c>
      <c r="P675" s="120">
        <f t="shared" si="128"/>
        <v>0</v>
      </c>
      <c r="Q675" s="120">
        <f t="shared" si="129"/>
        <v>0</v>
      </c>
      <c r="R675" s="120">
        <f t="shared" si="132"/>
        <v>0</v>
      </c>
      <c r="S675" s="120">
        <f t="shared" si="130"/>
        <v>0</v>
      </c>
      <c r="T675" s="120" t="str">
        <f t="shared" si="122"/>
        <v/>
      </c>
      <c r="U675" s="113">
        <f>IFERROR(IF(P675&lt;8,기준정보!$H$7-N675,0),0)</f>
        <v>0</v>
      </c>
      <c r="V675" s="120">
        <f t="shared" si="131"/>
        <v>0</v>
      </c>
      <c r="W675" s="110"/>
    </row>
    <row r="676" spans="1:23">
      <c r="A676" s="89" t="s">
        <v>921</v>
      </c>
      <c r="B676" s="89" t="s">
        <v>291</v>
      </c>
      <c r="C676" s="89" t="s">
        <v>309</v>
      </c>
      <c r="D676" s="89" t="s">
        <v>935</v>
      </c>
      <c r="E676" s="89" t="s">
        <v>936</v>
      </c>
      <c r="F676" s="102">
        <f t="shared" si="121"/>
        <v>43882</v>
      </c>
      <c r="G676" s="125" t="str">
        <f t="shared" si="123"/>
        <v>2월</v>
      </c>
      <c r="H676" s="108">
        <f t="shared" si="124"/>
        <v>5</v>
      </c>
      <c r="I676" s="108" t="str">
        <f>VLOOKUP(H676,기준정보!D:E,2,FALSE)</f>
        <v>금</v>
      </c>
      <c r="J676" s="110" t="str">
        <f>IFERROR(VLOOKUP(F676,기준정보!A:B,2,FALSE),"")</f>
        <v/>
      </c>
      <c r="K676" s="110" t="str">
        <f t="shared" si="125"/>
        <v>정상근무</v>
      </c>
      <c r="L676" s="113">
        <f>IFERROR(IF(E676-D676&lt;0,기준정보!$H$11-공여사들_가공!D676+공여사들_가공!E676,E676-D676),"")</f>
        <v>0.39237268518518514</v>
      </c>
      <c r="M676" s="113" t="str">
        <f>IF(E676&gt;=기준정보!$H$4,기준정보!$H$6,IF(E676&gt;=기준정보!$H$3,E676-기준정보!$H$3,IF(E676&gt;=기준정보!$H$2,기준정보!$H$5,IF(E676&gt;=기준정보!$H$1,E676-기준정보!$H$1,0))))</f>
        <v>2:00:00</v>
      </c>
      <c r="N676" s="113">
        <f t="shared" si="126"/>
        <v>0.30903935185185183</v>
      </c>
      <c r="O676" s="114">
        <f t="shared" si="127"/>
        <v>7.4169444444444448</v>
      </c>
      <c r="P676" s="120">
        <f t="shared" si="128"/>
        <v>7</v>
      </c>
      <c r="Q676" s="120">
        <f t="shared" si="129"/>
        <v>7</v>
      </c>
      <c r="R676" s="120">
        <f t="shared" si="132"/>
        <v>0</v>
      </c>
      <c r="S676" s="120">
        <f t="shared" si="130"/>
        <v>0</v>
      </c>
      <c r="T676" s="120" t="str">
        <f t="shared" si="122"/>
        <v>정</v>
      </c>
      <c r="U676" s="113">
        <f>IFERROR(IF(P676&lt;8,기준정보!$H$7-N676,0),0)</f>
        <v>2.4293981481481486E-2</v>
      </c>
      <c r="V676" s="120">
        <f t="shared" si="131"/>
        <v>35</v>
      </c>
      <c r="W676" s="110"/>
    </row>
    <row r="677" spans="1:23">
      <c r="A677" s="89" t="s">
        <v>921</v>
      </c>
      <c r="B677" s="89" t="s">
        <v>292</v>
      </c>
      <c r="C677" s="89" t="s">
        <v>45</v>
      </c>
      <c r="D677" s="89" t="s">
        <v>937</v>
      </c>
      <c r="E677" s="89" t="s">
        <v>938</v>
      </c>
      <c r="F677" s="102">
        <f t="shared" si="121"/>
        <v>43882</v>
      </c>
      <c r="G677" s="125" t="str">
        <f t="shared" si="123"/>
        <v>2월</v>
      </c>
      <c r="H677" s="108">
        <f t="shared" si="124"/>
        <v>5</v>
      </c>
      <c r="I677" s="108" t="str">
        <f>VLOOKUP(H677,기준정보!D:E,2,FALSE)</f>
        <v>금</v>
      </c>
      <c r="J677" s="110" t="str">
        <f>IFERROR(VLOOKUP(F677,기준정보!A:B,2,FALSE),"")</f>
        <v/>
      </c>
      <c r="K677" s="110" t="str">
        <f t="shared" si="125"/>
        <v>정상근무</v>
      </c>
      <c r="L677" s="113">
        <f>IFERROR(IF(E677-D677&lt;0,기준정보!$H$11-공여사들_가공!D677+공여사들_가공!E677,E677-D677),"")</f>
        <v>0.43381944444444437</v>
      </c>
      <c r="M677" s="113" t="str">
        <f>IF(E677&gt;=기준정보!$H$4,기준정보!$H$6,IF(E677&gt;=기준정보!$H$3,E677-기준정보!$H$3,IF(E677&gt;=기준정보!$H$2,기준정보!$H$5,IF(E677&gt;=기준정보!$H$1,E677-기준정보!$H$1,0))))</f>
        <v>2:00:00</v>
      </c>
      <c r="N677" s="113">
        <f t="shared" si="126"/>
        <v>0.35048611111111105</v>
      </c>
      <c r="O677" s="114">
        <f t="shared" si="127"/>
        <v>8.4116666666666671</v>
      </c>
      <c r="P677" s="120">
        <f t="shared" si="128"/>
        <v>8</v>
      </c>
      <c r="Q677" s="120">
        <f t="shared" si="129"/>
        <v>8</v>
      </c>
      <c r="R677" s="120">
        <f t="shared" si="132"/>
        <v>0</v>
      </c>
      <c r="S677" s="120">
        <f t="shared" si="130"/>
        <v>0</v>
      </c>
      <c r="T677" s="120" t="str">
        <f t="shared" si="122"/>
        <v>정</v>
      </c>
      <c r="U677" s="113">
        <f>IFERROR(IF(P677&lt;8,기준정보!$H$7-N677,0),0)</f>
        <v>0</v>
      </c>
      <c r="V677" s="120">
        <f t="shared" si="131"/>
        <v>0</v>
      </c>
      <c r="W677" s="110"/>
    </row>
    <row r="678" spans="1:23">
      <c r="A678" s="89" t="s">
        <v>939</v>
      </c>
      <c r="B678" s="89" t="s">
        <v>294</v>
      </c>
      <c r="C678" s="89" t="s">
        <v>45</v>
      </c>
      <c r="D678" s="89" t="s">
        <v>50</v>
      </c>
      <c r="E678" s="89" t="s">
        <v>50</v>
      </c>
      <c r="F678" s="102">
        <f t="shared" si="121"/>
        <v>43883</v>
      </c>
      <c r="G678" s="125" t="str">
        <f t="shared" si="123"/>
        <v>2월</v>
      </c>
      <c r="H678" s="108">
        <f t="shared" si="124"/>
        <v>6</v>
      </c>
      <c r="I678" s="108" t="str">
        <f>VLOOKUP(H678,기준정보!D:E,2,FALSE)</f>
        <v>토</v>
      </c>
      <c r="J678" s="110" t="str">
        <f>IFERROR(VLOOKUP(F678,기준정보!A:B,2,FALSE),"")</f>
        <v/>
      </c>
      <c r="K678" s="110" t="str">
        <f t="shared" si="125"/>
        <v>휴무</v>
      </c>
      <c r="L678" s="113" t="str">
        <f>IFERROR(IF(E678-D678&lt;0,기준정보!$H$11-공여사들_가공!D678+공여사들_가공!E678,E678-D678),"")</f>
        <v/>
      </c>
      <c r="M678" s="113">
        <f>IF(E678&gt;=기준정보!$H$4,기준정보!$H$6,IF(E678&gt;=기준정보!$H$3,E678-기준정보!$H$3,IF(E678&gt;=기준정보!$H$2,기준정보!$H$5,IF(E678&gt;=기준정보!$H$1,E678-기준정보!$H$1,0))))</f>
        <v>0</v>
      </c>
      <c r="N678" s="113" t="str">
        <f t="shared" si="126"/>
        <v/>
      </c>
      <c r="O678" s="114" t="str">
        <f t="shared" si="127"/>
        <v/>
      </c>
      <c r="P678" s="120">
        <f t="shared" si="128"/>
        <v>0</v>
      </c>
      <c r="Q678" s="120">
        <f t="shared" si="129"/>
        <v>0</v>
      </c>
      <c r="R678" s="120">
        <f t="shared" si="132"/>
        <v>0</v>
      </c>
      <c r="S678" s="120">
        <f t="shared" si="130"/>
        <v>0</v>
      </c>
      <c r="T678" s="120" t="str">
        <f t="shared" si="122"/>
        <v/>
      </c>
      <c r="U678" s="113">
        <f>IFERROR(IF(P678&lt;8,기준정보!$H$7-N678,0),0)</f>
        <v>0</v>
      </c>
      <c r="V678" s="120">
        <f t="shared" si="131"/>
        <v>0</v>
      </c>
      <c r="W678" s="110"/>
    </row>
    <row r="679" spans="1:23">
      <c r="A679" s="89" t="s">
        <v>939</v>
      </c>
      <c r="B679" s="89" t="s">
        <v>295</v>
      </c>
      <c r="C679" s="89" t="s">
        <v>43</v>
      </c>
      <c r="D679" s="89" t="s">
        <v>50</v>
      </c>
      <c r="E679" s="89" t="s">
        <v>50</v>
      </c>
      <c r="F679" s="102">
        <f t="shared" si="121"/>
        <v>43883</v>
      </c>
      <c r="G679" s="125" t="str">
        <f t="shared" si="123"/>
        <v>2월</v>
      </c>
      <c r="H679" s="108">
        <f t="shared" si="124"/>
        <v>6</v>
      </c>
      <c r="I679" s="108" t="str">
        <f>VLOOKUP(H679,기준정보!D:E,2,FALSE)</f>
        <v>토</v>
      </c>
      <c r="J679" s="110" t="str">
        <f>IFERROR(VLOOKUP(F679,기준정보!A:B,2,FALSE),"")</f>
        <v/>
      </c>
      <c r="K679" s="110" t="str">
        <f t="shared" si="125"/>
        <v>휴무</v>
      </c>
      <c r="L679" s="113" t="str">
        <f>IFERROR(IF(E679-D679&lt;0,기준정보!$H$11-공여사들_가공!D679+공여사들_가공!E679,E679-D679),"")</f>
        <v/>
      </c>
      <c r="M679" s="113">
        <f>IF(E679&gt;=기준정보!$H$4,기준정보!$H$6,IF(E679&gt;=기준정보!$H$3,E679-기준정보!$H$3,IF(E679&gt;=기준정보!$H$2,기준정보!$H$5,IF(E679&gt;=기준정보!$H$1,E679-기준정보!$H$1,0))))</f>
        <v>0</v>
      </c>
      <c r="N679" s="113" t="str">
        <f t="shared" si="126"/>
        <v/>
      </c>
      <c r="O679" s="114" t="str">
        <f t="shared" si="127"/>
        <v/>
      </c>
      <c r="P679" s="120">
        <f t="shared" si="128"/>
        <v>0</v>
      </c>
      <c r="Q679" s="120">
        <f t="shared" si="129"/>
        <v>0</v>
      </c>
      <c r="R679" s="120">
        <f t="shared" si="132"/>
        <v>0</v>
      </c>
      <c r="S679" s="120">
        <f t="shared" si="130"/>
        <v>0</v>
      </c>
      <c r="T679" s="120" t="str">
        <f t="shared" si="122"/>
        <v/>
      </c>
      <c r="U679" s="113">
        <f>IFERROR(IF(P679&lt;8,기준정보!$H$7-N679,0),0)</f>
        <v>0</v>
      </c>
      <c r="V679" s="120">
        <f t="shared" si="131"/>
        <v>0</v>
      </c>
      <c r="W679" s="110"/>
    </row>
    <row r="680" spans="1:23">
      <c r="A680" s="89" t="s">
        <v>939</v>
      </c>
      <c r="B680" s="89" t="s">
        <v>296</v>
      </c>
      <c r="C680" s="89" t="s">
        <v>46</v>
      </c>
      <c r="D680" s="89" t="s">
        <v>50</v>
      </c>
      <c r="E680" s="89" t="s">
        <v>50</v>
      </c>
      <c r="F680" s="102">
        <f t="shared" si="121"/>
        <v>43883</v>
      </c>
      <c r="G680" s="125" t="str">
        <f t="shared" si="123"/>
        <v>2월</v>
      </c>
      <c r="H680" s="108">
        <f t="shared" si="124"/>
        <v>6</v>
      </c>
      <c r="I680" s="108" t="str">
        <f>VLOOKUP(H680,기준정보!D:E,2,FALSE)</f>
        <v>토</v>
      </c>
      <c r="J680" s="110" t="str">
        <f>IFERROR(VLOOKUP(F680,기준정보!A:B,2,FALSE),"")</f>
        <v/>
      </c>
      <c r="K680" s="110" t="str">
        <f t="shared" si="125"/>
        <v>휴무</v>
      </c>
      <c r="L680" s="113" t="str">
        <f>IFERROR(IF(E680-D680&lt;0,기준정보!$H$11-공여사들_가공!D680+공여사들_가공!E680,E680-D680),"")</f>
        <v/>
      </c>
      <c r="M680" s="113">
        <f>IF(E680&gt;=기준정보!$H$4,기준정보!$H$6,IF(E680&gt;=기준정보!$H$3,E680-기준정보!$H$3,IF(E680&gt;=기준정보!$H$2,기준정보!$H$5,IF(E680&gt;=기준정보!$H$1,E680-기준정보!$H$1,0))))</f>
        <v>0</v>
      </c>
      <c r="N680" s="113" t="str">
        <f t="shared" si="126"/>
        <v/>
      </c>
      <c r="O680" s="114" t="str">
        <f t="shared" si="127"/>
        <v/>
      </c>
      <c r="P680" s="120">
        <f t="shared" si="128"/>
        <v>0</v>
      </c>
      <c r="Q680" s="120">
        <f t="shared" si="129"/>
        <v>0</v>
      </c>
      <c r="R680" s="120">
        <f t="shared" si="132"/>
        <v>0</v>
      </c>
      <c r="S680" s="120">
        <f t="shared" si="130"/>
        <v>0</v>
      </c>
      <c r="T680" s="120" t="str">
        <f t="shared" si="122"/>
        <v/>
      </c>
      <c r="U680" s="113">
        <f>IFERROR(IF(P680&lt;8,기준정보!$H$7-N680,0),0)</f>
        <v>0</v>
      </c>
      <c r="V680" s="120">
        <f t="shared" si="131"/>
        <v>0</v>
      </c>
      <c r="W680" s="110"/>
    </row>
    <row r="681" spans="1:23">
      <c r="A681" s="89" t="s">
        <v>939</v>
      </c>
      <c r="B681" s="89" t="s">
        <v>297</v>
      </c>
      <c r="C681" s="89" t="s">
        <v>45</v>
      </c>
      <c r="D681" s="89" t="s">
        <v>50</v>
      </c>
      <c r="E681" s="89" t="s">
        <v>50</v>
      </c>
      <c r="F681" s="102">
        <f t="shared" si="121"/>
        <v>43883</v>
      </c>
      <c r="G681" s="125" t="str">
        <f t="shared" si="123"/>
        <v>2월</v>
      </c>
      <c r="H681" s="108">
        <f t="shared" si="124"/>
        <v>6</v>
      </c>
      <c r="I681" s="108" t="str">
        <f>VLOOKUP(H681,기준정보!D:E,2,FALSE)</f>
        <v>토</v>
      </c>
      <c r="J681" s="110" t="str">
        <f>IFERROR(VLOOKUP(F681,기준정보!A:B,2,FALSE),"")</f>
        <v/>
      </c>
      <c r="K681" s="110" t="str">
        <f t="shared" si="125"/>
        <v>휴무</v>
      </c>
      <c r="L681" s="113" t="str">
        <f>IFERROR(IF(E681-D681&lt;0,기준정보!$H$11-공여사들_가공!D681+공여사들_가공!E681,E681-D681),"")</f>
        <v/>
      </c>
      <c r="M681" s="113">
        <f>IF(E681&gt;=기준정보!$H$4,기준정보!$H$6,IF(E681&gt;=기준정보!$H$3,E681-기준정보!$H$3,IF(E681&gt;=기준정보!$H$2,기준정보!$H$5,IF(E681&gt;=기준정보!$H$1,E681-기준정보!$H$1,0))))</f>
        <v>0</v>
      </c>
      <c r="N681" s="113" t="str">
        <f t="shared" si="126"/>
        <v/>
      </c>
      <c r="O681" s="114" t="str">
        <f t="shared" si="127"/>
        <v/>
      </c>
      <c r="P681" s="120">
        <f t="shared" si="128"/>
        <v>0</v>
      </c>
      <c r="Q681" s="120">
        <f t="shared" si="129"/>
        <v>0</v>
      </c>
      <c r="R681" s="120">
        <f t="shared" si="132"/>
        <v>0</v>
      </c>
      <c r="S681" s="120">
        <f t="shared" si="130"/>
        <v>0</v>
      </c>
      <c r="T681" s="120" t="str">
        <f t="shared" si="122"/>
        <v/>
      </c>
      <c r="U681" s="113">
        <f>IFERROR(IF(P681&lt;8,기준정보!$H$7-N681,0),0)</f>
        <v>0</v>
      </c>
      <c r="V681" s="120">
        <f t="shared" si="131"/>
        <v>0</v>
      </c>
      <c r="W681" s="110"/>
    </row>
    <row r="682" spans="1:23">
      <c r="A682" s="89" t="s">
        <v>939</v>
      </c>
      <c r="B682" s="89" t="s">
        <v>298</v>
      </c>
      <c r="C682" s="89" t="s">
        <v>48</v>
      </c>
      <c r="D682" s="89" t="s">
        <v>50</v>
      </c>
      <c r="E682" s="89" t="s">
        <v>50</v>
      </c>
      <c r="F682" s="102">
        <f t="shared" si="121"/>
        <v>43883</v>
      </c>
      <c r="G682" s="125" t="str">
        <f t="shared" si="123"/>
        <v>2월</v>
      </c>
      <c r="H682" s="108">
        <f t="shared" si="124"/>
        <v>6</v>
      </c>
      <c r="I682" s="108" t="str">
        <f>VLOOKUP(H682,기준정보!D:E,2,FALSE)</f>
        <v>토</v>
      </c>
      <c r="J682" s="110" t="str">
        <f>IFERROR(VLOOKUP(F682,기준정보!A:B,2,FALSE),"")</f>
        <v/>
      </c>
      <c r="K682" s="110" t="str">
        <f t="shared" si="125"/>
        <v>휴무</v>
      </c>
      <c r="L682" s="113" t="str">
        <f>IFERROR(IF(E682-D682&lt;0,기준정보!$H$11-공여사들_가공!D682+공여사들_가공!E682,E682-D682),"")</f>
        <v/>
      </c>
      <c r="M682" s="113">
        <f>IF(E682&gt;=기준정보!$H$4,기준정보!$H$6,IF(E682&gt;=기준정보!$H$3,E682-기준정보!$H$3,IF(E682&gt;=기준정보!$H$2,기준정보!$H$5,IF(E682&gt;=기준정보!$H$1,E682-기준정보!$H$1,0))))</f>
        <v>0</v>
      </c>
      <c r="N682" s="113" t="str">
        <f t="shared" si="126"/>
        <v/>
      </c>
      <c r="O682" s="114" t="str">
        <f t="shared" si="127"/>
        <v/>
      </c>
      <c r="P682" s="120">
        <f t="shared" si="128"/>
        <v>0</v>
      </c>
      <c r="Q682" s="120">
        <f t="shared" si="129"/>
        <v>0</v>
      </c>
      <c r="R682" s="120">
        <f t="shared" si="132"/>
        <v>0</v>
      </c>
      <c r="S682" s="120">
        <f t="shared" si="130"/>
        <v>0</v>
      </c>
      <c r="T682" s="120" t="str">
        <f t="shared" si="122"/>
        <v/>
      </c>
      <c r="U682" s="113">
        <f>IFERROR(IF(P682&lt;8,기준정보!$H$7-N682,0),0)</f>
        <v>0</v>
      </c>
      <c r="V682" s="120">
        <f t="shared" si="131"/>
        <v>0</v>
      </c>
      <c r="W682" s="110"/>
    </row>
    <row r="683" spans="1:23">
      <c r="A683" s="89" t="s">
        <v>939</v>
      </c>
      <c r="B683" s="89" t="s">
        <v>299</v>
      </c>
      <c r="C683" s="89" t="s">
        <v>47</v>
      </c>
      <c r="D683" s="89" t="s">
        <v>50</v>
      </c>
      <c r="E683" s="89" t="s">
        <v>50</v>
      </c>
      <c r="F683" s="102">
        <f t="shared" si="121"/>
        <v>43883</v>
      </c>
      <c r="G683" s="125" t="str">
        <f t="shared" si="123"/>
        <v>2월</v>
      </c>
      <c r="H683" s="108">
        <f t="shared" si="124"/>
        <v>6</v>
      </c>
      <c r="I683" s="108" t="str">
        <f>VLOOKUP(H683,기준정보!D:E,2,FALSE)</f>
        <v>토</v>
      </c>
      <c r="J683" s="110" t="str">
        <f>IFERROR(VLOOKUP(F683,기준정보!A:B,2,FALSE),"")</f>
        <v/>
      </c>
      <c r="K683" s="110" t="str">
        <f t="shared" si="125"/>
        <v>휴무</v>
      </c>
      <c r="L683" s="113" t="str">
        <f>IFERROR(IF(E683-D683&lt;0,기준정보!$H$11-공여사들_가공!D683+공여사들_가공!E683,E683-D683),"")</f>
        <v/>
      </c>
      <c r="M683" s="113">
        <f>IF(E683&gt;=기준정보!$H$4,기준정보!$H$6,IF(E683&gt;=기준정보!$H$3,E683-기준정보!$H$3,IF(E683&gt;=기준정보!$H$2,기준정보!$H$5,IF(E683&gt;=기준정보!$H$1,E683-기준정보!$H$1,0))))</f>
        <v>0</v>
      </c>
      <c r="N683" s="113" t="str">
        <f t="shared" si="126"/>
        <v/>
      </c>
      <c r="O683" s="114" t="str">
        <f t="shared" si="127"/>
        <v/>
      </c>
      <c r="P683" s="120">
        <f t="shared" si="128"/>
        <v>0</v>
      </c>
      <c r="Q683" s="120">
        <f t="shared" si="129"/>
        <v>0</v>
      </c>
      <c r="R683" s="120">
        <f t="shared" si="132"/>
        <v>0</v>
      </c>
      <c r="S683" s="120">
        <f t="shared" si="130"/>
        <v>0</v>
      </c>
      <c r="T683" s="120" t="str">
        <f t="shared" si="122"/>
        <v/>
      </c>
      <c r="U683" s="113">
        <f>IFERROR(IF(P683&lt;8,기준정보!$H$7-N683,0),0)</f>
        <v>0</v>
      </c>
      <c r="V683" s="120">
        <f t="shared" si="131"/>
        <v>0</v>
      </c>
      <c r="W683" s="110"/>
    </row>
    <row r="684" spans="1:23">
      <c r="A684" s="89" t="s">
        <v>939</v>
      </c>
      <c r="B684" s="89" t="s">
        <v>300</v>
      </c>
      <c r="C684" s="89" t="s">
        <v>47</v>
      </c>
      <c r="D684" s="89" t="s">
        <v>50</v>
      </c>
      <c r="E684" s="89" t="s">
        <v>50</v>
      </c>
      <c r="F684" s="102">
        <f t="shared" si="121"/>
        <v>43883</v>
      </c>
      <c r="G684" s="125" t="str">
        <f t="shared" si="123"/>
        <v>2월</v>
      </c>
      <c r="H684" s="108">
        <f t="shared" si="124"/>
        <v>6</v>
      </c>
      <c r="I684" s="108" t="str">
        <f>VLOOKUP(H684,기준정보!D:E,2,FALSE)</f>
        <v>토</v>
      </c>
      <c r="J684" s="110" t="str">
        <f>IFERROR(VLOOKUP(F684,기준정보!A:B,2,FALSE),"")</f>
        <v/>
      </c>
      <c r="K684" s="110" t="str">
        <f t="shared" si="125"/>
        <v>휴무</v>
      </c>
      <c r="L684" s="113" t="str">
        <f>IFERROR(IF(E684-D684&lt;0,기준정보!$H$11-공여사들_가공!D684+공여사들_가공!E684,E684-D684),"")</f>
        <v/>
      </c>
      <c r="M684" s="113">
        <f>IF(E684&gt;=기준정보!$H$4,기준정보!$H$6,IF(E684&gt;=기준정보!$H$3,E684-기준정보!$H$3,IF(E684&gt;=기준정보!$H$2,기준정보!$H$5,IF(E684&gt;=기준정보!$H$1,E684-기준정보!$H$1,0))))</f>
        <v>0</v>
      </c>
      <c r="N684" s="113" t="str">
        <f t="shared" si="126"/>
        <v/>
      </c>
      <c r="O684" s="114" t="str">
        <f t="shared" si="127"/>
        <v/>
      </c>
      <c r="P684" s="120">
        <f t="shared" si="128"/>
        <v>0</v>
      </c>
      <c r="Q684" s="120">
        <f t="shared" si="129"/>
        <v>0</v>
      </c>
      <c r="R684" s="120">
        <f t="shared" si="132"/>
        <v>0</v>
      </c>
      <c r="S684" s="120">
        <f t="shared" si="130"/>
        <v>0</v>
      </c>
      <c r="T684" s="120" t="str">
        <f t="shared" si="122"/>
        <v/>
      </c>
      <c r="U684" s="113">
        <f>IFERROR(IF(P684&lt;8,기준정보!$H$7-N684,0),0)</f>
        <v>0</v>
      </c>
      <c r="V684" s="120">
        <f t="shared" si="131"/>
        <v>0</v>
      </c>
      <c r="W684" s="110"/>
    </row>
    <row r="685" spans="1:23">
      <c r="A685" s="89" t="s">
        <v>939</v>
      </c>
      <c r="B685" s="89" t="s">
        <v>301</v>
      </c>
      <c r="C685" s="89" t="s">
        <v>44</v>
      </c>
      <c r="D685" s="89" t="s">
        <v>50</v>
      </c>
      <c r="E685" s="89" t="s">
        <v>50</v>
      </c>
      <c r="F685" s="102">
        <f t="shared" si="121"/>
        <v>43883</v>
      </c>
      <c r="G685" s="125" t="str">
        <f t="shared" si="123"/>
        <v>2월</v>
      </c>
      <c r="H685" s="108">
        <f t="shared" si="124"/>
        <v>6</v>
      </c>
      <c r="I685" s="108" t="str">
        <f>VLOOKUP(H685,기준정보!D:E,2,FALSE)</f>
        <v>토</v>
      </c>
      <c r="J685" s="110" t="str">
        <f>IFERROR(VLOOKUP(F685,기준정보!A:B,2,FALSE),"")</f>
        <v/>
      </c>
      <c r="K685" s="110" t="str">
        <f t="shared" si="125"/>
        <v>휴무</v>
      </c>
      <c r="L685" s="113" t="str">
        <f>IFERROR(IF(E685-D685&lt;0,기준정보!$H$11-공여사들_가공!D685+공여사들_가공!E685,E685-D685),"")</f>
        <v/>
      </c>
      <c r="M685" s="113">
        <f>IF(E685&gt;=기준정보!$H$4,기준정보!$H$6,IF(E685&gt;=기준정보!$H$3,E685-기준정보!$H$3,IF(E685&gt;=기준정보!$H$2,기준정보!$H$5,IF(E685&gt;=기준정보!$H$1,E685-기준정보!$H$1,0))))</f>
        <v>0</v>
      </c>
      <c r="N685" s="113" t="str">
        <f t="shared" si="126"/>
        <v/>
      </c>
      <c r="O685" s="114" t="str">
        <f t="shared" si="127"/>
        <v/>
      </c>
      <c r="P685" s="120">
        <f t="shared" si="128"/>
        <v>0</v>
      </c>
      <c r="Q685" s="120">
        <f t="shared" si="129"/>
        <v>0</v>
      </c>
      <c r="R685" s="120">
        <f t="shared" si="132"/>
        <v>0</v>
      </c>
      <c r="S685" s="120">
        <f t="shared" si="130"/>
        <v>0</v>
      </c>
      <c r="T685" s="120" t="str">
        <f t="shared" si="122"/>
        <v/>
      </c>
      <c r="U685" s="113">
        <f>IFERROR(IF(P685&lt;8,기준정보!$H$7-N685,0),0)</f>
        <v>0</v>
      </c>
      <c r="V685" s="120">
        <f t="shared" si="131"/>
        <v>0</v>
      </c>
      <c r="W685" s="110"/>
    </row>
    <row r="686" spans="1:23">
      <c r="A686" s="89" t="s">
        <v>939</v>
      </c>
      <c r="B686" s="89" t="s">
        <v>288</v>
      </c>
      <c r="C686" s="89" t="s">
        <v>45</v>
      </c>
      <c r="D686" s="89" t="s">
        <v>50</v>
      </c>
      <c r="E686" s="89" t="s">
        <v>50</v>
      </c>
      <c r="F686" s="102">
        <f t="shared" si="121"/>
        <v>43883</v>
      </c>
      <c r="G686" s="125" t="str">
        <f t="shared" si="123"/>
        <v>2월</v>
      </c>
      <c r="H686" s="108">
        <f t="shared" si="124"/>
        <v>6</v>
      </c>
      <c r="I686" s="108" t="str">
        <f>VLOOKUP(H686,기준정보!D:E,2,FALSE)</f>
        <v>토</v>
      </c>
      <c r="J686" s="110" t="str">
        <f>IFERROR(VLOOKUP(F686,기준정보!A:B,2,FALSE),"")</f>
        <v/>
      </c>
      <c r="K686" s="110" t="str">
        <f t="shared" si="125"/>
        <v>휴무</v>
      </c>
      <c r="L686" s="113" t="str">
        <f>IFERROR(IF(E686-D686&lt;0,기준정보!$H$11-공여사들_가공!D686+공여사들_가공!E686,E686-D686),"")</f>
        <v/>
      </c>
      <c r="M686" s="113">
        <f>IF(E686&gt;=기준정보!$H$4,기준정보!$H$6,IF(E686&gt;=기준정보!$H$3,E686-기준정보!$H$3,IF(E686&gt;=기준정보!$H$2,기준정보!$H$5,IF(E686&gt;=기준정보!$H$1,E686-기준정보!$H$1,0))))</f>
        <v>0</v>
      </c>
      <c r="N686" s="113" t="str">
        <f t="shared" si="126"/>
        <v/>
      </c>
      <c r="O686" s="114" t="str">
        <f t="shared" si="127"/>
        <v/>
      </c>
      <c r="P686" s="120">
        <f t="shared" si="128"/>
        <v>0</v>
      </c>
      <c r="Q686" s="120">
        <f t="shared" si="129"/>
        <v>0</v>
      </c>
      <c r="R686" s="120">
        <f t="shared" si="132"/>
        <v>0</v>
      </c>
      <c r="S686" s="120">
        <f t="shared" si="130"/>
        <v>0</v>
      </c>
      <c r="T686" s="120" t="str">
        <f t="shared" si="122"/>
        <v/>
      </c>
      <c r="U686" s="113">
        <f>IFERROR(IF(P686&lt;8,기준정보!$H$7-N686,0),0)</f>
        <v>0</v>
      </c>
      <c r="V686" s="120">
        <f t="shared" si="131"/>
        <v>0</v>
      </c>
      <c r="W686" s="110"/>
    </row>
    <row r="687" spans="1:23">
      <c r="A687" s="89" t="s">
        <v>939</v>
      </c>
      <c r="B687" s="89" t="s">
        <v>289</v>
      </c>
      <c r="C687" s="89" t="s">
        <v>44</v>
      </c>
      <c r="D687" s="89" t="s">
        <v>50</v>
      </c>
      <c r="E687" s="89" t="s">
        <v>50</v>
      </c>
      <c r="F687" s="102">
        <f t="shared" si="121"/>
        <v>43883</v>
      </c>
      <c r="G687" s="125" t="str">
        <f t="shared" si="123"/>
        <v>2월</v>
      </c>
      <c r="H687" s="108">
        <f t="shared" si="124"/>
        <v>6</v>
      </c>
      <c r="I687" s="108" t="str">
        <f>VLOOKUP(H687,기준정보!D:E,2,FALSE)</f>
        <v>토</v>
      </c>
      <c r="J687" s="110" t="str">
        <f>IFERROR(VLOOKUP(F687,기준정보!A:B,2,FALSE),"")</f>
        <v/>
      </c>
      <c r="K687" s="110" t="str">
        <f t="shared" si="125"/>
        <v>휴무</v>
      </c>
      <c r="L687" s="113" t="str">
        <f>IFERROR(IF(E687-D687&lt;0,기준정보!$H$11-공여사들_가공!D687+공여사들_가공!E687,E687-D687),"")</f>
        <v/>
      </c>
      <c r="M687" s="113">
        <f>IF(E687&gt;=기준정보!$H$4,기준정보!$H$6,IF(E687&gt;=기준정보!$H$3,E687-기준정보!$H$3,IF(E687&gt;=기준정보!$H$2,기준정보!$H$5,IF(E687&gt;=기준정보!$H$1,E687-기준정보!$H$1,0))))</f>
        <v>0</v>
      </c>
      <c r="N687" s="113" t="str">
        <f t="shared" si="126"/>
        <v/>
      </c>
      <c r="O687" s="114" t="str">
        <f t="shared" si="127"/>
        <v/>
      </c>
      <c r="P687" s="120">
        <f t="shared" si="128"/>
        <v>0</v>
      </c>
      <c r="Q687" s="120">
        <f t="shared" si="129"/>
        <v>0</v>
      </c>
      <c r="R687" s="120">
        <f t="shared" si="132"/>
        <v>0</v>
      </c>
      <c r="S687" s="120">
        <f t="shared" si="130"/>
        <v>0</v>
      </c>
      <c r="T687" s="120" t="str">
        <f t="shared" si="122"/>
        <v/>
      </c>
      <c r="U687" s="113">
        <f>IFERROR(IF(P687&lt;8,기준정보!$H$7-N687,0),0)</f>
        <v>0</v>
      </c>
      <c r="V687" s="120">
        <f t="shared" si="131"/>
        <v>0</v>
      </c>
      <c r="W687" s="110"/>
    </row>
    <row r="688" spans="1:23">
      <c r="A688" s="89" t="s">
        <v>939</v>
      </c>
      <c r="B688" s="89" t="s">
        <v>290</v>
      </c>
      <c r="C688" s="89" t="s">
        <v>49</v>
      </c>
      <c r="D688" s="89" t="s">
        <v>50</v>
      </c>
      <c r="E688" s="89" t="s">
        <v>50</v>
      </c>
      <c r="F688" s="102">
        <f t="shared" si="121"/>
        <v>43883</v>
      </c>
      <c r="G688" s="125" t="str">
        <f t="shared" si="123"/>
        <v>2월</v>
      </c>
      <c r="H688" s="108">
        <f t="shared" si="124"/>
        <v>6</v>
      </c>
      <c r="I688" s="108" t="str">
        <f>VLOOKUP(H688,기준정보!D:E,2,FALSE)</f>
        <v>토</v>
      </c>
      <c r="J688" s="110" t="str">
        <f>IFERROR(VLOOKUP(F688,기준정보!A:B,2,FALSE),"")</f>
        <v/>
      </c>
      <c r="K688" s="110" t="str">
        <f t="shared" si="125"/>
        <v>휴무</v>
      </c>
      <c r="L688" s="113" t="str">
        <f>IFERROR(IF(E688-D688&lt;0,기준정보!$H$11-공여사들_가공!D688+공여사들_가공!E688,E688-D688),"")</f>
        <v/>
      </c>
      <c r="M688" s="113">
        <f>IF(E688&gt;=기준정보!$H$4,기준정보!$H$6,IF(E688&gt;=기준정보!$H$3,E688-기준정보!$H$3,IF(E688&gt;=기준정보!$H$2,기준정보!$H$5,IF(E688&gt;=기준정보!$H$1,E688-기준정보!$H$1,0))))</f>
        <v>0</v>
      </c>
      <c r="N688" s="113" t="str">
        <f t="shared" si="126"/>
        <v/>
      </c>
      <c r="O688" s="114" t="str">
        <f t="shared" si="127"/>
        <v/>
      </c>
      <c r="P688" s="120">
        <f t="shared" si="128"/>
        <v>0</v>
      </c>
      <c r="Q688" s="120">
        <f t="shared" si="129"/>
        <v>0</v>
      </c>
      <c r="R688" s="120">
        <f t="shared" si="132"/>
        <v>0</v>
      </c>
      <c r="S688" s="120">
        <f t="shared" si="130"/>
        <v>0</v>
      </c>
      <c r="T688" s="120" t="str">
        <f t="shared" si="122"/>
        <v/>
      </c>
      <c r="U688" s="113">
        <f>IFERROR(IF(P688&lt;8,기준정보!$H$7-N688,0),0)</f>
        <v>0</v>
      </c>
      <c r="V688" s="120">
        <f t="shared" si="131"/>
        <v>0</v>
      </c>
      <c r="W688" s="110"/>
    </row>
    <row r="689" spans="1:23">
      <c r="A689" s="89" t="s">
        <v>939</v>
      </c>
      <c r="B689" s="89" t="s">
        <v>291</v>
      </c>
      <c r="C689" s="89" t="s">
        <v>309</v>
      </c>
      <c r="D689" s="89" t="s">
        <v>50</v>
      </c>
      <c r="E689" s="89" t="s">
        <v>50</v>
      </c>
      <c r="F689" s="102">
        <f t="shared" si="121"/>
        <v>43883</v>
      </c>
      <c r="G689" s="125" t="str">
        <f t="shared" si="123"/>
        <v>2월</v>
      </c>
      <c r="H689" s="108">
        <f t="shared" si="124"/>
        <v>6</v>
      </c>
      <c r="I689" s="108" t="str">
        <f>VLOOKUP(H689,기준정보!D:E,2,FALSE)</f>
        <v>토</v>
      </c>
      <c r="J689" s="110" t="str">
        <f>IFERROR(VLOOKUP(F689,기준정보!A:B,2,FALSE),"")</f>
        <v/>
      </c>
      <c r="K689" s="110" t="str">
        <f t="shared" si="125"/>
        <v>휴무</v>
      </c>
      <c r="L689" s="113" t="str">
        <f>IFERROR(IF(E689-D689&lt;0,기준정보!$H$11-공여사들_가공!D689+공여사들_가공!E689,E689-D689),"")</f>
        <v/>
      </c>
      <c r="M689" s="113">
        <f>IF(E689&gt;=기준정보!$H$4,기준정보!$H$6,IF(E689&gt;=기준정보!$H$3,E689-기준정보!$H$3,IF(E689&gt;=기준정보!$H$2,기준정보!$H$5,IF(E689&gt;=기준정보!$H$1,E689-기준정보!$H$1,0))))</f>
        <v>0</v>
      </c>
      <c r="N689" s="113" t="str">
        <f t="shared" si="126"/>
        <v/>
      </c>
      <c r="O689" s="114" t="str">
        <f t="shared" si="127"/>
        <v/>
      </c>
      <c r="P689" s="120">
        <f t="shared" si="128"/>
        <v>0</v>
      </c>
      <c r="Q689" s="120">
        <f t="shared" si="129"/>
        <v>0</v>
      </c>
      <c r="R689" s="120">
        <f t="shared" si="132"/>
        <v>0</v>
      </c>
      <c r="S689" s="120">
        <f t="shared" si="130"/>
        <v>0</v>
      </c>
      <c r="T689" s="120" t="str">
        <f t="shared" si="122"/>
        <v/>
      </c>
      <c r="U689" s="113">
        <f>IFERROR(IF(P689&lt;8,기준정보!$H$7-N689,0),0)</f>
        <v>0</v>
      </c>
      <c r="V689" s="120">
        <f t="shared" si="131"/>
        <v>0</v>
      </c>
      <c r="W689" s="110"/>
    </row>
    <row r="690" spans="1:23">
      <c r="A690" s="89" t="s">
        <v>939</v>
      </c>
      <c r="B690" s="89" t="s">
        <v>292</v>
      </c>
      <c r="C690" s="89" t="s">
        <v>45</v>
      </c>
      <c r="D690" s="89" t="s">
        <v>50</v>
      </c>
      <c r="E690" s="89" t="s">
        <v>50</v>
      </c>
      <c r="F690" s="102">
        <f t="shared" si="121"/>
        <v>43883</v>
      </c>
      <c r="G690" s="125" t="str">
        <f t="shared" si="123"/>
        <v>2월</v>
      </c>
      <c r="H690" s="108">
        <f t="shared" si="124"/>
        <v>6</v>
      </c>
      <c r="I690" s="108" t="str">
        <f>VLOOKUP(H690,기준정보!D:E,2,FALSE)</f>
        <v>토</v>
      </c>
      <c r="J690" s="110" t="str">
        <f>IFERROR(VLOOKUP(F690,기준정보!A:B,2,FALSE),"")</f>
        <v/>
      </c>
      <c r="K690" s="110" t="str">
        <f t="shared" si="125"/>
        <v>휴무</v>
      </c>
      <c r="L690" s="113" t="str">
        <f>IFERROR(IF(E690-D690&lt;0,기준정보!$H$11-공여사들_가공!D690+공여사들_가공!E690,E690-D690),"")</f>
        <v/>
      </c>
      <c r="M690" s="113">
        <f>IF(E690&gt;=기준정보!$H$4,기준정보!$H$6,IF(E690&gt;=기준정보!$H$3,E690-기준정보!$H$3,IF(E690&gt;=기준정보!$H$2,기준정보!$H$5,IF(E690&gt;=기준정보!$H$1,E690-기준정보!$H$1,0))))</f>
        <v>0</v>
      </c>
      <c r="N690" s="113" t="str">
        <f t="shared" si="126"/>
        <v/>
      </c>
      <c r="O690" s="114" t="str">
        <f t="shared" si="127"/>
        <v/>
      </c>
      <c r="P690" s="120">
        <f t="shared" si="128"/>
        <v>0</v>
      </c>
      <c r="Q690" s="120">
        <f t="shared" si="129"/>
        <v>0</v>
      </c>
      <c r="R690" s="120">
        <f t="shared" si="132"/>
        <v>0</v>
      </c>
      <c r="S690" s="120">
        <f t="shared" si="130"/>
        <v>0</v>
      </c>
      <c r="T690" s="120" t="str">
        <f t="shared" si="122"/>
        <v/>
      </c>
      <c r="U690" s="113">
        <f>IFERROR(IF(P690&lt;8,기준정보!$H$7-N690,0),0)</f>
        <v>0</v>
      </c>
      <c r="V690" s="120">
        <f t="shared" si="131"/>
        <v>0</v>
      </c>
      <c r="W690" s="110"/>
    </row>
    <row r="691" spans="1:23">
      <c r="A691" s="89" t="s">
        <v>940</v>
      </c>
      <c r="B691" s="89" t="s">
        <v>294</v>
      </c>
      <c r="C691" s="89" t="s">
        <v>45</v>
      </c>
      <c r="D691" s="89" t="s">
        <v>50</v>
      </c>
      <c r="E691" s="89" t="s">
        <v>50</v>
      </c>
      <c r="F691" s="102">
        <f t="shared" si="121"/>
        <v>43884</v>
      </c>
      <c r="G691" s="125" t="str">
        <f t="shared" si="123"/>
        <v>2월</v>
      </c>
      <c r="H691" s="108">
        <f t="shared" si="124"/>
        <v>7</v>
      </c>
      <c r="I691" s="108" t="str">
        <f>VLOOKUP(H691,기준정보!D:E,2,FALSE)</f>
        <v>일</v>
      </c>
      <c r="J691" s="110" t="str">
        <f>IFERROR(VLOOKUP(F691,기준정보!A:B,2,FALSE),"")</f>
        <v/>
      </c>
      <c r="K691" s="110" t="str">
        <f t="shared" si="125"/>
        <v>휴무</v>
      </c>
      <c r="L691" s="113" t="str">
        <f>IFERROR(IF(E691-D691&lt;0,기준정보!$H$11-공여사들_가공!D691+공여사들_가공!E691,E691-D691),"")</f>
        <v/>
      </c>
      <c r="M691" s="113">
        <f>IF(E691&gt;=기준정보!$H$4,기준정보!$H$6,IF(E691&gt;=기준정보!$H$3,E691-기준정보!$H$3,IF(E691&gt;=기준정보!$H$2,기준정보!$H$5,IF(E691&gt;=기준정보!$H$1,E691-기준정보!$H$1,0))))</f>
        <v>0</v>
      </c>
      <c r="N691" s="113" t="str">
        <f t="shared" si="126"/>
        <v/>
      </c>
      <c r="O691" s="114" t="str">
        <f t="shared" si="127"/>
        <v/>
      </c>
      <c r="P691" s="120">
        <f t="shared" si="128"/>
        <v>0</v>
      </c>
      <c r="Q691" s="120">
        <f t="shared" si="129"/>
        <v>0</v>
      </c>
      <c r="R691" s="120">
        <f t="shared" si="132"/>
        <v>0</v>
      </c>
      <c r="S691" s="120">
        <f t="shared" si="130"/>
        <v>0</v>
      </c>
      <c r="T691" s="120" t="str">
        <f t="shared" si="122"/>
        <v/>
      </c>
      <c r="U691" s="113">
        <f>IFERROR(IF(P691&lt;8,기준정보!$H$7-N691,0),0)</f>
        <v>0</v>
      </c>
      <c r="V691" s="120">
        <f t="shared" si="131"/>
        <v>0</v>
      </c>
      <c r="W691" s="110"/>
    </row>
    <row r="692" spans="1:23">
      <c r="A692" s="89" t="s">
        <v>940</v>
      </c>
      <c r="B692" s="89" t="s">
        <v>295</v>
      </c>
      <c r="C692" s="89" t="s">
        <v>43</v>
      </c>
      <c r="D692" s="89" t="s">
        <v>50</v>
      </c>
      <c r="E692" s="89" t="s">
        <v>50</v>
      </c>
      <c r="F692" s="102">
        <f t="shared" si="121"/>
        <v>43884</v>
      </c>
      <c r="G692" s="125" t="str">
        <f t="shared" si="123"/>
        <v>2월</v>
      </c>
      <c r="H692" s="108">
        <f t="shared" si="124"/>
        <v>7</v>
      </c>
      <c r="I692" s="108" t="str">
        <f>VLOOKUP(H692,기준정보!D:E,2,FALSE)</f>
        <v>일</v>
      </c>
      <c r="J692" s="110" t="str">
        <f>IFERROR(VLOOKUP(F692,기준정보!A:B,2,FALSE),"")</f>
        <v/>
      </c>
      <c r="K692" s="110" t="str">
        <f t="shared" si="125"/>
        <v>휴무</v>
      </c>
      <c r="L692" s="113" t="str">
        <f>IFERROR(IF(E692-D692&lt;0,기준정보!$H$11-공여사들_가공!D692+공여사들_가공!E692,E692-D692),"")</f>
        <v/>
      </c>
      <c r="M692" s="113">
        <f>IF(E692&gt;=기준정보!$H$4,기준정보!$H$6,IF(E692&gt;=기준정보!$H$3,E692-기준정보!$H$3,IF(E692&gt;=기준정보!$H$2,기준정보!$H$5,IF(E692&gt;=기준정보!$H$1,E692-기준정보!$H$1,0))))</f>
        <v>0</v>
      </c>
      <c r="N692" s="113" t="str">
        <f t="shared" si="126"/>
        <v/>
      </c>
      <c r="O692" s="114" t="str">
        <f t="shared" si="127"/>
        <v/>
      </c>
      <c r="P692" s="120">
        <f t="shared" si="128"/>
        <v>0</v>
      </c>
      <c r="Q692" s="120">
        <f t="shared" si="129"/>
        <v>0</v>
      </c>
      <c r="R692" s="120">
        <f t="shared" si="132"/>
        <v>0</v>
      </c>
      <c r="S692" s="120">
        <f t="shared" si="130"/>
        <v>0</v>
      </c>
      <c r="T692" s="120" t="str">
        <f t="shared" si="122"/>
        <v/>
      </c>
      <c r="U692" s="113">
        <f>IFERROR(IF(P692&lt;8,기준정보!$H$7-N692,0),0)</f>
        <v>0</v>
      </c>
      <c r="V692" s="120">
        <f t="shared" si="131"/>
        <v>0</v>
      </c>
      <c r="W692" s="110"/>
    </row>
    <row r="693" spans="1:23">
      <c r="A693" s="89" t="s">
        <v>940</v>
      </c>
      <c r="B693" s="89" t="s">
        <v>296</v>
      </c>
      <c r="C693" s="89" t="s">
        <v>46</v>
      </c>
      <c r="D693" s="89" t="s">
        <v>50</v>
      </c>
      <c r="E693" s="89" t="s">
        <v>50</v>
      </c>
      <c r="F693" s="102">
        <f t="shared" si="121"/>
        <v>43884</v>
      </c>
      <c r="G693" s="125" t="str">
        <f t="shared" si="123"/>
        <v>2월</v>
      </c>
      <c r="H693" s="108">
        <f t="shared" si="124"/>
        <v>7</v>
      </c>
      <c r="I693" s="108" t="str">
        <f>VLOOKUP(H693,기준정보!D:E,2,FALSE)</f>
        <v>일</v>
      </c>
      <c r="J693" s="110" t="str">
        <f>IFERROR(VLOOKUP(F693,기준정보!A:B,2,FALSE),"")</f>
        <v/>
      </c>
      <c r="K693" s="110" t="str">
        <f t="shared" si="125"/>
        <v>휴무</v>
      </c>
      <c r="L693" s="113" t="str">
        <f>IFERROR(IF(E693-D693&lt;0,기준정보!$H$11-공여사들_가공!D693+공여사들_가공!E693,E693-D693),"")</f>
        <v/>
      </c>
      <c r="M693" s="113">
        <f>IF(E693&gt;=기준정보!$H$4,기준정보!$H$6,IF(E693&gt;=기준정보!$H$3,E693-기준정보!$H$3,IF(E693&gt;=기준정보!$H$2,기준정보!$H$5,IF(E693&gt;=기준정보!$H$1,E693-기준정보!$H$1,0))))</f>
        <v>0</v>
      </c>
      <c r="N693" s="113" t="str">
        <f t="shared" si="126"/>
        <v/>
      </c>
      <c r="O693" s="114" t="str">
        <f t="shared" si="127"/>
        <v/>
      </c>
      <c r="P693" s="120">
        <f t="shared" si="128"/>
        <v>0</v>
      </c>
      <c r="Q693" s="120">
        <f t="shared" si="129"/>
        <v>0</v>
      </c>
      <c r="R693" s="120">
        <f t="shared" si="132"/>
        <v>0</v>
      </c>
      <c r="S693" s="120">
        <f t="shared" si="130"/>
        <v>0</v>
      </c>
      <c r="T693" s="120" t="str">
        <f t="shared" si="122"/>
        <v/>
      </c>
      <c r="U693" s="113">
        <f>IFERROR(IF(P693&lt;8,기준정보!$H$7-N693,0),0)</f>
        <v>0</v>
      </c>
      <c r="V693" s="120">
        <f t="shared" si="131"/>
        <v>0</v>
      </c>
      <c r="W693" s="110"/>
    </row>
    <row r="694" spans="1:23">
      <c r="A694" s="89" t="s">
        <v>940</v>
      </c>
      <c r="B694" s="89" t="s">
        <v>297</v>
      </c>
      <c r="C694" s="89" t="s">
        <v>45</v>
      </c>
      <c r="D694" s="89" t="s">
        <v>50</v>
      </c>
      <c r="E694" s="89" t="s">
        <v>50</v>
      </c>
      <c r="F694" s="102">
        <f t="shared" si="121"/>
        <v>43884</v>
      </c>
      <c r="G694" s="125" t="str">
        <f t="shared" si="123"/>
        <v>2월</v>
      </c>
      <c r="H694" s="108">
        <f t="shared" si="124"/>
        <v>7</v>
      </c>
      <c r="I694" s="108" t="str">
        <f>VLOOKUP(H694,기준정보!D:E,2,FALSE)</f>
        <v>일</v>
      </c>
      <c r="J694" s="110" t="str">
        <f>IFERROR(VLOOKUP(F694,기준정보!A:B,2,FALSE),"")</f>
        <v/>
      </c>
      <c r="K694" s="110" t="str">
        <f t="shared" si="125"/>
        <v>휴무</v>
      </c>
      <c r="L694" s="113" t="str">
        <f>IFERROR(IF(E694-D694&lt;0,기준정보!$H$11-공여사들_가공!D694+공여사들_가공!E694,E694-D694),"")</f>
        <v/>
      </c>
      <c r="M694" s="113">
        <f>IF(E694&gt;=기준정보!$H$4,기준정보!$H$6,IF(E694&gt;=기준정보!$H$3,E694-기준정보!$H$3,IF(E694&gt;=기준정보!$H$2,기준정보!$H$5,IF(E694&gt;=기준정보!$H$1,E694-기준정보!$H$1,0))))</f>
        <v>0</v>
      </c>
      <c r="N694" s="113" t="str">
        <f t="shared" si="126"/>
        <v/>
      </c>
      <c r="O694" s="114" t="str">
        <f t="shared" si="127"/>
        <v/>
      </c>
      <c r="P694" s="120">
        <f t="shared" si="128"/>
        <v>0</v>
      </c>
      <c r="Q694" s="120">
        <f t="shared" si="129"/>
        <v>0</v>
      </c>
      <c r="R694" s="120">
        <f t="shared" si="132"/>
        <v>0</v>
      </c>
      <c r="S694" s="120">
        <f t="shared" si="130"/>
        <v>0</v>
      </c>
      <c r="T694" s="120" t="str">
        <f t="shared" si="122"/>
        <v/>
      </c>
      <c r="U694" s="113">
        <f>IFERROR(IF(P694&lt;8,기준정보!$H$7-N694,0),0)</f>
        <v>0</v>
      </c>
      <c r="V694" s="120">
        <f t="shared" si="131"/>
        <v>0</v>
      </c>
      <c r="W694" s="110"/>
    </row>
    <row r="695" spans="1:23">
      <c r="A695" s="89" t="s">
        <v>940</v>
      </c>
      <c r="B695" s="89" t="s">
        <v>298</v>
      </c>
      <c r="C695" s="89" t="s">
        <v>48</v>
      </c>
      <c r="D695" s="89" t="s">
        <v>50</v>
      </c>
      <c r="E695" s="89" t="s">
        <v>50</v>
      </c>
      <c r="F695" s="102">
        <f t="shared" si="121"/>
        <v>43884</v>
      </c>
      <c r="G695" s="125" t="str">
        <f t="shared" si="123"/>
        <v>2월</v>
      </c>
      <c r="H695" s="108">
        <f t="shared" si="124"/>
        <v>7</v>
      </c>
      <c r="I695" s="108" t="str">
        <f>VLOOKUP(H695,기준정보!D:E,2,FALSE)</f>
        <v>일</v>
      </c>
      <c r="J695" s="110" t="str">
        <f>IFERROR(VLOOKUP(F695,기준정보!A:B,2,FALSE),"")</f>
        <v/>
      </c>
      <c r="K695" s="110" t="str">
        <f t="shared" si="125"/>
        <v>휴무</v>
      </c>
      <c r="L695" s="113" t="str">
        <f>IFERROR(IF(E695-D695&lt;0,기준정보!$H$11-공여사들_가공!D695+공여사들_가공!E695,E695-D695),"")</f>
        <v/>
      </c>
      <c r="M695" s="113">
        <f>IF(E695&gt;=기준정보!$H$4,기준정보!$H$6,IF(E695&gt;=기준정보!$H$3,E695-기준정보!$H$3,IF(E695&gt;=기준정보!$H$2,기준정보!$H$5,IF(E695&gt;=기준정보!$H$1,E695-기준정보!$H$1,0))))</f>
        <v>0</v>
      </c>
      <c r="N695" s="113" t="str">
        <f t="shared" si="126"/>
        <v/>
      </c>
      <c r="O695" s="114" t="str">
        <f t="shared" si="127"/>
        <v/>
      </c>
      <c r="P695" s="120">
        <f t="shared" si="128"/>
        <v>0</v>
      </c>
      <c r="Q695" s="120">
        <f t="shared" si="129"/>
        <v>0</v>
      </c>
      <c r="R695" s="120">
        <f t="shared" si="132"/>
        <v>0</v>
      </c>
      <c r="S695" s="120">
        <f t="shared" si="130"/>
        <v>0</v>
      </c>
      <c r="T695" s="120" t="str">
        <f t="shared" si="122"/>
        <v/>
      </c>
      <c r="U695" s="113">
        <f>IFERROR(IF(P695&lt;8,기준정보!$H$7-N695,0),0)</f>
        <v>0</v>
      </c>
      <c r="V695" s="120">
        <f t="shared" si="131"/>
        <v>0</v>
      </c>
      <c r="W695" s="110"/>
    </row>
    <row r="696" spans="1:23">
      <c r="A696" s="89" t="s">
        <v>940</v>
      </c>
      <c r="B696" s="89" t="s">
        <v>299</v>
      </c>
      <c r="C696" s="89" t="s">
        <v>47</v>
      </c>
      <c r="D696" s="89" t="s">
        <v>50</v>
      </c>
      <c r="E696" s="89" t="s">
        <v>50</v>
      </c>
      <c r="F696" s="102">
        <f t="shared" si="121"/>
        <v>43884</v>
      </c>
      <c r="G696" s="125" t="str">
        <f t="shared" si="123"/>
        <v>2월</v>
      </c>
      <c r="H696" s="108">
        <f t="shared" si="124"/>
        <v>7</v>
      </c>
      <c r="I696" s="108" t="str">
        <f>VLOOKUP(H696,기준정보!D:E,2,FALSE)</f>
        <v>일</v>
      </c>
      <c r="J696" s="110" t="str">
        <f>IFERROR(VLOOKUP(F696,기준정보!A:B,2,FALSE),"")</f>
        <v/>
      </c>
      <c r="K696" s="110" t="str">
        <f t="shared" si="125"/>
        <v>휴무</v>
      </c>
      <c r="L696" s="113" t="str">
        <f>IFERROR(IF(E696-D696&lt;0,기준정보!$H$11-공여사들_가공!D696+공여사들_가공!E696,E696-D696),"")</f>
        <v/>
      </c>
      <c r="M696" s="113">
        <f>IF(E696&gt;=기준정보!$H$4,기준정보!$H$6,IF(E696&gt;=기준정보!$H$3,E696-기준정보!$H$3,IF(E696&gt;=기준정보!$H$2,기준정보!$H$5,IF(E696&gt;=기준정보!$H$1,E696-기준정보!$H$1,0))))</f>
        <v>0</v>
      </c>
      <c r="N696" s="113" t="str">
        <f t="shared" si="126"/>
        <v/>
      </c>
      <c r="O696" s="114" t="str">
        <f t="shared" si="127"/>
        <v/>
      </c>
      <c r="P696" s="120">
        <f t="shared" si="128"/>
        <v>0</v>
      </c>
      <c r="Q696" s="120">
        <f t="shared" si="129"/>
        <v>0</v>
      </c>
      <c r="R696" s="120">
        <f t="shared" si="132"/>
        <v>0</v>
      </c>
      <c r="S696" s="120">
        <f t="shared" si="130"/>
        <v>0</v>
      </c>
      <c r="T696" s="120" t="str">
        <f t="shared" si="122"/>
        <v/>
      </c>
      <c r="U696" s="113">
        <f>IFERROR(IF(P696&lt;8,기준정보!$H$7-N696,0),0)</f>
        <v>0</v>
      </c>
      <c r="V696" s="120">
        <f t="shared" si="131"/>
        <v>0</v>
      </c>
      <c r="W696" s="110"/>
    </row>
    <row r="697" spans="1:23">
      <c r="A697" s="89" t="s">
        <v>940</v>
      </c>
      <c r="B697" s="89" t="s">
        <v>300</v>
      </c>
      <c r="C697" s="89" t="s">
        <v>47</v>
      </c>
      <c r="D697" s="89" t="s">
        <v>50</v>
      </c>
      <c r="E697" s="89" t="s">
        <v>50</v>
      </c>
      <c r="F697" s="102">
        <f t="shared" si="121"/>
        <v>43884</v>
      </c>
      <c r="G697" s="125" t="str">
        <f t="shared" si="123"/>
        <v>2월</v>
      </c>
      <c r="H697" s="108">
        <f t="shared" si="124"/>
        <v>7</v>
      </c>
      <c r="I697" s="108" t="str">
        <f>VLOOKUP(H697,기준정보!D:E,2,FALSE)</f>
        <v>일</v>
      </c>
      <c r="J697" s="110" t="str">
        <f>IFERROR(VLOOKUP(F697,기준정보!A:B,2,FALSE),"")</f>
        <v/>
      </c>
      <c r="K697" s="110" t="str">
        <f t="shared" si="125"/>
        <v>휴무</v>
      </c>
      <c r="L697" s="113" t="str">
        <f>IFERROR(IF(E697-D697&lt;0,기준정보!$H$11-공여사들_가공!D697+공여사들_가공!E697,E697-D697),"")</f>
        <v/>
      </c>
      <c r="M697" s="113">
        <f>IF(E697&gt;=기준정보!$H$4,기준정보!$H$6,IF(E697&gt;=기준정보!$H$3,E697-기준정보!$H$3,IF(E697&gt;=기준정보!$H$2,기준정보!$H$5,IF(E697&gt;=기준정보!$H$1,E697-기준정보!$H$1,0))))</f>
        <v>0</v>
      </c>
      <c r="N697" s="113" t="str">
        <f t="shared" si="126"/>
        <v/>
      </c>
      <c r="O697" s="114" t="str">
        <f t="shared" si="127"/>
        <v/>
      </c>
      <c r="P697" s="120">
        <f t="shared" si="128"/>
        <v>0</v>
      </c>
      <c r="Q697" s="120">
        <f t="shared" si="129"/>
        <v>0</v>
      </c>
      <c r="R697" s="120">
        <f t="shared" si="132"/>
        <v>0</v>
      </c>
      <c r="S697" s="120">
        <f t="shared" si="130"/>
        <v>0</v>
      </c>
      <c r="T697" s="120" t="str">
        <f t="shared" si="122"/>
        <v/>
      </c>
      <c r="U697" s="113">
        <f>IFERROR(IF(P697&lt;8,기준정보!$H$7-N697,0),0)</f>
        <v>0</v>
      </c>
      <c r="V697" s="120">
        <f t="shared" si="131"/>
        <v>0</v>
      </c>
      <c r="W697" s="110"/>
    </row>
    <row r="698" spans="1:23">
      <c r="A698" s="89" t="s">
        <v>940</v>
      </c>
      <c r="B698" s="89" t="s">
        <v>301</v>
      </c>
      <c r="C698" s="89" t="s">
        <v>44</v>
      </c>
      <c r="D698" s="89" t="s">
        <v>50</v>
      </c>
      <c r="E698" s="89" t="s">
        <v>50</v>
      </c>
      <c r="F698" s="102">
        <f t="shared" si="121"/>
        <v>43884</v>
      </c>
      <c r="G698" s="125" t="str">
        <f t="shared" si="123"/>
        <v>2월</v>
      </c>
      <c r="H698" s="108">
        <f t="shared" si="124"/>
        <v>7</v>
      </c>
      <c r="I698" s="108" t="str">
        <f>VLOOKUP(H698,기준정보!D:E,2,FALSE)</f>
        <v>일</v>
      </c>
      <c r="J698" s="110" t="str">
        <f>IFERROR(VLOOKUP(F698,기준정보!A:B,2,FALSE),"")</f>
        <v/>
      </c>
      <c r="K698" s="110" t="str">
        <f t="shared" si="125"/>
        <v>휴무</v>
      </c>
      <c r="L698" s="113" t="str">
        <f>IFERROR(IF(E698-D698&lt;0,기준정보!$H$11-공여사들_가공!D698+공여사들_가공!E698,E698-D698),"")</f>
        <v/>
      </c>
      <c r="M698" s="113">
        <f>IF(E698&gt;=기준정보!$H$4,기준정보!$H$6,IF(E698&gt;=기준정보!$H$3,E698-기준정보!$H$3,IF(E698&gt;=기준정보!$H$2,기준정보!$H$5,IF(E698&gt;=기준정보!$H$1,E698-기준정보!$H$1,0))))</f>
        <v>0</v>
      </c>
      <c r="N698" s="113" t="str">
        <f t="shared" si="126"/>
        <v/>
      </c>
      <c r="O698" s="114" t="str">
        <f t="shared" si="127"/>
        <v/>
      </c>
      <c r="P698" s="120">
        <f t="shared" si="128"/>
        <v>0</v>
      </c>
      <c r="Q698" s="120">
        <f t="shared" si="129"/>
        <v>0</v>
      </c>
      <c r="R698" s="120">
        <f t="shared" si="132"/>
        <v>0</v>
      </c>
      <c r="S698" s="120">
        <f t="shared" si="130"/>
        <v>0</v>
      </c>
      <c r="T698" s="120" t="str">
        <f t="shared" si="122"/>
        <v/>
      </c>
      <c r="U698" s="113">
        <f>IFERROR(IF(P698&lt;8,기준정보!$H$7-N698,0),0)</f>
        <v>0</v>
      </c>
      <c r="V698" s="120">
        <f t="shared" si="131"/>
        <v>0</v>
      </c>
      <c r="W698" s="110"/>
    </row>
    <row r="699" spans="1:23">
      <c r="A699" s="89" t="s">
        <v>940</v>
      </c>
      <c r="B699" s="89" t="s">
        <v>288</v>
      </c>
      <c r="C699" s="89" t="s">
        <v>45</v>
      </c>
      <c r="D699" s="89" t="s">
        <v>50</v>
      </c>
      <c r="E699" s="89" t="s">
        <v>50</v>
      </c>
      <c r="F699" s="102">
        <f t="shared" si="121"/>
        <v>43884</v>
      </c>
      <c r="G699" s="125" t="str">
        <f t="shared" si="123"/>
        <v>2월</v>
      </c>
      <c r="H699" s="108">
        <f t="shared" si="124"/>
        <v>7</v>
      </c>
      <c r="I699" s="108" t="str">
        <f>VLOOKUP(H699,기준정보!D:E,2,FALSE)</f>
        <v>일</v>
      </c>
      <c r="J699" s="110" t="str">
        <f>IFERROR(VLOOKUP(F699,기준정보!A:B,2,FALSE),"")</f>
        <v/>
      </c>
      <c r="K699" s="110" t="str">
        <f t="shared" si="125"/>
        <v>휴무</v>
      </c>
      <c r="L699" s="113" t="str">
        <f>IFERROR(IF(E699-D699&lt;0,기준정보!$H$11-공여사들_가공!D699+공여사들_가공!E699,E699-D699),"")</f>
        <v/>
      </c>
      <c r="M699" s="113">
        <f>IF(E699&gt;=기준정보!$H$4,기준정보!$H$6,IF(E699&gt;=기준정보!$H$3,E699-기준정보!$H$3,IF(E699&gt;=기준정보!$H$2,기준정보!$H$5,IF(E699&gt;=기준정보!$H$1,E699-기준정보!$H$1,0))))</f>
        <v>0</v>
      </c>
      <c r="N699" s="113" t="str">
        <f t="shared" si="126"/>
        <v/>
      </c>
      <c r="O699" s="114" t="str">
        <f t="shared" si="127"/>
        <v/>
      </c>
      <c r="P699" s="120">
        <f t="shared" si="128"/>
        <v>0</v>
      </c>
      <c r="Q699" s="120">
        <f t="shared" si="129"/>
        <v>0</v>
      </c>
      <c r="R699" s="120">
        <f t="shared" si="132"/>
        <v>0</v>
      </c>
      <c r="S699" s="120">
        <f t="shared" si="130"/>
        <v>0</v>
      </c>
      <c r="T699" s="120" t="str">
        <f t="shared" si="122"/>
        <v/>
      </c>
      <c r="U699" s="113">
        <f>IFERROR(IF(P699&lt;8,기준정보!$H$7-N699,0),0)</f>
        <v>0</v>
      </c>
      <c r="V699" s="120">
        <f t="shared" si="131"/>
        <v>0</v>
      </c>
      <c r="W699" s="110"/>
    </row>
    <row r="700" spans="1:23">
      <c r="A700" s="89" t="s">
        <v>940</v>
      </c>
      <c r="B700" s="89" t="s">
        <v>289</v>
      </c>
      <c r="C700" s="89" t="s">
        <v>44</v>
      </c>
      <c r="D700" s="89" t="s">
        <v>50</v>
      </c>
      <c r="E700" s="89" t="s">
        <v>50</v>
      </c>
      <c r="F700" s="102">
        <f t="shared" si="121"/>
        <v>43884</v>
      </c>
      <c r="G700" s="125" t="str">
        <f t="shared" si="123"/>
        <v>2월</v>
      </c>
      <c r="H700" s="108">
        <f t="shared" si="124"/>
        <v>7</v>
      </c>
      <c r="I700" s="108" t="str">
        <f>VLOOKUP(H700,기준정보!D:E,2,FALSE)</f>
        <v>일</v>
      </c>
      <c r="J700" s="110" t="str">
        <f>IFERROR(VLOOKUP(F700,기준정보!A:B,2,FALSE),"")</f>
        <v/>
      </c>
      <c r="K700" s="110" t="str">
        <f t="shared" si="125"/>
        <v>휴무</v>
      </c>
      <c r="L700" s="113" t="str">
        <f>IFERROR(IF(E700-D700&lt;0,기준정보!$H$11-공여사들_가공!D700+공여사들_가공!E700,E700-D700),"")</f>
        <v/>
      </c>
      <c r="M700" s="113">
        <f>IF(E700&gt;=기준정보!$H$4,기준정보!$H$6,IF(E700&gt;=기준정보!$H$3,E700-기준정보!$H$3,IF(E700&gt;=기준정보!$H$2,기준정보!$H$5,IF(E700&gt;=기준정보!$H$1,E700-기준정보!$H$1,0))))</f>
        <v>0</v>
      </c>
      <c r="N700" s="113" t="str">
        <f t="shared" si="126"/>
        <v/>
      </c>
      <c r="O700" s="114" t="str">
        <f t="shared" si="127"/>
        <v/>
      </c>
      <c r="P700" s="120">
        <f t="shared" si="128"/>
        <v>0</v>
      </c>
      <c r="Q700" s="120">
        <f t="shared" si="129"/>
        <v>0</v>
      </c>
      <c r="R700" s="120">
        <f t="shared" si="132"/>
        <v>0</v>
      </c>
      <c r="S700" s="120">
        <f t="shared" si="130"/>
        <v>0</v>
      </c>
      <c r="T700" s="120" t="str">
        <f t="shared" si="122"/>
        <v/>
      </c>
      <c r="U700" s="113">
        <f>IFERROR(IF(P700&lt;8,기준정보!$H$7-N700,0),0)</f>
        <v>0</v>
      </c>
      <c r="V700" s="120">
        <f t="shared" si="131"/>
        <v>0</v>
      </c>
      <c r="W700" s="110"/>
    </row>
    <row r="701" spans="1:23">
      <c r="A701" s="89" t="s">
        <v>940</v>
      </c>
      <c r="B701" s="89" t="s">
        <v>290</v>
      </c>
      <c r="C701" s="89" t="s">
        <v>49</v>
      </c>
      <c r="D701" s="89" t="s">
        <v>50</v>
      </c>
      <c r="E701" s="89" t="s">
        <v>50</v>
      </c>
      <c r="F701" s="102">
        <f t="shared" si="121"/>
        <v>43884</v>
      </c>
      <c r="G701" s="125" t="str">
        <f t="shared" si="123"/>
        <v>2월</v>
      </c>
      <c r="H701" s="108">
        <f t="shared" si="124"/>
        <v>7</v>
      </c>
      <c r="I701" s="108" t="str">
        <f>VLOOKUP(H701,기준정보!D:E,2,FALSE)</f>
        <v>일</v>
      </c>
      <c r="J701" s="110" t="str">
        <f>IFERROR(VLOOKUP(F701,기준정보!A:B,2,FALSE),"")</f>
        <v/>
      </c>
      <c r="K701" s="110" t="str">
        <f t="shared" si="125"/>
        <v>휴무</v>
      </c>
      <c r="L701" s="113" t="str">
        <f>IFERROR(IF(E701-D701&lt;0,기준정보!$H$11-공여사들_가공!D701+공여사들_가공!E701,E701-D701),"")</f>
        <v/>
      </c>
      <c r="M701" s="113">
        <f>IF(E701&gt;=기준정보!$H$4,기준정보!$H$6,IF(E701&gt;=기준정보!$H$3,E701-기준정보!$H$3,IF(E701&gt;=기준정보!$H$2,기준정보!$H$5,IF(E701&gt;=기준정보!$H$1,E701-기준정보!$H$1,0))))</f>
        <v>0</v>
      </c>
      <c r="N701" s="113" t="str">
        <f t="shared" si="126"/>
        <v/>
      </c>
      <c r="O701" s="114" t="str">
        <f t="shared" si="127"/>
        <v/>
      </c>
      <c r="P701" s="120">
        <f t="shared" si="128"/>
        <v>0</v>
      </c>
      <c r="Q701" s="120">
        <f t="shared" si="129"/>
        <v>0</v>
      </c>
      <c r="R701" s="120">
        <f t="shared" si="132"/>
        <v>0</v>
      </c>
      <c r="S701" s="120">
        <f t="shared" si="130"/>
        <v>0</v>
      </c>
      <c r="T701" s="120" t="str">
        <f t="shared" si="122"/>
        <v/>
      </c>
      <c r="U701" s="113">
        <f>IFERROR(IF(P701&lt;8,기준정보!$H$7-N701,0),0)</f>
        <v>0</v>
      </c>
      <c r="V701" s="120">
        <f t="shared" si="131"/>
        <v>0</v>
      </c>
      <c r="W701" s="110"/>
    </row>
    <row r="702" spans="1:23">
      <c r="A702" s="89" t="s">
        <v>940</v>
      </c>
      <c r="B702" s="89" t="s">
        <v>291</v>
      </c>
      <c r="C702" s="89" t="s">
        <v>309</v>
      </c>
      <c r="D702" s="89" t="s">
        <v>50</v>
      </c>
      <c r="E702" s="89" t="s">
        <v>50</v>
      </c>
      <c r="F702" s="102">
        <f t="shared" si="121"/>
        <v>43884</v>
      </c>
      <c r="G702" s="125" t="str">
        <f t="shared" si="123"/>
        <v>2월</v>
      </c>
      <c r="H702" s="108">
        <f t="shared" si="124"/>
        <v>7</v>
      </c>
      <c r="I702" s="108" t="str">
        <f>VLOOKUP(H702,기준정보!D:E,2,FALSE)</f>
        <v>일</v>
      </c>
      <c r="J702" s="110" t="str">
        <f>IFERROR(VLOOKUP(F702,기준정보!A:B,2,FALSE),"")</f>
        <v/>
      </c>
      <c r="K702" s="110" t="str">
        <f t="shared" si="125"/>
        <v>휴무</v>
      </c>
      <c r="L702" s="113" t="str">
        <f>IFERROR(IF(E702-D702&lt;0,기준정보!$H$11-공여사들_가공!D702+공여사들_가공!E702,E702-D702),"")</f>
        <v/>
      </c>
      <c r="M702" s="113">
        <f>IF(E702&gt;=기준정보!$H$4,기준정보!$H$6,IF(E702&gt;=기준정보!$H$3,E702-기준정보!$H$3,IF(E702&gt;=기준정보!$H$2,기준정보!$H$5,IF(E702&gt;=기준정보!$H$1,E702-기준정보!$H$1,0))))</f>
        <v>0</v>
      </c>
      <c r="N702" s="113" t="str">
        <f t="shared" si="126"/>
        <v/>
      </c>
      <c r="O702" s="114" t="str">
        <f t="shared" si="127"/>
        <v/>
      </c>
      <c r="P702" s="120">
        <f t="shared" si="128"/>
        <v>0</v>
      </c>
      <c r="Q702" s="120">
        <f t="shared" si="129"/>
        <v>0</v>
      </c>
      <c r="R702" s="120">
        <f t="shared" si="132"/>
        <v>0</v>
      </c>
      <c r="S702" s="120">
        <f t="shared" si="130"/>
        <v>0</v>
      </c>
      <c r="T702" s="120" t="str">
        <f t="shared" si="122"/>
        <v/>
      </c>
      <c r="U702" s="113">
        <f>IFERROR(IF(P702&lt;8,기준정보!$H$7-N702,0),0)</f>
        <v>0</v>
      </c>
      <c r="V702" s="120">
        <f t="shared" si="131"/>
        <v>0</v>
      </c>
      <c r="W702" s="110"/>
    </row>
    <row r="703" spans="1:23">
      <c r="A703" s="89" t="s">
        <v>940</v>
      </c>
      <c r="B703" s="89" t="s">
        <v>292</v>
      </c>
      <c r="C703" s="89" t="s">
        <v>45</v>
      </c>
      <c r="D703" s="89" t="s">
        <v>50</v>
      </c>
      <c r="E703" s="89" t="s">
        <v>50</v>
      </c>
      <c r="F703" s="102">
        <f t="shared" si="121"/>
        <v>43884</v>
      </c>
      <c r="G703" s="125" t="str">
        <f t="shared" si="123"/>
        <v>2월</v>
      </c>
      <c r="H703" s="108">
        <f t="shared" si="124"/>
        <v>7</v>
      </c>
      <c r="I703" s="108" t="str">
        <f>VLOOKUP(H703,기준정보!D:E,2,FALSE)</f>
        <v>일</v>
      </c>
      <c r="J703" s="110" t="str">
        <f>IFERROR(VLOOKUP(F703,기준정보!A:B,2,FALSE),"")</f>
        <v/>
      </c>
      <c r="K703" s="110" t="str">
        <f t="shared" si="125"/>
        <v>휴무</v>
      </c>
      <c r="L703" s="113" t="str">
        <f>IFERROR(IF(E703-D703&lt;0,기준정보!$H$11-공여사들_가공!D703+공여사들_가공!E703,E703-D703),"")</f>
        <v/>
      </c>
      <c r="M703" s="113">
        <f>IF(E703&gt;=기준정보!$H$4,기준정보!$H$6,IF(E703&gt;=기준정보!$H$3,E703-기준정보!$H$3,IF(E703&gt;=기준정보!$H$2,기준정보!$H$5,IF(E703&gt;=기준정보!$H$1,E703-기준정보!$H$1,0))))</f>
        <v>0</v>
      </c>
      <c r="N703" s="113" t="str">
        <f t="shared" si="126"/>
        <v/>
      </c>
      <c r="O703" s="114" t="str">
        <f t="shared" si="127"/>
        <v/>
      </c>
      <c r="P703" s="120">
        <f t="shared" si="128"/>
        <v>0</v>
      </c>
      <c r="Q703" s="120">
        <f t="shared" si="129"/>
        <v>0</v>
      </c>
      <c r="R703" s="120">
        <f t="shared" si="132"/>
        <v>0</v>
      </c>
      <c r="S703" s="120">
        <f t="shared" si="130"/>
        <v>0</v>
      </c>
      <c r="T703" s="120" t="str">
        <f t="shared" si="122"/>
        <v/>
      </c>
      <c r="U703" s="113">
        <f>IFERROR(IF(P703&lt;8,기준정보!$H$7-N703,0),0)</f>
        <v>0</v>
      </c>
      <c r="V703" s="120">
        <f t="shared" si="131"/>
        <v>0</v>
      </c>
      <c r="W703" s="110"/>
    </row>
    <row r="704" spans="1:23">
      <c r="A704" s="89" t="s">
        <v>941</v>
      </c>
      <c r="B704" s="89" t="s">
        <v>294</v>
      </c>
      <c r="C704" s="89" t="s">
        <v>45</v>
      </c>
      <c r="D704" s="89" t="s">
        <v>156</v>
      </c>
      <c r="E704" s="89" t="s">
        <v>942</v>
      </c>
      <c r="F704" s="102">
        <f t="shared" si="121"/>
        <v>43885</v>
      </c>
      <c r="G704" s="125" t="str">
        <f t="shared" si="123"/>
        <v>2월</v>
      </c>
      <c r="H704" s="108">
        <f t="shared" si="124"/>
        <v>1</v>
      </c>
      <c r="I704" s="108" t="str">
        <f>VLOOKUP(H704,기준정보!D:E,2,FALSE)</f>
        <v>월</v>
      </c>
      <c r="J704" s="110" t="str">
        <f>IFERROR(VLOOKUP(F704,기준정보!A:B,2,FALSE),"")</f>
        <v/>
      </c>
      <c r="K704" s="110" t="str">
        <f t="shared" si="125"/>
        <v>정상근무</v>
      </c>
      <c r="L704" s="113">
        <f>IFERROR(IF(E704-D704&lt;0,기준정보!$H$11-공여사들_가공!D704+공여사들_가공!E704,E704-D704),"")</f>
        <v>0.40508101851851847</v>
      </c>
      <c r="M704" s="113" t="str">
        <f>IF(E704&gt;=기준정보!$H$4,기준정보!$H$6,IF(E704&gt;=기준정보!$H$3,E704-기준정보!$H$3,IF(E704&gt;=기준정보!$H$2,기준정보!$H$5,IF(E704&gt;=기준정보!$H$1,E704-기준정보!$H$1,0))))</f>
        <v>2:00:00</v>
      </c>
      <c r="N704" s="113">
        <f t="shared" si="126"/>
        <v>0.32174768518518515</v>
      </c>
      <c r="O704" s="114">
        <f t="shared" si="127"/>
        <v>7.7219444444444445</v>
      </c>
      <c r="P704" s="120">
        <f t="shared" si="128"/>
        <v>7</v>
      </c>
      <c r="Q704" s="120">
        <f t="shared" si="129"/>
        <v>7</v>
      </c>
      <c r="R704" s="120">
        <f t="shared" si="132"/>
        <v>0</v>
      </c>
      <c r="S704" s="120">
        <f t="shared" si="130"/>
        <v>0</v>
      </c>
      <c r="T704" s="120" t="str">
        <f t="shared" si="122"/>
        <v>정</v>
      </c>
      <c r="U704" s="113">
        <f>IFERROR(IF(P704&lt;8,기준정보!$H$7-N704,0),0)</f>
        <v>1.1585648148148164E-2</v>
      </c>
      <c r="V704" s="120">
        <f t="shared" si="131"/>
        <v>17</v>
      </c>
      <c r="W704" s="110"/>
    </row>
    <row r="705" spans="1:23">
      <c r="A705" s="89" t="s">
        <v>941</v>
      </c>
      <c r="B705" s="89" t="s">
        <v>295</v>
      </c>
      <c r="C705" s="89" t="s">
        <v>43</v>
      </c>
      <c r="D705" s="89" t="s">
        <v>50</v>
      </c>
      <c r="E705" s="89" t="s">
        <v>943</v>
      </c>
      <c r="F705" s="102">
        <f t="shared" si="121"/>
        <v>43885</v>
      </c>
      <c r="G705" s="125" t="str">
        <f t="shared" si="123"/>
        <v>2월</v>
      </c>
      <c r="H705" s="108">
        <f t="shared" si="124"/>
        <v>1</v>
      </c>
      <c r="I705" s="108" t="str">
        <f>VLOOKUP(H705,기준정보!D:E,2,FALSE)</f>
        <v>월</v>
      </c>
      <c r="J705" s="110" t="str">
        <f>IFERROR(VLOOKUP(F705,기준정보!A:B,2,FALSE),"")</f>
        <v/>
      </c>
      <c r="K705" s="110" t="str">
        <f t="shared" si="125"/>
        <v>정상근무</v>
      </c>
      <c r="L705" s="113" t="str">
        <f>IFERROR(IF(E705-D705&lt;0,기준정보!$H$11-공여사들_가공!D705+공여사들_가공!E705,E705-D705),"")</f>
        <v/>
      </c>
      <c r="M705" s="113" t="str">
        <f>IF(E705&gt;=기준정보!$H$4,기준정보!$H$6,IF(E705&gt;=기준정보!$H$3,E705-기준정보!$H$3,IF(E705&gt;=기준정보!$H$2,기준정보!$H$5,IF(E705&gt;=기준정보!$H$1,E705-기준정보!$H$1,0))))</f>
        <v>2:00:00</v>
      </c>
      <c r="N705" s="113" t="str">
        <f t="shared" si="126"/>
        <v/>
      </c>
      <c r="O705" s="114" t="str">
        <f t="shared" si="127"/>
        <v/>
      </c>
      <c r="P705" s="120">
        <f t="shared" si="128"/>
        <v>0</v>
      </c>
      <c r="Q705" s="120">
        <f t="shared" si="129"/>
        <v>0</v>
      </c>
      <c r="R705" s="120">
        <f t="shared" si="132"/>
        <v>0</v>
      </c>
      <c r="S705" s="120">
        <f t="shared" si="130"/>
        <v>0</v>
      </c>
      <c r="T705" s="120" t="str">
        <f t="shared" si="122"/>
        <v/>
      </c>
      <c r="U705" s="113">
        <f>IFERROR(IF(P705&lt;8,기준정보!$H$7-N705,0),0)</f>
        <v>0</v>
      </c>
      <c r="V705" s="120">
        <f t="shared" si="131"/>
        <v>0</v>
      </c>
      <c r="W705" s="110"/>
    </row>
    <row r="706" spans="1:23">
      <c r="A706" s="89" t="s">
        <v>941</v>
      </c>
      <c r="B706" s="89" t="s">
        <v>296</v>
      </c>
      <c r="C706" s="89" t="s">
        <v>46</v>
      </c>
      <c r="D706" s="89" t="s">
        <v>56</v>
      </c>
      <c r="E706" s="89" t="s">
        <v>944</v>
      </c>
      <c r="F706" s="102">
        <f t="shared" ref="F706:F769" si="133">DATE(LEFT(A706,4),MID(A706,6,2),MID(A706,9,2))</f>
        <v>43885</v>
      </c>
      <c r="G706" s="125" t="str">
        <f t="shared" si="123"/>
        <v>2월</v>
      </c>
      <c r="H706" s="108">
        <f t="shared" si="124"/>
        <v>1</v>
      </c>
      <c r="I706" s="108" t="str">
        <f>VLOOKUP(H706,기준정보!D:E,2,FALSE)</f>
        <v>월</v>
      </c>
      <c r="J706" s="110" t="str">
        <f>IFERROR(VLOOKUP(F706,기준정보!A:B,2,FALSE),"")</f>
        <v/>
      </c>
      <c r="K706" s="110" t="str">
        <f t="shared" si="125"/>
        <v>정상근무</v>
      </c>
      <c r="L706" s="113">
        <f>IFERROR(IF(E706-D706&lt;0,기준정보!$H$11-공여사들_가공!D706+공여사들_가공!E706,E706-D706),"")</f>
        <v>0.37584490740740745</v>
      </c>
      <c r="M706" s="113">
        <f>IF(E706&gt;=기준정보!$H$4,기준정보!$H$6,IF(E706&gt;=기준정보!$H$3,E706-기준정보!$H$3,IF(E706&gt;=기준정보!$H$2,기준정보!$H$5,IF(E706&gt;=기준정보!$H$1,E706-기준정보!$H$1,0))))</f>
        <v>2.1990740740740811E-2</v>
      </c>
      <c r="N706" s="113">
        <f t="shared" si="126"/>
        <v>0.35385416666666664</v>
      </c>
      <c r="O706" s="114">
        <f t="shared" si="127"/>
        <v>8.4924999999999997</v>
      </c>
      <c r="P706" s="120">
        <f t="shared" si="128"/>
        <v>8</v>
      </c>
      <c r="Q706" s="120">
        <f t="shared" si="129"/>
        <v>8</v>
      </c>
      <c r="R706" s="120">
        <f t="shared" si="132"/>
        <v>0</v>
      </c>
      <c r="S706" s="120">
        <f t="shared" si="130"/>
        <v>0</v>
      </c>
      <c r="T706" s="120" t="str">
        <f t="shared" ref="T706:T769" si="134">IF(AND(K706="휴무",P706&gt;0),"특",IF(P706&gt;0,"정",""))</f>
        <v>정</v>
      </c>
      <c r="U706" s="113">
        <f>IFERROR(IF(P706&lt;8,기준정보!$H$7-N706,0),0)</f>
        <v>0</v>
      </c>
      <c r="V706" s="120">
        <f t="shared" si="131"/>
        <v>0</v>
      </c>
      <c r="W706" s="110"/>
    </row>
    <row r="707" spans="1:23">
      <c r="A707" s="89" t="s">
        <v>941</v>
      </c>
      <c r="B707" s="89" t="s">
        <v>297</v>
      </c>
      <c r="C707" s="89" t="s">
        <v>45</v>
      </c>
      <c r="D707" s="89" t="s">
        <v>945</v>
      </c>
      <c r="E707" s="89" t="s">
        <v>50</v>
      </c>
      <c r="F707" s="102">
        <f t="shared" si="133"/>
        <v>43885</v>
      </c>
      <c r="G707" s="125" t="str">
        <f t="shared" ref="G707:G770" si="135">MONTH(F707)&amp;"월"</f>
        <v>2월</v>
      </c>
      <c r="H707" s="108">
        <f t="shared" ref="H707:H770" si="136">WEEKDAY(F707,2)</f>
        <v>1</v>
      </c>
      <c r="I707" s="108" t="str">
        <f>VLOOKUP(H707,기준정보!D:E,2,FALSE)</f>
        <v>월</v>
      </c>
      <c r="J707" s="110" t="str">
        <f>IFERROR(VLOOKUP(F707,기준정보!A:B,2,FALSE),"")</f>
        <v/>
      </c>
      <c r="K707" s="110" t="str">
        <f t="shared" ref="K707:K770" si="137">IF(OR(I707="토",I707="일"),"휴무",IF(J707="","정상근무","휴무"))</f>
        <v>정상근무</v>
      </c>
      <c r="L707" s="113" t="str">
        <f>IFERROR(IF(E707-D707&lt;0,기준정보!$H$11-공여사들_가공!D707+공여사들_가공!E707,E707-D707),"")</f>
        <v/>
      </c>
      <c r="M707" s="113">
        <f>IF(E707&gt;=기준정보!$H$4,기준정보!$H$6,IF(E707&gt;=기준정보!$H$3,E707-기준정보!$H$3,IF(E707&gt;=기준정보!$H$2,기준정보!$H$5,IF(E707&gt;=기준정보!$H$1,E707-기준정보!$H$1,0))))</f>
        <v>0</v>
      </c>
      <c r="N707" s="113" t="str">
        <f t="shared" ref="N707:N770" si="138">IFERROR(L707-M707,"")</f>
        <v/>
      </c>
      <c r="O707" s="114" t="str">
        <f t="shared" ref="O707:O770" si="139">IFERROR(HOUR(N707)+MINUTE(N707)/60+SECOND(N707)/3600,"")</f>
        <v/>
      </c>
      <c r="P707" s="120">
        <f t="shared" ref="P707:P770" si="140">IFERROR(ROUNDDOWN(O707,0),0)</f>
        <v>0</v>
      </c>
      <c r="Q707" s="120">
        <f t="shared" ref="Q707:Q770" si="141">IF(P707&lt;8,P707,8)</f>
        <v>0</v>
      </c>
      <c r="R707" s="120">
        <f t="shared" si="132"/>
        <v>0</v>
      </c>
      <c r="S707" s="120">
        <f t="shared" ref="S707:S770" si="142">P707-Q707-R707</f>
        <v>0</v>
      </c>
      <c r="T707" s="120" t="str">
        <f t="shared" si="134"/>
        <v/>
      </c>
      <c r="U707" s="113">
        <f>IFERROR(IF(P707&lt;8,기준정보!$H$7-N707,0),0)</f>
        <v>0</v>
      </c>
      <c r="V707" s="120">
        <f t="shared" ref="V707:V770" si="143">ROUND(IFERROR(HOUR(U707)+MINUTE(U707)/60+SECOND(U707)/3600,"")*60,0)</f>
        <v>0</v>
      </c>
      <c r="W707" s="110"/>
    </row>
    <row r="708" spans="1:23">
      <c r="A708" s="89" t="s">
        <v>941</v>
      </c>
      <c r="B708" s="89" t="s">
        <v>298</v>
      </c>
      <c r="C708" s="89" t="s">
        <v>48</v>
      </c>
      <c r="D708" s="89" t="s">
        <v>946</v>
      </c>
      <c r="E708" s="89" t="s">
        <v>50</v>
      </c>
      <c r="F708" s="102">
        <f t="shared" si="133"/>
        <v>43885</v>
      </c>
      <c r="G708" s="125" t="str">
        <f t="shared" si="135"/>
        <v>2월</v>
      </c>
      <c r="H708" s="108">
        <f t="shared" si="136"/>
        <v>1</v>
      </c>
      <c r="I708" s="108" t="str">
        <f>VLOOKUP(H708,기준정보!D:E,2,FALSE)</f>
        <v>월</v>
      </c>
      <c r="J708" s="110" t="str">
        <f>IFERROR(VLOOKUP(F708,기준정보!A:B,2,FALSE),"")</f>
        <v/>
      </c>
      <c r="K708" s="110" t="str">
        <f t="shared" si="137"/>
        <v>정상근무</v>
      </c>
      <c r="L708" s="113" t="str">
        <f>IFERROR(IF(E708-D708&lt;0,기준정보!$H$11-공여사들_가공!D708+공여사들_가공!E708,E708-D708),"")</f>
        <v/>
      </c>
      <c r="M708" s="113">
        <f>IF(E708&gt;=기준정보!$H$4,기준정보!$H$6,IF(E708&gt;=기준정보!$H$3,E708-기준정보!$H$3,IF(E708&gt;=기준정보!$H$2,기준정보!$H$5,IF(E708&gt;=기준정보!$H$1,E708-기준정보!$H$1,0))))</f>
        <v>0</v>
      </c>
      <c r="N708" s="113" t="str">
        <f t="shared" si="138"/>
        <v/>
      </c>
      <c r="O708" s="114" t="str">
        <f t="shared" si="139"/>
        <v/>
      </c>
      <c r="P708" s="120">
        <f t="shared" si="140"/>
        <v>0</v>
      </c>
      <c r="Q708" s="120">
        <f t="shared" si="141"/>
        <v>0</v>
      </c>
      <c r="R708" s="120">
        <f t="shared" si="132"/>
        <v>0</v>
      </c>
      <c r="S708" s="120">
        <f t="shared" si="142"/>
        <v>0</v>
      </c>
      <c r="T708" s="120" t="str">
        <f t="shared" si="134"/>
        <v/>
      </c>
      <c r="U708" s="113">
        <f>IFERROR(IF(P708&lt;8,기준정보!$H$7-N708,0),0)</f>
        <v>0</v>
      </c>
      <c r="V708" s="120">
        <f t="shared" si="143"/>
        <v>0</v>
      </c>
      <c r="W708" s="110"/>
    </row>
    <row r="709" spans="1:23">
      <c r="A709" s="89" t="s">
        <v>941</v>
      </c>
      <c r="B709" s="89" t="s">
        <v>299</v>
      </c>
      <c r="C709" s="89" t="s">
        <v>47</v>
      </c>
      <c r="D709" s="89" t="s">
        <v>947</v>
      </c>
      <c r="E709" s="89" t="s">
        <v>191</v>
      </c>
      <c r="F709" s="102">
        <f t="shared" si="133"/>
        <v>43885</v>
      </c>
      <c r="G709" s="125" t="str">
        <f t="shared" si="135"/>
        <v>2월</v>
      </c>
      <c r="H709" s="108">
        <f t="shared" si="136"/>
        <v>1</v>
      </c>
      <c r="I709" s="108" t="str">
        <f>VLOOKUP(H709,기준정보!D:E,2,FALSE)</f>
        <v>월</v>
      </c>
      <c r="J709" s="110" t="str">
        <f>IFERROR(VLOOKUP(F709,기준정보!A:B,2,FALSE),"")</f>
        <v/>
      </c>
      <c r="K709" s="110" t="str">
        <f t="shared" si="137"/>
        <v>정상근무</v>
      </c>
      <c r="L709" s="113">
        <f>IFERROR(IF(E709-D709&lt;0,기준정보!$H$11-공여사들_가공!D709+공여사들_가공!E709,E709-D709),"")</f>
        <v>0.39571759259259259</v>
      </c>
      <c r="M709" s="113">
        <f>IF(E709&gt;=기준정보!$H$4,기준정보!$H$6,IF(E709&gt;=기준정보!$H$3,E709-기준정보!$H$3,IF(E709&gt;=기준정보!$H$2,기준정보!$H$5,IF(E709&gt;=기준정보!$H$1,E709-기준정보!$H$1,0))))</f>
        <v>3.3009259259259238E-2</v>
      </c>
      <c r="N709" s="113">
        <f t="shared" si="138"/>
        <v>0.36270833333333335</v>
      </c>
      <c r="O709" s="114">
        <f t="shared" si="139"/>
        <v>8.7050000000000001</v>
      </c>
      <c r="P709" s="120">
        <f t="shared" si="140"/>
        <v>8</v>
      </c>
      <c r="Q709" s="120">
        <f t="shared" si="141"/>
        <v>8</v>
      </c>
      <c r="R709" s="120">
        <f t="shared" si="132"/>
        <v>0</v>
      </c>
      <c r="S709" s="120">
        <f t="shared" si="142"/>
        <v>0</v>
      </c>
      <c r="T709" s="120" t="str">
        <f t="shared" si="134"/>
        <v>정</v>
      </c>
      <c r="U709" s="113">
        <f>IFERROR(IF(P709&lt;8,기준정보!$H$7-N709,0),0)</f>
        <v>0</v>
      </c>
      <c r="V709" s="120">
        <f t="shared" si="143"/>
        <v>0</v>
      </c>
      <c r="W709" s="110"/>
    </row>
    <row r="710" spans="1:23">
      <c r="A710" s="89" t="s">
        <v>941</v>
      </c>
      <c r="B710" s="89" t="s">
        <v>300</v>
      </c>
      <c r="C710" s="89" t="s">
        <v>47</v>
      </c>
      <c r="D710" s="89" t="s">
        <v>674</v>
      </c>
      <c r="E710" s="89" t="s">
        <v>948</v>
      </c>
      <c r="F710" s="102">
        <f t="shared" si="133"/>
        <v>43885</v>
      </c>
      <c r="G710" s="125" t="str">
        <f t="shared" si="135"/>
        <v>2월</v>
      </c>
      <c r="H710" s="108">
        <f t="shared" si="136"/>
        <v>1</v>
      </c>
      <c r="I710" s="108" t="str">
        <f>VLOOKUP(H710,기준정보!D:E,2,FALSE)</f>
        <v>월</v>
      </c>
      <c r="J710" s="110" t="str">
        <f>IFERROR(VLOOKUP(F710,기준정보!A:B,2,FALSE),"")</f>
        <v/>
      </c>
      <c r="K710" s="110" t="str">
        <f t="shared" si="137"/>
        <v>정상근무</v>
      </c>
      <c r="L710" s="113">
        <f>IFERROR(IF(E710-D710&lt;0,기준정보!$H$11-공여사들_가공!D710+공여사들_가공!E710,E710-D710),"")</f>
        <v>0.4161111111111111</v>
      </c>
      <c r="M710" s="113" t="str">
        <f>IF(E710&gt;=기준정보!$H$4,기준정보!$H$6,IF(E710&gt;=기준정보!$H$3,E710-기준정보!$H$3,IF(E710&gt;=기준정보!$H$2,기준정보!$H$5,IF(E710&gt;=기준정보!$H$1,E710-기준정보!$H$1,0))))</f>
        <v>2:00:00</v>
      </c>
      <c r="N710" s="113">
        <f t="shared" si="138"/>
        <v>0.33277777777777778</v>
      </c>
      <c r="O710" s="114">
        <f t="shared" si="139"/>
        <v>7.9866666666666664</v>
      </c>
      <c r="P710" s="120">
        <f t="shared" si="140"/>
        <v>7</v>
      </c>
      <c r="Q710" s="120">
        <f t="shared" si="141"/>
        <v>7</v>
      </c>
      <c r="R710" s="120">
        <f t="shared" si="132"/>
        <v>0</v>
      </c>
      <c r="S710" s="120">
        <f t="shared" si="142"/>
        <v>0</v>
      </c>
      <c r="T710" s="120" t="str">
        <f t="shared" si="134"/>
        <v>정</v>
      </c>
      <c r="U710" s="113">
        <f>IFERROR(IF(P710&lt;8,기준정보!$H$7-N710,0),0)</f>
        <v>5.5555555555553138E-4</v>
      </c>
      <c r="V710" s="120">
        <f t="shared" si="143"/>
        <v>1</v>
      </c>
      <c r="W710" s="110"/>
    </row>
    <row r="711" spans="1:23">
      <c r="A711" s="89" t="s">
        <v>941</v>
      </c>
      <c r="B711" s="89" t="s">
        <v>301</v>
      </c>
      <c r="C711" s="89" t="s">
        <v>44</v>
      </c>
      <c r="D711" s="89" t="s">
        <v>949</v>
      </c>
      <c r="E711" s="89" t="s">
        <v>950</v>
      </c>
      <c r="F711" s="102">
        <f t="shared" si="133"/>
        <v>43885</v>
      </c>
      <c r="G711" s="125" t="str">
        <f t="shared" si="135"/>
        <v>2월</v>
      </c>
      <c r="H711" s="108">
        <f t="shared" si="136"/>
        <v>1</v>
      </c>
      <c r="I711" s="108" t="str">
        <f>VLOOKUP(H711,기준정보!D:E,2,FALSE)</f>
        <v>월</v>
      </c>
      <c r="J711" s="110" t="str">
        <f>IFERROR(VLOOKUP(F711,기준정보!A:B,2,FALSE),"")</f>
        <v/>
      </c>
      <c r="K711" s="110" t="str">
        <f t="shared" si="137"/>
        <v>정상근무</v>
      </c>
      <c r="L711" s="113">
        <f>IFERROR(IF(E711-D711&lt;0,기준정보!$H$11-공여사들_가공!D711+공여사들_가공!E711,E711-D711),"")</f>
        <v>0.401400462962963</v>
      </c>
      <c r="M711" s="113" t="str">
        <f>IF(E711&gt;=기준정보!$H$4,기준정보!$H$6,IF(E711&gt;=기준정보!$H$3,E711-기준정보!$H$3,IF(E711&gt;=기준정보!$H$2,기준정보!$H$5,IF(E711&gt;=기준정보!$H$1,E711-기준정보!$H$1,0))))</f>
        <v>2:00:00</v>
      </c>
      <c r="N711" s="113">
        <f t="shared" si="138"/>
        <v>0.31806712962962969</v>
      </c>
      <c r="O711" s="114">
        <f t="shared" si="139"/>
        <v>7.6336111111111107</v>
      </c>
      <c r="P711" s="120">
        <f t="shared" si="140"/>
        <v>7</v>
      </c>
      <c r="Q711" s="120">
        <f t="shared" si="141"/>
        <v>7</v>
      </c>
      <c r="R711" s="120">
        <f t="shared" si="132"/>
        <v>0</v>
      </c>
      <c r="S711" s="120">
        <f t="shared" si="142"/>
        <v>0</v>
      </c>
      <c r="T711" s="120" t="str">
        <f t="shared" si="134"/>
        <v>정</v>
      </c>
      <c r="U711" s="113">
        <f>IFERROR(IF(P711&lt;8,기준정보!$H$7-N711,0),0)</f>
        <v>1.5266203703703629E-2</v>
      </c>
      <c r="V711" s="120">
        <f t="shared" si="143"/>
        <v>22</v>
      </c>
      <c r="W711" s="110"/>
    </row>
    <row r="712" spans="1:23">
      <c r="A712" s="89" t="s">
        <v>941</v>
      </c>
      <c r="B712" s="89" t="s">
        <v>288</v>
      </c>
      <c r="C712" s="89" t="s">
        <v>45</v>
      </c>
      <c r="D712" s="89" t="s">
        <v>951</v>
      </c>
      <c r="E712" s="89" t="s">
        <v>952</v>
      </c>
      <c r="F712" s="102">
        <f t="shared" si="133"/>
        <v>43885</v>
      </c>
      <c r="G712" s="125" t="str">
        <f t="shared" si="135"/>
        <v>2월</v>
      </c>
      <c r="H712" s="108">
        <f t="shared" si="136"/>
        <v>1</v>
      </c>
      <c r="I712" s="108" t="str">
        <f>VLOOKUP(H712,기준정보!D:E,2,FALSE)</f>
        <v>월</v>
      </c>
      <c r="J712" s="110" t="str">
        <f>IFERROR(VLOOKUP(F712,기준정보!A:B,2,FALSE),"")</f>
        <v/>
      </c>
      <c r="K712" s="110" t="str">
        <f t="shared" si="137"/>
        <v>정상근무</v>
      </c>
      <c r="L712" s="113">
        <f>IFERROR(IF(E712-D712&lt;0,기준정보!$H$11-공여사들_가공!D712+공여사들_가공!E712,E712-D712),"")</f>
        <v>0.49791666666666667</v>
      </c>
      <c r="M712" s="113" t="str">
        <f>IF(E712&gt;=기준정보!$H$4,기준정보!$H$6,IF(E712&gt;=기준정보!$H$3,E712-기준정보!$H$3,IF(E712&gt;=기준정보!$H$2,기준정보!$H$5,IF(E712&gt;=기준정보!$H$1,E712-기준정보!$H$1,0))))</f>
        <v>2:00:00</v>
      </c>
      <c r="N712" s="113">
        <f t="shared" si="138"/>
        <v>0.41458333333333336</v>
      </c>
      <c r="O712" s="114">
        <f t="shared" si="139"/>
        <v>9.9499999999999993</v>
      </c>
      <c r="P712" s="120">
        <f t="shared" si="140"/>
        <v>9</v>
      </c>
      <c r="Q712" s="120">
        <f t="shared" si="141"/>
        <v>8</v>
      </c>
      <c r="R712" s="120">
        <f t="shared" si="132"/>
        <v>1</v>
      </c>
      <c r="S712" s="120">
        <f t="shared" si="142"/>
        <v>0</v>
      </c>
      <c r="T712" s="120" t="str">
        <f t="shared" si="134"/>
        <v>정</v>
      </c>
      <c r="U712" s="113">
        <f>IFERROR(IF(P712&lt;8,기준정보!$H$7-N712,0),0)</f>
        <v>0</v>
      </c>
      <c r="V712" s="120">
        <f t="shared" si="143"/>
        <v>0</v>
      </c>
      <c r="W712" s="110"/>
    </row>
    <row r="713" spans="1:23">
      <c r="A713" s="89" t="s">
        <v>941</v>
      </c>
      <c r="B713" s="89" t="s">
        <v>289</v>
      </c>
      <c r="C713" s="89" t="s">
        <v>44</v>
      </c>
      <c r="D713" s="89" t="s">
        <v>953</v>
      </c>
      <c r="E713" s="89" t="s">
        <v>954</v>
      </c>
      <c r="F713" s="102">
        <f t="shared" si="133"/>
        <v>43885</v>
      </c>
      <c r="G713" s="125" t="str">
        <f t="shared" si="135"/>
        <v>2월</v>
      </c>
      <c r="H713" s="108">
        <f t="shared" si="136"/>
        <v>1</v>
      </c>
      <c r="I713" s="108" t="str">
        <f>VLOOKUP(H713,기준정보!D:E,2,FALSE)</f>
        <v>월</v>
      </c>
      <c r="J713" s="110" t="str">
        <f>IFERROR(VLOOKUP(F713,기준정보!A:B,2,FALSE),"")</f>
        <v/>
      </c>
      <c r="K713" s="110" t="str">
        <f t="shared" si="137"/>
        <v>정상근무</v>
      </c>
      <c r="L713" s="113">
        <f>IFERROR(IF(E713-D713&lt;0,기준정보!$H$11-공여사들_가공!D713+공여사들_가공!E713,E713-D713),"")</f>
        <v>0.54440972222222217</v>
      </c>
      <c r="M713" s="113" t="str">
        <f>IF(E713&gt;=기준정보!$H$4,기준정보!$H$6,IF(E713&gt;=기준정보!$H$3,E713-기준정보!$H$3,IF(E713&gt;=기준정보!$H$2,기준정보!$H$5,IF(E713&gt;=기준정보!$H$1,E713-기준정보!$H$1,0))))</f>
        <v>2:00:00</v>
      </c>
      <c r="N713" s="113">
        <f t="shared" si="138"/>
        <v>0.46107638888888886</v>
      </c>
      <c r="O713" s="114">
        <f t="shared" si="139"/>
        <v>11.065833333333334</v>
      </c>
      <c r="P713" s="120">
        <f t="shared" si="140"/>
        <v>11</v>
      </c>
      <c r="Q713" s="120">
        <f t="shared" si="141"/>
        <v>8</v>
      </c>
      <c r="R713" s="120">
        <f t="shared" si="132"/>
        <v>3</v>
      </c>
      <c r="S713" s="120">
        <f t="shared" si="142"/>
        <v>0</v>
      </c>
      <c r="T713" s="120" t="str">
        <f t="shared" si="134"/>
        <v>정</v>
      </c>
      <c r="U713" s="113">
        <f>IFERROR(IF(P713&lt;8,기준정보!$H$7-N713,0),0)</f>
        <v>0</v>
      </c>
      <c r="V713" s="120">
        <f t="shared" si="143"/>
        <v>0</v>
      </c>
      <c r="W713" s="110"/>
    </row>
    <row r="714" spans="1:23">
      <c r="A714" s="89" t="s">
        <v>941</v>
      </c>
      <c r="B714" s="89" t="s">
        <v>290</v>
      </c>
      <c r="C714" s="89" t="s">
        <v>49</v>
      </c>
      <c r="D714" s="89" t="s">
        <v>955</v>
      </c>
      <c r="E714" s="89" t="s">
        <v>50</v>
      </c>
      <c r="F714" s="102">
        <f t="shared" si="133"/>
        <v>43885</v>
      </c>
      <c r="G714" s="125" t="str">
        <f t="shared" si="135"/>
        <v>2월</v>
      </c>
      <c r="H714" s="108">
        <f t="shared" si="136"/>
        <v>1</v>
      </c>
      <c r="I714" s="108" t="str">
        <f>VLOOKUP(H714,기준정보!D:E,2,FALSE)</f>
        <v>월</v>
      </c>
      <c r="J714" s="110" t="str">
        <f>IFERROR(VLOOKUP(F714,기준정보!A:B,2,FALSE),"")</f>
        <v/>
      </c>
      <c r="K714" s="110" t="str">
        <f t="shared" si="137"/>
        <v>정상근무</v>
      </c>
      <c r="L714" s="113" t="str">
        <f>IFERROR(IF(E714-D714&lt;0,기준정보!$H$11-공여사들_가공!D714+공여사들_가공!E714,E714-D714),"")</f>
        <v/>
      </c>
      <c r="M714" s="113">
        <f>IF(E714&gt;=기준정보!$H$4,기준정보!$H$6,IF(E714&gt;=기준정보!$H$3,E714-기준정보!$H$3,IF(E714&gt;=기준정보!$H$2,기준정보!$H$5,IF(E714&gt;=기준정보!$H$1,E714-기준정보!$H$1,0))))</f>
        <v>0</v>
      </c>
      <c r="N714" s="113" t="str">
        <f t="shared" si="138"/>
        <v/>
      </c>
      <c r="O714" s="114" t="str">
        <f t="shared" si="139"/>
        <v/>
      </c>
      <c r="P714" s="120">
        <f t="shared" si="140"/>
        <v>0</v>
      </c>
      <c r="Q714" s="120">
        <f t="shared" si="141"/>
        <v>0</v>
      </c>
      <c r="R714" s="120">
        <f t="shared" si="132"/>
        <v>0</v>
      </c>
      <c r="S714" s="120">
        <f t="shared" si="142"/>
        <v>0</v>
      </c>
      <c r="T714" s="120" t="str">
        <f t="shared" si="134"/>
        <v/>
      </c>
      <c r="U714" s="113">
        <f>IFERROR(IF(P714&lt;8,기준정보!$H$7-N714,0),0)</f>
        <v>0</v>
      </c>
      <c r="V714" s="120">
        <f t="shared" si="143"/>
        <v>0</v>
      </c>
      <c r="W714" s="110"/>
    </row>
    <row r="715" spans="1:23">
      <c r="A715" s="89" t="s">
        <v>941</v>
      </c>
      <c r="B715" s="89" t="s">
        <v>291</v>
      </c>
      <c r="C715" s="89" t="s">
        <v>309</v>
      </c>
      <c r="D715" s="89" t="s">
        <v>956</v>
      </c>
      <c r="E715" s="89" t="s">
        <v>276</v>
      </c>
      <c r="F715" s="102">
        <f t="shared" si="133"/>
        <v>43885</v>
      </c>
      <c r="G715" s="125" t="str">
        <f t="shared" si="135"/>
        <v>2월</v>
      </c>
      <c r="H715" s="108">
        <f t="shared" si="136"/>
        <v>1</v>
      </c>
      <c r="I715" s="108" t="str">
        <f>VLOOKUP(H715,기준정보!D:E,2,FALSE)</f>
        <v>월</v>
      </c>
      <c r="J715" s="110" t="str">
        <f>IFERROR(VLOOKUP(F715,기준정보!A:B,2,FALSE),"")</f>
        <v/>
      </c>
      <c r="K715" s="110" t="str">
        <f t="shared" si="137"/>
        <v>정상근무</v>
      </c>
      <c r="L715" s="113">
        <f>IFERROR(IF(E715-D715&lt;0,기준정보!$H$11-공여사들_가공!D715+공여사들_가공!E715,E715-D715),"")</f>
        <v>0.39164351851851859</v>
      </c>
      <c r="M715" s="113">
        <f>IF(E715&gt;=기준정보!$H$4,기준정보!$H$6,IF(E715&gt;=기준정보!$H$3,E715-기준정보!$H$3,IF(E715&gt;=기준정보!$H$2,기준정보!$H$5,IF(E715&gt;=기준정보!$H$1,E715-기준정보!$H$1,0))))</f>
        <v>2.2071759259259305E-2</v>
      </c>
      <c r="N715" s="113">
        <f t="shared" si="138"/>
        <v>0.36957175925925928</v>
      </c>
      <c r="O715" s="114">
        <f t="shared" si="139"/>
        <v>8.8697222222222223</v>
      </c>
      <c r="P715" s="120">
        <f t="shared" si="140"/>
        <v>8</v>
      </c>
      <c r="Q715" s="120">
        <f t="shared" si="141"/>
        <v>8</v>
      </c>
      <c r="R715" s="120">
        <f t="shared" si="132"/>
        <v>0</v>
      </c>
      <c r="S715" s="120">
        <f t="shared" si="142"/>
        <v>0</v>
      </c>
      <c r="T715" s="120" t="str">
        <f t="shared" si="134"/>
        <v>정</v>
      </c>
      <c r="U715" s="113">
        <f>IFERROR(IF(P715&lt;8,기준정보!$H$7-N715,0),0)</f>
        <v>0</v>
      </c>
      <c r="V715" s="120">
        <f t="shared" si="143"/>
        <v>0</v>
      </c>
      <c r="W715" s="110"/>
    </row>
    <row r="716" spans="1:23">
      <c r="A716" s="89" t="s">
        <v>941</v>
      </c>
      <c r="B716" s="89" t="s">
        <v>292</v>
      </c>
      <c r="C716" s="89" t="s">
        <v>45</v>
      </c>
      <c r="D716" s="89" t="s">
        <v>957</v>
      </c>
      <c r="E716" s="89" t="s">
        <v>50</v>
      </c>
      <c r="F716" s="102">
        <f t="shared" si="133"/>
        <v>43885</v>
      </c>
      <c r="G716" s="125" t="str">
        <f t="shared" si="135"/>
        <v>2월</v>
      </c>
      <c r="H716" s="108">
        <f t="shared" si="136"/>
        <v>1</v>
      </c>
      <c r="I716" s="108" t="str">
        <f>VLOOKUP(H716,기준정보!D:E,2,FALSE)</f>
        <v>월</v>
      </c>
      <c r="J716" s="110" t="str">
        <f>IFERROR(VLOOKUP(F716,기준정보!A:B,2,FALSE),"")</f>
        <v/>
      </c>
      <c r="K716" s="110" t="str">
        <f t="shared" si="137"/>
        <v>정상근무</v>
      </c>
      <c r="L716" s="113" t="str">
        <f>IFERROR(IF(E716-D716&lt;0,기준정보!$H$11-공여사들_가공!D716+공여사들_가공!E716,E716-D716),"")</f>
        <v/>
      </c>
      <c r="M716" s="113">
        <f>IF(E716&gt;=기준정보!$H$4,기준정보!$H$6,IF(E716&gt;=기준정보!$H$3,E716-기준정보!$H$3,IF(E716&gt;=기준정보!$H$2,기준정보!$H$5,IF(E716&gt;=기준정보!$H$1,E716-기준정보!$H$1,0))))</f>
        <v>0</v>
      </c>
      <c r="N716" s="113" t="str">
        <f t="shared" si="138"/>
        <v/>
      </c>
      <c r="O716" s="114" t="str">
        <f t="shared" si="139"/>
        <v/>
      </c>
      <c r="P716" s="120">
        <f t="shared" si="140"/>
        <v>0</v>
      </c>
      <c r="Q716" s="120">
        <f t="shared" si="141"/>
        <v>0</v>
      </c>
      <c r="R716" s="120">
        <f t="shared" si="132"/>
        <v>0</v>
      </c>
      <c r="S716" s="120">
        <f t="shared" si="142"/>
        <v>0</v>
      </c>
      <c r="T716" s="120" t="str">
        <f t="shared" si="134"/>
        <v/>
      </c>
      <c r="U716" s="113">
        <f>IFERROR(IF(P716&lt;8,기준정보!$H$7-N716,0),0)</f>
        <v>0</v>
      </c>
      <c r="V716" s="120">
        <f t="shared" si="143"/>
        <v>0</v>
      </c>
      <c r="W716" s="110"/>
    </row>
    <row r="717" spans="1:23">
      <c r="A717" s="89" t="s">
        <v>958</v>
      </c>
      <c r="B717" s="89" t="s">
        <v>294</v>
      </c>
      <c r="C717" s="89" t="s">
        <v>45</v>
      </c>
      <c r="D717" s="89" t="s">
        <v>959</v>
      </c>
      <c r="E717" s="89" t="s">
        <v>960</v>
      </c>
      <c r="F717" s="102">
        <f t="shared" si="133"/>
        <v>43886</v>
      </c>
      <c r="G717" s="125" t="str">
        <f t="shared" si="135"/>
        <v>2월</v>
      </c>
      <c r="H717" s="108">
        <f t="shared" si="136"/>
        <v>2</v>
      </c>
      <c r="I717" s="108" t="str">
        <f>VLOOKUP(H717,기준정보!D:E,2,FALSE)</f>
        <v>화</v>
      </c>
      <c r="J717" s="110" t="str">
        <f>IFERROR(VLOOKUP(F717,기준정보!A:B,2,FALSE),"")</f>
        <v/>
      </c>
      <c r="K717" s="110" t="str">
        <f t="shared" si="137"/>
        <v>정상근무</v>
      </c>
      <c r="L717" s="113">
        <f>IFERROR(IF(E717-D717&lt;0,기준정보!$H$11-공여사들_가공!D717+공여사들_가공!E717,E717-D717),"")</f>
        <v>0.58865740740740735</v>
      </c>
      <c r="M717" s="113" t="str">
        <f>IF(E717&gt;=기준정보!$H$4,기준정보!$H$6,IF(E717&gt;=기준정보!$H$3,E717-기준정보!$H$3,IF(E717&gt;=기준정보!$H$2,기준정보!$H$5,IF(E717&gt;=기준정보!$H$1,E717-기준정보!$H$1,0))))</f>
        <v>2:00:00</v>
      </c>
      <c r="N717" s="113">
        <f t="shared" si="138"/>
        <v>0.50532407407407398</v>
      </c>
      <c r="O717" s="114">
        <f t="shared" si="139"/>
        <v>12.127777777777778</v>
      </c>
      <c r="P717" s="120">
        <f t="shared" si="140"/>
        <v>12</v>
      </c>
      <c r="Q717" s="120">
        <f t="shared" si="141"/>
        <v>8</v>
      </c>
      <c r="R717" s="120">
        <f t="shared" si="132"/>
        <v>3</v>
      </c>
      <c r="S717" s="120">
        <f t="shared" si="142"/>
        <v>1</v>
      </c>
      <c r="T717" s="120" t="str">
        <f t="shared" si="134"/>
        <v>정</v>
      </c>
      <c r="U717" s="113">
        <f>IFERROR(IF(P717&lt;8,기준정보!$H$7-N717,0),0)</f>
        <v>0</v>
      </c>
      <c r="V717" s="120">
        <f t="shared" si="143"/>
        <v>0</v>
      </c>
      <c r="W717" s="110"/>
    </row>
    <row r="718" spans="1:23">
      <c r="A718" s="89" t="s">
        <v>958</v>
      </c>
      <c r="B718" s="89" t="s">
        <v>295</v>
      </c>
      <c r="C718" s="89" t="s">
        <v>43</v>
      </c>
      <c r="D718" s="89" t="s">
        <v>250</v>
      </c>
      <c r="E718" s="89" t="s">
        <v>961</v>
      </c>
      <c r="F718" s="102">
        <f t="shared" si="133"/>
        <v>43886</v>
      </c>
      <c r="G718" s="125" t="str">
        <f t="shared" si="135"/>
        <v>2월</v>
      </c>
      <c r="H718" s="108">
        <f t="shared" si="136"/>
        <v>2</v>
      </c>
      <c r="I718" s="108" t="str">
        <f>VLOOKUP(H718,기준정보!D:E,2,FALSE)</f>
        <v>화</v>
      </c>
      <c r="J718" s="110" t="str">
        <f>IFERROR(VLOOKUP(F718,기준정보!A:B,2,FALSE),"")</f>
        <v/>
      </c>
      <c r="K718" s="110" t="str">
        <f t="shared" si="137"/>
        <v>정상근무</v>
      </c>
      <c r="L718" s="113">
        <f>IFERROR(IF(E718-D718&lt;0,기준정보!$H$11-공여사들_가공!D718+공여사들_가공!E718,E718-D718),"")</f>
        <v>0.57636574074074076</v>
      </c>
      <c r="M718" s="113" t="str">
        <f>IF(E718&gt;=기준정보!$H$4,기준정보!$H$6,IF(E718&gt;=기준정보!$H$3,E718-기준정보!$H$3,IF(E718&gt;=기준정보!$H$2,기준정보!$H$5,IF(E718&gt;=기준정보!$H$1,E718-기준정보!$H$1,0))))</f>
        <v>2:00:00</v>
      </c>
      <c r="N718" s="113">
        <f t="shared" si="138"/>
        <v>0.49303240740740745</v>
      </c>
      <c r="O718" s="114">
        <f t="shared" si="139"/>
        <v>11.832777777777778</v>
      </c>
      <c r="P718" s="120">
        <f t="shared" si="140"/>
        <v>11</v>
      </c>
      <c r="Q718" s="120">
        <f t="shared" si="141"/>
        <v>8</v>
      </c>
      <c r="R718" s="120">
        <f t="shared" si="132"/>
        <v>3</v>
      </c>
      <c r="S718" s="120">
        <f t="shared" si="142"/>
        <v>0</v>
      </c>
      <c r="T718" s="120" t="str">
        <f t="shared" si="134"/>
        <v>정</v>
      </c>
      <c r="U718" s="113">
        <f>IFERROR(IF(P718&lt;8,기준정보!$H$7-N718,0),0)</f>
        <v>0</v>
      </c>
      <c r="V718" s="120">
        <f t="shared" si="143"/>
        <v>0</v>
      </c>
      <c r="W718" s="110"/>
    </row>
    <row r="719" spans="1:23">
      <c r="A719" s="89" t="s">
        <v>958</v>
      </c>
      <c r="B719" s="89" t="s">
        <v>296</v>
      </c>
      <c r="C719" s="89" t="s">
        <v>46</v>
      </c>
      <c r="D719" s="89" t="s">
        <v>962</v>
      </c>
      <c r="E719" s="89" t="s">
        <v>963</v>
      </c>
      <c r="F719" s="102">
        <f t="shared" si="133"/>
        <v>43886</v>
      </c>
      <c r="G719" s="125" t="str">
        <f t="shared" si="135"/>
        <v>2월</v>
      </c>
      <c r="H719" s="108">
        <f t="shared" si="136"/>
        <v>2</v>
      </c>
      <c r="I719" s="108" t="str">
        <f>VLOOKUP(H719,기준정보!D:E,2,FALSE)</f>
        <v>화</v>
      </c>
      <c r="J719" s="110" t="str">
        <f>IFERROR(VLOOKUP(F719,기준정보!A:B,2,FALSE),"")</f>
        <v/>
      </c>
      <c r="K719" s="110" t="str">
        <f t="shared" si="137"/>
        <v>정상근무</v>
      </c>
      <c r="L719" s="113">
        <f>IFERROR(IF(E719-D719&lt;0,기준정보!$H$11-공여사들_가공!D719+공여사들_가공!E719,E719-D719),"")</f>
        <v>0.38278935185185187</v>
      </c>
      <c r="M719" s="113">
        <f>IF(E719&gt;=기준정보!$H$4,기준정보!$H$6,IF(E719&gt;=기준정보!$H$3,E719-기준정보!$H$3,IF(E719&gt;=기준정보!$H$2,기준정보!$H$5,IF(E719&gt;=기준정보!$H$1,E719-기준정보!$H$1,0))))</f>
        <v>2.9050925925925952E-2</v>
      </c>
      <c r="N719" s="113">
        <f t="shared" si="138"/>
        <v>0.35373842592592591</v>
      </c>
      <c r="O719" s="114">
        <f t="shared" si="139"/>
        <v>8.4897222222222215</v>
      </c>
      <c r="P719" s="120">
        <f t="shared" si="140"/>
        <v>8</v>
      </c>
      <c r="Q719" s="120">
        <f t="shared" si="141"/>
        <v>8</v>
      </c>
      <c r="R719" s="120">
        <f t="shared" si="132"/>
        <v>0</v>
      </c>
      <c r="S719" s="120">
        <f t="shared" si="142"/>
        <v>0</v>
      </c>
      <c r="T719" s="120" t="str">
        <f t="shared" si="134"/>
        <v>정</v>
      </c>
      <c r="U719" s="113">
        <f>IFERROR(IF(P719&lt;8,기준정보!$H$7-N719,0),0)</f>
        <v>0</v>
      </c>
      <c r="V719" s="120">
        <f t="shared" si="143"/>
        <v>0</v>
      </c>
      <c r="W719" s="110"/>
    </row>
    <row r="720" spans="1:23">
      <c r="A720" s="89" t="s">
        <v>958</v>
      </c>
      <c r="B720" s="89" t="s">
        <v>297</v>
      </c>
      <c r="C720" s="89" t="s">
        <v>45</v>
      </c>
      <c r="D720" s="89" t="s">
        <v>278</v>
      </c>
      <c r="E720" s="89" t="s">
        <v>964</v>
      </c>
      <c r="F720" s="102">
        <f t="shared" si="133"/>
        <v>43886</v>
      </c>
      <c r="G720" s="125" t="str">
        <f t="shared" si="135"/>
        <v>2월</v>
      </c>
      <c r="H720" s="108">
        <f t="shared" si="136"/>
        <v>2</v>
      </c>
      <c r="I720" s="108" t="str">
        <f>VLOOKUP(H720,기준정보!D:E,2,FALSE)</f>
        <v>화</v>
      </c>
      <c r="J720" s="110" t="str">
        <f>IFERROR(VLOOKUP(F720,기준정보!A:B,2,FALSE),"")</f>
        <v/>
      </c>
      <c r="K720" s="110" t="str">
        <f t="shared" si="137"/>
        <v>정상근무</v>
      </c>
      <c r="L720" s="113">
        <f>IFERROR(IF(E720-D720&lt;0,기준정보!$H$11-공여사들_가공!D720+공여사들_가공!E720,E720-D720),"")</f>
        <v>0.33879629629629621</v>
      </c>
      <c r="M720" s="113" t="str">
        <f>IF(E720&gt;=기준정보!$H$4,기준정보!$H$6,IF(E720&gt;=기준정보!$H$3,E720-기준정보!$H$3,IF(E720&gt;=기준정보!$H$2,기준정보!$H$5,IF(E720&gt;=기준정보!$H$1,E720-기준정보!$H$1,0))))</f>
        <v>1:00:00</v>
      </c>
      <c r="N720" s="113">
        <f t="shared" si="138"/>
        <v>0.29712962962962952</v>
      </c>
      <c r="O720" s="114">
        <f t="shared" si="139"/>
        <v>7.1311111111111103</v>
      </c>
      <c r="P720" s="120">
        <f t="shared" si="140"/>
        <v>7</v>
      </c>
      <c r="Q720" s="120">
        <f t="shared" si="141"/>
        <v>7</v>
      </c>
      <c r="R720" s="120">
        <f t="shared" si="132"/>
        <v>0</v>
      </c>
      <c r="S720" s="120">
        <f t="shared" si="142"/>
        <v>0</v>
      </c>
      <c r="T720" s="120" t="str">
        <f t="shared" si="134"/>
        <v>정</v>
      </c>
      <c r="U720" s="113">
        <f>IFERROR(IF(P720&lt;8,기준정보!$H$7-N720,0),0)</f>
        <v>3.6203703703703793E-2</v>
      </c>
      <c r="V720" s="120">
        <f t="shared" si="143"/>
        <v>52</v>
      </c>
      <c r="W720" s="110"/>
    </row>
    <row r="721" spans="1:23">
      <c r="A721" s="89" t="s">
        <v>958</v>
      </c>
      <c r="B721" s="89" t="s">
        <v>298</v>
      </c>
      <c r="C721" s="89" t="s">
        <v>48</v>
      </c>
      <c r="D721" s="89" t="s">
        <v>240</v>
      </c>
      <c r="E721" s="89" t="s">
        <v>965</v>
      </c>
      <c r="F721" s="102">
        <f t="shared" si="133"/>
        <v>43886</v>
      </c>
      <c r="G721" s="125" t="str">
        <f t="shared" si="135"/>
        <v>2월</v>
      </c>
      <c r="H721" s="108">
        <f t="shared" si="136"/>
        <v>2</v>
      </c>
      <c r="I721" s="108" t="str">
        <f>VLOOKUP(H721,기준정보!D:E,2,FALSE)</f>
        <v>화</v>
      </c>
      <c r="J721" s="110" t="str">
        <f>IFERROR(VLOOKUP(F721,기준정보!A:B,2,FALSE),"")</f>
        <v/>
      </c>
      <c r="K721" s="110" t="str">
        <f t="shared" si="137"/>
        <v>정상근무</v>
      </c>
      <c r="L721" s="113">
        <f>IFERROR(IF(E721-D721&lt;0,기준정보!$H$11-공여사들_가공!D721+공여사들_가공!E721,E721-D721),"")</f>
        <v>0.54759259259259263</v>
      </c>
      <c r="M721" s="113" t="str">
        <f>IF(E721&gt;=기준정보!$H$4,기준정보!$H$6,IF(E721&gt;=기준정보!$H$3,E721-기준정보!$H$3,IF(E721&gt;=기준정보!$H$2,기준정보!$H$5,IF(E721&gt;=기준정보!$H$1,E721-기준정보!$H$1,0))))</f>
        <v>2:00:00</v>
      </c>
      <c r="N721" s="113">
        <f t="shared" si="138"/>
        <v>0.46425925925925932</v>
      </c>
      <c r="O721" s="114">
        <f t="shared" si="139"/>
        <v>11.142222222222221</v>
      </c>
      <c r="P721" s="120">
        <f t="shared" si="140"/>
        <v>11</v>
      </c>
      <c r="Q721" s="120">
        <f t="shared" si="141"/>
        <v>8</v>
      </c>
      <c r="R721" s="120">
        <f t="shared" si="132"/>
        <v>3</v>
      </c>
      <c r="S721" s="120">
        <f t="shared" si="142"/>
        <v>0</v>
      </c>
      <c r="T721" s="120" t="str">
        <f t="shared" si="134"/>
        <v>정</v>
      </c>
      <c r="U721" s="113">
        <f>IFERROR(IF(P721&lt;8,기준정보!$H$7-N721,0),0)</f>
        <v>0</v>
      </c>
      <c r="V721" s="120">
        <f t="shared" si="143"/>
        <v>0</v>
      </c>
      <c r="W721" s="110"/>
    </row>
    <row r="722" spans="1:23">
      <c r="A722" s="89" t="s">
        <v>958</v>
      </c>
      <c r="B722" s="89" t="s">
        <v>299</v>
      </c>
      <c r="C722" s="89" t="s">
        <v>47</v>
      </c>
      <c r="D722" s="89" t="s">
        <v>249</v>
      </c>
      <c r="E722" s="89" t="s">
        <v>966</v>
      </c>
      <c r="F722" s="102">
        <f t="shared" si="133"/>
        <v>43886</v>
      </c>
      <c r="G722" s="125" t="str">
        <f t="shared" si="135"/>
        <v>2월</v>
      </c>
      <c r="H722" s="108">
        <f t="shared" si="136"/>
        <v>2</v>
      </c>
      <c r="I722" s="108" t="str">
        <f>VLOOKUP(H722,기준정보!D:E,2,FALSE)</f>
        <v>화</v>
      </c>
      <c r="J722" s="110" t="str">
        <f>IFERROR(VLOOKUP(F722,기준정보!A:B,2,FALSE),"")</f>
        <v/>
      </c>
      <c r="K722" s="110" t="str">
        <f t="shared" si="137"/>
        <v>정상근무</v>
      </c>
      <c r="L722" s="113">
        <f>IFERROR(IF(E722-D722&lt;0,기준정보!$H$11-공여사들_가공!D722+공여사들_가공!E722,E722-D722),"")</f>
        <v>0.58430555555555552</v>
      </c>
      <c r="M722" s="113" t="str">
        <f>IF(E722&gt;=기준정보!$H$4,기준정보!$H$6,IF(E722&gt;=기준정보!$H$3,E722-기준정보!$H$3,IF(E722&gt;=기준정보!$H$2,기준정보!$H$5,IF(E722&gt;=기준정보!$H$1,E722-기준정보!$H$1,0))))</f>
        <v>2:00:00</v>
      </c>
      <c r="N722" s="113">
        <f t="shared" si="138"/>
        <v>0.50097222222222215</v>
      </c>
      <c r="O722" s="114">
        <f t="shared" si="139"/>
        <v>12.023333333333333</v>
      </c>
      <c r="P722" s="120">
        <f t="shared" si="140"/>
        <v>12</v>
      </c>
      <c r="Q722" s="120">
        <f t="shared" si="141"/>
        <v>8</v>
      </c>
      <c r="R722" s="120">
        <f t="shared" si="132"/>
        <v>3</v>
      </c>
      <c r="S722" s="120">
        <f t="shared" si="142"/>
        <v>1</v>
      </c>
      <c r="T722" s="120" t="str">
        <f t="shared" si="134"/>
        <v>정</v>
      </c>
      <c r="U722" s="113">
        <f>IFERROR(IF(P722&lt;8,기준정보!$H$7-N722,0),0)</f>
        <v>0</v>
      </c>
      <c r="V722" s="120">
        <f t="shared" si="143"/>
        <v>0</v>
      </c>
      <c r="W722" s="110"/>
    </row>
    <row r="723" spans="1:23">
      <c r="A723" s="89" t="s">
        <v>958</v>
      </c>
      <c r="B723" s="89" t="s">
        <v>300</v>
      </c>
      <c r="C723" s="89" t="s">
        <v>47</v>
      </c>
      <c r="D723" s="89" t="s">
        <v>248</v>
      </c>
      <c r="E723" s="89" t="s">
        <v>50</v>
      </c>
      <c r="F723" s="102">
        <f t="shared" si="133"/>
        <v>43886</v>
      </c>
      <c r="G723" s="125" t="str">
        <f t="shared" si="135"/>
        <v>2월</v>
      </c>
      <c r="H723" s="108">
        <f t="shared" si="136"/>
        <v>2</v>
      </c>
      <c r="I723" s="108" t="str">
        <f>VLOOKUP(H723,기준정보!D:E,2,FALSE)</f>
        <v>화</v>
      </c>
      <c r="J723" s="110" t="str">
        <f>IFERROR(VLOOKUP(F723,기준정보!A:B,2,FALSE),"")</f>
        <v/>
      </c>
      <c r="K723" s="110" t="str">
        <f t="shared" si="137"/>
        <v>정상근무</v>
      </c>
      <c r="L723" s="113" t="str">
        <f>IFERROR(IF(E723-D723&lt;0,기준정보!$H$11-공여사들_가공!D723+공여사들_가공!E723,E723-D723),"")</f>
        <v/>
      </c>
      <c r="M723" s="113">
        <f>IF(E723&gt;=기준정보!$H$4,기준정보!$H$6,IF(E723&gt;=기준정보!$H$3,E723-기준정보!$H$3,IF(E723&gt;=기준정보!$H$2,기준정보!$H$5,IF(E723&gt;=기준정보!$H$1,E723-기준정보!$H$1,0))))</f>
        <v>0</v>
      </c>
      <c r="N723" s="113" t="str">
        <f t="shared" si="138"/>
        <v/>
      </c>
      <c r="O723" s="114" t="str">
        <f t="shared" si="139"/>
        <v/>
      </c>
      <c r="P723" s="120">
        <f t="shared" si="140"/>
        <v>0</v>
      </c>
      <c r="Q723" s="120">
        <f t="shared" si="141"/>
        <v>0</v>
      </c>
      <c r="R723" s="120">
        <f t="shared" si="132"/>
        <v>0</v>
      </c>
      <c r="S723" s="120">
        <f t="shared" si="142"/>
        <v>0</v>
      </c>
      <c r="T723" s="120" t="str">
        <f t="shared" si="134"/>
        <v/>
      </c>
      <c r="U723" s="113">
        <f>IFERROR(IF(P723&lt;8,기준정보!$H$7-N723,0),0)</f>
        <v>0</v>
      </c>
      <c r="V723" s="120">
        <f t="shared" si="143"/>
        <v>0</v>
      </c>
      <c r="W723" s="110"/>
    </row>
    <row r="724" spans="1:23">
      <c r="A724" s="89" t="s">
        <v>958</v>
      </c>
      <c r="B724" s="89" t="s">
        <v>301</v>
      </c>
      <c r="C724" s="89" t="s">
        <v>44</v>
      </c>
      <c r="D724" s="89" t="s">
        <v>123</v>
      </c>
      <c r="E724" s="89" t="s">
        <v>967</v>
      </c>
      <c r="F724" s="102">
        <f t="shared" si="133"/>
        <v>43886</v>
      </c>
      <c r="G724" s="125" t="str">
        <f t="shared" si="135"/>
        <v>2월</v>
      </c>
      <c r="H724" s="108">
        <f t="shared" si="136"/>
        <v>2</v>
      </c>
      <c r="I724" s="108" t="str">
        <f>VLOOKUP(H724,기준정보!D:E,2,FALSE)</f>
        <v>화</v>
      </c>
      <c r="J724" s="110" t="str">
        <f>IFERROR(VLOOKUP(F724,기준정보!A:B,2,FALSE),"")</f>
        <v/>
      </c>
      <c r="K724" s="110" t="str">
        <f t="shared" si="137"/>
        <v>정상근무</v>
      </c>
      <c r="L724" s="113">
        <f>IFERROR(IF(E724-D724&lt;0,기준정보!$H$11-공여사들_가공!D724+공여사들_가공!E724,E724-D724),"")</f>
        <v>0.5168518518518519</v>
      </c>
      <c r="M724" s="113" t="str">
        <f>IF(E724&gt;=기준정보!$H$4,기준정보!$H$6,IF(E724&gt;=기준정보!$H$3,E724-기준정보!$H$3,IF(E724&gt;=기준정보!$H$2,기준정보!$H$5,IF(E724&gt;=기준정보!$H$1,E724-기준정보!$H$1,0))))</f>
        <v>2:00:00</v>
      </c>
      <c r="N724" s="113">
        <f t="shared" si="138"/>
        <v>0.43351851851851858</v>
      </c>
      <c r="O724" s="114">
        <f t="shared" si="139"/>
        <v>10.404444444444445</v>
      </c>
      <c r="P724" s="120">
        <f t="shared" si="140"/>
        <v>10</v>
      </c>
      <c r="Q724" s="120">
        <f t="shared" si="141"/>
        <v>8</v>
      </c>
      <c r="R724" s="120">
        <f t="shared" si="132"/>
        <v>2</v>
      </c>
      <c r="S724" s="120">
        <f t="shared" si="142"/>
        <v>0</v>
      </c>
      <c r="T724" s="120" t="str">
        <f t="shared" si="134"/>
        <v>정</v>
      </c>
      <c r="U724" s="113">
        <f>IFERROR(IF(P724&lt;8,기준정보!$H$7-N724,0),0)</f>
        <v>0</v>
      </c>
      <c r="V724" s="120">
        <f t="shared" si="143"/>
        <v>0</v>
      </c>
      <c r="W724" s="110"/>
    </row>
    <row r="725" spans="1:23">
      <c r="A725" s="89" t="s">
        <v>958</v>
      </c>
      <c r="B725" s="89" t="s">
        <v>288</v>
      </c>
      <c r="C725" s="89" t="s">
        <v>45</v>
      </c>
      <c r="D725" s="89" t="s">
        <v>968</v>
      </c>
      <c r="E725" s="89" t="s">
        <v>969</v>
      </c>
      <c r="F725" s="102">
        <f t="shared" si="133"/>
        <v>43886</v>
      </c>
      <c r="G725" s="125" t="str">
        <f t="shared" si="135"/>
        <v>2월</v>
      </c>
      <c r="H725" s="108">
        <f t="shared" si="136"/>
        <v>2</v>
      </c>
      <c r="I725" s="108" t="str">
        <f>VLOOKUP(H725,기준정보!D:E,2,FALSE)</f>
        <v>화</v>
      </c>
      <c r="J725" s="110" t="str">
        <f>IFERROR(VLOOKUP(F725,기준정보!A:B,2,FALSE),"")</f>
        <v/>
      </c>
      <c r="K725" s="110" t="str">
        <f t="shared" si="137"/>
        <v>정상근무</v>
      </c>
      <c r="L725" s="113">
        <f>IFERROR(IF(E725-D725&lt;0,기준정보!$H$11-공여사들_가공!D725+공여사들_가공!E725,E725-D725),"")</f>
        <v>0.58862268518518512</v>
      </c>
      <c r="M725" s="113" t="str">
        <f>IF(E725&gt;=기준정보!$H$4,기준정보!$H$6,IF(E725&gt;=기준정보!$H$3,E725-기준정보!$H$3,IF(E725&gt;=기준정보!$H$2,기준정보!$H$5,IF(E725&gt;=기준정보!$H$1,E725-기준정보!$H$1,0))))</f>
        <v>2:00:00</v>
      </c>
      <c r="N725" s="113">
        <f t="shared" si="138"/>
        <v>0.50528935185185175</v>
      </c>
      <c r="O725" s="114">
        <f t="shared" si="139"/>
        <v>12.126944444444446</v>
      </c>
      <c r="P725" s="120">
        <f t="shared" si="140"/>
        <v>12</v>
      </c>
      <c r="Q725" s="120">
        <f t="shared" si="141"/>
        <v>8</v>
      </c>
      <c r="R725" s="120">
        <f t="shared" si="132"/>
        <v>3</v>
      </c>
      <c r="S725" s="120">
        <f t="shared" si="142"/>
        <v>1</v>
      </c>
      <c r="T725" s="120" t="str">
        <f t="shared" si="134"/>
        <v>정</v>
      </c>
      <c r="U725" s="113">
        <f>IFERROR(IF(P725&lt;8,기준정보!$H$7-N725,0),0)</f>
        <v>0</v>
      </c>
      <c r="V725" s="120">
        <f t="shared" si="143"/>
        <v>0</v>
      </c>
      <c r="W725" s="110"/>
    </row>
    <row r="726" spans="1:23">
      <c r="A726" s="89" t="s">
        <v>958</v>
      </c>
      <c r="B726" s="89" t="s">
        <v>289</v>
      </c>
      <c r="C726" s="89" t="s">
        <v>44</v>
      </c>
      <c r="D726" s="89" t="s">
        <v>970</v>
      </c>
      <c r="E726" s="89" t="s">
        <v>971</v>
      </c>
      <c r="F726" s="102">
        <f t="shared" si="133"/>
        <v>43886</v>
      </c>
      <c r="G726" s="125" t="str">
        <f t="shared" si="135"/>
        <v>2월</v>
      </c>
      <c r="H726" s="108">
        <f t="shared" si="136"/>
        <v>2</v>
      </c>
      <c r="I726" s="108" t="str">
        <f>VLOOKUP(H726,기준정보!D:E,2,FALSE)</f>
        <v>화</v>
      </c>
      <c r="J726" s="110" t="str">
        <f>IFERROR(VLOOKUP(F726,기준정보!A:B,2,FALSE),"")</f>
        <v/>
      </c>
      <c r="K726" s="110" t="str">
        <f t="shared" si="137"/>
        <v>정상근무</v>
      </c>
      <c r="L726" s="113">
        <f>IFERROR(IF(E726-D726&lt;0,기준정보!$H$11-공여사들_가공!D726+공여사들_가공!E726,E726-D726),"")</f>
        <v>0.54131944444444446</v>
      </c>
      <c r="M726" s="113" t="str">
        <f>IF(E726&gt;=기준정보!$H$4,기준정보!$H$6,IF(E726&gt;=기준정보!$H$3,E726-기준정보!$H$3,IF(E726&gt;=기준정보!$H$2,기준정보!$H$5,IF(E726&gt;=기준정보!$H$1,E726-기준정보!$H$1,0))))</f>
        <v>2:00:00</v>
      </c>
      <c r="N726" s="113">
        <f t="shared" si="138"/>
        <v>0.45798611111111115</v>
      </c>
      <c r="O726" s="114">
        <f t="shared" si="139"/>
        <v>10.991666666666665</v>
      </c>
      <c r="P726" s="120">
        <f t="shared" si="140"/>
        <v>10</v>
      </c>
      <c r="Q726" s="120">
        <f t="shared" si="141"/>
        <v>8</v>
      </c>
      <c r="R726" s="120">
        <f t="shared" si="132"/>
        <v>2</v>
      </c>
      <c r="S726" s="120">
        <f t="shared" si="142"/>
        <v>0</v>
      </c>
      <c r="T726" s="120" t="str">
        <f t="shared" si="134"/>
        <v>정</v>
      </c>
      <c r="U726" s="113">
        <f>IFERROR(IF(P726&lt;8,기준정보!$H$7-N726,0),0)</f>
        <v>0</v>
      </c>
      <c r="V726" s="120">
        <f t="shared" si="143"/>
        <v>0</v>
      </c>
      <c r="W726" s="110"/>
    </row>
    <row r="727" spans="1:23">
      <c r="A727" s="89" t="s">
        <v>958</v>
      </c>
      <c r="B727" s="89" t="s">
        <v>290</v>
      </c>
      <c r="C727" s="89" t="s">
        <v>49</v>
      </c>
      <c r="D727" s="89" t="s">
        <v>972</v>
      </c>
      <c r="E727" s="89" t="s">
        <v>973</v>
      </c>
      <c r="F727" s="102">
        <f t="shared" si="133"/>
        <v>43886</v>
      </c>
      <c r="G727" s="125" t="str">
        <f t="shared" si="135"/>
        <v>2월</v>
      </c>
      <c r="H727" s="108">
        <f t="shared" si="136"/>
        <v>2</v>
      </c>
      <c r="I727" s="108" t="str">
        <f>VLOOKUP(H727,기준정보!D:E,2,FALSE)</f>
        <v>화</v>
      </c>
      <c r="J727" s="110" t="str">
        <f>IFERROR(VLOOKUP(F727,기준정보!A:B,2,FALSE),"")</f>
        <v/>
      </c>
      <c r="K727" s="110" t="str">
        <f t="shared" si="137"/>
        <v>정상근무</v>
      </c>
      <c r="L727" s="113">
        <f>IFERROR(IF(E727-D727&lt;0,기준정보!$H$11-공여사들_가공!D727+공여사들_가공!E727,E727-D727),"")</f>
        <v>0.52363425925925922</v>
      </c>
      <c r="M727" s="113" t="str">
        <f>IF(E727&gt;=기준정보!$H$4,기준정보!$H$6,IF(E727&gt;=기준정보!$H$3,E727-기준정보!$H$3,IF(E727&gt;=기준정보!$H$2,기준정보!$H$5,IF(E727&gt;=기준정보!$H$1,E727-기준정보!$H$1,0))))</f>
        <v>2:00:00</v>
      </c>
      <c r="N727" s="113">
        <f t="shared" si="138"/>
        <v>0.4403009259259259</v>
      </c>
      <c r="O727" s="114">
        <f t="shared" si="139"/>
        <v>10.567222222222222</v>
      </c>
      <c r="P727" s="120">
        <f t="shared" si="140"/>
        <v>10</v>
      </c>
      <c r="Q727" s="120">
        <f t="shared" si="141"/>
        <v>8</v>
      </c>
      <c r="R727" s="120">
        <f t="shared" si="132"/>
        <v>2</v>
      </c>
      <c r="S727" s="120">
        <f t="shared" si="142"/>
        <v>0</v>
      </c>
      <c r="T727" s="120" t="str">
        <f t="shared" si="134"/>
        <v>정</v>
      </c>
      <c r="U727" s="113">
        <f>IFERROR(IF(P727&lt;8,기준정보!$H$7-N727,0),0)</f>
        <v>0</v>
      </c>
      <c r="V727" s="120">
        <f t="shared" si="143"/>
        <v>0</v>
      </c>
      <c r="W727" s="110"/>
    </row>
    <row r="728" spans="1:23">
      <c r="A728" s="89" t="s">
        <v>958</v>
      </c>
      <c r="B728" s="89" t="s">
        <v>291</v>
      </c>
      <c r="C728" s="89" t="s">
        <v>309</v>
      </c>
      <c r="D728" s="89" t="s">
        <v>974</v>
      </c>
      <c r="E728" s="89" t="s">
        <v>975</v>
      </c>
      <c r="F728" s="102">
        <f t="shared" si="133"/>
        <v>43886</v>
      </c>
      <c r="G728" s="125" t="str">
        <f t="shared" si="135"/>
        <v>2월</v>
      </c>
      <c r="H728" s="108">
        <f t="shared" si="136"/>
        <v>2</v>
      </c>
      <c r="I728" s="108" t="str">
        <f>VLOOKUP(H728,기준정보!D:E,2,FALSE)</f>
        <v>화</v>
      </c>
      <c r="J728" s="110" t="str">
        <f>IFERROR(VLOOKUP(F728,기준정보!A:B,2,FALSE),"")</f>
        <v/>
      </c>
      <c r="K728" s="110" t="str">
        <f t="shared" si="137"/>
        <v>정상근무</v>
      </c>
      <c r="L728" s="113">
        <f>IFERROR(IF(E728-D728&lt;0,기준정보!$H$11-공여사들_가공!D728+공여사들_가공!E728,E728-D728),"")</f>
        <v>0.52231481481481479</v>
      </c>
      <c r="M728" s="113" t="str">
        <f>IF(E728&gt;=기준정보!$H$4,기준정보!$H$6,IF(E728&gt;=기준정보!$H$3,E728-기준정보!$H$3,IF(E728&gt;=기준정보!$H$2,기준정보!$H$5,IF(E728&gt;=기준정보!$H$1,E728-기준정보!$H$1,0))))</f>
        <v>2:00:00</v>
      </c>
      <c r="N728" s="113">
        <f t="shared" si="138"/>
        <v>0.43898148148148147</v>
      </c>
      <c r="O728" s="114">
        <f t="shared" si="139"/>
        <v>10.535555555555556</v>
      </c>
      <c r="P728" s="120">
        <f t="shared" si="140"/>
        <v>10</v>
      </c>
      <c r="Q728" s="120">
        <f t="shared" si="141"/>
        <v>8</v>
      </c>
      <c r="R728" s="120">
        <f t="shared" si="132"/>
        <v>2</v>
      </c>
      <c r="S728" s="120">
        <f t="shared" si="142"/>
        <v>0</v>
      </c>
      <c r="T728" s="120" t="str">
        <f t="shared" si="134"/>
        <v>정</v>
      </c>
      <c r="U728" s="113">
        <f>IFERROR(IF(P728&lt;8,기준정보!$H$7-N728,0),0)</f>
        <v>0</v>
      </c>
      <c r="V728" s="120">
        <f t="shared" si="143"/>
        <v>0</v>
      </c>
      <c r="W728" s="110"/>
    </row>
    <row r="729" spans="1:23">
      <c r="A729" s="89" t="s">
        <v>958</v>
      </c>
      <c r="B729" s="89" t="s">
        <v>292</v>
      </c>
      <c r="C729" s="89" t="s">
        <v>45</v>
      </c>
      <c r="D729" s="89" t="s">
        <v>976</v>
      </c>
      <c r="E729" s="89" t="s">
        <v>977</v>
      </c>
      <c r="F729" s="102">
        <f t="shared" si="133"/>
        <v>43886</v>
      </c>
      <c r="G729" s="125" t="str">
        <f t="shared" si="135"/>
        <v>2월</v>
      </c>
      <c r="H729" s="108">
        <f t="shared" si="136"/>
        <v>2</v>
      </c>
      <c r="I729" s="108" t="str">
        <f>VLOOKUP(H729,기준정보!D:E,2,FALSE)</f>
        <v>화</v>
      </c>
      <c r="J729" s="110" t="str">
        <f>IFERROR(VLOOKUP(F729,기준정보!A:B,2,FALSE),"")</f>
        <v/>
      </c>
      <c r="K729" s="110" t="str">
        <f t="shared" si="137"/>
        <v>정상근무</v>
      </c>
      <c r="L729" s="113">
        <f>IFERROR(IF(E729-D729&lt;0,기준정보!$H$11-공여사들_가공!D729+공여사들_가공!E729,E729-D729),"")</f>
        <v>0.48098379629629623</v>
      </c>
      <c r="M729" s="113" t="str">
        <f>IF(E729&gt;=기준정보!$H$4,기준정보!$H$6,IF(E729&gt;=기준정보!$H$3,E729-기준정보!$H$3,IF(E729&gt;=기준정보!$H$2,기준정보!$H$5,IF(E729&gt;=기준정보!$H$1,E729-기준정보!$H$1,0))))</f>
        <v>2:00:00</v>
      </c>
      <c r="N729" s="113">
        <f t="shared" si="138"/>
        <v>0.39765046296296291</v>
      </c>
      <c r="O729" s="114">
        <f t="shared" si="139"/>
        <v>9.5436111111111117</v>
      </c>
      <c r="P729" s="120">
        <f t="shared" si="140"/>
        <v>9</v>
      </c>
      <c r="Q729" s="120">
        <f t="shared" si="141"/>
        <v>8</v>
      </c>
      <c r="R729" s="120">
        <f t="shared" ref="R729:R792" si="144">IF(P729&lt;11,P729-Q729,3)</f>
        <v>1</v>
      </c>
      <c r="S729" s="120">
        <f t="shared" si="142"/>
        <v>0</v>
      </c>
      <c r="T729" s="120" t="str">
        <f t="shared" si="134"/>
        <v>정</v>
      </c>
      <c r="U729" s="113">
        <f>IFERROR(IF(P729&lt;8,기준정보!$H$7-N729,0),0)</f>
        <v>0</v>
      </c>
      <c r="V729" s="120">
        <f t="shared" si="143"/>
        <v>0</v>
      </c>
      <c r="W729" s="110"/>
    </row>
    <row r="730" spans="1:23">
      <c r="A730" s="89" t="s">
        <v>978</v>
      </c>
      <c r="B730" s="89" t="s">
        <v>294</v>
      </c>
      <c r="C730" s="89" t="s">
        <v>45</v>
      </c>
      <c r="D730" s="89" t="s">
        <v>59</v>
      </c>
      <c r="E730" s="89" t="s">
        <v>979</v>
      </c>
      <c r="F730" s="102">
        <f t="shared" si="133"/>
        <v>43887</v>
      </c>
      <c r="G730" s="125" t="str">
        <f t="shared" si="135"/>
        <v>2월</v>
      </c>
      <c r="H730" s="108">
        <f t="shared" si="136"/>
        <v>3</v>
      </c>
      <c r="I730" s="108" t="str">
        <f>VLOOKUP(H730,기준정보!D:E,2,FALSE)</f>
        <v>수</v>
      </c>
      <c r="J730" s="110" t="str">
        <f>IFERROR(VLOOKUP(F730,기준정보!A:B,2,FALSE),"")</f>
        <v/>
      </c>
      <c r="K730" s="110" t="str">
        <f t="shared" si="137"/>
        <v>정상근무</v>
      </c>
      <c r="L730" s="113">
        <f>IFERROR(IF(E730-D730&lt;0,기준정보!$H$11-공여사들_가공!D730+공여사들_가공!E730,E730-D730),"")</f>
        <v>0.58499999999999996</v>
      </c>
      <c r="M730" s="113" t="str">
        <f>IF(E730&gt;=기준정보!$H$4,기준정보!$H$6,IF(E730&gt;=기준정보!$H$3,E730-기준정보!$H$3,IF(E730&gt;=기준정보!$H$2,기준정보!$H$5,IF(E730&gt;=기준정보!$H$1,E730-기준정보!$H$1,0))))</f>
        <v>2:00:00</v>
      </c>
      <c r="N730" s="113">
        <f t="shared" si="138"/>
        <v>0.50166666666666659</v>
      </c>
      <c r="O730" s="114">
        <f t="shared" si="139"/>
        <v>12.04</v>
      </c>
      <c r="P730" s="120">
        <f t="shared" si="140"/>
        <v>12</v>
      </c>
      <c r="Q730" s="120">
        <f t="shared" si="141"/>
        <v>8</v>
      </c>
      <c r="R730" s="120">
        <f t="shared" si="144"/>
        <v>3</v>
      </c>
      <c r="S730" s="120">
        <f t="shared" si="142"/>
        <v>1</v>
      </c>
      <c r="T730" s="120" t="str">
        <f t="shared" si="134"/>
        <v>정</v>
      </c>
      <c r="U730" s="113">
        <f>IFERROR(IF(P730&lt;8,기준정보!$H$7-N730,0),0)</f>
        <v>0</v>
      </c>
      <c r="V730" s="120">
        <f t="shared" si="143"/>
        <v>0</v>
      </c>
      <c r="W730" s="110"/>
    </row>
    <row r="731" spans="1:23">
      <c r="A731" s="89" t="s">
        <v>978</v>
      </c>
      <c r="B731" s="89" t="s">
        <v>295</v>
      </c>
      <c r="C731" s="89" t="s">
        <v>43</v>
      </c>
      <c r="D731" s="89" t="s">
        <v>980</v>
      </c>
      <c r="E731" s="89" t="s">
        <v>981</v>
      </c>
      <c r="F731" s="102">
        <f t="shared" si="133"/>
        <v>43887</v>
      </c>
      <c r="G731" s="125" t="str">
        <f t="shared" si="135"/>
        <v>2월</v>
      </c>
      <c r="H731" s="108">
        <f t="shared" si="136"/>
        <v>3</v>
      </c>
      <c r="I731" s="108" t="str">
        <f>VLOOKUP(H731,기준정보!D:E,2,FALSE)</f>
        <v>수</v>
      </c>
      <c r="J731" s="110" t="str">
        <f>IFERROR(VLOOKUP(F731,기준정보!A:B,2,FALSE),"")</f>
        <v/>
      </c>
      <c r="K731" s="110" t="str">
        <f t="shared" si="137"/>
        <v>정상근무</v>
      </c>
      <c r="L731" s="113">
        <f>IFERROR(IF(E731-D731&lt;0,기준정보!$H$11-공여사들_가공!D731+공여사들_가공!E731,E731-D731),"")</f>
        <v>0.54302083333333329</v>
      </c>
      <c r="M731" s="113" t="str">
        <f>IF(E731&gt;=기준정보!$H$4,기준정보!$H$6,IF(E731&gt;=기준정보!$H$3,E731-기준정보!$H$3,IF(E731&gt;=기준정보!$H$2,기준정보!$H$5,IF(E731&gt;=기준정보!$H$1,E731-기준정보!$H$1,0))))</f>
        <v>2:00:00</v>
      </c>
      <c r="N731" s="113">
        <f t="shared" si="138"/>
        <v>0.45968749999999997</v>
      </c>
      <c r="O731" s="114">
        <f t="shared" si="139"/>
        <v>11.032500000000001</v>
      </c>
      <c r="P731" s="120">
        <f t="shared" si="140"/>
        <v>11</v>
      </c>
      <c r="Q731" s="120">
        <f t="shared" si="141"/>
        <v>8</v>
      </c>
      <c r="R731" s="120">
        <f t="shared" si="144"/>
        <v>3</v>
      </c>
      <c r="S731" s="120">
        <f t="shared" si="142"/>
        <v>0</v>
      </c>
      <c r="T731" s="120" t="str">
        <f t="shared" si="134"/>
        <v>정</v>
      </c>
      <c r="U731" s="113">
        <f>IFERROR(IF(P731&lt;8,기준정보!$H$7-N731,0),0)</f>
        <v>0</v>
      </c>
      <c r="V731" s="120">
        <f t="shared" si="143"/>
        <v>0</v>
      </c>
      <c r="W731" s="110"/>
    </row>
    <row r="732" spans="1:23">
      <c r="A732" s="89" t="s">
        <v>978</v>
      </c>
      <c r="B732" s="89" t="s">
        <v>296</v>
      </c>
      <c r="C732" s="89" t="s">
        <v>46</v>
      </c>
      <c r="D732" s="89" t="s">
        <v>982</v>
      </c>
      <c r="E732" s="89" t="s">
        <v>983</v>
      </c>
      <c r="F732" s="102">
        <f t="shared" si="133"/>
        <v>43887</v>
      </c>
      <c r="G732" s="125" t="str">
        <f t="shared" si="135"/>
        <v>2월</v>
      </c>
      <c r="H732" s="108">
        <f t="shared" si="136"/>
        <v>3</v>
      </c>
      <c r="I732" s="108" t="str">
        <f>VLOOKUP(H732,기준정보!D:E,2,FALSE)</f>
        <v>수</v>
      </c>
      <c r="J732" s="110" t="str">
        <f>IFERROR(VLOOKUP(F732,기준정보!A:B,2,FALSE),"")</f>
        <v/>
      </c>
      <c r="K732" s="110" t="str">
        <f t="shared" si="137"/>
        <v>정상근무</v>
      </c>
      <c r="L732" s="113">
        <f>IFERROR(IF(E732-D732&lt;0,기준정보!$H$11-공여사들_가공!D732+공여사들_가공!E732,E732-D732),"")</f>
        <v>0.37554398148148144</v>
      </c>
      <c r="M732" s="113">
        <f>IF(E732&gt;=기준정보!$H$4,기준정보!$H$6,IF(E732&gt;=기준정보!$H$3,E732-기준정보!$H$3,IF(E732&gt;=기준정보!$H$2,기준정보!$H$5,IF(E732&gt;=기준정보!$H$1,E732-기준정보!$H$1,0))))</f>
        <v>2.1400462962962941E-2</v>
      </c>
      <c r="N732" s="113">
        <f t="shared" si="138"/>
        <v>0.3541435185185185</v>
      </c>
      <c r="O732" s="114">
        <f t="shared" si="139"/>
        <v>8.4994444444444444</v>
      </c>
      <c r="P732" s="120">
        <f t="shared" si="140"/>
        <v>8</v>
      </c>
      <c r="Q732" s="120">
        <f t="shared" si="141"/>
        <v>8</v>
      </c>
      <c r="R732" s="120">
        <f t="shared" si="144"/>
        <v>0</v>
      </c>
      <c r="S732" s="120">
        <f t="shared" si="142"/>
        <v>0</v>
      </c>
      <c r="T732" s="120" t="str">
        <f t="shared" si="134"/>
        <v>정</v>
      </c>
      <c r="U732" s="113">
        <f>IFERROR(IF(P732&lt;8,기준정보!$H$7-N732,0),0)</f>
        <v>0</v>
      </c>
      <c r="V732" s="120">
        <f t="shared" si="143"/>
        <v>0</v>
      </c>
      <c r="W732" s="110"/>
    </row>
    <row r="733" spans="1:23">
      <c r="A733" s="89" t="s">
        <v>978</v>
      </c>
      <c r="B733" s="89" t="s">
        <v>297</v>
      </c>
      <c r="C733" s="89" t="s">
        <v>45</v>
      </c>
      <c r="D733" s="89" t="s">
        <v>984</v>
      </c>
      <c r="E733" s="89" t="s">
        <v>985</v>
      </c>
      <c r="F733" s="102">
        <f t="shared" si="133"/>
        <v>43887</v>
      </c>
      <c r="G733" s="125" t="str">
        <f t="shared" si="135"/>
        <v>2월</v>
      </c>
      <c r="H733" s="108">
        <f t="shared" si="136"/>
        <v>3</v>
      </c>
      <c r="I733" s="108" t="str">
        <f>VLOOKUP(H733,기준정보!D:E,2,FALSE)</f>
        <v>수</v>
      </c>
      <c r="J733" s="110" t="str">
        <f>IFERROR(VLOOKUP(F733,기준정보!A:B,2,FALSE),"")</f>
        <v/>
      </c>
      <c r="K733" s="110" t="str">
        <f t="shared" si="137"/>
        <v>정상근무</v>
      </c>
      <c r="L733" s="113">
        <f>IFERROR(IF(E733-D733&lt;0,기준정보!$H$11-공여사들_가공!D733+공여사들_가공!E733,E733-D733),"")</f>
        <v>0.35196759259259253</v>
      </c>
      <c r="M733" s="113" t="str">
        <f>IF(E733&gt;=기준정보!$H$4,기준정보!$H$6,IF(E733&gt;=기준정보!$H$3,E733-기준정보!$H$3,IF(E733&gt;=기준정보!$H$2,기준정보!$H$5,IF(E733&gt;=기준정보!$H$1,E733-기준정보!$H$1,0))))</f>
        <v>1:00:00</v>
      </c>
      <c r="N733" s="113">
        <f t="shared" si="138"/>
        <v>0.31030092592592584</v>
      </c>
      <c r="O733" s="114">
        <f t="shared" si="139"/>
        <v>7.4472222222222229</v>
      </c>
      <c r="P733" s="120">
        <f t="shared" si="140"/>
        <v>7</v>
      </c>
      <c r="Q733" s="120">
        <f t="shared" si="141"/>
        <v>7</v>
      </c>
      <c r="R733" s="120">
        <f t="shared" si="144"/>
        <v>0</v>
      </c>
      <c r="S733" s="120">
        <f t="shared" si="142"/>
        <v>0</v>
      </c>
      <c r="T733" s="120" t="str">
        <f t="shared" si="134"/>
        <v>정</v>
      </c>
      <c r="U733" s="113">
        <f>IFERROR(IF(P733&lt;8,기준정보!$H$7-N733,0),0)</f>
        <v>2.3032407407407474E-2</v>
      </c>
      <c r="V733" s="120">
        <f t="shared" si="143"/>
        <v>33</v>
      </c>
      <c r="W733" s="110"/>
    </row>
    <row r="734" spans="1:23">
      <c r="A734" s="89" t="s">
        <v>978</v>
      </c>
      <c r="B734" s="89" t="s">
        <v>298</v>
      </c>
      <c r="C734" s="89" t="s">
        <v>48</v>
      </c>
      <c r="D734" s="89" t="s">
        <v>986</v>
      </c>
      <c r="E734" s="89" t="s">
        <v>98</v>
      </c>
      <c r="F734" s="102">
        <f t="shared" si="133"/>
        <v>43887</v>
      </c>
      <c r="G734" s="125" t="str">
        <f t="shared" si="135"/>
        <v>2월</v>
      </c>
      <c r="H734" s="108">
        <f t="shared" si="136"/>
        <v>3</v>
      </c>
      <c r="I734" s="108" t="str">
        <f>VLOOKUP(H734,기준정보!D:E,2,FALSE)</f>
        <v>수</v>
      </c>
      <c r="J734" s="110" t="str">
        <f>IFERROR(VLOOKUP(F734,기준정보!A:B,2,FALSE),"")</f>
        <v/>
      </c>
      <c r="K734" s="110" t="str">
        <f t="shared" si="137"/>
        <v>정상근무</v>
      </c>
      <c r="L734" s="113">
        <f>IFERROR(IF(E734-D734&lt;0,기준정보!$H$11-공여사들_가공!D734+공여사들_가공!E734,E734-D734),"")</f>
        <v>0.3922800925925925</v>
      </c>
      <c r="M734" s="113">
        <f>IF(E734&gt;=기준정보!$H$4,기준정보!$H$6,IF(E734&gt;=기준정보!$H$3,E734-기준정보!$H$3,IF(E734&gt;=기준정보!$H$2,기준정보!$H$5,IF(E734&gt;=기준정보!$H$1,E734-기준정보!$H$1,0))))</f>
        <v>2.5358796296296227E-2</v>
      </c>
      <c r="N734" s="113">
        <f t="shared" si="138"/>
        <v>0.36692129629629627</v>
      </c>
      <c r="O734" s="114">
        <f t="shared" si="139"/>
        <v>8.806111111111111</v>
      </c>
      <c r="P734" s="120">
        <f t="shared" si="140"/>
        <v>8</v>
      </c>
      <c r="Q734" s="120">
        <f t="shared" si="141"/>
        <v>8</v>
      </c>
      <c r="R734" s="120">
        <f t="shared" si="144"/>
        <v>0</v>
      </c>
      <c r="S734" s="120">
        <f t="shared" si="142"/>
        <v>0</v>
      </c>
      <c r="T734" s="120" t="str">
        <f t="shared" si="134"/>
        <v>정</v>
      </c>
      <c r="U734" s="113">
        <f>IFERROR(IF(P734&lt;8,기준정보!$H$7-N734,0),0)</f>
        <v>0</v>
      </c>
      <c r="V734" s="120">
        <f t="shared" si="143"/>
        <v>0</v>
      </c>
      <c r="W734" s="110"/>
    </row>
    <row r="735" spans="1:23">
      <c r="A735" s="89" t="s">
        <v>978</v>
      </c>
      <c r="B735" s="89" t="s">
        <v>299</v>
      </c>
      <c r="C735" s="89" t="s">
        <v>47</v>
      </c>
      <c r="D735" s="89" t="s">
        <v>143</v>
      </c>
      <c r="E735" s="89" t="s">
        <v>81</v>
      </c>
      <c r="F735" s="102">
        <f t="shared" si="133"/>
        <v>43887</v>
      </c>
      <c r="G735" s="125" t="str">
        <f t="shared" si="135"/>
        <v>2월</v>
      </c>
      <c r="H735" s="108">
        <f t="shared" si="136"/>
        <v>3</v>
      </c>
      <c r="I735" s="108" t="str">
        <f>VLOOKUP(H735,기준정보!D:E,2,FALSE)</f>
        <v>수</v>
      </c>
      <c r="J735" s="110" t="str">
        <f>IFERROR(VLOOKUP(F735,기준정보!A:B,2,FALSE),"")</f>
        <v/>
      </c>
      <c r="K735" s="110" t="str">
        <f t="shared" si="137"/>
        <v>정상근무</v>
      </c>
      <c r="L735" s="113">
        <f>IFERROR(IF(E735-D735&lt;0,기준정보!$H$11-공여사들_가공!D735+공여사들_가공!E735,E735-D735),"")</f>
        <v>0.51508101851851862</v>
      </c>
      <c r="M735" s="113" t="str">
        <f>IF(E735&gt;=기준정보!$H$4,기준정보!$H$6,IF(E735&gt;=기준정보!$H$3,E735-기준정보!$H$3,IF(E735&gt;=기준정보!$H$2,기준정보!$H$5,IF(E735&gt;=기준정보!$H$1,E735-기준정보!$H$1,0))))</f>
        <v>2:00:00</v>
      </c>
      <c r="N735" s="113">
        <f t="shared" si="138"/>
        <v>0.4317476851851853</v>
      </c>
      <c r="O735" s="114">
        <f t="shared" si="139"/>
        <v>10.361944444444443</v>
      </c>
      <c r="P735" s="120">
        <f t="shared" si="140"/>
        <v>10</v>
      </c>
      <c r="Q735" s="120">
        <f t="shared" si="141"/>
        <v>8</v>
      </c>
      <c r="R735" s="120">
        <f t="shared" si="144"/>
        <v>2</v>
      </c>
      <c r="S735" s="120">
        <f t="shared" si="142"/>
        <v>0</v>
      </c>
      <c r="T735" s="120" t="str">
        <f t="shared" si="134"/>
        <v>정</v>
      </c>
      <c r="U735" s="113">
        <f>IFERROR(IF(P735&lt;8,기준정보!$H$7-N735,0),0)</f>
        <v>0</v>
      </c>
      <c r="V735" s="120">
        <f t="shared" si="143"/>
        <v>0</v>
      </c>
      <c r="W735" s="110"/>
    </row>
    <row r="736" spans="1:23">
      <c r="A736" s="89" t="s">
        <v>978</v>
      </c>
      <c r="B736" s="89" t="s">
        <v>300</v>
      </c>
      <c r="C736" s="89" t="s">
        <v>47</v>
      </c>
      <c r="D736" s="89" t="s">
        <v>243</v>
      </c>
      <c r="E736" s="89" t="s">
        <v>987</v>
      </c>
      <c r="F736" s="102">
        <f t="shared" si="133"/>
        <v>43887</v>
      </c>
      <c r="G736" s="125" t="str">
        <f t="shared" si="135"/>
        <v>2월</v>
      </c>
      <c r="H736" s="108">
        <f t="shared" si="136"/>
        <v>3</v>
      </c>
      <c r="I736" s="108" t="str">
        <f>VLOOKUP(H736,기준정보!D:E,2,FALSE)</f>
        <v>수</v>
      </c>
      <c r="J736" s="110" t="str">
        <f>IFERROR(VLOOKUP(F736,기준정보!A:B,2,FALSE),"")</f>
        <v/>
      </c>
      <c r="K736" s="110" t="str">
        <f t="shared" si="137"/>
        <v>정상근무</v>
      </c>
      <c r="L736" s="113">
        <f>IFERROR(IF(E736-D736&lt;0,기준정보!$H$11-공여사들_가공!D736+공여사들_가공!E736,E736-D736),"")</f>
        <v>0.51925925925925931</v>
      </c>
      <c r="M736" s="113" t="str">
        <f>IF(E736&gt;=기준정보!$H$4,기준정보!$H$6,IF(E736&gt;=기준정보!$H$3,E736-기준정보!$H$3,IF(E736&gt;=기준정보!$H$2,기준정보!$H$5,IF(E736&gt;=기준정보!$H$1,E736-기준정보!$H$1,0))))</f>
        <v>2:00:00</v>
      </c>
      <c r="N736" s="113">
        <f t="shared" si="138"/>
        <v>0.43592592592592599</v>
      </c>
      <c r="O736" s="114">
        <f t="shared" si="139"/>
        <v>10.462222222222222</v>
      </c>
      <c r="P736" s="120">
        <f t="shared" si="140"/>
        <v>10</v>
      </c>
      <c r="Q736" s="120">
        <f t="shared" si="141"/>
        <v>8</v>
      </c>
      <c r="R736" s="120">
        <f t="shared" si="144"/>
        <v>2</v>
      </c>
      <c r="S736" s="120">
        <f t="shared" si="142"/>
        <v>0</v>
      </c>
      <c r="T736" s="120" t="str">
        <f t="shared" si="134"/>
        <v>정</v>
      </c>
      <c r="U736" s="113">
        <f>IFERROR(IF(P736&lt;8,기준정보!$H$7-N736,0),0)</f>
        <v>0</v>
      </c>
      <c r="V736" s="120">
        <f t="shared" si="143"/>
        <v>0</v>
      </c>
      <c r="W736" s="110"/>
    </row>
    <row r="737" spans="1:23">
      <c r="A737" s="89" t="s">
        <v>978</v>
      </c>
      <c r="B737" s="89" t="s">
        <v>301</v>
      </c>
      <c r="C737" s="89" t="s">
        <v>44</v>
      </c>
      <c r="D737" s="89" t="s">
        <v>209</v>
      </c>
      <c r="E737" s="89" t="s">
        <v>988</v>
      </c>
      <c r="F737" s="102">
        <f t="shared" si="133"/>
        <v>43887</v>
      </c>
      <c r="G737" s="125" t="str">
        <f t="shared" si="135"/>
        <v>2월</v>
      </c>
      <c r="H737" s="108">
        <f t="shared" si="136"/>
        <v>3</v>
      </c>
      <c r="I737" s="108" t="str">
        <f>VLOOKUP(H737,기준정보!D:E,2,FALSE)</f>
        <v>수</v>
      </c>
      <c r="J737" s="110" t="str">
        <f>IFERROR(VLOOKUP(F737,기준정보!A:B,2,FALSE),"")</f>
        <v/>
      </c>
      <c r="K737" s="110" t="str">
        <f t="shared" si="137"/>
        <v>정상근무</v>
      </c>
      <c r="L737" s="113">
        <f>IFERROR(IF(E737-D737&lt;0,기준정보!$H$11-공여사들_가공!D737+공여사들_가공!E737,E737-D737),"")</f>
        <v>0.38281250000000006</v>
      </c>
      <c r="M737" s="113">
        <f>IF(E737&gt;=기준정보!$H$4,기준정보!$H$6,IF(E737&gt;=기준정보!$H$3,E737-기준정보!$H$3,IF(E737&gt;=기준정보!$H$2,기준정보!$H$5,IF(E737&gt;=기준정보!$H$1,E737-기준정보!$H$1,0))))</f>
        <v>2.1863425925925939E-2</v>
      </c>
      <c r="N737" s="113">
        <f t="shared" si="138"/>
        <v>0.36094907407407412</v>
      </c>
      <c r="O737" s="114">
        <f t="shared" si="139"/>
        <v>8.6627777777777784</v>
      </c>
      <c r="P737" s="120">
        <f t="shared" si="140"/>
        <v>8</v>
      </c>
      <c r="Q737" s="120">
        <f t="shared" si="141"/>
        <v>8</v>
      </c>
      <c r="R737" s="120">
        <f t="shared" si="144"/>
        <v>0</v>
      </c>
      <c r="S737" s="120">
        <f t="shared" si="142"/>
        <v>0</v>
      </c>
      <c r="T737" s="120" t="str">
        <f t="shared" si="134"/>
        <v>정</v>
      </c>
      <c r="U737" s="113">
        <f>IFERROR(IF(P737&lt;8,기준정보!$H$7-N737,0),0)</f>
        <v>0</v>
      </c>
      <c r="V737" s="120">
        <f t="shared" si="143"/>
        <v>0</v>
      </c>
      <c r="W737" s="110"/>
    </row>
    <row r="738" spans="1:23">
      <c r="A738" s="89" t="s">
        <v>978</v>
      </c>
      <c r="B738" s="89" t="s">
        <v>288</v>
      </c>
      <c r="C738" s="89" t="s">
        <v>45</v>
      </c>
      <c r="D738" s="89" t="s">
        <v>989</v>
      </c>
      <c r="E738" s="89" t="s">
        <v>210</v>
      </c>
      <c r="F738" s="102">
        <f t="shared" si="133"/>
        <v>43887</v>
      </c>
      <c r="G738" s="125" t="str">
        <f t="shared" si="135"/>
        <v>2월</v>
      </c>
      <c r="H738" s="108">
        <f t="shared" si="136"/>
        <v>3</v>
      </c>
      <c r="I738" s="108" t="str">
        <f>VLOOKUP(H738,기준정보!D:E,2,FALSE)</f>
        <v>수</v>
      </c>
      <c r="J738" s="110" t="str">
        <f>IFERROR(VLOOKUP(F738,기준정보!A:B,2,FALSE),"")</f>
        <v/>
      </c>
      <c r="K738" s="110" t="str">
        <f t="shared" si="137"/>
        <v>정상근무</v>
      </c>
      <c r="L738" s="113">
        <f>IFERROR(IF(E738-D738&lt;0,기준정보!$H$11-공여사들_가공!D738+공여사들_가공!E738,E738-D738),"")</f>
        <v>0.60366898148148151</v>
      </c>
      <c r="M738" s="113" t="str">
        <f>IF(E738&gt;=기준정보!$H$4,기준정보!$H$6,IF(E738&gt;=기준정보!$H$3,E738-기준정보!$H$3,IF(E738&gt;=기준정보!$H$2,기준정보!$H$5,IF(E738&gt;=기준정보!$H$1,E738-기준정보!$H$1,0))))</f>
        <v>2:00:00</v>
      </c>
      <c r="N738" s="113">
        <f t="shared" si="138"/>
        <v>0.52033564814814814</v>
      </c>
      <c r="O738" s="114">
        <f t="shared" si="139"/>
        <v>12.488055555555555</v>
      </c>
      <c r="P738" s="120">
        <f t="shared" si="140"/>
        <v>12</v>
      </c>
      <c r="Q738" s="120">
        <f t="shared" si="141"/>
        <v>8</v>
      </c>
      <c r="R738" s="120">
        <f t="shared" si="144"/>
        <v>3</v>
      </c>
      <c r="S738" s="120">
        <f t="shared" si="142"/>
        <v>1</v>
      </c>
      <c r="T738" s="120" t="str">
        <f t="shared" si="134"/>
        <v>정</v>
      </c>
      <c r="U738" s="113">
        <f>IFERROR(IF(P738&lt;8,기준정보!$H$7-N738,0),0)</f>
        <v>0</v>
      </c>
      <c r="V738" s="120">
        <f t="shared" si="143"/>
        <v>0</v>
      </c>
      <c r="W738" s="110"/>
    </row>
    <row r="739" spans="1:23">
      <c r="A739" s="89" t="s">
        <v>978</v>
      </c>
      <c r="B739" s="89" t="s">
        <v>289</v>
      </c>
      <c r="C739" s="89" t="s">
        <v>44</v>
      </c>
      <c r="D739" s="89" t="s">
        <v>990</v>
      </c>
      <c r="E739" s="89" t="s">
        <v>991</v>
      </c>
      <c r="F739" s="102">
        <f t="shared" si="133"/>
        <v>43887</v>
      </c>
      <c r="G739" s="125" t="str">
        <f t="shared" si="135"/>
        <v>2월</v>
      </c>
      <c r="H739" s="108">
        <f t="shared" si="136"/>
        <v>3</v>
      </c>
      <c r="I739" s="108" t="str">
        <f>VLOOKUP(H739,기준정보!D:E,2,FALSE)</f>
        <v>수</v>
      </c>
      <c r="J739" s="110" t="str">
        <f>IFERROR(VLOOKUP(F739,기준정보!A:B,2,FALSE),"")</f>
        <v/>
      </c>
      <c r="K739" s="110" t="str">
        <f t="shared" si="137"/>
        <v>정상근무</v>
      </c>
      <c r="L739" s="113">
        <f>IFERROR(IF(E739-D739&lt;0,기준정보!$H$11-공여사들_가공!D739+공여사들_가공!E739,E739-D739),"")</f>
        <v>0.53465277777777764</v>
      </c>
      <c r="M739" s="113" t="str">
        <f>IF(E739&gt;=기준정보!$H$4,기준정보!$H$6,IF(E739&gt;=기준정보!$H$3,E739-기준정보!$H$3,IF(E739&gt;=기준정보!$H$2,기준정보!$H$5,IF(E739&gt;=기준정보!$H$1,E739-기준정보!$H$1,0))))</f>
        <v>2:00:00</v>
      </c>
      <c r="N739" s="113">
        <f t="shared" si="138"/>
        <v>0.45131944444444433</v>
      </c>
      <c r="O739" s="114">
        <f t="shared" si="139"/>
        <v>10.831666666666667</v>
      </c>
      <c r="P739" s="120">
        <f t="shared" si="140"/>
        <v>10</v>
      </c>
      <c r="Q739" s="120">
        <f t="shared" si="141"/>
        <v>8</v>
      </c>
      <c r="R739" s="120">
        <f t="shared" si="144"/>
        <v>2</v>
      </c>
      <c r="S739" s="120">
        <f t="shared" si="142"/>
        <v>0</v>
      </c>
      <c r="T739" s="120" t="str">
        <f t="shared" si="134"/>
        <v>정</v>
      </c>
      <c r="U739" s="113">
        <f>IFERROR(IF(P739&lt;8,기준정보!$H$7-N739,0),0)</f>
        <v>0</v>
      </c>
      <c r="V739" s="120">
        <f t="shared" si="143"/>
        <v>0</v>
      </c>
      <c r="W739" s="110"/>
    </row>
    <row r="740" spans="1:23">
      <c r="A740" s="89" t="s">
        <v>978</v>
      </c>
      <c r="B740" s="89" t="s">
        <v>290</v>
      </c>
      <c r="C740" s="89" t="s">
        <v>49</v>
      </c>
      <c r="D740" s="89" t="s">
        <v>155</v>
      </c>
      <c r="E740" s="89" t="s">
        <v>992</v>
      </c>
      <c r="F740" s="102">
        <f t="shared" si="133"/>
        <v>43887</v>
      </c>
      <c r="G740" s="125" t="str">
        <f t="shared" si="135"/>
        <v>2월</v>
      </c>
      <c r="H740" s="108">
        <f t="shared" si="136"/>
        <v>3</v>
      </c>
      <c r="I740" s="108" t="str">
        <f>VLOOKUP(H740,기준정보!D:E,2,FALSE)</f>
        <v>수</v>
      </c>
      <c r="J740" s="110" t="str">
        <f>IFERROR(VLOOKUP(F740,기준정보!A:B,2,FALSE),"")</f>
        <v/>
      </c>
      <c r="K740" s="110" t="str">
        <f t="shared" si="137"/>
        <v>정상근무</v>
      </c>
      <c r="L740" s="113">
        <f>IFERROR(IF(E740-D740&lt;0,기준정보!$H$11-공여사들_가공!D740+공여사들_가공!E740,E740-D740),"")</f>
        <v>0.47192129629629631</v>
      </c>
      <c r="M740" s="113" t="str">
        <f>IF(E740&gt;=기준정보!$H$4,기준정보!$H$6,IF(E740&gt;=기준정보!$H$3,E740-기준정보!$H$3,IF(E740&gt;=기준정보!$H$2,기준정보!$H$5,IF(E740&gt;=기준정보!$H$1,E740-기준정보!$H$1,0))))</f>
        <v>2:00:00</v>
      </c>
      <c r="N740" s="113">
        <f t="shared" si="138"/>
        <v>0.388587962962963</v>
      </c>
      <c r="O740" s="114">
        <f t="shared" si="139"/>
        <v>9.3261111111111106</v>
      </c>
      <c r="P740" s="120">
        <f t="shared" si="140"/>
        <v>9</v>
      </c>
      <c r="Q740" s="120">
        <f t="shared" si="141"/>
        <v>8</v>
      </c>
      <c r="R740" s="120">
        <f t="shared" si="144"/>
        <v>1</v>
      </c>
      <c r="S740" s="120">
        <f t="shared" si="142"/>
        <v>0</v>
      </c>
      <c r="T740" s="120" t="str">
        <f t="shared" si="134"/>
        <v>정</v>
      </c>
      <c r="U740" s="113">
        <f>IFERROR(IF(P740&lt;8,기준정보!$H$7-N740,0),0)</f>
        <v>0</v>
      </c>
      <c r="V740" s="120">
        <f t="shared" si="143"/>
        <v>0</v>
      </c>
      <c r="W740" s="110"/>
    </row>
    <row r="741" spans="1:23">
      <c r="A741" s="89" t="s">
        <v>978</v>
      </c>
      <c r="B741" s="89" t="s">
        <v>291</v>
      </c>
      <c r="C741" s="89" t="s">
        <v>309</v>
      </c>
      <c r="D741" s="89" t="s">
        <v>175</v>
      </c>
      <c r="E741" s="89" t="s">
        <v>993</v>
      </c>
      <c r="F741" s="102">
        <f t="shared" si="133"/>
        <v>43887</v>
      </c>
      <c r="G741" s="125" t="str">
        <f t="shared" si="135"/>
        <v>2월</v>
      </c>
      <c r="H741" s="108">
        <f t="shared" si="136"/>
        <v>3</v>
      </c>
      <c r="I741" s="108" t="str">
        <f>VLOOKUP(H741,기준정보!D:E,2,FALSE)</f>
        <v>수</v>
      </c>
      <c r="J741" s="110" t="str">
        <f>IFERROR(VLOOKUP(F741,기준정보!A:B,2,FALSE),"")</f>
        <v/>
      </c>
      <c r="K741" s="110" t="str">
        <f t="shared" si="137"/>
        <v>정상근무</v>
      </c>
      <c r="L741" s="113">
        <f>IFERROR(IF(E741-D741&lt;0,기준정보!$H$11-공여사들_가공!D741+공여사들_가공!E741,E741-D741),"")</f>
        <v>0.38753472222222218</v>
      </c>
      <c r="M741" s="113">
        <f>IF(E741&gt;=기준정보!$H$4,기준정보!$H$6,IF(E741&gt;=기준정보!$H$3,E741-기준정보!$H$3,IF(E741&gt;=기준정보!$H$2,기준정보!$H$5,IF(E741&gt;=기준정보!$H$1,E741-기준정보!$H$1,0))))</f>
        <v>2.7581018518518463E-2</v>
      </c>
      <c r="N741" s="113">
        <f t="shared" si="138"/>
        <v>0.35995370370370372</v>
      </c>
      <c r="O741" s="114">
        <f t="shared" si="139"/>
        <v>8.6388888888888893</v>
      </c>
      <c r="P741" s="120">
        <f t="shared" si="140"/>
        <v>8</v>
      </c>
      <c r="Q741" s="120">
        <f t="shared" si="141"/>
        <v>8</v>
      </c>
      <c r="R741" s="120">
        <f t="shared" si="144"/>
        <v>0</v>
      </c>
      <c r="S741" s="120">
        <f t="shared" si="142"/>
        <v>0</v>
      </c>
      <c r="T741" s="120" t="str">
        <f t="shared" si="134"/>
        <v>정</v>
      </c>
      <c r="U741" s="113">
        <f>IFERROR(IF(P741&lt;8,기준정보!$H$7-N741,0),0)</f>
        <v>0</v>
      </c>
      <c r="V741" s="120">
        <f t="shared" si="143"/>
        <v>0</v>
      </c>
      <c r="W741" s="110"/>
    </row>
    <row r="742" spans="1:23">
      <c r="A742" s="89" t="s">
        <v>978</v>
      </c>
      <c r="B742" s="89" t="s">
        <v>292</v>
      </c>
      <c r="C742" s="89" t="s">
        <v>45</v>
      </c>
      <c r="D742" s="89" t="s">
        <v>994</v>
      </c>
      <c r="E742" s="89" t="s">
        <v>995</v>
      </c>
      <c r="F742" s="102">
        <f t="shared" si="133"/>
        <v>43887</v>
      </c>
      <c r="G742" s="125" t="str">
        <f t="shared" si="135"/>
        <v>2월</v>
      </c>
      <c r="H742" s="108">
        <f t="shared" si="136"/>
        <v>3</v>
      </c>
      <c r="I742" s="108" t="str">
        <f>VLOOKUP(H742,기준정보!D:E,2,FALSE)</f>
        <v>수</v>
      </c>
      <c r="J742" s="110" t="str">
        <f>IFERROR(VLOOKUP(F742,기준정보!A:B,2,FALSE),"")</f>
        <v/>
      </c>
      <c r="K742" s="110" t="str">
        <f t="shared" si="137"/>
        <v>정상근무</v>
      </c>
      <c r="L742" s="113">
        <f>IFERROR(IF(E742-D742&lt;0,기준정보!$H$11-공여사들_가공!D742+공여사들_가공!E742,E742-D742),"")</f>
        <v>0.44903935185185184</v>
      </c>
      <c r="M742" s="113" t="str">
        <f>IF(E742&gt;=기준정보!$H$4,기준정보!$H$6,IF(E742&gt;=기준정보!$H$3,E742-기준정보!$H$3,IF(E742&gt;=기준정보!$H$2,기준정보!$H$5,IF(E742&gt;=기준정보!$H$1,E742-기준정보!$H$1,0))))</f>
        <v>2:00:00</v>
      </c>
      <c r="N742" s="113">
        <f t="shared" si="138"/>
        <v>0.36570601851851853</v>
      </c>
      <c r="O742" s="114">
        <f t="shared" si="139"/>
        <v>8.776944444444446</v>
      </c>
      <c r="P742" s="120">
        <f t="shared" si="140"/>
        <v>8</v>
      </c>
      <c r="Q742" s="120">
        <f t="shared" si="141"/>
        <v>8</v>
      </c>
      <c r="R742" s="120">
        <f t="shared" si="144"/>
        <v>0</v>
      </c>
      <c r="S742" s="120">
        <f t="shared" si="142"/>
        <v>0</v>
      </c>
      <c r="T742" s="120" t="str">
        <f t="shared" si="134"/>
        <v>정</v>
      </c>
      <c r="U742" s="113">
        <f>IFERROR(IF(P742&lt;8,기준정보!$H$7-N742,0),0)</f>
        <v>0</v>
      </c>
      <c r="V742" s="120">
        <f t="shared" si="143"/>
        <v>0</v>
      </c>
      <c r="W742" s="110"/>
    </row>
    <row r="743" spans="1:23">
      <c r="A743" s="89" t="s">
        <v>996</v>
      </c>
      <c r="B743" s="89" t="s">
        <v>294</v>
      </c>
      <c r="C743" s="89" t="s">
        <v>45</v>
      </c>
      <c r="D743" s="89" t="s">
        <v>997</v>
      </c>
      <c r="E743" s="89" t="s">
        <v>998</v>
      </c>
      <c r="F743" s="102">
        <f t="shared" si="133"/>
        <v>43888</v>
      </c>
      <c r="G743" s="125" t="str">
        <f t="shared" si="135"/>
        <v>2월</v>
      </c>
      <c r="H743" s="108">
        <f t="shared" si="136"/>
        <v>4</v>
      </c>
      <c r="I743" s="108" t="str">
        <f>VLOOKUP(H743,기준정보!D:E,2,FALSE)</f>
        <v>목</v>
      </c>
      <c r="J743" s="110" t="str">
        <f>IFERROR(VLOOKUP(F743,기준정보!A:B,2,FALSE),"")</f>
        <v/>
      </c>
      <c r="K743" s="110" t="str">
        <f t="shared" si="137"/>
        <v>정상근무</v>
      </c>
      <c r="L743" s="113">
        <f>IFERROR(IF(E743-D743&lt;0,기준정보!$H$11-공여사들_가공!D743+공여사들_가공!E743,E743-D743),"")</f>
        <v>0.54097222222222219</v>
      </c>
      <c r="M743" s="113" t="str">
        <f>IF(E743&gt;=기준정보!$H$4,기준정보!$H$6,IF(E743&gt;=기준정보!$H$3,E743-기준정보!$H$3,IF(E743&gt;=기준정보!$H$2,기준정보!$H$5,IF(E743&gt;=기준정보!$H$1,E743-기준정보!$H$1,0))))</f>
        <v>2:00:00</v>
      </c>
      <c r="N743" s="113">
        <f t="shared" si="138"/>
        <v>0.45763888888888887</v>
      </c>
      <c r="O743" s="114">
        <f t="shared" si="139"/>
        <v>10.983333333333333</v>
      </c>
      <c r="P743" s="120">
        <f t="shared" si="140"/>
        <v>10</v>
      </c>
      <c r="Q743" s="120">
        <f t="shared" si="141"/>
        <v>8</v>
      </c>
      <c r="R743" s="120">
        <f t="shared" si="144"/>
        <v>2</v>
      </c>
      <c r="S743" s="120">
        <f t="shared" si="142"/>
        <v>0</v>
      </c>
      <c r="T743" s="120" t="str">
        <f t="shared" si="134"/>
        <v>정</v>
      </c>
      <c r="U743" s="113">
        <f>IFERROR(IF(P743&lt;8,기준정보!$H$7-N743,0),0)</f>
        <v>0</v>
      </c>
      <c r="V743" s="120">
        <f t="shared" si="143"/>
        <v>0</v>
      </c>
      <c r="W743" s="110"/>
    </row>
    <row r="744" spans="1:23">
      <c r="A744" s="89" t="s">
        <v>996</v>
      </c>
      <c r="B744" s="89" t="s">
        <v>295</v>
      </c>
      <c r="C744" s="89" t="s">
        <v>43</v>
      </c>
      <c r="D744" s="89" t="s">
        <v>189</v>
      </c>
      <c r="E744" s="89" t="s">
        <v>999</v>
      </c>
      <c r="F744" s="102">
        <f t="shared" si="133"/>
        <v>43888</v>
      </c>
      <c r="G744" s="125" t="str">
        <f t="shared" si="135"/>
        <v>2월</v>
      </c>
      <c r="H744" s="108">
        <f t="shared" si="136"/>
        <v>4</v>
      </c>
      <c r="I744" s="108" t="str">
        <f>VLOOKUP(H744,기준정보!D:E,2,FALSE)</f>
        <v>목</v>
      </c>
      <c r="J744" s="110" t="str">
        <f>IFERROR(VLOOKUP(F744,기준정보!A:B,2,FALSE),"")</f>
        <v/>
      </c>
      <c r="K744" s="110" t="str">
        <f t="shared" si="137"/>
        <v>정상근무</v>
      </c>
      <c r="L744" s="113">
        <f>IFERROR(IF(E744-D744&lt;0,기준정보!$H$11-공여사들_가공!D744+공여사들_가공!E744,E744-D744),"")</f>
        <v>0.56921296296296298</v>
      </c>
      <c r="M744" s="113" t="str">
        <f>IF(E744&gt;=기준정보!$H$4,기준정보!$H$6,IF(E744&gt;=기준정보!$H$3,E744-기준정보!$H$3,IF(E744&gt;=기준정보!$H$2,기준정보!$H$5,IF(E744&gt;=기준정보!$H$1,E744-기준정보!$H$1,0))))</f>
        <v>2:00:00</v>
      </c>
      <c r="N744" s="113">
        <f t="shared" si="138"/>
        <v>0.48587962962962966</v>
      </c>
      <c r="O744" s="114">
        <f t="shared" si="139"/>
        <v>11.661111111111111</v>
      </c>
      <c r="P744" s="120">
        <f t="shared" si="140"/>
        <v>11</v>
      </c>
      <c r="Q744" s="120">
        <f t="shared" si="141"/>
        <v>8</v>
      </c>
      <c r="R744" s="120">
        <f t="shared" si="144"/>
        <v>3</v>
      </c>
      <c r="S744" s="120">
        <f t="shared" si="142"/>
        <v>0</v>
      </c>
      <c r="T744" s="120" t="str">
        <f t="shared" si="134"/>
        <v>정</v>
      </c>
      <c r="U744" s="113">
        <f>IFERROR(IF(P744&lt;8,기준정보!$H$7-N744,0),0)</f>
        <v>0</v>
      </c>
      <c r="V744" s="120">
        <f t="shared" si="143"/>
        <v>0</v>
      </c>
      <c r="W744" s="110"/>
    </row>
    <row r="745" spans="1:23">
      <c r="A745" s="89" t="s">
        <v>996</v>
      </c>
      <c r="B745" s="89" t="s">
        <v>296</v>
      </c>
      <c r="C745" s="89" t="s">
        <v>46</v>
      </c>
      <c r="D745" s="89" t="s">
        <v>1000</v>
      </c>
      <c r="E745" s="89" t="s">
        <v>1001</v>
      </c>
      <c r="F745" s="102">
        <f t="shared" si="133"/>
        <v>43888</v>
      </c>
      <c r="G745" s="125" t="str">
        <f t="shared" si="135"/>
        <v>2월</v>
      </c>
      <c r="H745" s="108">
        <f t="shared" si="136"/>
        <v>4</v>
      </c>
      <c r="I745" s="108" t="str">
        <f>VLOOKUP(H745,기준정보!D:E,2,FALSE)</f>
        <v>목</v>
      </c>
      <c r="J745" s="110" t="str">
        <f>IFERROR(VLOOKUP(F745,기준정보!A:B,2,FALSE),"")</f>
        <v/>
      </c>
      <c r="K745" s="110" t="str">
        <f t="shared" si="137"/>
        <v>정상근무</v>
      </c>
      <c r="L745" s="113">
        <f>IFERROR(IF(E745-D745&lt;0,기준정보!$H$11-공여사들_가공!D745+공여사들_가공!E745,E745-D745),"")</f>
        <v>0.38210648148148152</v>
      </c>
      <c r="M745" s="113">
        <f>IF(E745&gt;=기준정보!$H$4,기준정보!$H$6,IF(E745&gt;=기준정보!$H$3,E745-기준정보!$H$3,IF(E745&gt;=기준정보!$H$2,기준정보!$H$5,IF(E745&gt;=기준정보!$H$1,E745-기준정보!$H$1,0))))</f>
        <v>2.5868055555555602E-2</v>
      </c>
      <c r="N745" s="113">
        <f t="shared" si="138"/>
        <v>0.35623842592592592</v>
      </c>
      <c r="O745" s="114">
        <f t="shared" si="139"/>
        <v>8.549722222222222</v>
      </c>
      <c r="P745" s="120">
        <f t="shared" si="140"/>
        <v>8</v>
      </c>
      <c r="Q745" s="120">
        <f t="shared" si="141"/>
        <v>8</v>
      </c>
      <c r="R745" s="120">
        <f t="shared" si="144"/>
        <v>0</v>
      </c>
      <c r="S745" s="120">
        <f t="shared" si="142"/>
        <v>0</v>
      </c>
      <c r="T745" s="120" t="str">
        <f t="shared" si="134"/>
        <v>정</v>
      </c>
      <c r="U745" s="113">
        <f>IFERROR(IF(P745&lt;8,기준정보!$H$7-N745,0),0)</f>
        <v>0</v>
      </c>
      <c r="V745" s="120">
        <f t="shared" si="143"/>
        <v>0</v>
      </c>
      <c r="W745" s="110"/>
    </row>
    <row r="746" spans="1:23">
      <c r="A746" s="89" t="s">
        <v>996</v>
      </c>
      <c r="B746" s="89" t="s">
        <v>297</v>
      </c>
      <c r="C746" s="89" t="s">
        <v>45</v>
      </c>
      <c r="D746" s="89" t="s">
        <v>1002</v>
      </c>
      <c r="E746" s="89" t="s">
        <v>50</v>
      </c>
      <c r="F746" s="102">
        <f t="shared" si="133"/>
        <v>43888</v>
      </c>
      <c r="G746" s="125" t="str">
        <f t="shared" si="135"/>
        <v>2월</v>
      </c>
      <c r="H746" s="108">
        <f t="shared" si="136"/>
        <v>4</v>
      </c>
      <c r="I746" s="108" t="str">
        <f>VLOOKUP(H746,기준정보!D:E,2,FALSE)</f>
        <v>목</v>
      </c>
      <c r="J746" s="110" t="str">
        <f>IFERROR(VLOOKUP(F746,기준정보!A:B,2,FALSE),"")</f>
        <v/>
      </c>
      <c r="K746" s="110" t="str">
        <f t="shared" si="137"/>
        <v>정상근무</v>
      </c>
      <c r="L746" s="113" t="str">
        <f>IFERROR(IF(E746-D746&lt;0,기준정보!$H$11-공여사들_가공!D746+공여사들_가공!E746,E746-D746),"")</f>
        <v/>
      </c>
      <c r="M746" s="113">
        <f>IF(E746&gt;=기준정보!$H$4,기준정보!$H$6,IF(E746&gt;=기준정보!$H$3,E746-기준정보!$H$3,IF(E746&gt;=기준정보!$H$2,기준정보!$H$5,IF(E746&gt;=기준정보!$H$1,E746-기준정보!$H$1,0))))</f>
        <v>0</v>
      </c>
      <c r="N746" s="113" t="str">
        <f t="shared" si="138"/>
        <v/>
      </c>
      <c r="O746" s="114" t="str">
        <f t="shared" si="139"/>
        <v/>
      </c>
      <c r="P746" s="120">
        <f t="shared" si="140"/>
        <v>0</v>
      </c>
      <c r="Q746" s="120">
        <f t="shared" si="141"/>
        <v>0</v>
      </c>
      <c r="R746" s="120">
        <f t="shared" si="144"/>
        <v>0</v>
      </c>
      <c r="S746" s="120">
        <f t="shared" si="142"/>
        <v>0</v>
      </c>
      <c r="T746" s="120" t="str">
        <f t="shared" si="134"/>
        <v/>
      </c>
      <c r="U746" s="113">
        <f>IFERROR(IF(P746&lt;8,기준정보!$H$7-N746,0),0)</f>
        <v>0</v>
      </c>
      <c r="V746" s="120">
        <f t="shared" si="143"/>
        <v>0</v>
      </c>
      <c r="W746" s="110"/>
    </row>
    <row r="747" spans="1:23">
      <c r="A747" s="89" t="s">
        <v>996</v>
      </c>
      <c r="B747" s="89" t="s">
        <v>298</v>
      </c>
      <c r="C747" s="89" t="s">
        <v>48</v>
      </c>
      <c r="D747" s="89" t="s">
        <v>1003</v>
      </c>
      <c r="E747" s="89" t="s">
        <v>1004</v>
      </c>
      <c r="F747" s="102">
        <f t="shared" si="133"/>
        <v>43888</v>
      </c>
      <c r="G747" s="125" t="str">
        <f t="shared" si="135"/>
        <v>2월</v>
      </c>
      <c r="H747" s="108">
        <f t="shared" si="136"/>
        <v>4</v>
      </c>
      <c r="I747" s="108" t="str">
        <f>VLOOKUP(H747,기준정보!D:E,2,FALSE)</f>
        <v>목</v>
      </c>
      <c r="J747" s="110" t="str">
        <f>IFERROR(VLOOKUP(F747,기준정보!A:B,2,FALSE),"")</f>
        <v/>
      </c>
      <c r="K747" s="110" t="str">
        <f t="shared" si="137"/>
        <v>정상근무</v>
      </c>
      <c r="L747" s="113">
        <f>IFERROR(IF(E747-D747&lt;0,기준정보!$H$11-공여사들_가공!D747+공여사들_가공!E747,E747-D747),"")</f>
        <v>0.55533564814814818</v>
      </c>
      <c r="M747" s="113" t="str">
        <f>IF(E747&gt;=기준정보!$H$4,기준정보!$H$6,IF(E747&gt;=기준정보!$H$3,E747-기준정보!$H$3,IF(E747&gt;=기준정보!$H$2,기준정보!$H$5,IF(E747&gt;=기준정보!$H$1,E747-기준정보!$H$1,0))))</f>
        <v>2:00:00</v>
      </c>
      <c r="N747" s="113">
        <f t="shared" si="138"/>
        <v>0.47200231481481486</v>
      </c>
      <c r="O747" s="114">
        <f t="shared" si="139"/>
        <v>11.328055555555554</v>
      </c>
      <c r="P747" s="120">
        <f t="shared" si="140"/>
        <v>11</v>
      </c>
      <c r="Q747" s="120">
        <f t="shared" si="141"/>
        <v>8</v>
      </c>
      <c r="R747" s="120">
        <f t="shared" si="144"/>
        <v>3</v>
      </c>
      <c r="S747" s="120">
        <f t="shared" si="142"/>
        <v>0</v>
      </c>
      <c r="T747" s="120" t="str">
        <f t="shared" si="134"/>
        <v>정</v>
      </c>
      <c r="U747" s="113">
        <f>IFERROR(IF(P747&lt;8,기준정보!$H$7-N747,0),0)</f>
        <v>0</v>
      </c>
      <c r="V747" s="120">
        <f t="shared" si="143"/>
        <v>0</v>
      </c>
      <c r="W747" s="110"/>
    </row>
    <row r="748" spans="1:23">
      <c r="A748" s="89" t="s">
        <v>996</v>
      </c>
      <c r="B748" s="89" t="s">
        <v>299</v>
      </c>
      <c r="C748" s="89" t="s">
        <v>47</v>
      </c>
      <c r="D748" s="89" t="s">
        <v>1005</v>
      </c>
      <c r="E748" s="89" t="s">
        <v>1006</v>
      </c>
      <c r="F748" s="102">
        <f t="shared" si="133"/>
        <v>43888</v>
      </c>
      <c r="G748" s="125" t="str">
        <f t="shared" si="135"/>
        <v>2월</v>
      </c>
      <c r="H748" s="108">
        <f t="shared" si="136"/>
        <v>4</v>
      </c>
      <c r="I748" s="108" t="str">
        <f>VLOOKUP(H748,기준정보!D:E,2,FALSE)</f>
        <v>목</v>
      </c>
      <c r="J748" s="110" t="str">
        <f>IFERROR(VLOOKUP(F748,기준정보!A:B,2,FALSE),"")</f>
        <v/>
      </c>
      <c r="K748" s="110" t="str">
        <f t="shared" si="137"/>
        <v>정상근무</v>
      </c>
      <c r="L748" s="113">
        <f>IFERROR(IF(E748-D748&lt;0,기준정보!$H$11-공여사들_가공!D748+공여사들_가공!E748,E748-D748),"")</f>
        <v>0.41575231481481478</v>
      </c>
      <c r="M748" s="113" t="str">
        <f>IF(E748&gt;=기준정보!$H$4,기준정보!$H$6,IF(E748&gt;=기준정보!$H$3,E748-기준정보!$H$3,IF(E748&gt;=기준정보!$H$2,기준정보!$H$5,IF(E748&gt;=기준정보!$H$1,E748-기준정보!$H$1,0))))</f>
        <v>2:00:00</v>
      </c>
      <c r="N748" s="113">
        <f t="shared" si="138"/>
        <v>0.33241898148148147</v>
      </c>
      <c r="O748" s="114">
        <f t="shared" si="139"/>
        <v>7.9780555555555557</v>
      </c>
      <c r="P748" s="120">
        <f t="shared" si="140"/>
        <v>7</v>
      </c>
      <c r="Q748" s="120">
        <f t="shared" si="141"/>
        <v>7</v>
      </c>
      <c r="R748" s="120">
        <f t="shared" si="144"/>
        <v>0</v>
      </c>
      <c r="S748" s="120">
        <f t="shared" si="142"/>
        <v>0</v>
      </c>
      <c r="T748" s="120" t="str">
        <f t="shared" si="134"/>
        <v>정</v>
      </c>
      <c r="U748" s="113">
        <f>IFERROR(IF(P748&lt;8,기준정보!$H$7-N748,0),0)</f>
        <v>9.1435185185184675E-4</v>
      </c>
      <c r="V748" s="120">
        <f t="shared" si="143"/>
        <v>1</v>
      </c>
      <c r="W748" s="110"/>
    </row>
    <row r="749" spans="1:23">
      <c r="A749" s="89" t="s">
        <v>996</v>
      </c>
      <c r="B749" s="89" t="s">
        <v>300</v>
      </c>
      <c r="C749" s="89" t="s">
        <v>47</v>
      </c>
      <c r="D749" s="89" t="s">
        <v>660</v>
      </c>
      <c r="E749" s="89" t="s">
        <v>1007</v>
      </c>
      <c r="F749" s="102">
        <f t="shared" si="133"/>
        <v>43888</v>
      </c>
      <c r="G749" s="125" t="str">
        <f t="shared" si="135"/>
        <v>2월</v>
      </c>
      <c r="H749" s="108">
        <f t="shared" si="136"/>
        <v>4</v>
      </c>
      <c r="I749" s="108" t="str">
        <f>VLOOKUP(H749,기준정보!D:E,2,FALSE)</f>
        <v>목</v>
      </c>
      <c r="J749" s="110" t="str">
        <f>IFERROR(VLOOKUP(F749,기준정보!A:B,2,FALSE),"")</f>
        <v/>
      </c>
      <c r="K749" s="110" t="str">
        <f t="shared" si="137"/>
        <v>정상근무</v>
      </c>
      <c r="L749" s="113">
        <f>IFERROR(IF(E749-D749&lt;0,기준정보!$H$11-공여사들_가공!D749+공여사들_가공!E749,E749-D749),"")</f>
        <v>0.53659722222222217</v>
      </c>
      <c r="M749" s="113" t="str">
        <f>IF(E749&gt;=기준정보!$H$4,기준정보!$H$6,IF(E749&gt;=기준정보!$H$3,E749-기준정보!$H$3,IF(E749&gt;=기준정보!$H$2,기준정보!$H$5,IF(E749&gt;=기준정보!$H$1,E749-기준정보!$H$1,0))))</f>
        <v>2:00:00</v>
      </c>
      <c r="N749" s="113">
        <f t="shared" si="138"/>
        <v>0.45326388888888886</v>
      </c>
      <c r="O749" s="114">
        <f t="shared" si="139"/>
        <v>10.878333333333334</v>
      </c>
      <c r="P749" s="120">
        <f t="shared" si="140"/>
        <v>10</v>
      </c>
      <c r="Q749" s="120">
        <f t="shared" si="141"/>
        <v>8</v>
      </c>
      <c r="R749" s="120">
        <f t="shared" si="144"/>
        <v>2</v>
      </c>
      <c r="S749" s="120">
        <f t="shared" si="142"/>
        <v>0</v>
      </c>
      <c r="T749" s="120" t="str">
        <f t="shared" si="134"/>
        <v>정</v>
      </c>
      <c r="U749" s="113">
        <f>IFERROR(IF(P749&lt;8,기준정보!$H$7-N749,0),0)</f>
        <v>0</v>
      </c>
      <c r="V749" s="120">
        <f t="shared" si="143"/>
        <v>0</v>
      </c>
      <c r="W749" s="110"/>
    </row>
    <row r="750" spans="1:23">
      <c r="A750" s="89" t="s">
        <v>996</v>
      </c>
      <c r="B750" s="89" t="s">
        <v>301</v>
      </c>
      <c r="C750" s="89" t="s">
        <v>44</v>
      </c>
      <c r="D750" s="89" t="s">
        <v>1008</v>
      </c>
      <c r="E750" s="89" t="s">
        <v>1009</v>
      </c>
      <c r="F750" s="102">
        <f t="shared" si="133"/>
        <v>43888</v>
      </c>
      <c r="G750" s="125" t="str">
        <f t="shared" si="135"/>
        <v>2월</v>
      </c>
      <c r="H750" s="108">
        <f t="shared" si="136"/>
        <v>4</v>
      </c>
      <c r="I750" s="108" t="str">
        <f>VLOOKUP(H750,기준정보!D:E,2,FALSE)</f>
        <v>목</v>
      </c>
      <c r="J750" s="110" t="str">
        <f>IFERROR(VLOOKUP(F750,기준정보!A:B,2,FALSE),"")</f>
        <v/>
      </c>
      <c r="K750" s="110" t="str">
        <f t="shared" si="137"/>
        <v>정상근무</v>
      </c>
      <c r="L750" s="113">
        <f>IFERROR(IF(E750-D750&lt;0,기준정보!$H$11-공여사들_가공!D750+공여사들_가공!E750,E750-D750),"")</f>
        <v>0.38127314814814811</v>
      </c>
      <c r="M750" s="113">
        <f>IF(E750&gt;=기준정보!$H$4,기준정보!$H$6,IF(E750&gt;=기준정보!$H$3,E750-기준정보!$H$3,IF(E750&gt;=기준정보!$H$2,기준정보!$H$5,IF(E750&gt;=기준정보!$H$1,E750-기준정보!$H$1,0))))</f>
        <v>1.9803240740740691E-2</v>
      </c>
      <c r="N750" s="113">
        <f t="shared" si="138"/>
        <v>0.36146990740740742</v>
      </c>
      <c r="O750" s="114">
        <f t="shared" si="139"/>
        <v>8.6752777777777776</v>
      </c>
      <c r="P750" s="120">
        <f t="shared" si="140"/>
        <v>8</v>
      </c>
      <c r="Q750" s="120">
        <f t="shared" si="141"/>
        <v>8</v>
      </c>
      <c r="R750" s="120">
        <f t="shared" si="144"/>
        <v>0</v>
      </c>
      <c r="S750" s="120">
        <f t="shared" si="142"/>
        <v>0</v>
      </c>
      <c r="T750" s="120" t="str">
        <f t="shared" si="134"/>
        <v>정</v>
      </c>
      <c r="U750" s="113">
        <f>IFERROR(IF(P750&lt;8,기준정보!$H$7-N750,0),0)</f>
        <v>0</v>
      </c>
      <c r="V750" s="120">
        <f t="shared" si="143"/>
        <v>0</v>
      </c>
      <c r="W750" s="110"/>
    </row>
    <row r="751" spans="1:23">
      <c r="A751" s="89" t="s">
        <v>996</v>
      </c>
      <c r="B751" s="89" t="s">
        <v>288</v>
      </c>
      <c r="C751" s="89" t="s">
        <v>45</v>
      </c>
      <c r="D751" s="89" t="s">
        <v>1010</v>
      </c>
      <c r="E751" s="89" t="s">
        <v>1011</v>
      </c>
      <c r="F751" s="102">
        <f t="shared" si="133"/>
        <v>43888</v>
      </c>
      <c r="G751" s="125" t="str">
        <f t="shared" si="135"/>
        <v>2월</v>
      </c>
      <c r="H751" s="108">
        <f t="shared" si="136"/>
        <v>4</v>
      </c>
      <c r="I751" s="108" t="str">
        <f>VLOOKUP(H751,기준정보!D:E,2,FALSE)</f>
        <v>목</v>
      </c>
      <c r="J751" s="110" t="str">
        <f>IFERROR(VLOOKUP(F751,기준정보!A:B,2,FALSE),"")</f>
        <v/>
      </c>
      <c r="K751" s="110" t="str">
        <f t="shared" si="137"/>
        <v>정상근무</v>
      </c>
      <c r="L751" s="113">
        <f>IFERROR(IF(E751-D751&lt;0,기준정보!$H$11-공여사들_가공!D751+공여사들_가공!E751,E751-D751),"")</f>
        <v>0.54361111111111104</v>
      </c>
      <c r="M751" s="113" t="str">
        <f>IF(E751&gt;=기준정보!$H$4,기준정보!$H$6,IF(E751&gt;=기준정보!$H$3,E751-기준정보!$H$3,IF(E751&gt;=기준정보!$H$2,기준정보!$H$5,IF(E751&gt;=기준정보!$H$1,E751-기준정보!$H$1,0))))</f>
        <v>2:00:00</v>
      </c>
      <c r="N751" s="113">
        <f t="shared" si="138"/>
        <v>0.46027777777777773</v>
      </c>
      <c r="O751" s="114">
        <f t="shared" si="139"/>
        <v>11.046666666666667</v>
      </c>
      <c r="P751" s="120">
        <f t="shared" si="140"/>
        <v>11</v>
      </c>
      <c r="Q751" s="120">
        <f t="shared" si="141"/>
        <v>8</v>
      </c>
      <c r="R751" s="120">
        <f t="shared" si="144"/>
        <v>3</v>
      </c>
      <c r="S751" s="120">
        <f t="shared" si="142"/>
        <v>0</v>
      </c>
      <c r="T751" s="120" t="str">
        <f t="shared" si="134"/>
        <v>정</v>
      </c>
      <c r="U751" s="113">
        <f>IFERROR(IF(P751&lt;8,기준정보!$H$7-N751,0),0)</f>
        <v>0</v>
      </c>
      <c r="V751" s="120">
        <f t="shared" si="143"/>
        <v>0</v>
      </c>
      <c r="W751" s="110"/>
    </row>
    <row r="752" spans="1:23">
      <c r="A752" s="89" t="s">
        <v>996</v>
      </c>
      <c r="B752" s="89" t="s">
        <v>289</v>
      </c>
      <c r="C752" s="89" t="s">
        <v>44</v>
      </c>
      <c r="D752" s="89" t="s">
        <v>1012</v>
      </c>
      <c r="E752" s="89" t="s">
        <v>1013</v>
      </c>
      <c r="F752" s="102">
        <f t="shared" si="133"/>
        <v>43888</v>
      </c>
      <c r="G752" s="125" t="str">
        <f t="shared" si="135"/>
        <v>2월</v>
      </c>
      <c r="H752" s="108">
        <f t="shared" si="136"/>
        <v>4</v>
      </c>
      <c r="I752" s="108" t="str">
        <f>VLOOKUP(H752,기준정보!D:E,2,FALSE)</f>
        <v>목</v>
      </c>
      <c r="J752" s="110" t="str">
        <f>IFERROR(VLOOKUP(F752,기준정보!A:B,2,FALSE),"")</f>
        <v/>
      </c>
      <c r="K752" s="110" t="str">
        <f t="shared" si="137"/>
        <v>정상근무</v>
      </c>
      <c r="L752" s="113">
        <f>IFERROR(IF(E752-D752&lt;0,기준정보!$H$11-공여사들_가공!D752+공여사들_가공!E752,E752-D752),"")</f>
        <v>0.56133101851851863</v>
      </c>
      <c r="M752" s="113" t="str">
        <f>IF(E752&gt;=기준정보!$H$4,기준정보!$H$6,IF(E752&gt;=기준정보!$H$3,E752-기준정보!$H$3,IF(E752&gt;=기준정보!$H$2,기준정보!$H$5,IF(E752&gt;=기준정보!$H$1,E752-기준정보!$H$1,0))))</f>
        <v>2:00:00</v>
      </c>
      <c r="N752" s="113">
        <f t="shared" si="138"/>
        <v>0.47799768518518532</v>
      </c>
      <c r="O752" s="114">
        <f t="shared" si="139"/>
        <v>11.471944444444444</v>
      </c>
      <c r="P752" s="120">
        <f t="shared" si="140"/>
        <v>11</v>
      </c>
      <c r="Q752" s="120">
        <f t="shared" si="141"/>
        <v>8</v>
      </c>
      <c r="R752" s="120">
        <f t="shared" si="144"/>
        <v>3</v>
      </c>
      <c r="S752" s="120">
        <f t="shared" si="142"/>
        <v>0</v>
      </c>
      <c r="T752" s="120" t="str">
        <f t="shared" si="134"/>
        <v>정</v>
      </c>
      <c r="U752" s="113">
        <f>IFERROR(IF(P752&lt;8,기준정보!$H$7-N752,0),0)</f>
        <v>0</v>
      </c>
      <c r="V752" s="120">
        <f t="shared" si="143"/>
        <v>0</v>
      </c>
      <c r="W752" s="110"/>
    </row>
    <row r="753" spans="1:23">
      <c r="A753" s="89" t="s">
        <v>996</v>
      </c>
      <c r="B753" s="89" t="s">
        <v>290</v>
      </c>
      <c r="C753" s="89" t="s">
        <v>49</v>
      </c>
      <c r="D753" s="89" t="s">
        <v>50</v>
      </c>
      <c r="E753" s="89" t="s">
        <v>1014</v>
      </c>
      <c r="F753" s="102">
        <f t="shared" si="133"/>
        <v>43888</v>
      </c>
      <c r="G753" s="125" t="str">
        <f t="shared" si="135"/>
        <v>2월</v>
      </c>
      <c r="H753" s="108">
        <f t="shared" si="136"/>
        <v>4</v>
      </c>
      <c r="I753" s="108" t="str">
        <f>VLOOKUP(H753,기준정보!D:E,2,FALSE)</f>
        <v>목</v>
      </c>
      <c r="J753" s="110" t="str">
        <f>IFERROR(VLOOKUP(F753,기준정보!A:B,2,FALSE),"")</f>
        <v/>
      </c>
      <c r="K753" s="110" t="str">
        <f t="shared" si="137"/>
        <v>정상근무</v>
      </c>
      <c r="L753" s="113" t="str">
        <f>IFERROR(IF(E753-D753&lt;0,기준정보!$H$11-공여사들_가공!D753+공여사들_가공!E753,E753-D753),"")</f>
        <v/>
      </c>
      <c r="M753" s="113">
        <f>IF(E753&gt;=기준정보!$H$4,기준정보!$H$6,IF(E753&gt;=기준정보!$H$3,E753-기준정보!$H$3,IF(E753&gt;=기준정보!$H$2,기준정보!$H$5,IF(E753&gt;=기준정보!$H$1,E753-기준정보!$H$1,0))))</f>
        <v>5.6944444444444464E-3</v>
      </c>
      <c r="N753" s="113" t="str">
        <f t="shared" si="138"/>
        <v/>
      </c>
      <c r="O753" s="114" t="str">
        <f t="shared" si="139"/>
        <v/>
      </c>
      <c r="P753" s="120">
        <f t="shared" si="140"/>
        <v>0</v>
      </c>
      <c r="Q753" s="120">
        <f t="shared" si="141"/>
        <v>0</v>
      </c>
      <c r="R753" s="120">
        <f t="shared" si="144"/>
        <v>0</v>
      </c>
      <c r="S753" s="120">
        <f t="shared" si="142"/>
        <v>0</v>
      </c>
      <c r="T753" s="120" t="str">
        <f t="shared" si="134"/>
        <v/>
      </c>
      <c r="U753" s="113">
        <f>IFERROR(IF(P753&lt;8,기준정보!$H$7-N753,0),0)</f>
        <v>0</v>
      </c>
      <c r="V753" s="120">
        <f t="shared" si="143"/>
        <v>0</v>
      </c>
      <c r="W753" s="110"/>
    </row>
    <row r="754" spans="1:23">
      <c r="A754" s="89" t="s">
        <v>996</v>
      </c>
      <c r="B754" s="89" t="s">
        <v>291</v>
      </c>
      <c r="C754" s="89" t="s">
        <v>309</v>
      </c>
      <c r="D754" s="89" t="s">
        <v>87</v>
      </c>
      <c r="E754" s="89" t="s">
        <v>1015</v>
      </c>
      <c r="F754" s="102">
        <f t="shared" si="133"/>
        <v>43888</v>
      </c>
      <c r="G754" s="125" t="str">
        <f t="shared" si="135"/>
        <v>2월</v>
      </c>
      <c r="H754" s="108">
        <f t="shared" si="136"/>
        <v>4</v>
      </c>
      <c r="I754" s="108" t="str">
        <f>VLOOKUP(H754,기준정보!D:E,2,FALSE)</f>
        <v>목</v>
      </c>
      <c r="J754" s="110" t="str">
        <f>IFERROR(VLOOKUP(F754,기준정보!A:B,2,FALSE),"")</f>
        <v/>
      </c>
      <c r="K754" s="110" t="str">
        <f t="shared" si="137"/>
        <v>정상근무</v>
      </c>
      <c r="L754" s="113">
        <f>IFERROR(IF(E754-D754&lt;0,기준정보!$H$11-공여사들_가공!D754+공여사들_가공!E754,E754-D754),"")</f>
        <v>0.50824074074074077</v>
      </c>
      <c r="M754" s="113" t="str">
        <f>IF(E754&gt;=기준정보!$H$4,기준정보!$H$6,IF(E754&gt;=기준정보!$H$3,E754-기준정보!$H$3,IF(E754&gt;=기준정보!$H$2,기준정보!$H$5,IF(E754&gt;=기준정보!$H$1,E754-기준정보!$H$1,0))))</f>
        <v>2:00:00</v>
      </c>
      <c r="N754" s="113">
        <f t="shared" si="138"/>
        <v>0.42490740740740746</v>
      </c>
      <c r="O754" s="114">
        <f t="shared" si="139"/>
        <v>10.197777777777778</v>
      </c>
      <c r="P754" s="120">
        <f t="shared" si="140"/>
        <v>10</v>
      </c>
      <c r="Q754" s="120">
        <f t="shared" si="141"/>
        <v>8</v>
      </c>
      <c r="R754" s="120">
        <f t="shared" si="144"/>
        <v>2</v>
      </c>
      <c r="S754" s="120">
        <f t="shared" si="142"/>
        <v>0</v>
      </c>
      <c r="T754" s="120" t="str">
        <f t="shared" si="134"/>
        <v>정</v>
      </c>
      <c r="U754" s="113">
        <f>IFERROR(IF(P754&lt;8,기준정보!$H$7-N754,0),0)</f>
        <v>0</v>
      </c>
      <c r="V754" s="120">
        <f t="shared" si="143"/>
        <v>0</v>
      </c>
      <c r="W754" s="110"/>
    </row>
    <row r="755" spans="1:23">
      <c r="A755" s="89" t="s">
        <v>996</v>
      </c>
      <c r="B755" s="89" t="s">
        <v>292</v>
      </c>
      <c r="C755" s="89" t="s">
        <v>45</v>
      </c>
      <c r="D755" s="89" t="s">
        <v>1016</v>
      </c>
      <c r="E755" s="89" t="s">
        <v>1017</v>
      </c>
      <c r="F755" s="102">
        <f t="shared" si="133"/>
        <v>43888</v>
      </c>
      <c r="G755" s="125" t="str">
        <f t="shared" si="135"/>
        <v>2월</v>
      </c>
      <c r="H755" s="108">
        <f t="shared" si="136"/>
        <v>4</v>
      </c>
      <c r="I755" s="108" t="str">
        <f>VLOOKUP(H755,기준정보!D:E,2,FALSE)</f>
        <v>목</v>
      </c>
      <c r="J755" s="110" t="str">
        <f>IFERROR(VLOOKUP(F755,기준정보!A:B,2,FALSE),"")</f>
        <v/>
      </c>
      <c r="K755" s="110" t="str">
        <f t="shared" si="137"/>
        <v>정상근무</v>
      </c>
      <c r="L755" s="113">
        <f>IFERROR(IF(E755-D755&lt;0,기준정보!$H$11-공여사들_가공!D755+공여사들_가공!E755,E755-D755),"")</f>
        <v>0.4462268518518519</v>
      </c>
      <c r="M755" s="113" t="str">
        <f>IF(E755&gt;=기준정보!$H$4,기준정보!$H$6,IF(E755&gt;=기준정보!$H$3,E755-기준정보!$H$3,IF(E755&gt;=기준정보!$H$2,기준정보!$H$5,IF(E755&gt;=기준정보!$H$1,E755-기준정보!$H$1,0))))</f>
        <v>2:00:00</v>
      </c>
      <c r="N755" s="113">
        <f t="shared" si="138"/>
        <v>0.36289351851851859</v>
      </c>
      <c r="O755" s="114">
        <f t="shared" si="139"/>
        <v>8.7094444444444434</v>
      </c>
      <c r="P755" s="120">
        <f t="shared" si="140"/>
        <v>8</v>
      </c>
      <c r="Q755" s="120">
        <f t="shared" si="141"/>
        <v>8</v>
      </c>
      <c r="R755" s="120">
        <f t="shared" si="144"/>
        <v>0</v>
      </c>
      <c r="S755" s="120">
        <f t="shared" si="142"/>
        <v>0</v>
      </c>
      <c r="T755" s="120" t="str">
        <f t="shared" si="134"/>
        <v>정</v>
      </c>
      <c r="U755" s="113">
        <f>IFERROR(IF(P755&lt;8,기준정보!$H$7-N755,0),0)</f>
        <v>0</v>
      </c>
      <c r="V755" s="120">
        <f t="shared" si="143"/>
        <v>0</v>
      </c>
      <c r="W755" s="110"/>
    </row>
    <row r="756" spans="1:23">
      <c r="A756" s="89" t="s">
        <v>1018</v>
      </c>
      <c r="B756" s="89" t="s">
        <v>294</v>
      </c>
      <c r="C756" s="89" t="s">
        <v>45</v>
      </c>
      <c r="D756" s="89" t="s">
        <v>1019</v>
      </c>
      <c r="E756" s="89" t="s">
        <v>1020</v>
      </c>
      <c r="F756" s="102">
        <f t="shared" si="133"/>
        <v>43889</v>
      </c>
      <c r="G756" s="125" t="str">
        <f t="shared" si="135"/>
        <v>2월</v>
      </c>
      <c r="H756" s="108">
        <f t="shared" si="136"/>
        <v>5</v>
      </c>
      <c r="I756" s="108" t="str">
        <f>VLOOKUP(H756,기준정보!D:E,2,FALSE)</f>
        <v>금</v>
      </c>
      <c r="J756" s="110" t="str">
        <f>IFERROR(VLOOKUP(F756,기준정보!A:B,2,FALSE),"")</f>
        <v/>
      </c>
      <c r="K756" s="110" t="str">
        <f t="shared" si="137"/>
        <v>정상근무</v>
      </c>
      <c r="L756" s="113">
        <f>IFERROR(IF(E756-D756&lt;0,기준정보!$H$11-공여사들_가공!D756+공여사들_가공!E756,E756-D756),"")</f>
        <v>0.61114583333333328</v>
      </c>
      <c r="M756" s="113">
        <f>IF(E756&gt;=기준정보!$H$4,기준정보!$H$6,IF(E756&gt;=기준정보!$H$3,E756-기준정보!$H$3,IF(E756&gt;=기준정보!$H$2,기준정보!$H$5,IF(E756&gt;=기준정보!$H$1,E756-기준정보!$H$1,0))))</f>
        <v>0</v>
      </c>
      <c r="N756" s="113">
        <f t="shared" si="138"/>
        <v>0.61114583333333328</v>
      </c>
      <c r="O756" s="114">
        <f t="shared" si="139"/>
        <v>14.667499999999999</v>
      </c>
      <c r="P756" s="120">
        <f t="shared" si="140"/>
        <v>14</v>
      </c>
      <c r="Q756" s="120">
        <f t="shared" si="141"/>
        <v>8</v>
      </c>
      <c r="R756" s="120">
        <f t="shared" si="144"/>
        <v>3</v>
      </c>
      <c r="S756" s="120">
        <f t="shared" si="142"/>
        <v>3</v>
      </c>
      <c r="T756" s="120" t="str">
        <f t="shared" si="134"/>
        <v>정</v>
      </c>
      <c r="U756" s="113">
        <f>IFERROR(IF(P756&lt;8,기준정보!$H$7-N756,0),0)</f>
        <v>0</v>
      </c>
      <c r="V756" s="120">
        <f t="shared" si="143"/>
        <v>0</v>
      </c>
      <c r="W756" s="110"/>
    </row>
    <row r="757" spans="1:23">
      <c r="A757" s="89" t="s">
        <v>1018</v>
      </c>
      <c r="B757" s="89" t="s">
        <v>295</v>
      </c>
      <c r="C757" s="89" t="s">
        <v>43</v>
      </c>
      <c r="D757" s="89" t="s">
        <v>1021</v>
      </c>
      <c r="E757" s="89" t="s">
        <v>1022</v>
      </c>
      <c r="F757" s="102">
        <f t="shared" si="133"/>
        <v>43889</v>
      </c>
      <c r="G757" s="125" t="str">
        <f t="shared" si="135"/>
        <v>2월</v>
      </c>
      <c r="H757" s="108">
        <f t="shared" si="136"/>
        <v>5</v>
      </c>
      <c r="I757" s="108" t="str">
        <f>VLOOKUP(H757,기준정보!D:E,2,FALSE)</f>
        <v>금</v>
      </c>
      <c r="J757" s="110" t="str">
        <f>IFERROR(VLOOKUP(F757,기준정보!A:B,2,FALSE),"")</f>
        <v/>
      </c>
      <c r="K757" s="110" t="str">
        <f t="shared" si="137"/>
        <v>정상근무</v>
      </c>
      <c r="L757" s="113">
        <f>IFERROR(IF(E757-D757&lt;0,기준정보!$H$11-공여사들_가공!D757+공여사들_가공!E757,E757-D757),"")</f>
        <v>0.50424768518518515</v>
      </c>
      <c r="M757" s="113" t="str">
        <f>IF(E757&gt;=기준정보!$H$4,기준정보!$H$6,IF(E757&gt;=기준정보!$H$3,E757-기준정보!$H$3,IF(E757&gt;=기준정보!$H$2,기준정보!$H$5,IF(E757&gt;=기준정보!$H$1,E757-기준정보!$H$1,0))))</f>
        <v>2:00:00</v>
      </c>
      <c r="N757" s="113">
        <f t="shared" si="138"/>
        <v>0.42091435185185183</v>
      </c>
      <c r="O757" s="114">
        <f t="shared" si="139"/>
        <v>10.101944444444444</v>
      </c>
      <c r="P757" s="120">
        <f t="shared" si="140"/>
        <v>10</v>
      </c>
      <c r="Q757" s="120">
        <f t="shared" si="141"/>
        <v>8</v>
      </c>
      <c r="R757" s="120">
        <f t="shared" si="144"/>
        <v>2</v>
      </c>
      <c r="S757" s="120">
        <f t="shared" si="142"/>
        <v>0</v>
      </c>
      <c r="T757" s="120" t="str">
        <f t="shared" si="134"/>
        <v>정</v>
      </c>
      <c r="U757" s="113">
        <f>IFERROR(IF(P757&lt;8,기준정보!$H$7-N757,0),0)</f>
        <v>0</v>
      </c>
      <c r="V757" s="120">
        <f t="shared" si="143"/>
        <v>0</v>
      </c>
      <c r="W757" s="110"/>
    </row>
    <row r="758" spans="1:23">
      <c r="A758" s="89" t="s">
        <v>1018</v>
      </c>
      <c r="B758" s="89" t="s">
        <v>296</v>
      </c>
      <c r="C758" s="89" t="s">
        <v>46</v>
      </c>
      <c r="D758" s="89" t="s">
        <v>1023</v>
      </c>
      <c r="E758" s="89" t="s">
        <v>1024</v>
      </c>
      <c r="F758" s="102">
        <f t="shared" si="133"/>
        <v>43889</v>
      </c>
      <c r="G758" s="125" t="str">
        <f t="shared" si="135"/>
        <v>2월</v>
      </c>
      <c r="H758" s="108">
        <f t="shared" si="136"/>
        <v>5</v>
      </c>
      <c r="I758" s="108" t="str">
        <f>VLOOKUP(H758,기준정보!D:E,2,FALSE)</f>
        <v>금</v>
      </c>
      <c r="J758" s="110" t="str">
        <f>IFERROR(VLOOKUP(F758,기준정보!A:B,2,FALSE),"")</f>
        <v/>
      </c>
      <c r="K758" s="110" t="str">
        <f t="shared" si="137"/>
        <v>정상근무</v>
      </c>
      <c r="L758" s="113">
        <f>IFERROR(IF(E758-D758&lt;0,기준정보!$H$11-공여사들_가공!D758+공여사들_가공!E758,E758-D758),"")</f>
        <v>0.39211805555555557</v>
      </c>
      <c r="M758" s="113">
        <f>IF(E758&gt;=기준정보!$H$4,기준정보!$H$6,IF(E758&gt;=기준정보!$H$3,E758-기준정보!$H$3,IF(E758&gt;=기준정보!$H$2,기준정보!$H$5,IF(E758&gt;=기준정보!$H$1,E758-기준정보!$H$1,0))))</f>
        <v>3.7928240740740748E-2</v>
      </c>
      <c r="N758" s="113">
        <f t="shared" si="138"/>
        <v>0.35418981481481482</v>
      </c>
      <c r="O758" s="114">
        <f t="shared" si="139"/>
        <v>8.5005555555555556</v>
      </c>
      <c r="P758" s="120">
        <f t="shared" si="140"/>
        <v>8</v>
      </c>
      <c r="Q758" s="120">
        <f t="shared" si="141"/>
        <v>8</v>
      </c>
      <c r="R758" s="120">
        <f t="shared" si="144"/>
        <v>0</v>
      </c>
      <c r="S758" s="120">
        <f t="shared" si="142"/>
        <v>0</v>
      </c>
      <c r="T758" s="120" t="str">
        <f t="shared" si="134"/>
        <v>정</v>
      </c>
      <c r="U758" s="113">
        <f>IFERROR(IF(P758&lt;8,기준정보!$H$7-N758,0),0)</f>
        <v>0</v>
      </c>
      <c r="V758" s="120">
        <f t="shared" si="143"/>
        <v>0</v>
      </c>
      <c r="W758" s="110"/>
    </row>
    <row r="759" spans="1:23">
      <c r="A759" s="89" t="s">
        <v>1018</v>
      </c>
      <c r="B759" s="89" t="s">
        <v>297</v>
      </c>
      <c r="C759" s="89" t="s">
        <v>45</v>
      </c>
      <c r="D759" s="89" t="s">
        <v>1025</v>
      </c>
      <c r="E759" s="89" t="s">
        <v>1026</v>
      </c>
      <c r="F759" s="102">
        <f t="shared" si="133"/>
        <v>43889</v>
      </c>
      <c r="G759" s="125" t="str">
        <f t="shared" si="135"/>
        <v>2월</v>
      </c>
      <c r="H759" s="108">
        <f t="shared" si="136"/>
        <v>5</v>
      </c>
      <c r="I759" s="108" t="str">
        <f>VLOOKUP(H759,기준정보!D:E,2,FALSE)</f>
        <v>금</v>
      </c>
      <c r="J759" s="110" t="str">
        <f>IFERROR(VLOOKUP(F759,기준정보!A:B,2,FALSE),"")</f>
        <v/>
      </c>
      <c r="K759" s="110" t="str">
        <f t="shared" si="137"/>
        <v>정상근무</v>
      </c>
      <c r="L759" s="113">
        <f>IFERROR(IF(E759-D759&lt;0,기준정보!$H$11-공여사들_가공!D759+공여사들_가공!E759,E759-D759),"")</f>
        <v>0.3470138888888889</v>
      </c>
      <c r="M759" s="113" t="str">
        <f>IF(E759&gt;=기준정보!$H$4,기준정보!$H$6,IF(E759&gt;=기준정보!$H$3,E759-기준정보!$H$3,IF(E759&gt;=기준정보!$H$2,기준정보!$H$5,IF(E759&gt;=기준정보!$H$1,E759-기준정보!$H$1,0))))</f>
        <v>1:00:00</v>
      </c>
      <c r="N759" s="113">
        <f t="shared" si="138"/>
        <v>0.30534722222222221</v>
      </c>
      <c r="O759" s="114">
        <f t="shared" si="139"/>
        <v>7.3283333333333331</v>
      </c>
      <c r="P759" s="120">
        <f t="shared" si="140"/>
        <v>7</v>
      </c>
      <c r="Q759" s="120">
        <f t="shared" si="141"/>
        <v>7</v>
      </c>
      <c r="R759" s="120">
        <f t="shared" si="144"/>
        <v>0</v>
      </c>
      <c r="S759" s="120">
        <f t="shared" si="142"/>
        <v>0</v>
      </c>
      <c r="T759" s="120" t="str">
        <f t="shared" si="134"/>
        <v>정</v>
      </c>
      <c r="U759" s="113">
        <f>IFERROR(IF(P759&lt;8,기준정보!$H$7-N759,0),0)</f>
        <v>2.7986111111111101E-2</v>
      </c>
      <c r="V759" s="120">
        <f t="shared" si="143"/>
        <v>40</v>
      </c>
      <c r="W759" s="110"/>
    </row>
    <row r="760" spans="1:23">
      <c r="A760" s="89" t="s">
        <v>1018</v>
      </c>
      <c r="B760" s="89" t="s">
        <v>298</v>
      </c>
      <c r="C760" s="89" t="s">
        <v>48</v>
      </c>
      <c r="D760" s="89" t="s">
        <v>1027</v>
      </c>
      <c r="E760" s="89" t="s">
        <v>1028</v>
      </c>
      <c r="F760" s="102">
        <f t="shared" si="133"/>
        <v>43889</v>
      </c>
      <c r="G760" s="125" t="str">
        <f t="shared" si="135"/>
        <v>2월</v>
      </c>
      <c r="H760" s="108">
        <f t="shared" si="136"/>
        <v>5</v>
      </c>
      <c r="I760" s="108" t="str">
        <f>VLOOKUP(H760,기준정보!D:E,2,FALSE)</f>
        <v>금</v>
      </c>
      <c r="J760" s="110" t="str">
        <f>IFERROR(VLOOKUP(F760,기준정보!A:B,2,FALSE),"")</f>
        <v/>
      </c>
      <c r="K760" s="110" t="str">
        <f t="shared" si="137"/>
        <v>정상근무</v>
      </c>
      <c r="L760" s="113">
        <f>IFERROR(IF(E760-D760&lt;0,기준정보!$H$11-공여사들_가공!D760+공여사들_가공!E760,E760-D760),"")</f>
        <v>0.38431712962962966</v>
      </c>
      <c r="M760" s="113">
        <f>IF(E760&gt;=기준정보!$H$4,기준정보!$H$6,IF(E760&gt;=기준정보!$H$3,E760-기준정보!$H$3,IF(E760&gt;=기준정보!$H$2,기준정보!$H$5,IF(E760&gt;=기준정보!$H$1,E760-기준정보!$H$1,0))))</f>
        <v>2.3217592592592595E-2</v>
      </c>
      <c r="N760" s="113">
        <f t="shared" si="138"/>
        <v>0.36109953703703707</v>
      </c>
      <c r="O760" s="114">
        <f t="shared" si="139"/>
        <v>8.6663888888888891</v>
      </c>
      <c r="P760" s="120">
        <f t="shared" si="140"/>
        <v>8</v>
      </c>
      <c r="Q760" s="120">
        <f t="shared" si="141"/>
        <v>8</v>
      </c>
      <c r="R760" s="120">
        <f t="shared" si="144"/>
        <v>0</v>
      </c>
      <c r="S760" s="120">
        <f t="shared" si="142"/>
        <v>0</v>
      </c>
      <c r="T760" s="120" t="str">
        <f t="shared" si="134"/>
        <v>정</v>
      </c>
      <c r="U760" s="113">
        <f>IFERROR(IF(P760&lt;8,기준정보!$H$7-N760,0),0)</f>
        <v>0</v>
      </c>
      <c r="V760" s="120">
        <f t="shared" si="143"/>
        <v>0</v>
      </c>
      <c r="W760" s="110"/>
    </row>
    <row r="761" spans="1:23">
      <c r="A761" s="89" t="s">
        <v>1018</v>
      </c>
      <c r="B761" s="89" t="s">
        <v>299</v>
      </c>
      <c r="C761" s="89" t="s">
        <v>47</v>
      </c>
      <c r="D761" s="89" t="s">
        <v>279</v>
      </c>
      <c r="E761" s="89" t="s">
        <v>1029</v>
      </c>
      <c r="F761" s="102">
        <f t="shared" si="133"/>
        <v>43889</v>
      </c>
      <c r="G761" s="125" t="str">
        <f t="shared" si="135"/>
        <v>2월</v>
      </c>
      <c r="H761" s="108">
        <f t="shared" si="136"/>
        <v>5</v>
      </c>
      <c r="I761" s="108" t="str">
        <f>VLOOKUP(H761,기준정보!D:E,2,FALSE)</f>
        <v>금</v>
      </c>
      <c r="J761" s="110" t="str">
        <f>IFERROR(VLOOKUP(F761,기준정보!A:B,2,FALSE),"")</f>
        <v/>
      </c>
      <c r="K761" s="110" t="str">
        <f t="shared" si="137"/>
        <v>정상근무</v>
      </c>
      <c r="L761" s="113">
        <f>IFERROR(IF(E761-D761&lt;0,기준정보!$H$11-공여사들_가공!D761+공여사들_가공!E761,E761-D761),"")</f>
        <v>0.50575231481481486</v>
      </c>
      <c r="M761" s="113" t="str">
        <f>IF(E761&gt;=기준정보!$H$4,기준정보!$H$6,IF(E761&gt;=기준정보!$H$3,E761-기준정보!$H$3,IF(E761&gt;=기준정보!$H$2,기준정보!$H$5,IF(E761&gt;=기준정보!$H$1,E761-기준정보!$H$1,0))))</f>
        <v>2:00:00</v>
      </c>
      <c r="N761" s="113">
        <f t="shared" si="138"/>
        <v>0.42241898148148155</v>
      </c>
      <c r="O761" s="114">
        <f t="shared" si="139"/>
        <v>10.138055555555555</v>
      </c>
      <c r="P761" s="120">
        <f t="shared" si="140"/>
        <v>10</v>
      </c>
      <c r="Q761" s="120">
        <f t="shared" si="141"/>
        <v>8</v>
      </c>
      <c r="R761" s="120">
        <f t="shared" si="144"/>
        <v>2</v>
      </c>
      <c r="S761" s="120">
        <f t="shared" si="142"/>
        <v>0</v>
      </c>
      <c r="T761" s="120" t="str">
        <f t="shared" si="134"/>
        <v>정</v>
      </c>
      <c r="U761" s="113">
        <f>IFERROR(IF(P761&lt;8,기준정보!$H$7-N761,0),0)</f>
        <v>0</v>
      </c>
      <c r="V761" s="120">
        <f t="shared" si="143"/>
        <v>0</v>
      </c>
      <c r="W761" s="110"/>
    </row>
    <row r="762" spans="1:23">
      <c r="A762" s="89" t="s">
        <v>1018</v>
      </c>
      <c r="B762" s="89" t="s">
        <v>300</v>
      </c>
      <c r="C762" s="89" t="s">
        <v>47</v>
      </c>
      <c r="D762" s="89" t="s">
        <v>1030</v>
      </c>
      <c r="E762" s="89" t="s">
        <v>1031</v>
      </c>
      <c r="F762" s="102">
        <f t="shared" si="133"/>
        <v>43889</v>
      </c>
      <c r="G762" s="125" t="str">
        <f t="shared" si="135"/>
        <v>2월</v>
      </c>
      <c r="H762" s="108">
        <f t="shared" si="136"/>
        <v>5</v>
      </c>
      <c r="I762" s="108" t="str">
        <f>VLOOKUP(H762,기준정보!D:E,2,FALSE)</f>
        <v>금</v>
      </c>
      <c r="J762" s="110" t="str">
        <f>IFERROR(VLOOKUP(F762,기준정보!A:B,2,FALSE),"")</f>
        <v/>
      </c>
      <c r="K762" s="110" t="str">
        <f t="shared" si="137"/>
        <v>정상근무</v>
      </c>
      <c r="L762" s="113">
        <f>IFERROR(IF(E762-D762&lt;0,기준정보!$H$11-공여사들_가공!D762+공여사들_가공!E762,E762-D762),"")</f>
        <v>0.54792824074074065</v>
      </c>
      <c r="M762" s="113" t="str">
        <f>IF(E762&gt;=기준정보!$H$4,기준정보!$H$6,IF(E762&gt;=기준정보!$H$3,E762-기준정보!$H$3,IF(E762&gt;=기준정보!$H$2,기준정보!$H$5,IF(E762&gt;=기준정보!$H$1,E762-기준정보!$H$1,0))))</f>
        <v>2:00:00</v>
      </c>
      <c r="N762" s="113">
        <f t="shared" si="138"/>
        <v>0.46459490740740733</v>
      </c>
      <c r="O762" s="114">
        <f t="shared" si="139"/>
        <v>11.150277777777777</v>
      </c>
      <c r="P762" s="120">
        <f t="shared" si="140"/>
        <v>11</v>
      </c>
      <c r="Q762" s="120">
        <f t="shared" si="141"/>
        <v>8</v>
      </c>
      <c r="R762" s="120">
        <f t="shared" si="144"/>
        <v>3</v>
      </c>
      <c r="S762" s="120">
        <f t="shared" si="142"/>
        <v>0</v>
      </c>
      <c r="T762" s="120" t="str">
        <f t="shared" si="134"/>
        <v>정</v>
      </c>
      <c r="U762" s="113">
        <f>IFERROR(IF(P762&lt;8,기준정보!$H$7-N762,0),0)</f>
        <v>0</v>
      </c>
      <c r="V762" s="120">
        <f t="shared" si="143"/>
        <v>0</v>
      </c>
      <c r="W762" s="110"/>
    </row>
    <row r="763" spans="1:23">
      <c r="A763" s="89" t="s">
        <v>1018</v>
      </c>
      <c r="B763" s="89" t="s">
        <v>301</v>
      </c>
      <c r="C763" s="89" t="s">
        <v>44</v>
      </c>
      <c r="D763" s="89" t="s">
        <v>1032</v>
      </c>
      <c r="E763" s="89" t="s">
        <v>1033</v>
      </c>
      <c r="F763" s="102">
        <f t="shared" si="133"/>
        <v>43889</v>
      </c>
      <c r="G763" s="125" t="str">
        <f t="shared" si="135"/>
        <v>2월</v>
      </c>
      <c r="H763" s="108">
        <f t="shared" si="136"/>
        <v>5</v>
      </c>
      <c r="I763" s="108" t="str">
        <f>VLOOKUP(H763,기준정보!D:E,2,FALSE)</f>
        <v>금</v>
      </c>
      <c r="J763" s="110" t="str">
        <f>IFERROR(VLOOKUP(F763,기준정보!A:B,2,FALSE),"")</f>
        <v/>
      </c>
      <c r="K763" s="110" t="str">
        <f t="shared" si="137"/>
        <v>정상근무</v>
      </c>
      <c r="L763" s="113">
        <f>IFERROR(IF(E763-D763&lt;0,기준정보!$H$11-공여사들_가공!D763+공여사들_가공!E763,E763-D763),"")</f>
        <v>0.51762731481481483</v>
      </c>
      <c r="M763" s="113" t="str">
        <f>IF(E763&gt;=기준정보!$H$4,기준정보!$H$6,IF(E763&gt;=기준정보!$H$3,E763-기준정보!$H$3,IF(E763&gt;=기준정보!$H$2,기준정보!$H$5,IF(E763&gt;=기준정보!$H$1,E763-기준정보!$H$1,0))))</f>
        <v>2:00:00</v>
      </c>
      <c r="N763" s="113">
        <f t="shared" si="138"/>
        <v>0.43429398148148152</v>
      </c>
      <c r="O763" s="114">
        <f t="shared" si="139"/>
        <v>10.423055555555555</v>
      </c>
      <c r="P763" s="120">
        <f t="shared" si="140"/>
        <v>10</v>
      </c>
      <c r="Q763" s="120">
        <f t="shared" si="141"/>
        <v>8</v>
      </c>
      <c r="R763" s="120">
        <f t="shared" si="144"/>
        <v>2</v>
      </c>
      <c r="S763" s="120">
        <f t="shared" si="142"/>
        <v>0</v>
      </c>
      <c r="T763" s="120" t="str">
        <f t="shared" si="134"/>
        <v>정</v>
      </c>
      <c r="U763" s="113">
        <f>IFERROR(IF(P763&lt;8,기준정보!$H$7-N763,0),0)</f>
        <v>0</v>
      </c>
      <c r="V763" s="120">
        <f t="shared" si="143"/>
        <v>0</v>
      </c>
      <c r="W763" s="110"/>
    </row>
    <row r="764" spans="1:23">
      <c r="A764" s="89" t="s">
        <v>1018</v>
      </c>
      <c r="B764" s="89" t="s">
        <v>288</v>
      </c>
      <c r="C764" s="89" t="s">
        <v>45</v>
      </c>
      <c r="D764" s="89" t="s">
        <v>50</v>
      </c>
      <c r="E764" s="89" t="s">
        <v>50</v>
      </c>
      <c r="F764" s="102">
        <f t="shared" si="133"/>
        <v>43889</v>
      </c>
      <c r="G764" s="125" t="str">
        <f t="shared" si="135"/>
        <v>2월</v>
      </c>
      <c r="H764" s="108">
        <f t="shared" si="136"/>
        <v>5</v>
      </c>
      <c r="I764" s="108" t="str">
        <f>VLOOKUP(H764,기준정보!D:E,2,FALSE)</f>
        <v>금</v>
      </c>
      <c r="J764" s="110" t="str">
        <f>IFERROR(VLOOKUP(F764,기준정보!A:B,2,FALSE),"")</f>
        <v/>
      </c>
      <c r="K764" s="110" t="str">
        <f t="shared" si="137"/>
        <v>정상근무</v>
      </c>
      <c r="L764" s="113" t="str">
        <f>IFERROR(IF(E764-D764&lt;0,기준정보!$H$11-공여사들_가공!D764+공여사들_가공!E764,E764-D764),"")</f>
        <v/>
      </c>
      <c r="M764" s="113">
        <f>IF(E764&gt;=기준정보!$H$4,기준정보!$H$6,IF(E764&gt;=기준정보!$H$3,E764-기준정보!$H$3,IF(E764&gt;=기준정보!$H$2,기준정보!$H$5,IF(E764&gt;=기준정보!$H$1,E764-기준정보!$H$1,0))))</f>
        <v>0</v>
      </c>
      <c r="N764" s="113" t="str">
        <f t="shared" si="138"/>
        <v/>
      </c>
      <c r="O764" s="114" t="str">
        <f t="shared" si="139"/>
        <v/>
      </c>
      <c r="P764" s="120">
        <f t="shared" si="140"/>
        <v>0</v>
      </c>
      <c r="Q764" s="120">
        <f t="shared" si="141"/>
        <v>0</v>
      </c>
      <c r="R764" s="120">
        <f t="shared" si="144"/>
        <v>0</v>
      </c>
      <c r="S764" s="120">
        <f t="shared" si="142"/>
        <v>0</v>
      </c>
      <c r="T764" s="120" t="str">
        <f t="shared" si="134"/>
        <v/>
      </c>
      <c r="U764" s="113">
        <f>IFERROR(IF(P764&lt;8,기준정보!$H$7-N764,0),0)</f>
        <v>0</v>
      </c>
      <c r="V764" s="120">
        <f t="shared" si="143"/>
        <v>0</v>
      </c>
      <c r="W764" s="110"/>
    </row>
    <row r="765" spans="1:23">
      <c r="A765" s="89" t="s">
        <v>1018</v>
      </c>
      <c r="B765" s="89" t="s">
        <v>289</v>
      </c>
      <c r="C765" s="89" t="s">
        <v>44</v>
      </c>
      <c r="D765" s="89" t="s">
        <v>1034</v>
      </c>
      <c r="E765" s="89" t="s">
        <v>1035</v>
      </c>
      <c r="F765" s="102">
        <f t="shared" si="133"/>
        <v>43889</v>
      </c>
      <c r="G765" s="125" t="str">
        <f t="shared" si="135"/>
        <v>2월</v>
      </c>
      <c r="H765" s="108">
        <f t="shared" si="136"/>
        <v>5</v>
      </c>
      <c r="I765" s="108" t="str">
        <f>VLOOKUP(H765,기준정보!D:E,2,FALSE)</f>
        <v>금</v>
      </c>
      <c r="J765" s="110" t="str">
        <f>IFERROR(VLOOKUP(F765,기준정보!A:B,2,FALSE),"")</f>
        <v/>
      </c>
      <c r="K765" s="110" t="str">
        <f t="shared" si="137"/>
        <v>정상근무</v>
      </c>
      <c r="L765" s="113">
        <f>IFERROR(IF(E765-D765&lt;0,기준정보!$H$11-공여사들_가공!D765+공여사들_가공!E765,E765-D765),"")</f>
        <v>0.46696759259259257</v>
      </c>
      <c r="M765" s="113" t="str">
        <f>IF(E765&gt;=기준정보!$H$4,기준정보!$H$6,IF(E765&gt;=기준정보!$H$3,E765-기준정보!$H$3,IF(E765&gt;=기준정보!$H$2,기준정보!$H$5,IF(E765&gt;=기준정보!$H$1,E765-기준정보!$H$1,0))))</f>
        <v>2:00:00</v>
      </c>
      <c r="N765" s="113">
        <f t="shared" si="138"/>
        <v>0.38363425925925926</v>
      </c>
      <c r="O765" s="114">
        <f t="shared" si="139"/>
        <v>9.2072222222222209</v>
      </c>
      <c r="P765" s="120">
        <f t="shared" si="140"/>
        <v>9</v>
      </c>
      <c r="Q765" s="120">
        <f t="shared" si="141"/>
        <v>8</v>
      </c>
      <c r="R765" s="120">
        <f t="shared" si="144"/>
        <v>1</v>
      </c>
      <c r="S765" s="120">
        <f t="shared" si="142"/>
        <v>0</v>
      </c>
      <c r="T765" s="120" t="str">
        <f t="shared" si="134"/>
        <v>정</v>
      </c>
      <c r="U765" s="113">
        <f>IFERROR(IF(P765&lt;8,기준정보!$H$7-N765,0),0)</f>
        <v>0</v>
      </c>
      <c r="V765" s="120">
        <f t="shared" si="143"/>
        <v>0</v>
      </c>
      <c r="W765" s="110"/>
    </row>
    <row r="766" spans="1:23">
      <c r="A766" s="89" t="s">
        <v>1018</v>
      </c>
      <c r="B766" s="89" t="s">
        <v>290</v>
      </c>
      <c r="C766" s="89" t="s">
        <v>49</v>
      </c>
      <c r="D766" s="89" t="s">
        <v>168</v>
      </c>
      <c r="E766" s="89" t="s">
        <v>203</v>
      </c>
      <c r="F766" s="102">
        <f t="shared" si="133"/>
        <v>43889</v>
      </c>
      <c r="G766" s="125" t="str">
        <f t="shared" si="135"/>
        <v>2월</v>
      </c>
      <c r="H766" s="108">
        <f t="shared" si="136"/>
        <v>5</v>
      </c>
      <c r="I766" s="108" t="str">
        <f>VLOOKUP(H766,기준정보!D:E,2,FALSE)</f>
        <v>금</v>
      </c>
      <c r="J766" s="110" t="str">
        <f>IFERROR(VLOOKUP(F766,기준정보!A:B,2,FALSE),"")</f>
        <v/>
      </c>
      <c r="K766" s="110" t="str">
        <f t="shared" si="137"/>
        <v>정상근무</v>
      </c>
      <c r="L766" s="113">
        <f>IFERROR(IF(E766-D766&lt;0,기준정보!$H$11-공여사들_가공!D766+공여사들_가공!E766,E766-D766),"")</f>
        <v>0.37666666666666676</v>
      </c>
      <c r="M766" s="113">
        <f>IF(E766&gt;=기준정보!$H$4,기준정보!$H$6,IF(E766&gt;=기준정보!$H$3,E766-기준정보!$H$3,IF(E766&gt;=기준정보!$H$2,기준정보!$H$5,IF(E766&gt;=기준정보!$H$1,E766-기준정보!$H$1,0))))</f>
        <v>1.4976851851851936E-2</v>
      </c>
      <c r="N766" s="113">
        <f t="shared" si="138"/>
        <v>0.36168981481481483</v>
      </c>
      <c r="O766" s="114">
        <f t="shared" si="139"/>
        <v>8.6805555555555554</v>
      </c>
      <c r="P766" s="120">
        <f t="shared" si="140"/>
        <v>8</v>
      </c>
      <c r="Q766" s="120">
        <f t="shared" si="141"/>
        <v>8</v>
      </c>
      <c r="R766" s="120">
        <f t="shared" si="144"/>
        <v>0</v>
      </c>
      <c r="S766" s="120">
        <f t="shared" si="142"/>
        <v>0</v>
      </c>
      <c r="T766" s="120" t="str">
        <f t="shared" si="134"/>
        <v>정</v>
      </c>
      <c r="U766" s="113">
        <f>IFERROR(IF(P766&lt;8,기준정보!$H$7-N766,0),0)</f>
        <v>0</v>
      </c>
      <c r="V766" s="120">
        <f t="shared" si="143"/>
        <v>0</v>
      </c>
      <c r="W766" s="110"/>
    </row>
    <row r="767" spans="1:23">
      <c r="A767" s="89" t="s">
        <v>1018</v>
      </c>
      <c r="B767" s="89" t="s">
        <v>291</v>
      </c>
      <c r="C767" s="89" t="s">
        <v>309</v>
      </c>
      <c r="D767" s="89" t="s">
        <v>1036</v>
      </c>
      <c r="E767" s="89" t="s">
        <v>1037</v>
      </c>
      <c r="F767" s="102">
        <f t="shared" si="133"/>
        <v>43889</v>
      </c>
      <c r="G767" s="125" t="str">
        <f t="shared" si="135"/>
        <v>2월</v>
      </c>
      <c r="H767" s="108">
        <f t="shared" si="136"/>
        <v>5</v>
      </c>
      <c r="I767" s="108" t="str">
        <f>VLOOKUP(H767,기준정보!D:E,2,FALSE)</f>
        <v>금</v>
      </c>
      <c r="J767" s="110" t="str">
        <f>IFERROR(VLOOKUP(F767,기준정보!A:B,2,FALSE),"")</f>
        <v/>
      </c>
      <c r="K767" s="110" t="str">
        <f t="shared" si="137"/>
        <v>정상근무</v>
      </c>
      <c r="L767" s="113">
        <f>IFERROR(IF(E767-D767&lt;0,기준정보!$H$11-공여사들_가공!D767+공여사들_가공!E767,E767-D767),"")</f>
        <v>0.39157407407407413</v>
      </c>
      <c r="M767" s="113">
        <f>IF(E767&gt;=기준정보!$H$4,기준정보!$H$6,IF(E767&gt;=기준정보!$H$3,E767-기준정보!$H$3,IF(E767&gt;=기준정보!$H$2,기준정보!$H$5,IF(E767&gt;=기준정보!$H$1,E767-기준정보!$H$1,0))))</f>
        <v>3.1886574074074137E-2</v>
      </c>
      <c r="N767" s="113">
        <f t="shared" si="138"/>
        <v>0.35968749999999999</v>
      </c>
      <c r="O767" s="114">
        <f t="shared" si="139"/>
        <v>8.6325000000000003</v>
      </c>
      <c r="P767" s="120">
        <f t="shared" si="140"/>
        <v>8</v>
      </c>
      <c r="Q767" s="120">
        <f t="shared" si="141"/>
        <v>8</v>
      </c>
      <c r="R767" s="120">
        <f t="shared" si="144"/>
        <v>0</v>
      </c>
      <c r="S767" s="120">
        <f t="shared" si="142"/>
        <v>0</v>
      </c>
      <c r="T767" s="120" t="str">
        <f t="shared" si="134"/>
        <v>정</v>
      </c>
      <c r="U767" s="113">
        <f>IFERROR(IF(P767&lt;8,기준정보!$H$7-N767,0),0)</f>
        <v>0</v>
      </c>
      <c r="V767" s="120">
        <f t="shared" si="143"/>
        <v>0</v>
      </c>
      <c r="W767" s="110"/>
    </row>
    <row r="768" spans="1:23">
      <c r="A768" s="89" t="s">
        <v>1018</v>
      </c>
      <c r="B768" s="89" t="s">
        <v>292</v>
      </c>
      <c r="C768" s="89" t="s">
        <v>45</v>
      </c>
      <c r="D768" s="89" t="s">
        <v>1000</v>
      </c>
      <c r="E768" s="89" t="s">
        <v>1038</v>
      </c>
      <c r="F768" s="102">
        <f t="shared" si="133"/>
        <v>43889</v>
      </c>
      <c r="G768" s="125" t="str">
        <f t="shared" si="135"/>
        <v>2월</v>
      </c>
      <c r="H768" s="108">
        <f t="shared" si="136"/>
        <v>5</v>
      </c>
      <c r="I768" s="108" t="str">
        <f>VLOOKUP(H768,기준정보!D:E,2,FALSE)</f>
        <v>금</v>
      </c>
      <c r="J768" s="110" t="str">
        <f>IFERROR(VLOOKUP(F768,기준정보!A:B,2,FALSE),"")</f>
        <v/>
      </c>
      <c r="K768" s="110" t="str">
        <f t="shared" si="137"/>
        <v>정상근무</v>
      </c>
      <c r="L768" s="113">
        <f>IFERROR(IF(E768-D768&lt;0,기준정보!$H$11-공여사들_가공!D768+공여사들_가공!E768,E768-D768),"")</f>
        <v>0.46523148148148152</v>
      </c>
      <c r="M768" s="113" t="str">
        <f>IF(E768&gt;=기준정보!$H$4,기준정보!$H$6,IF(E768&gt;=기준정보!$H$3,E768-기준정보!$H$3,IF(E768&gt;=기준정보!$H$2,기준정보!$H$5,IF(E768&gt;=기준정보!$H$1,E768-기준정보!$H$1,0))))</f>
        <v>2:00:00</v>
      </c>
      <c r="N768" s="113">
        <f t="shared" si="138"/>
        <v>0.38189814814814821</v>
      </c>
      <c r="O768" s="114">
        <f t="shared" si="139"/>
        <v>9.1655555555555566</v>
      </c>
      <c r="P768" s="120">
        <f t="shared" si="140"/>
        <v>9</v>
      </c>
      <c r="Q768" s="120">
        <f t="shared" si="141"/>
        <v>8</v>
      </c>
      <c r="R768" s="120">
        <f t="shared" si="144"/>
        <v>1</v>
      </c>
      <c r="S768" s="120">
        <f t="shared" si="142"/>
        <v>0</v>
      </c>
      <c r="T768" s="120" t="str">
        <f t="shared" si="134"/>
        <v>정</v>
      </c>
      <c r="U768" s="113">
        <f>IFERROR(IF(P768&lt;8,기준정보!$H$7-N768,0),0)</f>
        <v>0</v>
      </c>
      <c r="V768" s="120">
        <f t="shared" si="143"/>
        <v>0</v>
      </c>
      <c r="W768" s="110"/>
    </row>
    <row r="769" spans="1:23">
      <c r="A769" s="89" t="s">
        <v>1039</v>
      </c>
      <c r="B769" s="89" t="s">
        <v>294</v>
      </c>
      <c r="C769" s="89" t="s">
        <v>45</v>
      </c>
      <c r="D769" s="89" t="s">
        <v>1040</v>
      </c>
      <c r="E769" s="89" t="s">
        <v>1041</v>
      </c>
      <c r="F769" s="102">
        <f t="shared" si="133"/>
        <v>43890</v>
      </c>
      <c r="G769" s="125" t="str">
        <f t="shared" si="135"/>
        <v>2월</v>
      </c>
      <c r="H769" s="108">
        <f t="shared" si="136"/>
        <v>6</v>
      </c>
      <c r="I769" s="108" t="str">
        <f>VLOOKUP(H769,기준정보!D:E,2,FALSE)</f>
        <v>토</v>
      </c>
      <c r="J769" s="110" t="str">
        <f>IFERROR(VLOOKUP(F769,기준정보!A:B,2,FALSE),"")</f>
        <v/>
      </c>
      <c r="K769" s="110" t="str">
        <f t="shared" si="137"/>
        <v>휴무</v>
      </c>
      <c r="L769" s="113">
        <f>IFERROR(IF(E769-D769&lt;0,기준정보!$H$11-공여사들_가공!D769+공여사들_가공!E769,E769-D769),"")</f>
        <v>0.38131944444444454</v>
      </c>
      <c r="M769" s="113" t="str">
        <f>IF(E769&gt;=기준정보!$H$4,기준정보!$H$6,IF(E769&gt;=기준정보!$H$3,E769-기준정보!$H$3,IF(E769&gt;=기준정보!$H$2,기준정보!$H$5,IF(E769&gt;=기준정보!$H$1,E769-기준정보!$H$1,0))))</f>
        <v>2:00:00</v>
      </c>
      <c r="N769" s="113">
        <f t="shared" si="138"/>
        <v>0.29798611111111123</v>
      </c>
      <c r="O769" s="114">
        <f t="shared" si="139"/>
        <v>7.1516666666666673</v>
      </c>
      <c r="P769" s="120">
        <f t="shared" si="140"/>
        <v>7</v>
      </c>
      <c r="Q769" s="120">
        <f t="shared" si="141"/>
        <v>7</v>
      </c>
      <c r="R769" s="120">
        <f t="shared" si="144"/>
        <v>0</v>
      </c>
      <c r="S769" s="120">
        <f t="shared" si="142"/>
        <v>0</v>
      </c>
      <c r="T769" s="120" t="str">
        <f t="shared" si="134"/>
        <v>특</v>
      </c>
      <c r="U769" s="113">
        <f>IFERROR(IF(P769&lt;8,기준정보!$H$7-N769,0),0)</f>
        <v>3.5347222222222086E-2</v>
      </c>
      <c r="V769" s="120">
        <f t="shared" si="143"/>
        <v>51</v>
      </c>
      <c r="W769" s="110"/>
    </row>
    <row r="770" spans="1:23">
      <c r="A770" s="89" t="s">
        <v>1039</v>
      </c>
      <c r="B770" s="89" t="s">
        <v>295</v>
      </c>
      <c r="C770" s="89" t="s">
        <v>43</v>
      </c>
      <c r="D770" s="89" t="s">
        <v>50</v>
      </c>
      <c r="E770" s="89" t="s">
        <v>50</v>
      </c>
      <c r="F770" s="102">
        <f t="shared" ref="F770:F833" si="145">DATE(LEFT(A770,4),MID(A770,6,2),MID(A770,9,2))</f>
        <v>43890</v>
      </c>
      <c r="G770" s="125" t="str">
        <f t="shared" si="135"/>
        <v>2월</v>
      </c>
      <c r="H770" s="108">
        <f t="shared" si="136"/>
        <v>6</v>
      </c>
      <c r="I770" s="108" t="str">
        <f>VLOOKUP(H770,기준정보!D:E,2,FALSE)</f>
        <v>토</v>
      </c>
      <c r="J770" s="110" t="str">
        <f>IFERROR(VLOOKUP(F770,기준정보!A:B,2,FALSE),"")</f>
        <v/>
      </c>
      <c r="K770" s="110" t="str">
        <f t="shared" si="137"/>
        <v>휴무</v>
      </c>
      <c r="L770" s="113" t="str">
        <f>IFERROR(IF(E770-D770&lt;0,기준정보!$H$11-공여사들_가공!D770+공여사들_가공!E770,E770-D770),"")</f>
        <v/>
      </c>
      <c r="M770" s="113">
        <f>IF(E770&gt;=기준정보!$H$4,기준정보!$H$6,IF(E770&gt;=기준정보!$H$3,E770-기준정보!$H$3,IF(E770&gt;=기준정보!$H$2,기준정보!$H$5,IF(E770&gt;=기준정보!$H$1,E770-기준정보!$H$1,0))))</f>
        <v>0</v>
      </c>
      <c r="N770" s="113" t="str">
        <f t="shared" si="138"/>
        <v/>
      </c>
      <c r="O770" s="114" t="str">
        <f t="shared" si="139"/>
        <v/>
      </c>
      <c r="P770" s="120">
        <f t="shared" si="140"/>
        <v>0</v>
      </c>
      <c r="Q770" s="120">
        <f t="shared" si="141"/>
        <v>0</v>
      </c>
      <c r="R770" s="120">
        <f t="shared" si="144"/>
        <v>0</v>
      </c>
      <c r="S770" s="120">
        <f t="shared" si="142"/>
        <v>0</v>
      </c>
      <c r="T770" s="120" t="str">
        <f t="shared" ref="T770:T833" si="146">IF(AND(K770="휴무",P770&gt;0),"특",IF(P770&gt;0,"정",""))</f>
        <v/>
      </c>
      <c r="U770" s="113">
        <f>IFERROR(IF(P770&lt;8,기준정보!$H$7-N770,0),0)</f>
        <v>0</v>
      </c>
      <c r="V770" s="120">
        <f t="shared" si="143"/>
        <v>0</v>
      </c>
      <c r="W770" s="110"/>
    </row>
    <row r="771" spans="1:23">
      <c r="A771" s="89" t="s">
        <v>1039</v>
      </c>
      <c r="B771" s="89" t="s">
        <v>296</v>
      </c>
      <c r="C771" s="89" t="s">
        <v>46</v>
      </c>
      <c r="D771" s="89" t="s">
        <v>50</v>
      </c>
      <c r="E771" s="89" t="s">
        <v>50</v>
      </c>
      <c r="F771" s="102">
        <f t="shared" si="145"/>
        <v>43890</v>
      </c>
      <c r="G771" s="125" t="str">
        <f t="shared" ref="G771:G834" si="147">MONTH(F771)&amp;"월"</f>
        <v>2월</v>
      </c>
      <c r="H771" s="108">
        <f t="shared" ref="H771:H834" si="148">WEEKDAY(F771,2)</f>
        <v>6</v>
      </c>
      <c r="I771" s="108" t="str">
        <f>VLOOKUP(H771,기준정보!D:E,2,FALSE)</f>
        <v>토</v>
      </c>
      <c r="J771" s="110" t="str">
        <f>IFERROR(VLOOKUP(F771,기준정보!A:B,2,FALSE),"")</f>
        <v/>
      </c>
      <c r="K771" s="110" t="str">
        <f t="shared" ref="K771:K834" si="149">IF(OR(I771="토",I771="일"),"휴무",IF(J771="","정상근무","휴무"))</f>
        <v>휴무</v>
      </c>
      <c r="L771" s="113" t="str">
        <f>IFERROR(IF(E771-D771&lt;0,기준정보!$H$11-공여사들_가공!D771+공여사들_가공!E771,E771-D771),"")</f>
        <v/>
      </c>
      <c r="M771" s="113">
        <f>IF(E771&gt;=기준정보!$H$4,기준정보!$H$6,IF(E771&gt;=기준정보!$H$3,E771-기준정보!$H$3,IF(E771&gt;=기준정보!$H$2,기준정보!$H$5,IF(E771&gt;=기준정보!$H$1,E771-기준정보!$H$1,0))))</f>
        <v>0</v>
      </c>
      <c r="N771" s="113" t="str">
        <f t="shared" ref="N771:N834" si="150">IFERROR(L771-M771,"")</f>
        <v/>
      </c>
      <c r="O771" s="114" t="str">
        <f t="shared" ref="O771:O834" si="151">IFERROR(HOUR(N771)+MINUTE(N771)/60+SECOND(N771)/3600,"")</f>
        <v/>
      </c>
      <c r="P771" s="120">
        <f t="shared" ref="P771:P834" si="152">IFERROR(ROUNDDOWN(O771,0),0)</f>
        <v>0</v>
      </c>
      <c r="Q771" s="120">
        <f t="shared" ref="Q771:Q834" si="153">IF(P771&lt;8,P771,8)</f>
        <v>0</v>
      </c>
      <c r="R771" s="120">
        <f t="shared" si="144"/>
        <v>0</v>
      </c>
      <c r="S771" s="120">
        <f t="shared" ref="S771:S834" si="154">P771-Q771-R771</f>
        <v>0</v>
      </c>
      <c r="T771" s="120" t="str">
        <f t="shared" si="146"/>
        <v/>
      </c>
      <c r="U771" s="113">
        <f>IFERROR(IF(P771&lt;8,기준정보!$H$7-N771,0),0)</f>
        <v>0</v>
      </c>
      <c r="V771" s="120">
        <f t="shared" ref="V771:V834" si="155">ROUND(IFERROR(HOUR(U771)+MINUTE(U771)/60+SECOND(U771)/3600,"")*60,0)</f>
        <v>0</v>
      </c>
      <c r="W771" s="110"/>
    </row>
    <row r="772" spans="1:23">
      <c r="A772" s="89" t="s">
        <v>1039</v>
      </c>
      <c r="B772" s="89" t="s">
        <v>297</v>
      </c>
      <c r="C772" s="89" t="s">
        <v>45</v>
      </c>
      <c r="D772" s="89" t="s">
        <v>50</v>
      </c>
      <c r="E772" s="89" t="s">
        <v>50</v>
      </c>
      <c r="F772" s="102">
        <f t="shared" si="145"/>
        <v>43890</v>
      </c>
      <c r="G772" s="125" t="str">
        <f t="shared" si="147"/>
        <v>2월</v>
      </c>
      <c r="H772" s="108">
        <f t="shared" si="148"/>
        <v>6</v>
      </c>
      <c r="I772" s="108" t="str">
        <f>VLOOKUP(H772,기준정보!D:E,2,FALSE)</f>
        <v>토</v>
      </c>
      <c r="J772" s="110" t="str">
        <f>IFERROR(VLOOKUP(F772,기준정보!A:B,2,FALSE),"")</f>
        <v/>
      </c>
      <c r="K772" s="110" t="str">
        <f t="shared" si="149"/>
        <v>휴무</v>
      </c>
      <c r="L772" s="113" t="str">
        <f>IFERROR(IF(E772-D772&lt;0,기준정보!$H$11-공여사들_가공!D772+공여사들_가공!E772,E772-D772),"")</f>
        <v/>
      </c>
      <c r="M772" s="113">
        <f>IF(E772&gt;=기준정보!$H$4,기준정보!$H$6,IF(E772&gt;=기준정보!$H$3,E772-기준정보!$H$3,IF(E772&gt;=기준정보!$H$2,기준정보!$H$5,IF(E772&gt;=기준정보!$H$1,E772-기준정보!$H$1,0))))</f>
        <v>0</v>
      </c>
      <c r="N772" s="113" t="str">
        <f t="shared" si="150"/>
        <v/>
      </c>
      <c r="O772" s="114" t="str">
        <f t="shared" si="151"/>
        <v/>
      </c>
      <c r="P772" s="120">
        <f t="shared" si="152"/>
        <v>0</v>
      </c>
      <c r="Q772" s="120">
        <f t="shared" si="153"/>
        <v>0</v>
      </c>
      <c r="R772" s="120">
        <f t="shared" si="144"/>
        <v>0</v>
      </c>
      <c r="S772" s="120">
        <f t="shared" si="154"/>
        <v>0</v>
      </c>
      <c r="T772" s="120" t="str">
        <f t="shared" si="146"/>
        <v/>
      </c>
      <c r="U772" s="113">
        <f>IFERROR(IF(P772&lt;8,기준정보!$H$7-N772,0),0)</f>
        <v>0</v>
      </c>
      <c r="V772" s="120">
        <f t="shared" si="155"/>
        <v>0</v>
      </c>
      <c r="W772" s="110"/>
    </row>
    <row r="773" spans="1:23">
      <c r="A773" s="89" t="s">
        <v>1039</v>
      </c>
      <c r="B773" s="89" t="s">
        <v>298</v>
      </c>
      <c r="C773" s="89" t="s">
        <v>48</v>
      </c>
      <c r="D773" s="89" t="s">
        <v>50</v>
      </c>
      <c r="E773" s="89" t="s">
        <v>50</v>
      </c>
      <c r="F773" s="102">
        <f t="shared" si="145"/>
        <v>43890</v>
      </c>
      <c r="G773" s="125" t="str">
        <f t="shared" si="147"/>
        <v>2월</v>
      </c>
      <c r="H773" s="108">
        <f t="shared" si="148"/>
        <v>6</v>
      </c>
      <c r="I773" s="108" t="str">
        <f>VLOOKUP(H773,기준정보!D:E,2,FALSE)</f>
        <v>토</v>
      </c>
      <c r="J773" s="110" t="str">
        <f>IFERROR(VLOOKUP(F773,기준정보!A:B,2,FALSE),"")</f>
        <v/>
      </c>
      <c r="K773" s="110" t="str">
        <f t="shared" si="149"/>
        <v>휴무</v>
      </c>
      <c r="L773" s="113" t="str">
        <f>IFERROR(IF(E773-D773&lt;0,기준정보!$H$11-공여사들_가공!D773+공여사들_가공!E773,E773-D773),"")</f>
        <v/>
      </c>
      <c r="M773" s="113">
        <f>IF(E773&gt;=기준정보!$H$4,기준정보!$H$6,IF(E773&gt;=기준정보!$H$3,E773-기준정보!$H$3,IF(E773&gt;=기준정보!$H$2,기준정보!$H$5,IF(E773&gt;=기준정보!$H$1,E773-기준정보!$H$1,0))))</f>
        <v>0</v>
      </c>
      <c r="N773" s="113" t="str">
        <f t="shared" si="150"/>
        <v/>
      </c>
      <c r="O773" s="114" t="str">
        <f t="shared" si="151"/>
        <v/>
      </c>
      <c r="P773" s="120">
        <f t="shared" si="152"/>
        <v>0</v>
      </c>
      <c r="Q773" s="120">
        <f t="shared" si="153"/>
        <v>0</v>
      </c>
      <c r="R773" s="120">
        <f t="shared" si="144"/>
        <v>0</v>
      </c>
      <c r="S773" s="120">
        <f t="shared" si="154"/>
        <v>0</v>
      </c>
      <c r="T773" s="120" t="str">
        <f t="shared" si="146"/>
        <v/>
      </c>
      <c r="U773" s="113">
        <f>IFERROR(IF(P773&lt;8,기준정보!$H$7-N773,0),0)</f>
        <v>0</v>
      </c>
      <c r="V773" s="120">
        <f t="shared" si="155"/>
        <v>0</v>
      </c>
      <c r="W773" s="110"/>
    </row>
    <row r="774" spans="1:23">
      <c r="A774" s="89" t="s">
        <v>1039</v>
      </c>
      <c r="B774" s="89" t="s">
        <v>299</v>
      </c>
      <c r="C774" s="89" t="s">
        <v>47</v>
      </c>
      <c r="D774" s="89" t="s">
        <v>1042</v>
      </c>
      <c r="E774" s="89" t="s">
        <v>1043</v>
      </c>
      <c r="F774" s="102">
        <f t="shared" si="145"/>
        <v>43890</v>
      </c>
      <c r="G774" s="125" t="str">
        <f t="shared" si="147"/>
        <v>2월</v>
      </c>
      <c r="H774" s="108">
        <f t="shared" si="148"/>
        <v>6</v>
      </c>
      <c r="I774" s="108" t="str">
        <f>VLOOKUP(H774,기준정보!D:E,2,FALSE)</f>
        <v>토</v>
      </c>
      <c r="J774" s="110" t="str">
        <f>IFERROR(VLOOKUP(F774,기준정보!A:B,2,FALSE),"")</f>
        <v/>
      </c>
      <c r="K774" s="110" t="str">
        <f t="shared" si="149"/>
        <v>휴무</v>
      </c>
      <c r="L774" s="113">
        <f>IFERROR(IF(E774-D774&lt;0,기준정보!$H$11-공여사들_가공!D774+공여사들_가공!E774,E774-D774),"")</f>
        <v>0.38209490740740742</v>
      </c>
      <c r="M774" s="113" t="str">
        <f>IF(E774&gt;=기준정보!$H$4,기준정보!$H$6,IF(E774&gt;=기준정보!$H$3,E774-기준정보!$H$3,IF(E774&gt;=기준정보!$H$2,기준정보!$H$5,IF(E774&gt;=기준정보!$H$1,E774-기준정보!$H$1,0))))</f>
        <v>2:00:00</v>
      </c>
      <c r="N774" s="113">
        <f t="shared" si="150"/>
        <v>0.29876157407407411</v>
      </c>
      <c r="O774" s="114">
        <f t="shared" si="151"/>
        <v>7.1702777777777778</v>
      </c>
      <c r="P774" s="120">
        <f t="shared" si="152"/>
        <v>7</v>
      </c>
      <c r="Q774" s="120">
        <f t="shared" si="153"/>
        <v>7</v>
      </c>
      <c r="R774" s="120">
        <f t="shared" si="144"/>
        <v>0</v>
      </c>
      <c r="S774" s="120">
        <f t="shared" si="154"/>
        <v>0</v>
      </c>
      <c r="T774" s="120" t="str">
        <f t="shared" si="146"/>
        <v>특</v>
      </c>
      <c r="U774" s="113">
        <f>IFERROR(IF(P774&lt;8,기준정보!$H$7-N774,0),0)</f>
        <v>3.4571759259259205E-2</v>
      </c>
      <c r="V774" s="120">
        <f t="shared" si="155"/>
        <v>50</v>
      </c>
      <c r="W774" s="110"/>
    </row>
    <row r="775" spans="1:23">
      <c r="A775" s="89" t="s">
        <v>1039</v>
      </c>
      <c r="B775" s="89" t="s">
        <v>300</v>
      </c>
      <c r="C775" s="89" t="s">
        <v>47</v>
      </c>
      <c r="D775" s="89" t="s">
        <v>1044</v>
      </c>
      <c r="E775" s="89" t="s">
        <v>1045</v>
      </c>
      <c r="F775" s="102">
        <f t="shared" si="145"/>
        <v>43890</v>
      </c>
      <c r="G775" s="125" t="str">
        <f t="shared" si="147"/>
        <v>2월</v>
      </c>
      <c r="H775" s="108">
        <f t="shared" si="148"/>
        <v>6</v>
      </c>
      <c r="I775" s="108" t="str">
        <f>VLOOKUP(H775,기준정보!D:E,2,FALSE)</f>
        <v>토</v>
      </c>
      <c r="J775" s="110" t="str">
        <f>IFERROR(VLOOKUP(F775,기준정보!A:B,2,FALSE),"")</f>
        <v/>
      </c>
      <c r="K775" s="110" t="str">
        <f t="shared" si="149"/>
        <v>휴무</v>
      </c>
      <c r="L775" s="113">
        <f>IFERROR(IF(E775-D775&lt;0,기준정보!$H$11-공여사들_가공!D775+공여사들_가공!E775,E775-D775),"")</f>
        <v>0.3017939814814814</v>
      </c>
      <c r="M775" s="113" t="str">
        <f>IF(E775&gt;=기준정보!$H$4,기준정보!$H$6,IF(E775&gt;=기준정보!$H$3,E775-기준정보!$H$3,IF(E775&gt;=기준정보!$H$2,기준정보!$H$5,IF(E775&gt;=기준정보!$H$1,E775-기준정보!$H$1,0))))</f>
        <v>2:00:00</v>
      </c>
      <c r="N775" s="113">
        <f t="shared" si="150"/>
        <v>0.21846064814814808</v>
      </c>
      <c r="O775" s="114">
        <f t="shared" si="151"/>
        <v>5.2430555555555554</v>
      </c>
      <c r="P775" s="120">
        <f t="shared" si="152"/>
        <v>5</v>
      </c>
      <c r="Q775" s="120">
        <f t="shared" si="153"/>
        <v>5</v>
      </c>
      <c r="R775" s="120">
        <f t="shared" si="144"/>
        <v>0</v>
      </c>
      <c r="S775" s="120">
        <f t="shared" si="154"/>
        <v>0</v>
      </c>
      <c r="T775" s="120" t="str">
        <f t="shared" si="146"/>
        <v>특</v>
      </c>
      <c r="U775" s="113">
        <f>IFERROR(IF(P775&lt;8,기준정보!$H$7-N775,0),0)</f>
        <v>0.11487268518518523</v>
      </c>
      <c r="V775" s="120">
        <f t="shared" si="155"/>
        <v>165</v>
      </c>
      <c r="W775" s="110"/>
    </row>
    <row r="776" spans="1:23">
      <c r="A776" s="89" t="s">
        <v>1039</v>
      </c>
      <c r="B776" s="89" t="s">
        <v>301</v>
      </c>
      <c r="C776" s="89" t="s">
        <v>44</v>
      </c>
      <c r="D776" s="89" t="s">
        <v>50</v>
      </c>
      <c r="E776" s="89" t="s">
        <v>50</v>
      </c>
      <c r="F776" s="102">
        <f t="shared" si="145"/>
        <v>43890</v>
      </c>
      <c r="G776" s="125" t="str">
        <f t="shared" si="147"/>
        <v>2월</v>
      </c>
      <c r="H776" s="108">
        <f t="shared" si="148"/>
        <v>6</v>
      </c>
      <c r="I776" s="108" t="str">
        <f>VLOOKUP(H776,기준정보!D:E,2,FALSE)</f>
        <v>토</v>
      </c>
      <c r="J776" s="110" t="str">
        <f>IFERROR(VLOOKUP(F776,기준정보!A:B,2,FALSE),"")</f>
        <v/>
      </c>
      <c r="K776" s="110" t="str">
        <f t="shared" si="149"/>
        <v>휴무</v>
      </c>
      <c r="L776" s="113" t="str">
        <f>IFERROR(IF(E776-D776&lt;0,기준정보!$H$11-공여사들_가공!D776+공여사들_가공!E776,E776-D776),"")</f>
        <v/>
      </c>
      <c r="M776" s="113">
        <f>IF(E776&gt;=기준정보!$H$4,기준정보!$H$6,IF(E776&gt;=기준정보!$H$3,E776-기준정보!$H$3,IF(E776&gt;=기준정보!$H$2,기준정보!$H$5,IF(E776&gt;=기준정보!$H$1,E776-기준정보!$H$1,0))))</f>
        <v>0</v>
      </c>
      <c r="N776" s="113" t="str">
        <f t="shared" si="150"/>
        <v/>
      </c>
      <c r="O776" s="114" t="str">
        <f t="shared" si="151"/>
        <v/>
      </c>
      <c r="P776" s="120">
        <f t="shared" si="152"/>
        <v>0</v>
      </c>
      <c r="Q776" s="120">
        <f t="shared" si="153"/>
        <v>0</v>
      </c>
      <c r="R776" s="120">
        <f t="shared" si="144"/>
        <v>0</v>
      </c>
      <c r="S776" s="120">
        <f t="shared" si="154"/>
        <v>0</v>
      </c>
      <c r="T776" s="120" t="str">
        <f t="shared" si="146"/>
        <v/>
      </c>
      <c r="U776" s="113">
        <f>IFERROR(IF(P776&lt;8,기준정보!$H$7-N776,0),0)</f>
        <v>0</v>
      </c>
      <c r="V776" s="120">
        <f t="shared" si="155"/>
        <v>0</v>
      </c>
      <c r="W776" s="110"/>
    </row>
    <row r="777" spans="1:23">
      <c r="A777" s="89" t="s">
        <v>1039</v>
      </c>
      <c r="B777" s="89" t="s">
        <v>288</v>
      </c>
      <c r="C777" s="89" t="s">
        <v>45</v>
      </c>
      <c r="D777" s="89" t="s">
        <v>50</v>
      </c>
      <c r="E777" s="89" t="s">
        <v>50</v>
      </c>
      <c r="F777" s="102">
        <f t="shared" si="145"/>
        <v>43890</v>
      </c>
      <c r="G777" s="125" t="str">
        <f t="shared" si="147"/>
        <v>2월</v>
      </c>
      <c r="H777" s="108">
        <f t="shared" si="148"/>
        <v>6</v>
      </c>
      <c r="I777" s="108" t="str">
        <f>VLOOKUP(H777,기준정보!D:E,2,FALSE)</f>
        <v>토</v>
      </c>
      <c r="J777" s="110" t="str">
        <f>IFERROR(VLOOKUP(F777,기준정보!A:B,2,FALSE),"")</f>
        <v/>
      </c>
      <c r="K777" s="110" t="str">
        <f t="shared" si="149"/>
        <v>휴무</v>
      </c>
      <c r="L777" s="113" t="str">
        <f>IFERROR(IF(E777-D777&lt;0,기준정보!$H$11-공여사들_가공!D777+공여사들_가공!E777,E777-D777),"")</f>
        <v/>
      </c>
      <c r="M777" s="113">
        <f>IF(E777&gt;=기준정보!$H$4,기준정보!$H$6,IF(E777&gt;=기준정보!$H$3,E777-기준정보!$H$3,IF(E777&gt;=기준정보!$H$2,기준정보!$H$5,IF(E777&gt;=기준정보!$H$1,E777-기준정보!$H$1,0))))</f>
        <v>0</v>
      </c>
      <c r="N777" s="113" t="str">
        <f t="shared" si="150"/>
        <v/>
      </c>
      <c r="O777" s="114" t="str">
        <f t="shared" si="151"/>
        <v/>
      </c>
      <c r="P777" s="120">
        <f t="shared" si="152"/>
        <v>0</v>
      </c>
      <c r="Q777" s="120">
        <f t="shared" si="153"/>
        <v>0</v>
      </c>
      <c r="R777" s="120">
        <f t="shared" si="144"/>
        <v>0</v>
      </c>
      <c r="S777" s="120">
        <f t="shared" si="154"/>
        <v>0</v>
      </c>
      <c r="T777" s="120" t="str">
        <f t="shared" si="146"/>
        <v/>
      </c>
      <c r="U777" s="113">
        <f>IFERROR(IF(P777&lt;8,기준정보!$H$7-N777,0),0)</f>
        <v>0</v>
      </c>
      <c r="V777" s="120">
        <f t="shared" si="155"/>
        <v>0</v>
      </c>
      <c r="W777" s="110"/>
    </row>
    <row r="778" spans="1:23">
      <c r="A778" s="89" t="s">
        <v>1039</v>
      </c>
      <c r="B778" s="89" t="s">
        <v>289</v>
      </c>
      <c r="C778" s="89" t="s">
        <v>44</v>
      </c>
      <c r="D778" s="89" t="s">
        <v>1046</v>
      </c>
      <c r="E778" s="89" t="s">
        <v>1047</v>
      </c>
      <c r="F778" s="102">
        <f t="shared" si="145"/>
        <v>43890</v>
      </c>
      <c r="G778" s="125" t="str">
        <f t="shared" si="147"/>
        <v>2월</v>
      </c>
      <c r="H778" s="108">
        <f t="shared" si="148"/>
        <v>6</v>
      </c>
      <c r="I778" s="108" t="str">
        <f>VLOOKUP(H778,기준정보!D:E,2,FALSE)</f>
        <v>토</v>
      </c>
      <c r="J778" s="110" t="str">
        <f>IFERROR(VLOOKUP(F778,기준정보!A:B,2,FALSE),"")</f>
        <v/>
      </c>
      <c r="K778" s="110" t="str">
        <f t="shared" si="149"/>
        <v>휴무</v>
      </c>
      <c r="L778" s="113">
        <f>IFERROR(IF(E778-D778&lt;0,기준정보!$H$11-공여사들_가공!D778+공여사들_가공!E778,E778-D778),"")</f>
        <v>0.42401620370370369</v>
      </c>
      <c r="M778" s="113" t="str">
        <f>IF(E778&gt;=기준정보!$H$4,기준정보!$H$6,IF(E778&gt;=기준정보!$H$3,E778-기준정보!$H$3,IF(E778&gt;=기준정보!$H$2,기준정보!$H$5,IF(E778&gt;=기준정보!$H$1,E778-기준정보!$H$1,0))))</f>
        <v>1:00:00</v>
      </c>
      <c r="N778" s="113">
        <f t="shared" si="150"/>
        <v>0.382349537037037</v>
      </c>
      <c r="O778" s="114">
        <f t="shared" si="151"/>
        <v>9.1763888888888889</v>
      </c>
      <c r="P778" s="120">
        <f t="shared" si="152"/>
        <v>9</v>
      </c>
      <c r="Q778" s="120">
        <f t="shared" si="153"/>
        <v>8</v>
      </c>
      <c r="R778" s="120">
        <f t="shared" si="144"/>
        <v>1</v>
      </c>
      <c r="S778" s="120">
        <f t="shared" si="154"/>
        <v>0</v>
      </c>
      <c r="T778" s="120" t="str">
        <f t="shared" si="146"/>
        <v>특</v>
      </c>
      <c r="U778" s="113">
        <f>IFERROR(IF(P778&lt;8,기준정보!$H$7-N778,0),0)</f>
        <v>0</v>
      </c>
      <c r="V778" s="120">
        <f t="shared" si="155"/>
        <v>0</v>
      </c>
      <c r="W778" s="110"/>
    </row>
    <row r="779" spans="1:23">
      <c r="A779" s="89" t="s">
        <v>1039</v>
      </c>
      <c r="B779" s="89" t="s">
        <v>290</v>
      </c>
      <c r="C779" s="89" t="s">
        <v>49</v>
      </c>
      <c r="D779" s="89" t="s">
        <v>50</v>
      </c>
      <c r="E779" s="89" t="s">
        <v>50</v>
      </c>
      <c r="F779" s="102">
        <f t="shared" si="145"/>
        <v>43890</v>
      </c>
      <c r="G779" s="125" t="str">
        <f t="shared" si="147"/>
        <v>2월</v>
      </c>
      <c r="H779" s="108">
        <f t="shared" si="148"/>
        <v>6</v>
      </c>
      <c r="I779" s="108" t="str">
        <f>VLOOKUP(H779,기준정보!D:E,2,FALSE)</f>
        <v>토</v>
      </c>
      <c r="J779" s="110" t="str">
        <f>IFERROR(VLOOKUP(F779,기준정보!A:B,2,FALSE),"")</f>
        <v/>
      </c>
      <c r="K779" s="110" t="str">
        <f t="shared" si="149"/>
        <v>휴무</v>
      </c>
      <c r="L779" s="113" t="str">
        <f>IFERROR(IF(E779-D779&lt;0,기준정보!$H$11-공여사들_가공!D779+공여사들_가공!E779,E779-D779),"")</f>
        <v/>
      </c>
      <c r="M779" s="113">
        <f>IF(E779&gt;=기준정보!$H$4,기준정보!$H$6,IF(E779&gt;=기준정보!$H$3,E779-기준정보!$H$3,IF(E779&gt;=기준정보!$H$2,기준정보!$H$5,IF(E779&gt;=기준정보!$H$1,E779-기준정보!$H$1,0))))</f>
        <v>0</v>
      </c>
      <c r="N779" s="113" t="str">
        <f t="shared" si="150"/>
        <v/>
      </c>
      <c r="O779" s="114" t="str">
        <f t="shared" si="151"/>
        <v/>
      </c>
      <c r="P779" s="120">
        <f t="shared" si="152"/>
        <v>0</v>
      </c>
      <c r="Q779" s="120">
        <f t="shared" si="153"/>
        <v>0</v>
      </c>
      <c r="R779" s="120">
        <f t="shared" si="144"/>
        <v>0</v>
      </c>
      <c r="S779" s="120">
        <f t="shared" si="154"/>
        <v>0</v>
      </c>
      <c r="T779" s="120" t="str">
        <f t="shared" si="146"/>
        <v/>
      </c>
      <c r="U779" s="113">
        <f>IFERROR(IF(P779&lt;8,기준정보!$H$7-N779,0),0)</f>
        <v>0</v>
      </c>
      <c r="V779" s="120">
        <f t="shared" si="155"/>
        <v>0</v>
      </c>
      <c r="W779" s="110"/>
    </row>
    <row r="780" spans="1:23">
      <c r="A780" s="89" t="s">
        <v>1039</v>
      </c>
      <c r="B780" s="89" t="s">
        <v>291</v>
      </c>
      <c r="C780" s="89" t="s">
        <v>309</v>
      </c>
      <c r="D780" s="89" t="s">
        <v>50</v>
      </c>
      <c r="E780" s="89" t="s">
        <v>50</v>
      </c>
      <c r="F780" s="102">
        <f t="shared" si="145"/>
        <v>43890</v>
      </c>
      <c r="G780" s="125" t="str">
        <f t="shared" si="147"/>
        <v>2월</v>
      </c>
      <c r="H780" s="108">
        <f t="shared" si="148"/>
        <v>6</v>
      </c>
      <c r="I780" s="108" t="str">
        <f>VLOOKUP(H780,기준정보!D:E,2,FALSE)</f>
        <v>토</v>
      </c>
      <c r="J780" s="110" t="str">
        <f>IFERROR(VLOOKUP(F780,기준정보!A:B,2,FALSE),"")</f>
        <v/>
      </c>
      <c r="K780" s="110" t="str">
        <f t="shared" si="149"/>
        <v>휴무</v>
      </c>
      <c r="L780" s="113" t="str">
        <f>IFERROR(IF(E780-D780&lt;0,기준정보!$H$11-공여사들_가공!D780+공여사들_가공!E780,E780-D780),"")</f>
        <v/>
      </c>
      <c r="M780" s="113">
        <f>IF(E780&gt;=기준정보!$H$4,기준정보!$H$6,IF(E780&gt;=기준정보!$H$3,E780-기준정보!$H$3,IF(E780&gt;=기준정보!$H$2,기준정보!$H$5,IF(E780&gt;=기준정보!$H$1,E780-기준정보!$H$1,0))))</f>
        <v>0</v>
      </c>
      <c r="N780" s="113" t="str">
        <f t="shared" si="150"/>
        <v/>
      </c>
      <c r="O780" s="114" t="str">
        <f t="shared" si="151"/>
        <v/>
      </c>
      <c r="P780" s="120">
        <f t="shared" si="152"/>
        <v>0</v>
      </c>
      <c r="Q780" s="120">
        <f t="shared" si="153"/>
        <v>0</v>
      </c>
      <c r="R780" s="120">
        <f t="shared" si="144"/>
        <v>0</v>
      </c>
      <c r="S780" s="120">
        <f t="shared" si="154"/>
        <v>0</v>
      </c>
      <c r="T780" s="120" t="str">
        <f t="shared" si="146"/>
        <v/>
      </c>
      <c r="U780" s="113">
        <f>IFERROR(IF(P780&lt;8,기준정보!$H$7-N780,0),0)</f>
        <v>0</v>
      </c>
      <c r="V780" s="120">
        <f t="shared" si="155"/>
        <v>0</v>
      </c>
      <c r="W780" s="110"/>
    </row>
    <row r="781" spans="1:23">
      <c r="A781" s="89" t="s">
        <v>1039</v>
      </c>
      <c r="B781" s="89" t="s">
        <v>292</v>
      </c>
      <c r="C781" s="89" t="s">
        <v>45</v>
      </c>
      <c r="D781" s="89" t="s">
        <v>50</v>
      </c>
      <c r="E781" s="89" t="s">
        <v>50</v>
      </c>
      <c r="F781" s="102">
        <f t="shared" si="145"/>
        <v>43890</v>
      </c>
      <c r="G781" s="125" t="str">
        <f t="shared" si="147"/>
        <v>2월</v>
      </c>
      <c r="H781" s="108">
        <f t="shared" si="148"/>
        <v>6</v>
      </c>
      <c r="I781" s="108" t="str">
        <f>VLOOKUP(H781,기준정보!D:E,2,FALSE)</f>
        <v>토</v>
      </c>
      <c r="J781" s="110" t="str">
        <f>IFERROR(VLOOKUP(F781,기준정보!A:B,2,FALSE),"")</f>
        <v/>
      </c>
      <c r="K781" s="110" t="str">
        <f t="shared" si="149"/>
        <v>휴무</v>
      </c>
      <c r="L781" s="113" t="str">
        <f>IFERROR(IF(E781-D781&lt;0,기준정보!$H$11-공여사들_가공!D781+공여사들_가공!E781,E781-D781),"")</f>
        <v/>
      </c>
      <c r="M781" s="113">
        <f>IF(E781&gt;=기준정보!$H$4,기준정보!$H$6,IF(E781&gt;=기준정보!$H$3,E781-기준정보!$H$3,IF(E781&gt;=기준정보!$H$2,기준정보!$H$5,IF(E781&gt;=기준정보!$H$1,E781-기준정보!$H$1,0))))</f>
        <v>0</v>
      </c>
      <c r="N781" s="113" t="str">
        <f t="shared" si="150"/>
        <v/>
      </c>
      <c r="O781" s="114" t="str">
        <f t="shared" si="151"/>
        <v/>
      </c>
      <c r="P781" s="120">
        <f t="shared" si="152"/>
        <v>0</v>
      </c>
      <c r="Q781" s="120">
        <f t="shared" si="153"/>
        <v>0</v>
      </c>
      <c r="R781" s="120">
        <f t="shared" si="144"/>
        <v>0</v>
      </c>
      <c r="S781" s="120">
        <f t="shared" si="154"/>
        <v>0</v>
      </c>
      <c r="T781" s="120" t="str">
        <f t="shared" si="146"/>
        <v/>
      </c>
      <c r="U781" s="113">
        <f>IFERROR(IF(P781&lt;8,기준정보!$H$7-N781,0),0)</f>
        <v>0</v>
      </c>
      <c r="V781" s="120">
        <f t="shared" si="155"/>
        <v>0</v>
      </c>
      <c r="W781" s="110"/>
    </row>
    <row r="782" spans="1:23">
      <c r="A782" s="89" t="s">
        <v>1048</v>
      </c>
      <c r="B782" s="89" t="s">
        <v>294</v>
      </c>
      <c r="C782" s="89" t="s">
        <v>45</v>
      </c>
      <c r="D782" s="89" t="s">
        <v>50</v>
      </c>
      <c r="E782" s="89" t="s">
        <v>50</v>
      </c>
      <c r="F782" s="102">
        <f t="shared" si="145"/>
        <v>43891</v>
      </c>
      <c r="G782" s="125" t="str">
        <f t="shared" si="147"/>
        <v>3월</v>
      </c>
      <c r="H782" s="108">
        <f t="shared" si="148"/>
        <v>7</v>
      </c>
      <c r="I782" s="108" t="str">
        <f>VLOOKUP(H782,기준정보!D:E,2,FALSE)</f>
        <v>일</v>
      </c>
      <c r="J782" s="110" t="str">
        <f>IFERROR(VLOOKUP(F782,기준정보!A:B,2,FALSE),"")</f>
        <v>삼일절</v>
      </c>
      <c r="K782" s="110" t="str">
        <f t="shared" si="149"/>
        <v>휴무</v>
      </c>
      <c r="L782" s="113" t="str">
        <f>IFERROR(IF(E782-D782&lt;0,기준정보!$H$11-공여사들_가공!D782+공여사들_가공!E782,E782-D782),"")</f>
        <v/>
      </c>
      <c r="M782" s="113">
        <f>IF(E782&gt;=기준정보!$H$4,기준정보!$H$6,IF(E782&gt;=기준정보!$H$3,E782-기준정보!$H$3,IF(E782&gt;=기준정보!$H$2,기준정보!$H$5,IF(E782&gt;=기준정보!$H$1,E782-기준정보!$H$1,0))))</f>
        <v>0</v>
      </c>
      <c r="N782" s="113" t="str">
        <f t="shared" si="150"/>
        <v/>
      </c>
      <c r="O782" s="114" t="str">
        <f t="shared" si="151"/>
        <v/>
      </c>
      <c r="P782" s="120">
        <f t="shared" si="152"/>
        <v>0</v>
      </c>
      <c r="Q782" s="120">
        <f t="shared" si="153"/>
        <v>0</v>
      </c>
      <c r="R782" s="120">
        <f t="shared" si="144"/>
        <v>0</v>
      </c>
      <c r="S782" s="120">
        <f t="shared" si="154"/>
        <v>0</v>
      </c>
      <c r="T782" s="120" t="str">
        <f t="shared" si="146"/>
        <v/>
      </c>
      <c r="U782" s="113">
        <f>IFERROR(IF(P782&lt;8,기준정보!$H$7-N782,0),0)</f>
        <v>0</v>
      </c>
      <c r="V782" s="120">
        <f t="shared" si="155"/>
        <v>0</v>
      </c>
      <c r="W782" s="110"/>
    </row>
    <row r="783" spans="1:23">
      <c r="A783" s="89" t="s">
        <v>1048</v>
      </c>
      <c r="B783" s="89" t="s">
        <v>295</v>
      </c>
      <c r="C783" s="89" t="s">
        <v>43</v>
      </c>
      <c r="D783" s="89" t="s">
        <v>50</v>
      </c>
      <c r="E783" s="89" t="s">
        <v>50</v>
      </c>
      <c r="F783" s="102">
        <f t="shared" si="145"/>
        <v>43891</v>
      </c>
      <c r="G783" s="125" t="str">
        <f t="shared" si="147"/>
        <v>3월</v>
      </c>
      <c r="H783" s="108">
        <f t="shared" si="148"/>
        <v>7</v>
      </c>
      <c r="I783" s="108" t="str">
        <f>VLOOKUP(H783,기준정보!D:E,2,FALSE)</f>
        <v>일</v>
      </c>
      <c r="J783" s="110" t="str">
        <f>IFERROR(VLOOKUP(F783,기준정보!A:B,2,FALSE),"")</f>
        <v>삼일절</v>
      </c>
      <c r="K783" s="110" t="str">
        <f t="shared" si="149"/>
        <v>휴무</v>
      </c>
      <c r="L783" s="113" t="str">
        <f>IFERROR(IF(E783-D783&lt;0,기준정보!$H$11-공여사들_가공!D783+공여사들_가공!E783,E783-D783),"")</f>
        <v/>
      </c>
      <c r="M783" s="113">
        <f>IF(E783&gt;=기준정보!$H$4,기준정보!$H$6,IF(E783&gt;=기준정보!$H$3,E783-기준정보!$H$3,IF(E783&gt;=기준정보!$H$2,기준정보!$H$5,IF(E783&gt;=기준정보!$H$1,E783-기준정보!$H$1,0))))</f>
        <v>0</v>
      </c>
      <c r="N783" s="113" t="str">
        <f t="shared" si="150"/>
        <v/>
      </c>
      <c r="O783" s="114" t="str">
        <f t="shared" si="151"/>
        <v/>
      </c>
      <c r="P783" s="120">
        <f t="shared" si="152"/>
        <v>0</v>
      </c>
      <c r="Q783" s="120">
        <f t="shared" si="153"/>
        <v>0</v>
      </c>
      <c r="R783" s="120">
        <f t="shared" si="144"/>
        <v>0</v>
      </c>
      <c r="S783" s="120">
        <f t="shared" si="154"/>
        <v>0</v>
      </c>
      <c r="T783" s="120" t="str">
        <f t="shared" si="146"/>
        <v/>
      </c>
      <c r="U783" s="113">
        <f>IFERROR(IF(P783&lt;8,기준정보!$H$7-N783,0),0)</f>
        <v>0</v>
      </c>
      <c r="V783" s="120">
        <f t="shared" si="155"/>
        <v>0</v>
      </c>
      <c r="W783" s="110"/>
    </row>
    <row r="784" spans="1:23">
      <c r="A784" s="89" t="s">
        <v>1048</v>
      </c>
      <c r="B784" s="89" t="s">
        <v>296</v>
      </c>
      <c r="C784" s="89" t="s">
        <v>46</v>
      </c>
      <c r="D784" s="89" t="s">
        <v>50</v>
      </c>
      <c r="E784" s="89" t="s">
        <v>50</v>
      </c>
      <c r="F784" s="102">
        <f t="shared" si="145"/>
        <v>43891</v>
      </c>
      <c r="G784" s="125" t="str">
        <f t="shared" si="147"/>
        <v>3월</v>
      </c>
      <c r="H784" s="108">
        <f t="shared" si="148"/>
        <v>7</v>
      </c>
      <c r="I784" s="108" t="str">
        <f>VLOOKUP(H784,기준정보!D:E,2,FALSE)</f>
        <v>일</v>
      </c>
      <c r="J784" s="110" t="str">
        <f>IFERROR(VLOOKUP(F784,기준정보!A:B,2,FALSE),"")</f>
        <v>삼일절</v>
      </c>
      <c r="K784" s="110" t="str">
        <f t="shared" si="149"/>
        <v>휴무</v>
      </c>
      <c r="L784" s="113" t="str">
        <f>IFERROR(IF(E784-D784&lt;0,기준정보!$H$11-공여사들_가공!D784+공여사들_가공!E784,E784-D784),"")</f>
        <v/>
      </c>
      <c r="M784" s="113">
        <f>IF(E784&gt;=기준정보!$H$4,기준정보!$H$6,IF(E784&gt;=기준정보!$H$3,E784-기준정보!$H$3,IF(E784&gt;=기준정보!$H$2,기준정보!$H$5,IF(E784&gt;=기준정보!$H$1,E784-기준정보!$H$1,0))))</f>
        <v>0</v>
      </c>
      <c r="N784" s="113" t="str">
        <f t="shared" si="150"/>
        <v/>
      </c>
      <c r="O784" s="114" t="str">
        <f t="shared" si="151"/>
        <v/>
      </c>
      <c r="P784" s="120">
        <f t="shared" si="152"/>
        <v>0</v>
      </c>
      <c r="Q784" s="120">
        <f t="shared" si="153"/>
        <v>0</v>
      </c>
      <c r="R784" s="120">
        <f t="shared" si="144"/>
        <v>0</v>
      </c>
      <c r="S784" s="120">
        <f t="shared" si="154"/>
        <v>0</v>
      </c>
      <c r="T784" s="120" t="str">
        <f t="shared" si="146"/>
        <v/>
      </c>
      <c r="U784" s="113">
        <f>IFERROR(IF(P784&lt;8,기준정보!$H$7-N784,0),0)</f>
        <v>0</v>
      </c>
      <c r="V784" s="120">
        <f t="shared" si="155"/>
        <v>0</v>
      </c>
      <c r="W784" s="110"/>
    </row>
    <row r="785" spans="1:23">
      <c r="A785" s="89" t="s">
        <v>1048</v>
      </c>
      <c r="B785" s="89" t="s">
        <v>297</v>
      </c>
      <c r="C785" s="89" t="s">
        <v>45</v>
      </c>
      <c r="D785" s="89" t="s">
        <v>50</v>
      </c>
      <c r="E785" s="89" t="s">
        <v>50</v>
      </c>
      <c r="F785" s="102">
        <f t="shared" si="145"/>
        <v>43891</v>
      </c>
      <c r="G785" s="125" t="str">
        <f t="shared" si="147"/>
        <v>3월</v>
      </c>
      <c r="H785" s="108">
        <f t="shared" si="148"/>
        <v>7</v>
      </c>
      <c r="I785" s="108" t="str">
        <f>VLOOKUP(H785,기준정보!D:E,2,FALSE)</f>
        <v>일</v>
      </c>
      <c r="J785" s="110" t="str">
        <f>IFERROR(VLOOKUP(F785,기준정보!A:B,2,FALSE),"")</f>
        <v>삼일절</v>
      </c>
      <c r="K785" s="110" t="str">
        <f t="shared" si="149"/>
        <v>휴무</v>
      </c>
      <c r="L785" s="113" t="str">
        <f>IFERROR(IF(E785-D785&lt;0,기준정보!$H$11-공여사들_가공!D785+공여사들_가공!E785,E785-D785),"")</f>
        <v/>
      </c>
      <c r="M785" s="113">
        <f>IF(E785&gt;=기준정보!$H$4,기준정보!$H$6,IF(E785&gt;=기준정보!$H$3,E785-기준정보!$H$3,IF(E785&gt;=기준정보!$H$2,기준정보!$H$5,IF(E785&gt;=기준정보!$H$1,E785-기준정보!$H$1,0))))</f>
        <v>0</v>
      </c>
      <c r="N785" s="113" t="str">
        <f t="shared" si="150"/>
        <v/>
      </c>
      <c r="O785" s="114" t="str">
        <f t="shared" si="151"/>
        <v/>
      </c>
      <c r="P785" s="120">
        <f t="shared" si="152"/>
        <v>0</v>
      </c>
      <c r="Q785" s="120">
        <f t="shared" si="153"/>
        <v>0</v>
      </c>
      <c r="R785" s="120">
        <f t="shared" si="144"/>
        <v>0</v>
      </c>
      <c r="S785" s="120">
        <f t="shared" si="154"/>
        <v>0</v>
      </c>
      <c r="T785" s="120" t="str">
        <f t="shared" si="146"/>
        <v/>
      </c>
      <c r="U785" s="113">
        <f>IFERROR(IF(P785&lt;8,기준정보!$H$7-N785,0),0)</f>
        <v>0</v>
      </c>
      <c r="V785" s="120">
        <f t="shared" si="155"/>
        <v>0</v>
      </c>
      <c r="W785" s="110"/>
    </row>
    <row r="786" spans="1:23">
      <c r="A786" s="89" t="s">
        <v>1048</v>
      </c>
      <c r="B786" s="89" t="s">
        <v>298</v>
      </c>
      <c r="C786" s="89" t="s">
        <v>48</v>
      </c>
      <c r="D786" s="89" t="s">
        <v>50</v>
      </c>
      <c r="E786" s="89" t="s">
        <v>50</v>
      </c>
      <c r="F786" s="102">
        <f t="shared" si="145"/>
        <v>43891</v>
      </c>
      <c r="G786" s="125" t="str">
        <f t="shared" si="147"/>
        <v>3월</v>
      </c>
      <c r="H786" s="108">
        <f t="shared" si="148"/>
        <v>7</v>
      </c>
      <c r="I786" s="108" t="str">
        <f>VLOOKUP(H786,기준정보!D:E,2,FALSE)</f>
        <v>일</v>
      </c>
      <c r="J786" s="110" t="str">
        <f>IFERROR(VLOOKUP(F786,기준정보!A:B,2,FALSE),"")</f>
        <v>삼일절</v>
      </c>
      <c r="K786" s="110" t="str">
        <f t="shared" si="149"/>
        <v>휴무</v>
      </c>
      <c r="L786" s="113" t="str">
        <f>IFERROR(IF(E786-D786&lt;0,기준정보!$H$11-공여사들_가공!D786+공여사들_가공!E786,E786-D786),"")</f>
        <v/>
      </c>
      <c r="M786" s="113">
        <f>IF(E786&gt;=기준정보!$H$4,기준정보!$H$6,IF(E786&gt;=기준정보!$H$3,E786-기준정보!$H$3,IF(E786&gt;=기준정보!$H$2,기준정보!$H$5,IF(E786&gt;=기준정보!$H$1,E786-기준정보!$H$1,0))))</f>
        <v>0</v>
      </c>
      <c r="N786" s="113" t="str">
        <f t="shared" si="150"/>
        <v/>
      </c>
      <c r="O786" s="114" t="str">
        <f t="shared" si="151"/>
        <v/>
      </c>
      <c r="P786" s="120">
        <f t="shared" si="152"/>
        <v>0</v>
      </c>
      <c r="Q786" s="120">
        <f t="shared" si="153"/>
        <v>0</v>
      </c>
      <c r="R786" s="120">
        <f t="shared" si="144"/>
        <v>0</v>
      </c>
      <c r="S786" s="120">
        <f t="shared" si="154"/>
        <v>0</v>
      </c>
      <c r="T786" s="120" t="str">
        <f t="shared" si="146"/>
        <v/>
      </c>
      <c r="U786" s="113">
        <f>IFERROR(IF(P786&lt;8,기준정보!$H$7-N786,0),0)</f>
        <v>0</v>
      </c>
      <c r="V786" s="120">
        <f t="shared" si="155"/>
        <v>0</v>
      </c>
      <c r="W786" s="110"/>
    </row>
    <row r="787" spans="1:23">
      <c r="A787" s="89" t="s">
        <v>1048</v>
      </c>
      <c r="B787" s="89" t="s">
        <v>299</v>
      </c>
      <c r="C787" s="89" t="s">
        <v>47</v>
      </c>
      <c r="D787" s="89" t="s">
        <v>50</v>
      </c>
      <c r="E787" s="89" t="s">
        <v>50</v>
      </c>
      <c r="F787" s="102">
        <f t="shared" si="145"/>
        <v>43891</v>
      </c>
      <c r="G787" s="125" t="str">
        <f t="shared" si="147"/>
        <v>3월</v>
      </c>
      <c r="H787" s="108">
        <f t="shared" si="148"/>
        <v>7</v>
      </c>
      <c r="I787" s="108" t="str">
        <f>VLOOKUP(H787,기준정보!D:E,2,FALSE)</f>
        <v>일</v>
      </c>
      <c r="J787" s="110" t="str">
        <f>IFERROR(VLOOKUP(F787,기준정보!A:B,2,FALSE),"")</f>
        <v>삼일절</v>
      </c>
      <c r="K787" s="110" t="str">
        <f t="shared" si="149"/>
        <v>휴무</v>
      </c>
      <c r="L787" s="113" t="str">
        <f>IFERROR(IF(E787-D787&lt;0,기준정보!$H$11-공여사들_가공!D787+공여사들_가공!E787,E787-D787),"")</f>
        <v/>
      </c>
      <c r="M787" s="113">
        <f>IF(E787&gt;=기준정보!$H$4,기준정보!$H$6,IF(E787&gt;=기준정보!$H$3,E787-기준정보!$H$3,IF(E787&gt;=기준정보!$H$2,기준정보!$H$5,IF(E787&gt;=기준정보!$H$1,E787-기준정보!$H$1,0))))</f>
        <v>0</v>
      </c>
      <c r="N787" s="113" t="str">
        <f t="shared" si="150"/>
        <v/>
      </c>
      <c r="O787" s="114" t="str">
        <f t="shared" si="151"/>
        <v/>
      </c>
      <c r="P787" s="120">
        <f t="shared" si="152"/>
        <v>0</v>
      </c>
      <c r="Q787" s="120">
        <f t="shared" si="153"/>
        <v>0</v>
      </c>
      <c r="R787" s="120">
        <f t="shared" si="144"/>
        <v>0</v>
      </c>
      <c r="S787" s="120">
        <f t="shared" si="154"/>
        <v>0</v>
      </c>
      <c r="T787" s="120" t="str">
        <f t="shared" si="146"/>
        <v/>
      </c>
      <c r="U787" s="113">
        <f>IFERROR(IF(P787&lt;8,기준정보!$H$7-N787,0),0)</f>
        <v>0</v>
      </c>
      <c r="V787" s="120">
        <f t="shared" si="155"/>
        <v>0</v>
      </c>
      <c r="W787" s="110"/>
    </row>
    <row r="788" spans="1:23">
      <c r="A788" s="89" t="s">
        <v>1048</v>
      </c>
      <c r="B788" s="89" t="s">
        <v>300</v>
      </c>
      <c r="C788" s="89" t="s">
        <v>47</v>
      </c>
      <c r="D788" s="89" t="s">
        <v>50</v>
      </c>
      <c r="E788" s="89" t="s">
        <v>50</v>
      </c>
      <c r="F788" s="102">
        <f t="shared" si="145"/>
        <v>43891</v>
      </c>
      <c r="G788" s="125" t="str">
        <f t="shared" si="147"/>
        <v>3월</v>
      </c>
      <c r="H788" s="108">
        <f t="shared" si="148"/>
        <v>7</v>
      </c>
      <c r="I788" s="108" t="str">
        <f>VLOOKUP(H788,기준정보!D:E,2,FALSE)</f>
        <v>일</v>
      </c>
      <c r="J788" s="110" t="str">
        <f>IFERROR(VLOOKUP(F788,기준정보!A:B,2,FALSE),"")</f>
        <v>삼일절</v>
      </c>
      <c r="K788" s="110" t="str">
        <f t="shared" si="149"/>
        <v>휴무</v>
      </c>
      <c r="L788" s="113" t="str">
        <f>IFERROR(IF(E788-D788&lt;0,기준정보!$H$11-공여사들_가공!D788+공여사들_가공!E788,E788-D788),"")</f>
        <v/>
      </c>
      <c r="M788" s="113">
        <f>IF(E788&gt;=기준정보!$H$4,기준정보!$H$6,IF(E788&gt;=기준정보!$H$3,E788-기준정보!$H$3,IF(E788&gt;=기준정보!$H$2,기준정보!$H$5,IF(E788&gt;=기준정보!$H$1,E788-기준정보!$H$1,0))))</f>
        <v>0</v>
      </c>
      <c r="N788" s="113" t="str">
        <f t="shared" si="150"/>
        <v/>
      </c>
      <c r="O788" s="114" t="str">
        <f t="shared" si="151"/>
        <v/>
      </c>
      <c r="P788" s="120">
        <f t="shared" si="152"/>
        <v>0</v>
      </c>
      <c r="Q788" s="120">
        <f t="shared" si="153"/>
        <v>0</v>
      </c>
      <c r="R788" s="120">
        <f t="shared" si="144"/>
        <v>0</v>
      </c>
      <c r="S788" s="120">
        <f t="shared" si="154"/>
        <v>0</v>
      </c>
      <c r="T788" s="120" t="str">
        <f t="shared" si="146"/>
        <v/>
      </c>
      <c r="U788" s="113">
        <f>IFERROR(IF(P788&lt;8,기준정보!$H$7-N788,0),0)</f>
        <v>0</v>
      </c>
      <c r="V788" s="120">
        <f t="shared" si="155"/>
        <v>0</v>
      </c>
      <c r="W788" s="110"/>
    </row>
    <row r="789" spans="1:23">
      <c r="A789" s="89" t="s">
        <v>1048</v>
      </c>
      <c r="B789" s="89" t="s">
        <v>301</v>
      </c>
      <c r="C789" s="89" t="s">
        <v>44</v>
      </c>
      <c r="D789" s="89" t="s">
        <v>50</v>
      </c>
      <c r="E789" s="89" t="s">
        <v>50</v>
      </c>
      <c r="F789" s="102">
        <f t="shared" si="145"/>
        <v>43891</v>
      </c>
      <c r="G789" s="125" t="str">
        <f t="shared" si="147"/>
        <v>3월</v>
      </c>
      <c r="H789" s="108">
        <f t="shared" si="148"/>
        <v>7</v>
      </c>
      <c r="I789" s="108" t="str">
        <f>VLOOKUP(H789,기준정보!D:E,2,FALSE)</f>
        <v>일</v>
      </c>
      <c r="J789" s="110" t="str">
        <f>IFERROR(VLOOKUP(F789,기준정보!A:B,2,FALSE),"")</f>
        <v>삼일절</v>
      </c>
      <c r="K789" s="110" t="str">
        <f t="shared" si="149"/>
        <v>휴무</v>
      </c>
      <c r="L789" s="113" t="str">
        <f>IFERROR(IF(E789-D789&lt;0,기준정보!$H$11-공여사들_가공!D789+공여사들_가공!E789,E789-D789),"")</f>
        <v/>
      </c>
      <c r="M789" s="113">
        <f>IF(E789&gt;=기준정보!$H$4,기준정보!$H$6,IF(E789&gt;=기준정보!$H$3,E789-기준정보!$H$3,IF(E789&gt;=기준정보!$H$2,기준정보!$H$5,IF(E789&gt;=기준정보!$H$1,E789-기준정보!$H$1,0))))</f>
        <v>0</v>
      </c>
      <c r="N789" s="113" t="str">
        <f t="shared" si="150"/>
        <v/>
      </c>
      <c r="O789" s="114" t="str">
        <f t="shared" si="151"/>
        <v/>
      </c>
      <c r="P789" s="120">
        <f t="shared" si="152"/>
        <v>0</v>
      </c>
      <c r="Q789" s="120">
        <f t="shared" si="153"/>
        <v>0</v>
      </c>
      <c r="R789" s="120">
        <f t="shared" si="144"/>
        <v>0</v>
      </c>
      <c r="S789" s="120">
        <f t="shared" si="154"/>
        <v>0</v>
      </c>
      <c r="T789" s="120" t="str">
        <f t="shared" si="146"/>
        <v/>
      </c>
      <c r="U789" s="113">
        <f>IFERROR(IF(P789&lt;8,기준정보!$H$7-N789,0),0)</f>
        <v>0</v>
      </c>
      <c r="V789" s="120">
        <f t="shared" si="155"/>
        <v>0</v>
      </c>
      <c r="W789" s="110"/>
    </row>
    <row r="790" spans="1:23">
      <c r="A790" s="89" t="s">
        <v>1048</v>
      </c>
      <c r="B790" s="89" t="s">
        <v>288</v>
      </c>
      <c r="C790" s="89" t="s">
        <v>45</v>
      </c>
      <c r="D790" s="89" t="s">
        <v>50</v>
      </c>
      <c r="E790" s="89" t="s">
        <v>50</v>
      </c>
      <c r="F790" s="102">
        <f t="shared" si="145"/>
        <v>43891</v>
      </c>
      <c r="G790" s="125" t="str">
        <f t="shared" si="147"/>
        <v>3월</v>
      </c>
      <c r="H790" s="108">
        <f t="shared" si="148"/>
        <v>7</v>
      </c>
      <c r="I790" s="108" t="str">
        <f>VLOOKUP(H790,기준정보!D:E,2,FALSE)</f>
        <v>일</v>
      </c>
      <c r="J790" s="110" t="str">
        <f>IFERROR(VLOOKUP(F790,기준정보!A:B,2,FALSE),"")</f>
        <v>삼일절</v>
      </c>
      <c r="K790" s="110" t="str">
        <f t="shared" si="149"/>
        <v>휴무</v>
      </c>
      <c r="L790" s="113" t="str">
        <f>IFERROR(IF(E790-D790&lt;0,기준정보!$H$11-공여사들_가공!D790+공여사들_가공!E790,E790-D790),"")</f>
        <v/>
      </c>
      <c r="M790" s="113">
        <f>IF(E790&gt;=기준정보!$H$4,기준정보!$H$6,IF(E790&gt;=기준정보!$H$3,E790-기준정보!$H$3,IF(E790&gt;=기준정보!$H$2,기준정보!$H$5,IF(E790&gt;=기준정보!$H$1,E790-기준정보!$H$1,0))))</f>
        <v>0</v>
      </c>
      <c r="N790" s="113" t="str">
        <f t="shared" si="150"/>
        <v/>
      </c>
      <c r="O790" s="114" t="str">
        <f t="shared" si="151"/>
        <v/>
      </c>
      <c r="P790" s="120">
        <f t="shared" si="152"/>
        <v>0</v>
      </c>
      <c r="Q790" s="120">
        <f t="shared" si="153"/>
        <v>0</v>
      </c>
      <c r="R790" s="120">
        <f t="shared" si="144"/>
        <v>0</v>
      </c>
      <c r="S790" s="120">
        <f t="shared" si="154"/>
        <v>0</v>
      </c>
      <c r="T790" s="120" t="str">
        <f t="shared" si="146"/>
        <v/>
      </c>
      <c r="U790" s="113">
        <f>IFERROR(IF(P790&lt;8,기준정보!$H$7-N790,0),0)</f>
        <v>0</v>
      </c>
      <c r="V790" s="120">
        <f t="shared" si="155"/>
        <v>0</v>
      </c>
      <c r="W790" s="110"/>
    </row>
    <row r="791" spans="1:23">
      <c r="A791" s="89" t="s">
        <v>1048</v>
      </c>
      <c r="B791" s="89" t="s">
        <v>289</v>
      </c>
      <c r="C791" s="89" t="s">
        <v>44</v>
      </c>
      <c r="D791" s="89" t="s">
        <v>50</v>
      </c>
      <c r="E791" s="89" t="s">
        <v>50</v>
      </c>
      <c r="F791" s="102">
        <f t="shared" si="145"/>
        <v>43891</v>
      </c>
      <c r="G791" s="125" t="str">
        <f t="shared" si="147"/>
        <v>3월</v>
      </c>
      <c r="H791" s="108">
        <f t="shared" si="148"/>
        <v>7</v>
      </c>
      <c r="I791" s="108" t="str">
        <f>VLOOKUP(H791,기준정보!D:E,2,FALSE)</f>
        <v>일</v>
      </c>
      <c r="J791" s="110" t="str">
        <f>IFERROR(VLOOKUP(F791,기준정보!A:B,2,FALSE),"")</f>
        <v>삼일절</v>
      </c>
      <c r="K791" s="110" t="str">
        <f t="shared" si="149"/>
        <v>휴무</v>
      </c>
      <c r="L791" s="113" t="str">
        <f>IFERROR(IF(E791-D791&lt;0,기준정보!$H$11-공여사들_가공!D791+공여사들_가공!E791,E791-D791),"")</f>
        <v/>
      </c>
      <c r="M791" s="113">
        <f>IF(E791&gt;=기준정보!$H$4,기준정보!$H$6,IF(E791&gt;=기준정보!$H$3,E791-기준정보!$H$3,IF(E791&gt;=기준정보!$H$2,기준정보!$H$5,IF(E791&gt;=기준정보!$H$1,E791-기준정보!$H$1,0))))</f>
        <v>0</v>
      </c>
      <c r="N791" s="113" t="str">
        <f t="shared" si="150"/>
        <v/>
      </c>
      <c r="O791" s="114" t="str">
        <f t="shared" si="151"/>
        <v/>
      </c>
      <c r="P791" s="120">
        <f t="shared" si="152"/>
        <v>0</v>
      </c>
      <c r="Q791" s="120">
        <f t="shared" si="153"/>
        <v>0</v>
      </c>
      <c r="R791" s="120">
        <f t="shared" si="144"/>
        <v>0</v>
      </c>
      <c r="S791" s="120">
        <f t="shared" si="154"/>
        <v>0</v>
      </c>
      <c r="T791" s="120" t="str">
        <f t="shared" si="146"/>
        <v/>
      </c>
      <c r="U791" s="113">
        <f>IFERROR(IF(P791&lt;8,기준정보!$H$7-N791,0),0)</f>
        <v>0</v>
      </c>
      <c r="V791" s="120">
        <f t="shared" si="155"/>
        <v>0</v>
      </c>
      <c r="W791" s="110"/>
    </row>
    <row r="792" spans="1:23">
      <c r="A792" s="89" t="s">
        <v>1048</v>
      </c>
      <c r="B792" s="89" t="s">
        <v>290</v>
      </c>
      <c r="C792" s="89" t="s">
        <v>49</v>
      </c>
      <c r="D792" s="89" t="s">
        <v>50</v>
      </c>
      <c r="E792" s="89" t="s">
        <v>50</v>
      </c>
      <c r="F792" s="102">
        <f t="shared" si="145"/>
        <v>43891</v>
      </c>
      <c r="G792" s="125" t="str">
        <f t="shared" si="147"/>
        <v>3월</v>
      </c>
      <c r="H792" s="108">
        <f t="shared" si="148"/>
        <v>7</v>
      </c>
      <c r="I792" s="108" t="str">
        <f>VLOOKUP(H792,기준정보!D:E,2,FALSE)</f>
        <v>일</v>
      </c>
      <c r="J792" s="110" t="str">
        <f>IFERROR(VLOOKUP(F792,기준정보!A:B,2,FALSE),"")</f>
        <v>삼일절</v>
      </c>
      <c r="K792" s="110" t="str">
        <f t="shared" si="149"/>
        <v>휴무</v>
      </c>
      <c r="L792" s="113" t="str">
        <f>IFERROR(IF(E792-D792&lt;0,기준정보!$H$11-공여사들_가공!D792+공여사들_가공!E792,E792-D792),"")</f>
        <v/>
      </c>
      <c r="M792" s="113">
        <f>IF(E792&gt;=기준정보!$H$4,기준정보!$H$6,IF(E792&gt;=기준정보!$H$3,E792-기준정보!$H$3,IF(E792&gt;=기준정보!$H$2,기준정보!$H$5,IF(E792&gt;=기준정보!$H$1,E792-기준정보!$H$1,0))))</f>
        <v>0</v>
      </c>
      <c r="N792" s="113" t="str">
        <f t="shared" si="150"/>
        <v/>
      </c>
      <c r="O792" s="114" t="str">
        <f t="shared" si="151"/>
        <v/>
      </c>
      <c r="P792" s="120">
        <f t="shared" si="152"/>
        <v>0</v>
      </c>
      <c r="Q792" s="120">
        <f t="shared" si="153"/>
        <v>0</v>
      </c>
      <c r="R792" s="120">
        <f t="shared" si="144"/>
        <v>0</v>
      </c>
      <c r="S792" s="120">
        <f t="shared" si="154"/>
        <v>0</v>
      </c>
      <c r="T792" s="120" t="str">
        <f t="shared" si="146"/>
        <v/>
      </c>
      <c r="U792" s="113">
        <f>IFERROR(IF(P792&lt;8,기준정보!$H$7-N792,0),0)</f>
        <v>0</v>
      </c>
      <c r="V792" s="120">
        <f t="shared" si="155"/>
        <v>0</v>
      </c>
      <c r="W792" s="110"/>
    </row>
    <row r="793" spans="1:23">
      <c r="A793" s="89" t="s">
        <v>1048</v>
      </c>
      <c r="B793" s="89" t="s">
        <v>291</v>
      </c>
      <c r="C793" s="89" t="s">
        <v>309</v>
      </c>
      <c r="D793" s="89" t="s">
        <v>50</v>
      </c>
      <c r="E793" s="89" t="s">
        <v>50</v>
      </c>
      <c r="F793" s="102">
        <f t="shared" si="145"/>
        <v>43891</v>
      </c>
      <c r="G793" s="125" t="str">
        <f t="shared" si="147"/>
        <v>3월</v>
      </c>
      <c r="H793" s="108">
        <f t="shared" si="148"/>
        <v>7</v>
      </c>
      <c r="I793" s="108" t="str">
        <f>VLOOKUP(H793,기준정보!D:E,2,FALSE)</f>
        <v>일</v>
      </c>
      <c r="J793" s="110" t="str">
        <f>IFERROR(VLOOKUP(F793,기준정보!A:B,2,FALSE),"")</f>
        <v>삼일절</v>
      </c>
      <c r="K793" s="110" t="str">
        <f t="shared" si="149"/>
        <v>휴무</v>
      </c>
      <c r="L793" s="113" t="str">
        <f>IFERROR(IF(E793-D793&lt;0,기준정보!$H$11-공여사들_가공!D793+공여사들_가공!E793,E793-D793),"")</f>
        <v/>
      </c>
      <c r="M793" s="113">
        <f>IF(E793&gt;=기준정보!$H$4,기준정보!$H$6,IF(E793&gt;=기준정보!$H$3,E793-기준정보!$H$3,IF(E793&gt;=기준정보!$H$2,기준정보!$H$5,IF(E793&gt;=기준정보!$H$1,E793-기준정보!$H$1,0))))</f>
        <v>0</v>
      </c>
      <c r="N793" s="113" t="str">
        <f t="shared" si="150"/>
        <v/>
      </c>
      <c r="O793" s="114" t="str">
        <f t="shared" si="151"/>
        <v/>
      </c>
      <c r="P793" s="120">
        <f t="shared" si="152"/>
        <v>0</v>
      </c>
      <c r="Q793" s="120">
        <f t="shared" si="153"/>
        <v>0</v>
      </c>
      <c r="R793" s="120">
        <f t="shared" ref="R793:R856" si="156">IF(P793&lt;11,P793-Q793,3)</f>
        <v>0</v>
      </c>
      <c r="S793" s="120">
        <f t="shared" si="154"/>
        <v>0</v>
      </c>
      <c r="T793" s="120" t="str">
        <f t="shared" si="146"/>
        <v/>
      </c>
      <c r="U793" s="113">
        <f>IFERROR(IF(P793&lt;8,기준정보!$H$7-N793,0),0)</f>
        <v>0</v>
      </c>
      <c r="V793" s="120">
        <f t="shared" si="155"/>
        <v>0</v>
      </c>
      <c r="W793" s="110"/>
    </row>
    <row r="794" spans="1:23">
      <c r="A794" s="89" t="s">
        <v>1048</v>
      </c>
      <c r="B794" s="89" t="s">
        <v>292</v>
      </c>
      <c r="C794" s="89" t="s">
        <v>45</v>
      </c>
      <c r="D794" s="89" t="s">
        <v>50</v>
      </c>
      <c r="E794" s="89" t="s">
        <v>50</v>
      </c>
      <c r="F794" s="102">
        <f t="shared" si="145"/>
        <v>43891</v>
      </c>
      <c r="G794" s="125" t="str">
        <f t="shared" si="147"/>
        <v>3월</v>
      </c>
      <c r="H794" s="108">
        <f t="shared" si="148"/>
        <v>7</v>
      </c>
      <c r="I794" s="108" t="str">
        <f>VLOOKUP(H794,기준정보!D:E,2,FALSE)</f>
        <v>일</v>
      </c>
      <c r="J794" s="110" t="str">
        <f>IFERROR(VLOOKUP(F794,기준정보!A:B,2,FALSE),"")</f>
        <v>삼일절</v>
      </c>
      <c r="K794" s="110" t="str">
        <f t="shared" si="149"/>
        <v>휴무</v>
      </c>
      <c r="L794" s="113" t="str">
        <f>IFERROR(IF(E794-D794&lt;0,기준정보!$H$11-공여사들_가공!D794+공여사들_가공!E794,E794-D794),"")</f>
        <v/>
      </c>
      <c r="M794" s="113">
        <f>IF(E794&gt;=기준정보!$H$4,기준정보!$H$6,IF(E794&gt;=기준정보!$H$3,E794-기준정보!$H$3,IF(E794&gt;=기준정보!$H$2,기준정보!$H$5,IF(E794&gt;=기준정보!$H$1,E794-기준정보!$H$1,0))))</f>
        <v>0</v>
      </c>
      <c r="N794" s="113" t="str">
        <f t="shared" si="150"/>
        <v/>
      </c>
      <c r="O794" s="114" t="str">
        <f t="shared" si="151"/>
        <v/>
      </c>
      <c r="P794" s="120">
        <f t="shared" si="152"/>
        <v>0</v>
      </c>
      <c r="Q794" s="120">
        <f t="shared" si="153"/>
        <v>0</v>
      </c>
      <c r="R794" s="120">
        <f t="shared" si="156"/>
        <v>0</v>
      </c>
      <c r="S794" s="120">
        <f t="shared" si="154"/>
        <v>0</v>
      </c>
      <c r="T794" s="120" t="str">
        <f t="shared" si="146"/>
        <v/>
      </c>
      <c r="U794" s="113">
        <f>IFERROR(IF(P794&lt;8,기준정보!$H$7-N794,0),0)</f>
        <v>0</v>
      </c>
      <c r="V794" s="120">
        <f t="shared" si="155"/>
        <v>0</v>
      </c>
      <c r="W794" s="110"/>
    </row>
    <row r="795" spans="1:23">
      <c r="A795" s="89" t="s">
        <v>1049</v>
      </c>
      <c r="B795" s="89" t="s">
        <v>294</v>
      </c>
      <c r="C795" s="89" t="s">
        <v>45</v>
      </c>
      <c r="D795" s="89" t="s">
        <v>280</v>
      </c>
      <c r="E795" s="89" t="s">
        <v>1050</v>
      </c>
      <c r="F795" s="102">
        <f t="shared" si="145"/>
        <v>43892</v>
      </c>
      <c r="G795" s="125" t="str">
        <f t="shared" si="147"/>
        <v>3월</v>
      </c>
      <c r="H795" s="108">
        <f t="shared" si="148"/>
        <v>1</v>
      </c>
      <c r="I795" s="108" t="str">
        <f>VLOOKUP(H795,기준정보!D:E,2,FALSE)</f>
        <v>월</v>
      </c>
      <c r="J795" s="110" t="str">
        <f>IFERROR(VLOOKUP(F795,기준정보!A:B,2,FALSE),"")</f>
        <v/>
      </c>
      <c r="K795" s="110" t="str">
        <f t="shared" si="149"/>
        <v>정상근무</v>
      </c>
      <c r="L795" s="113">
        <f>IFERROR(IF(E795-D795&lt;0,기준정보!$H$11-공여사들_가공!D795+공여사들_가공!E795,E795-D795),"")</f>
        <v>0.55484953703703699</v>
      </c>
      <c r="M795" s="113" t="str">
        <f>IF(E795&gt;=기준정보!$H$4,기준정보!$H$6,IF(E795&gt;=기준정보!$H$3,E795-기준정보!$H$3,IF(E795&gt;=기준정보!$H$2,기준정보!$H$5,IF(E795&gt;=기준정보!$H$1,E795-기준정보!$H$1,0))))</f>
        <v>2:00:00</v>
      </c>
      <c r="N795" s="113">
        <f t="shared" si="150"/>
        <v>0.47151620370370367</v>
      </c>
      <c r="O795" s="114">
        <f t="shared" si="151"/>
        <v>11.316388888888889</v>
      </c>
      <c r="P795" s="120">
        <f t="shared" si="152"/>
        <v>11</v>
      </c>
      <c r="Q795" s="120">
        <f t="shared" si="153"/>
        <v>8</v>
      </c>
      <c r="R795" s="120">
        <f t="shared" si="156"/>
        <v>3</v>
      </c>
      <c r="S795" s="120">
        <f t="shared" si="154"/>
        <v>0</v>
      </c>
      <c r="T795" s="120" t="str">
        <f t="shared" si="146"/>
        <v>정</v>
      </c>
      <c r="U795" s="113">
        <f>IFERROR(IF(P795&lt;8,기준정보!$H$7-N795,0),0)</f>
        <v>0</v>
      </c>
      <c r="V795" s="120">
        <f t="shared" si="155"/>
        <v>0</v>
      </c>
      <c r="W795" s="110"/>
    </row>
    <row r="796" spans="1:23">
      <c r="A796" s="89" t="s">
        <v>1049</v>
      </c>
      <c r="B796" s="89" t="s">
        <v>295</v>
      </c>
      <c r="C796" s="89" t="s">
        <v>43</v>
      </c>
      <c r="D796" s="89" t="s">
        <v>1051</v>
      </c>
      <c r="E796" s="89" t="s">
        <v>252</v>
      </c>
      <c r="F796" s="102">
        <f t="shared" si="145"/>
        <v>43892</v>
      </c>
      <c r="G796" s="125" t="str">
        <f t="shared" si="147"/>
        <v>3월</v>
      </c>
      <c r="H796" s="108">
        <f t="shared" si="148"/>
        <v>1</v>
      </c>
      <c r="I796" s="108" t="str">
        <f>VLOOKUP(H796,기준정보!D:E,2,FALSE)</f>
        <v>월</v>
      </c>
      <c r="J796" s="110" t="str">
        <f>IFERROR(VLOOKUP(F796,기준정보!A:B,2,FALSE),"")</f>
        <v/>
      </c>
      <c r="K796" s="110" t="str">
        <f t="shared" si="149"/>
        <v>정상근무</v>
      </c>
      <c r="L796" s="113">
        <f>IFERROR(IF(E796-D796&lt;0,기준정보!$H$11-공여사들_가공!D796+공여사들_가공!E796,E796-D796),"")</f>
        <v>0.53703703703703698</v>
      </c>
      <c r="M796" s="113" t="str">
        <f>IF(E796&gt;=기준정보!$H$4,기준정보!$H$6,IF(E796&gt;=기준정보!$H$3,E796-기준정보!$H$3,IF(E796&gt;=기준정보!$H$2,기준정보!$H$5,IF(E796&gt;=기준정보!$H$1,E796-기준정보!$H$1,0))))</f>
        <v>2:00:00</v>
      </c>
      <c r="N796" s="113">
        <f t="shared" si="150"/>
        <v>0.45370370370370366</v>
      </c>
      <c r="O796" s="114">
        <f t="shared" si="151"/>
        <v>10.888888888888889</v>
      </c>
      <c r="P796" s="120">
        <f t="shared" si="152"/>
        <v>10</v>
      </c>
      <c r="Q796" s="120">
        <f t="shared" si="153"/>
        <v>8</v>
      </c>
      <c r="R796" s="120">
        <f t="shared" si="156"/>
        <v>2</v>
      </c>
      <c r="S796" s="120">
        <f t="shared" si="154"/>
        <v>0</v>
      </c>
      <c r="T796" s="120" t="str">
        <f t="shared" si="146"/>
        <v>정</v>
      </c>
      <c r="U796" s="113">
        <f>IFERROR(IF(P796&lt;8,기준정보!$H$7-N796,0),0)</f>
        <v>0</v>
      </c>
      <c r="V796" s="120">
        <f t="shared" si="155"/>
        <v>0</v>
      </c>
      <c r="W796" s="110"/>
    </row>
    <row r="797" spans="1:23">
      <c r="A797" s="89" t="s">
        <v>1049</v>
      </c>
      <c r="B797" s="89" t="s">
        <v>296</v>
      </c>
      <c r="C797" s="89" t="s">
        <v>46</v>
      </c>
      <c r="D797" s="89" t="s">
        <v>109</v>
      </c>
      <c r="E797" s="89" t="s">
        <v>1052</v>
      </c>
      <c r="F797" s="102">
        <f t="shared" si="145"/>
        <v>43892</v>
      </c>
      <c r="G797" s="125" t="str">
        <f t="shared" si="147"/>
        <v>3월</v>
      </c>
      <c r="H797" s="108">
        <f t="shared" si="148"/>
        <v>1</v>
      </c>
      <c r="I797" s="108" t="str">
        <f>VLOOKUP(H797,기준정보!D:E,2,FALSE)</f>
        <v>월</v>
      </c>
      <c r="J797" s="110" t="str">
        <f>IFERROR(VLOOKUP(F797,기준정보!A:B,2,FALSE),"")</f>
        <v/>
      </c>
      <c r="K797" s="110" t="str">
        <f t="shared" si="149"/>
        <v>정상근무</v>
      </c>
      <c r="L797" s="113">
        <f>IFERROR(IF(E797-D797&lt;0,기준정보!$H$11-공여사들_가공!D797+공여사들_가공!E797,E797-D797),"")</f>
        <v>0.37737268518518524</v>
      </c>
      <c r="M797" s="113">
        <f>IF(E797&gt;=기준정보!$H$4,기준정보!$H$6,IF(E797&gt;=기준정보!$H$3,E797-기준정보!$H$3,IF(E797&gt;=기준정보!$H$2,기준정보!$H$5,IF(E797&gt;=기준정보!$H$1,E797-기준정보!$H$1,0))))</f>
        <v>2.0891203703703787E-2</v>
      </c>
      <c r="N797" s="113">
        <f t="shared" si="150"/>
        <v>0.35648148148148145</v>
      </c>
      <c r="O797" s="114">
        <f t="shared" si="151"/>
        <v>8.5555555555555571</v>
      </c>
      <c r="P797" s="120">
        <f t="shared" si="152"/>
        <v>8</v>
      </c>
      <c r="Q797" s="120">
        <f t="shared" si="153"/>
        <v>8</v>
      </c>
      <c r="R797" s="120">
        <f t="shared" si="156"/>
        <v>0</v>
      </c>
      <c r="S797" s="120">
        <f t="shared" si="154"/>
        <v>0</v>
      </c>
      <c r="T797" s="120" t="str">
        <f t="shared" si="146"/>
        <v>정</v>
      </c>
      <c r="U797" s="113">
        <f>IFERROR(IF(P797&lt;8,기준정보!$H$7-N797,0),0)</f>
        <v>0</v>
      </c>
      <c r="V797" s="120">
        <f t="shared" si="155"/>
        <v>0</v>
      </c>
      <c r="W797" s="110"/>
    </row>
    <row r="798" spans="1:23">
      <c r="A798" s="89" t="s">
        <v>1049</v>
      </c>
      <c r="B798" s="89" t="s">
        <v>297</v>
      </c>
      <c r="C798" s="89" t="s">
        <v>45</v>
      </c>
      <c r="D798" s="89" t="s">
        <v>277</v>
      </c>
      <c r="E798" s="89" t="s">
        <v>1053</v>
      </c>
      <c r="F798" s="102">
        <f t="shared" si="145"/>
        <v>43892</v>
      </c>
      <c r="G798" s="125" t="str">
        <f t="shared" si="147"/>
        <v>3월</v>
      </c>
      <c r="H798" s="108">
        <f t="shared" si="148"/>
        <v>1</v>
      </c>
      <c r="I798" s="108" t="str">
        <f>VLOOKUP(H798,기준정보!D:E,2,FALSE)</f>
        <v>월</v>
      </c>
      <c r="J798" s="110" t="str">
        <f>IFERROR(VLOOKUP(F798,기준정보!A:B,2,FALSE),"")</f>
        <v/>
      </c>
      <c r="K798" s="110" t="str">
        <f t="shared" si="149"/>
        <v>정상근무</v>
      </c>
      <c r="L798" s="113">
        <f>IFERROR(IF(E798-D798&lt;0,기준정보!$H$11-공여사들_가공!D798+공여사들_가공!E798,E798-D798),"")</f>
        <v>0.3411111111111112</v>
      </c>
      <c r="M798" s="113" t="str">
        <f>IF(E798&gt;=기준정보!$H$4,기준정보!$H$6,IF(E798&gt;=기준정보!$H$3,E798-기준정보!$H$3,IF(E798&gt;=기준정보!$H$2,기준정보!$H$5,IF(E798&gt;=기준정보!$H$1,E798-기준정보!$H$1,0))))</f>
        <v>1:00:00</v>
      </c>
      <c r="N798" s="113">
        <f t="shared" si="150"/>
        <v>0.29944444444444451</v>
      </c>
      <c r="O798" s="114">
        <f t="shared" si="151"/>
        <v>7.1866666666666665</v>
      </c>
      <c r="P798" s="120">
        <f t="shared" si="152"/>
        <v>7</v>
      </c>
      <c r="Q798" s="120">
        <f t="shared" si="153"/>
        <v>7</v>
      </c>
      <c r="R798" s="120">
        <f t="shared" si="156"/>
        <v>0</v>
      </c>
      <c r="S798" s="120">
        <f t="shared" si="154"/>
        <v>0</v>
      </c>
      <c r="T798" s="120" t="str">
        <f t="shared" si="146"/>
        <v>정</v>
      </c>
      <c r="U798" s="113">
        <f>IFERROR(IF(P798&lt;8,기준정보!$H$7-N798,0),0)</f>
        <v>3.3888888888888802E-2</v>
      </c>
      <c r="V798" s="120">
        <f t="shared" si="155"/>
        <v>49</v>
      </c>
      <c r="W798" s="110"/>
    </row>
    <row r="799" spans="1:23">
      <c r="A799" s="89" t="s">
        <v>1049</v>
      </c>
      <c r="B799" s="89" t="s">
        <v>298</v>
      </c>
      <c r="C799" s="89" t="s">
        <v>48</v>
      </c>
      <c r="D799" s="89" t="s">
        <v>1054</v>
      </c>
      <c r="E799" s="89" t="s">
        <v>1055</v>
      </c>
      <c r="F799" s="102">
        <f t="shared" si="145"/>
        <v>43892</v>
      </c>
      <c r="G799" s="125" t="str">
        <f t="shared" si="147"/>
        <v>3월</v>
      </c>
      <c r="H799" s="108">
        <f t="shared" si="148"/>
        <v>1</v>
      </c>
      <c r="I799" s="108" t="str">
        <f>VLOOKUP(H799,기준정보!D:E,2,FALSE)</f>
        <v>월</v>
      </c>
      <c r="J799" s="110" t="str">
        <f>IFERROR(VLOOKUP(F799,기준정보!A:B,2,FALSE),"")</f>
        <v/>
      </c>
      <c r="K799" s="110" t="str">
        <f t="shared" si="149"/>
        <v>정상근무</v>
      </c>
      <c r="L799" s="113">
        <f>IFERROR(IF(E799-D799&lt;0,기준정보!$H$11-공여사들_가공!D799+공여사들_가공!E799,E799-D799),"")</f>
        <v>0.4826967592592592</v>
      </c>
      <c r="M799" s="113" t="str">
        <f>IF(E799&gt;=기준정보!$H$4,기준정보!$H$6,IF(E799&gt;=기준정보!$H$3,E799-기준정보!$H$3,IF(E799&gt;=기준정보!$H$2,기준정보!$H$5,IF(E799&gt;=기준정보!$H$1,E799-기준정보!$H$1,0))))</f>
        <v>2:00:00</v>
      </c>
      <c r="N799" s="113">
        <f t="shared" si="150"/>
        <v>0.39936342592592589</v>
      </c>
      <c r="O799" s="114">
        <f t="shared" si="151"/>
        <v>9.5847222222222221</v>
      </c>
      <c r="P799" s="120">
        <f t="shared" si="152"/>
        <v>9</v>
      </c>
      <c r="Q799" s="120">
        <f t="shared" si="153"/>
        <v>8</v>
      </c>
      <c r="R799" s="120">
        <f t="shared" si="156"/>
        <v>1</v>
      </c>
      <c r="S799" s="120">
        <f t="shared" si="154"/>
        <v>0</v>
      </c>
      <c r="T799" s="120" t="str">
        <f t="shared" si="146"/>
        <v>정</v>
      </c>
      <c r="U799" s="113">
        <f>IFERROR(IF(P799&lt;8,기준정보!$H$7-N799,0),0)</f>
        <v>0</v>
      </c>
      <c r="V799" s="120">
        <f t="shared" si="155"/>
        <v>0</v>
      </c>
      <c r="W799" s="110"/>
    </row>
    <row r="800" spans="1:23">
      <c r="A800" s="89" t="s">
        <v>1049</v>
      </c>
      <c r="B800" s="89" t="s">
        <v>299</v>
      </c>
      <c r="C800" s="89" t="s">
        <v>47</v>
      </c>
      <c r="D800" s="89" t="s">
        <v>79</v>
      </c>
      <c r="E800" s="89" t="s">
        <v>1056</v>
      </c>
      <c r="F800" s="102">
        <f t="shared" si="145"/>
        <v>43892</v>
      </c>
      <c r="G800" s="125" t="str">
        <f t="shared" si="147"/>
        <v>3월</v>
      </c>
      <c r="H800" s="108">
        <f t="shared" si="148"/>
        <v>1</v>
      </c>
      <c r="I800" s="108" t="str">
        <f>VLOOKUP(H800,기준정보!D:E,2,FALSE)</f>
        <v>월</v>
      </c>
      <c r="J800" s="110" t="str">
        <f>IFERROR(VLOOKUP(F800,기준정보!A:B,2,FALSE),"")</f>
        <v/>
      </c>
      <c r="K800" s="110" t="str">
        <f t="shared" si="149"/>
        <v>정상근무</v>
      </c>
      <c r="L800" s="113">
        <f>IFERROR(IF(E800-D800&lt;0,기준정보!$H$11-공여사들_가공!D800+공여사들_가공!E800,E800-D800),"")</f>
        <v>0.51153935185185184</v>
      </c>
      <c r="M800" s="113" t="str">
        <f>IF(E800&gt;=기준정보!$H$4,기준정보!$H$6,IF(E800&gt;=기준정보!$H$3,E800-기준정보!$H$3,IF(E800&gt;=기준정보!$H$2,기준정보!$H$5,IF(E800&gt;=기준정보!$H$1,E800-기준정보!$H$1,0))))</f>
        <v>2:00:00</v>
      </c>
      <c r="N800" s="113">
        <f t="shared" si="150"/>
        <v>0.42820601851851853</v>
      </c>
      <c r="O800" s="114">
        <f t="shared" si="151"/>
        <v>10.276944444444446</v>
      </c>
      <c r="P800" s="120">
        <f t="shared" si="152"/>
        <v>10</v>
      </c>
      <c r="Q800" s="120">
        <f t="shared" si="153"/>
        <v>8</v>
      </c>
      <c r="R800" s="120">
        <f t="shared" si="156"/>
        <v>2</v>
      </c>
      <c r="S800" s="120">
        <f t="shared" si="154"/>
        <v>0</v>
      </c>
      <c r="T800" s="120" t="str">
        <f t="shared" si="146"/>
        <v>정</v>
      </c>
      <c r="U800" s="113">
        <f>IFERROR(IF(P800&lt;8,기준정보!$H$7-N800,0),0)</f>
        <v>0</v>
      </c>
      <c r="V800" s="120">
        <f t="shared" si="155"/>
        <v>0</v>
      </c>
      <c r="W800" s="110"/>
    </row>
    <row r="801" spans="1:23">
      <c r="A801" s="89" t="s">
        <v>1049</v>
      </c>
      <c r="B801" s="89" t="s">
        <v>300</v>
      </c>
      <c r="C801" s="89" t="s">
        <v>47</v>
      </c>
      <c r="D801" s="89" t="s">
        <v>1057</v>
      </c>
      <c r="E801" s="89" t="s">
        <v>1058</v>
      </c>
      <c r="F801" s="102">
        <f t="shared" si="145"/>
        <v>43892</v>
      </c>
      <c r="G801" s="125" t="str">
        <f t="shared" si="147"/>
        <v>3월</v>
      </c>
      <c r="H801" s="108">
        <f t="shared" si="148"/>
        <v>1</v>
      </c>
      <c r="I801" s="108" t="str">
        <f>VLOOKUP(H801,기준정보!D:E,2,FALSE)</f>
        <v>월</v>
      </c>
      <c r="J801" s="110" t="str">
        <f>IFERROR(VLOOKUP(F801,기준정보!A:B,2,FALSE),"")</f>
        <v/>
      </c>
      <c r="K801" s="110" t="str">
        <f t="shared" si="149"/>
        <v>정상근무</v>
      </c>
      <c r="L801" s="113">
        <f>IFERROR(IF(E801-D801&lt;0,기준정보!$H$11-공여사들_가공!D801+공여사들_가공!E801,E801-D801),"")</f>
        <v>0.54761574074074071</v>
      </c>
      <c r="M801" s="113" t="str">
        <f>IF(E801&gt;=기준정보!$H$4,기준정보!$H$6,IF(E801&gt;=기준정보!$H$3,E801-기준정보!$H$3,IF(E801&gt;=기준정보!$H$2,기준정보!$H$5,IF(E801&gt;=기준정보!$H$1,E801-기준정보!$H$1,0))))</f>
        <v>2:00:00</v>
      </c>
      <c r="N801" s="113">
        <f t="shared" si="150"/>
        <v>0.46428240740740739</v>
      </c>
      <c r="O801" s="114">
        <f t="shared" si="151"/>
        <v>11.142777777777777</v>
      </c>
      <c r="P801" s="120">
        <f t="shared" si="152"/>
        <v>11</v>
      </c>
      <c r="Q801" s="120">
        <f t="shared" si="153"/>
        <v>8</v>
      </c>
      <c r="R801" s="120">
        <f t="shared" si="156"/>
        <v>3</v>
      </c>
      <c r="S801" s="120">
        <f t="shared" si="154"/>
        <v>0</v>
      </c>
      <c r="T801" s="120" t="str">
        <f t="shared" si="146"/>
        <v>정</v>
      </c>
      <c r="U801" s="113">
        <f>IFERROR(IF(P801&lt;8,기준정보!$H$7-N801,0),0)</f>
        <v>0</v>
      </c>
      <c r="V801" s="120">
        <f t="shared" si="155"/>
        <v>0</v>
      </c>
      <c r="W801" s="110"/>
    </row>
    <row r="802" spans="1:23">
      <c r="A802" s="89" t="s">
        <v>1049</v>
      </c>
      <c r="B802" s="89" t="s">
        <v>301</v>
      </c>
      <c r="C802" s="89" t="s">
        <v>44</v>
      </c>
      <c r="D802" s="89" t="s">
        <v>1059</v>
      </c>
      <c r="E802" s="89" t="s">
        <v>1060</v>
      </c>
      <c r="F802" s="102">
        <f t="shared" si="145"/>
        <v>43892</v>
      </c>
      <c r="G802" s="125" t="str">
        <f t="shared" si="147"/>
        <v>3월</v>
      </c>
      <c r="H802" s="108">
        <f t="shared" si="148"/>
        <v>1</v>
      </c>
      <c r="I802" s="108" t="str">
        <f>VLOOKUP(H802,기준정보!D:E,2,FALSE)</f>
        <v>월</v>
      </c>
      <c r="J802" s="110" t="str">
        <f>IFERROR(VLOOKUP(F802,기준정보!A:B,2,FALSE),"")</f>
        <v/>
      </c>
      <c r="K802" s="110" t="str">
        <f t="shared" si="149"/>
        <v>정상근무</v>
      </c>
      <c r="L802" s="113">
        <f>IFERROR(IF(E802-D802&lt;0,기준정보!$H$11-공여사들_가공!D802+공여사들_가공!E802,E802-D802),"")</f>
        <v>0.51395833333333329</v>
      </c>
      <c r="M802" s="113" t="str">
        <f>IF(E802&gt;=기준정보!$H$4,기준정보!$H$6,IF(E802&gt;=기준정보!$H$3,E802-기준정보!$H$3,IF(E802&gt;=기준정보!$H$2,기준정보!$H$5,IF(E802&gt;=기준정보!$H$1,E802-기준정보!$H$1,0))))</f>
        <v>2:00:00</v>
      </c>
      <c r="N802" s="113">
        <f t="shared" si="150"/>
        <v>0.43062499999999998</v>
      </c>
      <c r="O802" s="114">
        <f t="shared" si="151"/>
        <v>10.335000000000001</v>
      </c>
      <c r="P802" s="120">
        <f t="shared" si="152"/>
        <v>10</v>
      </c>
      <c r="Q802" s="120">
        <f t="shared" si="153"/>
        <v>8</v>
      </c>
      <c r="R802" s="120">
        <f t="shared" si="156"/>
        <v>2</v>
      </c>
      <c r="S802" s="120">
        <f t="shared" si="154"/>
        <v>0</v>
      </c>
      <c r="T802" s="120" t="str">
        <f t="shared" si="146"/>
        <v>정</v>
      </c>
      <c r="U802" s="113">
        <f>IFERROR(IF(P802&lt;8,기준정보!$H$7-N802,0),0)</f>
        <v>0</v>
      </c>
      <c r="V802" s="120">
        <f t="shared" si="155"/>
        <v>0</v>
      </c>
      <c r="W802" s="110"/>
    </row>
    <row r="803" spans="1:23">
      <c r="A803" s="89" t="s">
        <v>1049</v>
      </c>
      <c r="B803" s="89" t="s">
        <v>288</v>
      </c>
      <c r="C803" s="89" t="s">
        <v>45</v>
      </c>
      <c r="D803" s="89" t="s">
        <v>946</v>
      </c>
      <c r="E803" s="89" t="s">
        <v>1061</v>
      </c>
      <c r="F803" s="102">
        <f t="shared" si="145"/>
        <v>43892</v>
      </c>
      <c r="G803" s="125" t="str">
        <f t="shared" si="147"/>
        <v>3월</v>
      </c>
      <c r="H803" s="108">
        <f t="shared" si="148"/>
        <v>1</v>
      </c>
      <c r="I803" s="108" t="str">
        <f>VLOOKUP(H803,기준정보!D:E,2,FALSE)</f>
        <v>월</v>
      </c>
      <c r="J803" s="110" t="str">
        <f>IFERROR(VLOOKUP(F803,기준정보!A:B,2,FALSE),"")</f>
        <v/>
      </c>
      <c r="K803" s="110" t="str">
        <f t="shared" si="149"/>
        <v>정상근무</v>
      </c>
      <c r="L803" s="113">
        <f>IFERROR(IF(E803-D803&lt;0,기준정보!$H$11-공여사들_가공!D803+공여사들_가공!E803,E803-D803),"")</f>
        <v>0.52172453703703692</v>
      </c>
      <c r="M803" s="113" t="str">
        <f>IF(E803&gt;=기준정보!$H$4,기준정보!$H$6,IF(E803&gt;=기준정보!$H$3,E803-기준정보!$H$3,IF(E803&gt;=기준정보!$H$2,기준정보!$H$5,IF(E803&gt;=기준정보!$H$1,E803-기준정보!$H$1,0))))</f>
        <v>2:00:00</v>
      </c>
      <c r="N803" s="113">
        <f t="shared" si="150"/>
        <v>0.4383912037037036</v>
      </c>
      <c r="O803" s="114">
        <f t="shared" si="151"/>
        <v>10.52138888888889</v>
      </c>
      <c r="P803" s="120">
        <f t="shared" si="152"/>
        <v>10</v>
      </c>
      <c r="Q803" s="120">
        <f t="shared" si="153"/>
        <v>8</v>
      </c>
      <c r="R803" s="120">
        <f t="shared" si="156"/>
        <v>2</v>
      </c>
      <c r="S803" s="120">
        <f t="shared" si="154"/>
        <v>0</v>
      </c>
      <c r="T803" s="120" t="str">
        <f t="shared" si="146"/>
        <v>정</v>
      </c>
      <c r="U803" s="113">
        <f>IFERROR(IF(P803&lt;8,기준정보!$H$7-N803,0),0)</f>
        <v>0</v>
      </c>
      <c r="V803" s="120">
        <f t="shared" si="155"/>
        <v>0</v>
      </c>
      <c r="W803" s="110"/>
    </row>
    <row r="804" spans="1:23">
      <c r="A804" s="89" t="s">
        <v>1049</v>
      </c>
      <c r="B804" s="89" t="s">
        <v>289</v>
      </c>
      <c r="C804" s="89" t="s">
        <v>44</v>
      </c>
      <c r="D804" s="89" t="s">
        <v>1062</v>
      </c>
      <c r="E804" s="89" t="s">
        <v>1063</v>
      </c>
      <c r="F804" s="102">
        <f t="shared" si="145"/>
        <v>43892</v>
      </c>
      <c r="G804" s="125" t="str">
        <f t="shared" si="147"/>
        <v>3월</v>
      </c>
      <c r="H804" s="108">
        <f t="shared" si="148"/>
        <v>1</v>
      </c>
      <c r="I804" s="108" t="str">
        <f>VLOOKUP(H804,기준정보!D:E,2,FALSE)</f>
        <v>월</v>
      </c>
      <c r="J804" s="110" t="str">
        <f>IFERROR(VLOOKUP(F804,기준정보!A:B,2,FALSE),"")</f>
        <v/>
      </c>
      <c r="K804" s="110" t="str">
        <f t="shared" si="149"/>
        <v>정상근무</v>
      </c>
      <c r="L804" s="113">
        <f>IFERROR(IF(E804-D804&lt;0,기준정보!$H$11-공여사들_가공!D804+공여사들_가공!E804,E804-D804),"")</f>
        <v>0.5772222222222223</v>
      </c>
      <c r="M804" s="113" t="str">
        <f>IF(E804&gt;=기준정보!$H$4,기준정보!$H$6,IF(E804&gt;=기준정보!$H$3,E804-기준정보!$H$3,IF(E804&gt;=기준정보!$H$2,기준정보!$H$5,IF(E804&gt;=기준정보!$H$1,E804-기준정보!$H$1,0))))</f>
        <v>2:00:00</v>
      </c>
      <c r="N804" s="113">
        <f t="shared" si="150"/>
        <v>0.49388888888888899</v>
      </c>
      <c r="O804" s="114">
        <f t="shared" si="151"/>
        <v>11.853333333333333</v>
      </c>
      <c r="P804" s="120">
        <f t="shared" si="152"/>
        <v>11</v>
      </c>
      <c r="Q804" s="120">
        <f t="shared" si="153"/>
        <v>8</v>
      </c>
      <c r="R804" s="120">
        <f t="shared" si="156"/>
        <v>3</v>
      </c>
      <c r="S804" s="120">
        <f t="shared" si="154"/>
        <v>0</v>
      </c>
      <c r="T804" s="120" t="str">
        <f t="shared" si="146"/>
        <v>정</v>
      </c>
      <c r="U804" s="113">
        <f>IFERROR(IF(P804&lt;8,기준정보!$H$7-N804,0),0)</f>
        <v>0</v>
      </c>
      <c r="V804" s="120">
        <f t="shared" si="155"/>
        <v>0</v>
      </c>
      <c r="W804" s="110"/>
    </row>
    <row r="805" spans="1:23">
      <c r="A805" s="89" t="s">
        <v>1049</v>
      </c>
      <c r="B805" s="89" t="s">
        <v>290</v>
      </c>
      <c r="C805" s="89" t="s">
        <v>49</v>
      </c>
      <c r="D805" s="89" t="s">
        <v>1064</v>
      </c>
      <c r="E805" s="89" t="s">
        <v>1065</v>
      </c>
      <c r="F805" s="102">
        <f t="shared" si="145"/>
        <v>43892</v>
      </c>
      <c r="G805" s="125" t="str">
        <f t="shared" si="147"/>
        <v>3월</v>
      </c>
      <c r="H805" s="108">
        <f t="shared" si="148"/>
        <v>1</v>
      </c>
      <c r="I805" s="108" t="str">
        <f>VLOOKUP(H805,기준정보!D:E,2,FALSE)</f>
        <v>월</v>
      </c>
      <c r="J805" s="110" t="str">
        <f>IFERROR(VLOOKUP(F805,기준정보!A:B,2,FALSE),"")</f>
        <v/>
      </c>
      <c r="K805" s="110" t="str">
        <f t="shared" si="149"/>
        <v>정상근무</v>
      </c>
      <c r="L805" s="113">
        <f>IFERROR(IF(E805-D805&lt;0,기준정보!$H$11-공여사들_가공!D805+공여사들_가공!E805,E805-D805),"")</f>
        <v>0.39189814814814822</v>
      </c>
      <c r="M805" s="113">
        <f>IF(E805&gt;=기준정보!$H$4,기준정보!$H$6,IF(E805&gt;=기준정보!$H$3,E805-기준정보!$H$3,IF(E805&gt;=기준정보!$H$2,기준정보!$H$5,IF(E805&gt;=기준정보!$H$1,E805-기준정보!$H$1,0))))</f>
        <v>5.7060185185185963E-3</v>
      </c>
      <c r="N805" s="113">
        <f t="shared" si="150"/>
        <v>0.38619212962962962</v>
      </c>
      <c r="O805" s="114">
        <f t="shared" si="151"/>
        <v>9.2686111111111114</v>
      </c>
      <c r="P805" s="120">
        <f t="shared" si="152"/>
        <v>9</v>
      </c>
      <c r="Q805" s="120">
        <f t="shared" si="153"/>
        <v>8</v>
      </c>
      <c r="R805" s="120">
        <f t="shared" si="156"/>
        <v>1</v>
      </c>
      <c r="S805" s="120">
        <f t="shared" si="154"/>
        <v>0</v>
      </c>
      <c r="T805" s="120" t="str">
        <f t="shared" si="146"/>
        <v>정</v>
      </c>
      <c r="U805" s="113">
        <f>IFERROR(IF(P805&lt;8,기준정보!$H$7-N805,0),0)</f>
        <v>0</v>
      </c>
      <c r="V805" s="120">
        <f t="shared" si="155"/>
        <v>0</v>
      </c>
      <c r="W805" s="110"/>
    </row>
    <row r="806" spans="1:23">
      <c r="A806" s="89" t="s">
        <v>1049</v>
      </c>
      <c r="B806" s="89" t="s">
        <v>291</v>
      </c>
      <c r="C806" s="89" t="s">
        <v>309</v>
      </c>
      <c r="D806" s="89" t="s">
        <v>1066</v>
      </c>
      <c r="E806" s="89" t="s">
        <v>1067</v>
      </c>
      <c r="F806" s="102">
        <f t="shared" si="145"/>
        <v>43892</v>
      </c>
      <c r="G806" s="125" t="str">
        <f t="shared" si="147"/>
        <v>3월</v>
      </c>
      <c r="H806" s="108">
        <f t="shared" si="148"/>
        <v>1</v>
      </c>
      <c r="I806" s="108" t="str">
        <f>VLOOKUP(H806,기준정보!D:E,2,FALSE)</f>
        <v>월</v>
      </c>
      <c r="J806" s="110" t="str">
        <f>IFERROR(VLOOKUP(F806,기준정보!A:B,2,FALSE),"")</f>
        <v/>
      </c>
      <c r="K806" s="110" t="str">
        <f t="shared" si="149"/>
        <v>정상근무</v>
      </c>
      <c r="L806" s="113">
        <f>IFERROR(IF(E806-D806&lt;0,기준정보!$H$11-공여사들_가공!D806+공여사들_가공!E806,E806-D806),"")</f>
        <v>0.48282407407407407</v>
      </c>
      <c r="M806" s="113" t="str">
        <f>IF(E806&gt;=기준정보!$H$4,기준정보!$H$6,IF(E806&gt;=기준정보!$H$3,E806-기준정보!$H$3,IF(E806&gt;=기준정보!$H$2,기준정보!$H$5,IF(E806&gt;=기준정보!$H$1,E806-기준정보!$H$1,0))))</f>
        <v>2:00:00</v>
      </c>
      <c r="N806" s="113">
        <f t="shared" si="150"/>
        <v>0.39949074074074076</v>
      </c>
      <c r="O806" s="114">
        <f t="shared" si="151"/>
        <v>9.5877777777777791</v>
      </c>
      <c r="P806" s="120">
        <f t="shared" si="152"/>
        <v>9</v>
      </c>
      <c r="Q806" s="120">
        <f t="shared" si="153"/>
        <v>8</v>
      </c>
      <c r="R806" s="120">
        <f t="shared" si="156"/>
        <v>1</v>
      </c>
      <c r="S806" s="120">
        <f t="shared" si="154"/>
        <v>0</v>
      </c>
      <c r="T806" s="120" t="str">
        <f t="shared" si="146"/>
        <v>정</v>
      </c>
      <c r="U806" s="113">
        <f>IFERROR(IF(P806&lt;8,기준정보!$H$7-N806,0),0)</f>
        <v>0</v>
      </c>
      <c r="V806" s="120">
        <f t="shared" si="155"/>
        <v>0</v>
      </c>
      <c r="W806" s="110"/>
    </row>
    <row r="807" spans="1:23">
      <c r="A807" s="89" t="s">
        <v>1049</v>
      </c>
      <c r="B807" s="89" t="s">
        <v>292</v>
      </c>
      <c r="C807" s="89" t="s">
        <v>45</v>
      </c>
      <c r="D807" s="89" t="s">
        <v>1068</v>
      </c>
      <c r="E807" s="89" t="s">
        <v>1069</v>
      </c>
      <c r="F807" s="102">
        <f t="shared" si="145"/>
        <v>43892</v>
      </c>
      <c r="G807" s="125" t="str">
        <f t="shared" si="147"/>
        <v>3월</v>
      </c>
      <c r="H807" s="108">
        <f t="shared" si="148"/>
        <v>1</v>
      </c>
      <c r="I807" s="108" t="str">
        <f>VLOOKUP(H807,기준정보!D:E,2,FALSE)</f>
        <v>월</v>
      </c>
      <c r="J807" s="110" t="str">
        <f>IFERROR(VLOOKUP(F807,기준정보!A:B,2,FALSE),"")</f>
        <v/>
      </c>
      <c r="K807" s="110" t="str">
        <f t="shared" si="149"/>
        <v>정상근무</v>
      </c>
      <c r="L807" s="113">
        <f>IFERROR(IF(E807-D807&lt;0,기준정보!$H$11-공여사들_가공!D807+공여사들_가공!E807,E807-D807),"")</f>
        <v>0.56857638888888884</v>
      </c>
      <c r="M807" s="113" t="str">
        <f>IF(E807&gt;=기준정보!$H$4,기준정보!$H$6,IF(E807&gt;=기준정보!$H$3,E807-기준정보!$H$3,IF(E807&gt;=기준정보!$H$2,기준정보!$H$5,IF(E807&gt;=기준정보!$H$1,E807-기준정보!$H$1,0))))</f>
        <v>2:00:00</v>
      </c>
      <c r="N807" s="113">
        <f t="shared" si="150"/>
        <v>0.48524305555555552</v>
      </c>
      <c r="O807" s="114">
        <f t="shared" si="151"/>
        <v>11.645833333333332</v>
      </c>
      <c r="P807" s="120">
        <f t="shared" si="152"/>
        <v>11</v>
      </c>
      <c r="Q807" s="120">
        <f t="shared" si="153"/>
        <v>8</v>
      </c>
      <c r="R807" s="120">
        <f t="shared" si="156"/>
        <v>3</v>
      </c>
      <c r="S807" s="120">
        <f t="shared" si="154"/>
        <v>0</v>
      </c>
      <c r="T807" s="120" t="str">
        <f t="shared" si="146"/>
        <v>정</v>
      </c>
      <c r="U807" s="113">
        <f>IFERROR(IF(P807&lt;8,기준정보!$H$7-N807,0),0)</f>
        <v>0</v>
      </c>
      <c r="V807" s="120">
        <f t="shared" si="155"/>
        <v>0</v>
      </c>
      <c r="W807" s="110"/>
    </row>
    <row r="808" spans="1:23">
      <c r="A808" s="89" t="s">
        <v>1070</v>
      </c>
      <c r="B808" s="89" t="s">
        <v>294</v>
      </c>
      <c r="C808" s="89" t="s">
        <v>45</v>
      </c>
      <c r="D808" s="89" t="s">
        <v>1071</v>
      </c>
      <c r="E808" s="89" t="s">
        <v>1072</v>
      </c>
      <c r="F808" s="102">
        <f t="shared" si="145"/>
        <v>43893</v>
      </c>
      <c r="G808" s="125" t="str">
        <f t="shared" si="147"/>
        <v>3월</v>
      </c>
      <c r="H808" s="108">
        <f t="shared" si="148"/>
        <v>2</v>
      </c>
      <c r="I808" s="108" t="str">
        <f>VLOOKUP(H808,기준정보!D:E,2,FALSE)</f>
        <v>화</v>
      </c>
      <c r="J808" s="110" t="str">
        <f>IFERROR(VLOOKUP(F808,기준정보!A:B,2,FALSE),"")</f>
        <v/>
      </c>
      <c r="K808" s="110" t="str">
        <f t="shared" si="149"/>
        <v>정상근무</v>
      </c>
      <c r="L808" s="113">
        <f>IFERROR(IF(E808-D808&lt;0,기준정보!$H$11-공여사들_가공!D808+공여사들_가공!E808,E808-D808),"")</f>
        <v>0.54317129629629624</v>
      </c>
      <c r="M808" s="113" t="str">
        <f>IF(E808&gt;=기준정보!$H$4,기준정보!$H$6,IF(E808&gt;=기준정보!$H$3,E808-기준정보!$H$3,IF(E808&gt;=기준정보!$H$2,기준정보!$H$5,IF(E808&gt;=기준정보!$H$1,E808-기준정보!$H$1,0))))</f>
        <v>2:00:00</v>
      </c>
      <c r="N808" s="113">
        <f t="shared" si="150"/>
        <v>0.45983796296296292</v>
      </c>
      <c r="O808" s="114">
        <f t="shared" si="151"/>
        <v>11.036111111111111</v>
      </c>
      <c r="P808" s="120">
        <f t="shared" si="152"/>
        <v>11</v>
      </c>
      <c r="Q808" s="120">
        <f t="shared" si="153"/>
        <v>8</v>
      </c>
      <c r="R808" s="120">
        <f t="shared" si="156"/>
        <v>3</v>
      </c>
      <c r="S808" s="120">
        <f t="shared" si="154"/>
        <v>0</v>
      </c>
      <c r="T808" s="120" t="str">
        <f t="shared" si="146"/>
        <v>정</v>
      </c>
      <c r="U808" s="113">
        <f>IFERROR(IF(P808&lt;8,기준정보!$H$7-N808,0),0)</f>
        <v>0</v>
      </c>
      <c r="V808" s="120">
        <f t="shared" si="155"/>
        <v>0</v>
      </c>
      <c r="W808" s="110"/>
    </row>
    <row r="809" spans="1:23">
      <c r="A809" s="89" t="s">
        <v>1070</v>
      </c>
      <c r="B809" s="89" t="s">
        <v>295</v>
      </c>
      <c r="C809" s="89" t="s">
        <v>43</v>
      </c>
      <c r="D809" s="89" t="s">
        <v>193</v>
      </c>
      <c r="E809" s="89" t="s">
        <v>1073</v>
      </c>
      <c r="F809" s="102">
        <f t="shared" si="145"/>
        <v>43893</v>
      </c>
      <c r="G809" s="125" t="str">
        <f t="shared" si="147"/>
        <v>3월</v>
      </c>
      <c r="H809" s="108">
        <f t="shared" si="148"/>
        <v>2</v>
      </c>
      <c r="I809" s="108" t="str">
        <f>VLOOKUP(H809,기준정보!D:E,2,FALSE)</f>
        <v>화</v>
      </c>
      <c r="J809" s="110" t="str">
        <f>IFERROR(VLOOKUP(F809,기준정보!A:B,2,FALSE),"")</f>
        <v/>
      </c>
      <c r="K809" s="110" t="str">
        <f t="shared" si="149"/>
        <v>정상근무</v>
      </c>
      <c r="L809" s="113">
        <f>IFERROR(IF(E809-D809&lt;0,기준정보!$H$11-공여사들_가공!D809+공여사들_가공!E809,E809-D809),"")</f>
        <v>0.56024305555555554</v>
      </c>
      <c r="M809" s="113" t="str">
        <f>IF(E809&gt;=기준정보!$H$4,기준정보!$H$6,IF(E809&gt;=기준정보!$H$3,E809-기준정보!$H$3,IF(E809&gt;=기준정보!$H$2,기준정보!$H$5,IF(E809&gt;=기준정보!$H$1,E809-기준정보!$H$1,0))))</f>
        <v>2:00:00</v>
      </c>
      <c r="N809" s="113">
        <f t="shared" si="150"/>
        <v>0.47690972222222222</v>
      </c>
      <c r="O809" s="114">
        <f t="shared" si="151"/>
        <v>11.445833333333333</v>
      </c>
      <c r="P809" s="120">
        <f t="shared" si="152"/>
        <v>11</v>
      </c>
      <c r="Q809" s="120">
        <f t="shared" si="153"/>
        <v>8</v>
      </c>
      <c r="R809" s="120">
        <f t="shared" si="156"/>
        <v>3</v>
      </c>
      <c r="S809" s="120">
        <f t="shared" si="154"/>
        <v>0</v>
      </c>
      <c r="T809" s="120" t="str">
        <f t="shared" si="146"/>
        <v>정</v>
      </c>
      <c r="U809" s="113">
        <f>IFERROR(IF(P809&lt;8,기준정보!$H$7-N809,0),0)</f>
        <v>0</v>
      </c>
      <c r="V809" s="120">
        <f t="shared" si="155"/>
        <v>0</v>
      </c>
      <c r="W809" s="110"/>
    </row>
    <row r="810" spans="1:23">
      <c r="A810" s="89" t="s">
        <v>1070</v>
      </c>
      <c r="B810" s="89" t="s">
        <v>296</v>
      </c>
      <c r="C810" s="89" t="s">
        <v>46</v>
      </c>
      <c r="D810" s="89" t="s">
        <v>1074</v>
      </c>
      <c r="E810" s="89" t="s">
        <v>1075</v>
      </c>
      <c r="F810" s="102">
        <f t="shared" si="145"/>
        <v>43893</v>
      </c>
      <c r="G810" s="125" t="str">
        <f t="shared" si="147"/>
        <v>3월</v>
      </c>
      <c r="H810" s="108">
        <f t="shared" si="148"/>
        <v>2</v>
      </c>
      <c r="I810" s="108" t="str">
        <f>VLOOKUP(H810,기준정보!D:E,2,FALSE)</f>
        <v>화</v>
      </c>
      <c r="J810" s="110" t="str">
        <f>IFERROR(VLOOKUP(F810,기준정보!A:B,2,FALSE),"")</f>
        <v/>
      </c>
      <c r="K810" s="110" t="str">
        <f t="shared" si="149"/>
        <v>정상근무</v>
      </c>
      <c r="L810" s="113">
        <f>IFERROR(IF(E810-D810&lt;0,기준정보!$H$11-공여사들_가공!D810+공여사들_가공!E810,E810-D810),"")</f>
        <v>0.38810185185185181</v>
      </c>
      <c r="M810" s="113">
        <f>IF(E810&gt;=기준정보!$H$4,기준정보!$H$6,IF(E810&gt;=기준정보!$H$3,E810-기준정보!$H$3,IF(E810&gt;=기준정보!$H$2,기준정보!$H$5,IF(E810&gt;=기준정보!$H$1,E810-기준정보!$H$1,0))))</f>
        <v>3.2025462962962936E-2</v>
      </c>
      <c r="N810" s="113">
        <f t="shared" si="150"/>
        <v>0.35607638888888887</v>
      </c>
      <c r="O810" s="114">
        <f t="shared" si="151"/>
        <v>8.5458333333333325</v>
      </c>
      <c r="P810" s="120">
        <f t="shared" si="152"/>
        <v>8</v>
      </c>
      <c r="Q810" s="120">
        <f t="shared" si="153"/>
        <v>8</v>
      </c>
      <c r="R810" s="120">
        <f t="shared" si="156"/>
        <v>0</v>
      </c>
      <c r="S810" s="120">
        <f t="shared" si="154"/>
        <v>0</v>
      </c>
      <c r="T810" s="120" t="str">
        <f t="shared" si="146"/>
        <v>정</v>
      </c>
      <c r="U810" s="113">
        <f>IFERROR(IF(P810&lt;8,기준정보!$H$7-N810,0),0)</f>
        <v>0</v>
      </c>
      <c r="V810" s="120">
        <f t="shared" si="155"/>
        <v>0</v>
      </c>
      <c r="W810" s="110"/>
    </row>
    <row r="811" spans="1:23">
      <c r="A811" s="89" t="s">
        <v>1070</v>
      </c>
      <c r="B811" s="89" t="s">
        <v>297</v>
      </c>
      <c r="C811" s="89" t="s">
        <v>45</v>
      </c>
      <c r="D811" s="89" t="s">
        <v>69</v>
      </c>
      <c r="E811" s="89" t="s">
        <v>1076</v>
      </c>
      <c r="F811" s="102">
        <f t="shared" si="145"/>
        <v>43893</v>
      </c>
      <c r="G811" s="125" t="str">
        <f t="shared" si="147"/>
        <v>3월</v>
      </c>
      <c r="H811" s="108">
        <f t="shared" si="148"/>
        <v>2</v>
      </c>
      <c r="I811" s="108" t="str">
        <f>VLOOKUP(H811,기준정보!D:E,2,FALSE)</f>
        <v>화</v>
      </c>
      <c r="J811" s="110" t="str">
        <f>IFERROR(VLOOKUP(F811,기준정보!A:B,2,FALSE),"")</f>
        <v/>
      </c>
      <c r="K811" s="110" t="str">
        <f t="shared" si="149"/>
        <v>정상근무</v>
      </c>
      <c r="L811" s="113">
        <f>IFERROR(IF(E811-D811&lt;0,기준정보!$H$11-공여사들_가공!D811+공여사들_가공!E811,E811-D811),"")</f>
        <v>0.32390046296296293</v>
      </c>
      <c r="M811" s="113" t="str">
        <f>IF(E811&gt;=기준정보!$H$4,기준정보!$H$6,IF(E811&gt;=기준정보!$H$3,E811-기준정보!$H$3,IF(E811&gt;=기준정보!$H$2,기준정보!$H$5,IF(E811&gt;=기준정보!$H$1,E811-기준정보!$H$1,0))))</f>
        <v>1:00:00</v>
      </c>
      <c r="N811" s="113">
        <f t="shared" si="150"/>
        <v>0.28223379629629625</v>
      </c>
      <c r="O811" s="114">
        <f t="shared" si="151"/>
        <v>6.7736111111111112</v>
      </c>
      <c r="P811" s="120">
        <f t="shared" si="152"/>
        <v>6</v>
      </c>
      <c r="Q811" s="120">
        <f t="shared" si="153"/>
        <v>6</v>
      </c>
      <c r="R811" s="120">
        <f t="shared" si="156"/>
        <v>0</v>
      </c>
      <c r="S811" s="120">
        <f t="shared" si="154"/>
        <v>0</v>
      </c>
      <c r="T811" s="120" t="str">
        <f t="shared" si="146"/>
        <v>정</v>
      </c>
      <c r="U811" s="113">
        <f>IFERROR(IF(P811&lt;8,기준정보!$H$7-N811,0),0)</f>
        <v>5.1099537037037068E-2</v>
      </c>
      <c r="V811" s="120">
        <f t="shared" si="155"/>
        <v>74</v>
      </c>
      <c r="W811" s="110"/>
    </row>
    <row r="812" spans="1:23">
      <c r="A812" s="89" t="s">
        <v>1070</v>
      </c>
      <c r="B812" s="89" t="s">
        <v>298</v>
      </c>
      <c r="C812" s="89" t="s">
        <v>48</v>
      </c>
      <c r="D812" s="89" t="s">
        <v>1077</v>
      </c>
      <c r="E812" s="89" t="s">
        <v>1078</v>
      </c>
      <c r="F812" s="102">
        <f t="shared" si="145"/>
        <v>43893</v>
      </c>
      <c r="G812" s="125" t="str">
        <f t="shared" si="147"/>
        <v>3월</v>
      </c>
      <c r="H812" s="108">
        <f t="shared" si="148"/>
        <v>2</v>
      </c>
      <c r="I812" s="108" t="str">
        <f>VLOOKUP(H812,기준정보!D:E,2,FALSE)</f>
        <v>화</v>
      </c>
      <c r="J812" s="110" t="str">
        <f>IFERROR(VLOOKUP(F812,기준정보!A:B,2,FALSE),"")</f>
        <v/>
      </c>
      <c r="K812" s="110" t="str">
        <f t="shared" si="149"/>
        <v>정상근무</v>
      </c>
      <c r="L812" s="113">
        <f>IFERROR(IF(E812-D812&lt;0,기준정보!$H$11-공여사들_가공!D812+공여사들_가공!E812,E812-D812),"")</f>
        <v>0.74055555555555541</v>
      </c>
      <c r="M812" s="113">
        <f>IF(E812&gt;=기준정보!$H$4,기준정보!$H$6,IF(E812&gt;=기준정보!$H$3,E812-기준정보!$H$3,IF(E812&gt;=기준정보!$H$2,기준정보!$H$5,IF(E812&gt;=기준정보!$H$1,E812-기준정보!$H$1,0))))</f>
        <v>0</v>
      </c>
      <c r="N812" s="113">
        <f t="shared" si="150"/>
        <v>0.74055555555555541</v>
      </c>
      <c r="O812" s="114">
        <f t="shared" si="151"/>
        <v>17.773333333333333</v>
      </c>
      <c r="P812" s="120">
        <f t="shared" si="152"/>
        <v>17</v>
      </c>
      <c r="Q812" s="120">
        <f t="shared" si="153"/>
        <v>8</v>
      </c>
      <c r="R812" s="120">
        <f t="shared" si="156"/>
        <v>3</v>
      </c>
      <c r="S812" s="120">
        <f t="shared" si="154"/>
        <v>6</v>
      </c>
      <c r="T812" s="120" t="str">
        <f t="shared" si="146"/>
        <v>정</v>
      </c>
      <c r="U812" s="113">
        <f>IFERROR(IF(P812&lt;8,기준정보!$H$7-N812,0),0)</f>
        <v>0</v>
      </c>
      <c r="V812" s="120">
        <f t="shared" si="155"/>
        <v>0</v>
      </c>
      <c r="W812" s="110"/>
    </row>
    <row r="813" spans="1:23">
      <c r="A813" s="89" t="s">
        <v>1070</v>
      </c>
      <c r="B813" s="89" t="s">
        <v>299</v>
      </c>
      <c r="C813" s="89" t="s">
        <v>47</v>
      </c>
      <c r="D813" s="89" t="s">
        <v>113</v>
      </c>
      <c r="E813" s="89" t="s">
        <v>256</v>
      </c>
      <c r="F813" s="102">
        <f t="shared" si="145"/>
        <v>43893</v>
      </c>
      <c r="G813" s="125" t="str">
        <f t="shared" si="147"/>
        <v>3월</v>
      </c>
      <c r="H813" s="108">
        <f t="shared" si="148"/>
        <v>2</v>
      </c>
      <c r="I813" s="108" t="str">
        <f>VLOOKUP(H813,기준정보!D:E,2,FALSE)</f>
        <v>화</v>
      </c>
      <c r="J813" s="110" t="str">
        <f>IFERROR(VLOOKUP(F813,기준정보!A:B,2,FALSE),"")</f>
        <v/>
      </c>
      <c r="K813" s="110" t="str">
        <f t="shared" si="149"/>
        <v>정상근무</v>
      </c>
      <c r="L813" s="113">
        <f>IFERROR(IF(E813-D813&lt;0,기준정보!$H$11-공여사들_가공!D813+공여사들_가공!E813,E813-D813),"")</f>
        <v>0.51171296296296309</v>
      </c>
      <c r="M813" s="113" t="str">
        <f>IF(E813&gt;=기준정보!$H$4,기준정보!$H$6,IF(E813&gt;=기준정보!$H$3,E813-기준정보!$H$3,IF(E813&gt;=기준정보!$H$2,기준정보!$H$5,IF(E813&gt;=기준정보!$H$1,E813-기준정보!$H$1,0))))</f>
        <v>2:00:00</v>
      </c>
      <c r="N813" s="113">
        <f t="shared" si="150"/>
        <v>0.42837962962962978</v>
      </c>
      <c r="O813" s="114">
        <f t="shared" si="151"/>
        <v>10.281111111111112</v>
      </c>
      <c r="P813" s="120">
        <f t="shared" si="152"/>
        <v>10</v>
      </c>
      <c r="Q813" s="120">
        <f t="shared" si="153"/>
        <v>8</v>
      </c>
      <c r="R813" s="120">
        <f t="shared" si="156"/>
        <v>2</v>
      </c>
      <c r="S813" s="120">
        <f t="shared" si="154"/>
        <v>0</v>
      </c>
      <c r="T813" s="120" t="str">
        <f t="shared" si="146"/>
        <v>정</v>
      </c>
      <c r="U813" s="113">
        <f>IFERROR(IF(P813&lt;8,기준정보!$H$7-N813,0),0)</f>
        <v>0</v>
      </c>
      <c r="V813" s="120">
        <f t="shared" si="155"/>
        <v>0</v>
      </c>
      <c r="W813" s="110"/>
    </row>
    <row r="814" spans="1:23">
      <c r="A814" s="89" t="s">
        <v>1070</v>
      </c>
      <c r="B814" s="89" t="s">
        <v>300</v>
      </c>
      <c r="C814" s="89" t="s">
        <v>47</v>
      </c>
      <c r="D814" s="89" t="s">
        <v>802</v>
      </c>
      <c r="E814" s="89" t="s">
        <v>50</v>
      </c>
      <c r="F814" s="102">
        <f t="shared" si="145"/>
        <v>43893</v>
      </c>
      <c r="G814" s="125" t="str">
        <f t="shared" si="147"/>
        <v>3월</v>
      </c>
      <c r="H814" s="108">
        <f t="shared" si="148"/>
        <v>2</v>
      </c>
      <c r="I814" s="108" t="str">
        <f>VLOOKUP(H814,기준정보!D:E,2,FALSE)</f>
        <v>화</v>
      </c>
      <c r="J814" s="110" t="str">
        <f>IFERROR(VLOOKUP(F814,기준정보!A:B,2,FALSE),"")</f>
        <v/>
      </c>
      <c r="K814" s="110" t="str">
        <f t="shared" si="149"/>
        <v>정상근무</v>
      </c>
      <c r="L814" s="113" t="str">
        <f>IFERROR(IF(E814-D814&lt;0,기준정보!$H$11-공여사들_가공!D814+공여사들_가공!E814,E814-D814),"")</f>
        <v/>
      </c>
      <c r="M814" s="113">
        <f>IF(E814&gt;=기준정보!$H$4,기준정보!$H$6,IF(E814&gt;=기준정보!$H$3,E814-기준정보!$H$3,IF(E814&gt;=기준정보!$H$2,기준정보!$H$5,IF(E814&gt;=기준정보!$H$1,E814-기준정보!$H$1,0))))</f>
        <v>0</v>
      </c>
      <c r="N814" s="113" t="str">
        <f t="shared" si="150"/>
        <v/>
      </c>
      <c r="O814" s="114" t="str">
        <f t="shared" si="151"/>
        <v/>
      </c>
      <c r="P814" s="120">
        <f t="shared" si="152"/>
        <v>0</v>
      </c>
      <c r="Q814" s="120">
        <f t="shared" si="153"/>
        <v>0</v>
      </c>
      <c r="R814" s="120">
        <f t="shared" si="156"/>
        <v>0</v>
      </c>
      <c r="S814" s="120">
        <f t="shared" si="154"/>
        <v>0</v>
      </c>
      <c r="T814" s="120" t="str">
        <f t="shared" si="146"/>
        <v/>
      </c>
      <c r="U814" s="113">
        <f>IFERROR(IF(P814&lt;8,기준정보!$H$7-N814,0),0)</f>
        <v>0</v>
      </c>
      <c r="V814" s="120">
        <f t="shared" si="155"/>
        <v>0</v>
      </c>
      <c r="W814" s="110"/>
    </row>
    <row r="815" spans="1:23">
      <c r="A815" s="89" t="s">
        <v>1070</v>
      </c>
      <c r="B815" s="89" t="s">
        <v>301</v>
      </c>
      <c r="C815" s="89" t="s">
        <v>44</v>
      </c>
      <c r="D815" s="89" t="s">
        <v>997</v>
      </c>
      <c r="E815" s="89" t="s">
        <v>1079</v>
      </c>
      <c r="F815" s="102">
        <f t="shared" si="145"/>
        <v>43893</v>
      </c>
      <c r="G815" s="125" t="str">
        <f t="shared" si="147"/>
        <v>3월</v>
      </c>
      <c r="H815" s="108">
        <f t="shared" si="148"/>
        <v>2</v>
      </c>
      <c r="I815" s="108" t="str">
        <f>VLOOKUP(H815,기준정보!D:E,2,FALSE)</f>
        <v>화</v>
      </c>
      <c r="J815" s="110" t="str">
        <f>IFERROR(VLOOKUP(F815,기준정보!A:B,2,FALSE),"")</f>
        <v/>
      </c>
      <c r="K815" s="110" t="str">
        <f t="shared" si="149"/>
        <v>정상근무</v>
      </c>
      <c r="L815" s="113">
        <f>IFERROR(IF(E815-D815&lt;0,기준정보!$H$11-공여사들_가공!D815+공여사들_가공!E815,E815-D815),"")</f>
        <v>0.38870370370370361</v>
      </c>
      <c r="M815" s="113">
        <f>IF(E815&gt;=기준정보!$H$4,기준정보!$H$6,IF(E815&gt;=기준정보!$H$3,E815-기준정보!$H$3,IF(E815&gt;=기준정보!$H$2,기준정보!$H$5,IF(E815&gt;=기준정보!$H$1,E815-기준정보!$H$1,0))))</f>
        <v>2.3506944444444344E-2</v>
      </c>
      <c r="N815" s="113">
        <f t="shared" si="150"/>
        <v>0.36519675925925926</v>
      </c>
      <c r="O815" s="114">
        <f t="shared" si="151"/>
        <v>8.7647222222222219</v>
      </c>
      <c r="P815" s="120">
        <f t="shared" si="152"/>
        <v>8</v>
      </c>
      <c r="Q815" s="120">
        <f t="shared" si="153"/>
        <v>8</v>
      </c>
      <c r="R815" s="120">
        <f t="shared" si="156"/>
        <v>0</v>
      </c>
      <c r="S815" s="120">
        <f t="shared" si="154"/>
        <v>0</v>
      </c>
      <c r="T815" s="120" t="str">
        <f t="shared" si="146"/>
        <v>정</v>
      </c>
      <c r="U815" s="113">
        <f>IFERROR(IF(P815&lt;8,기준정보!$H$7-N815,0),0)</f>
        <v>0</v>
      </c>
      <c r="V815" s="120">
        <f t="shared" si="155"/>
        <v>0</v>
      </c>
      <c r="W815" s="110"/>
    </row>
    <row r="816" spans="1:23">
      <c r="A816" s="89" t="s">
        <v>1070</v>
      </c>
      <c r="B816" s="89" t="s">
        <v>288</v>
      </c>
      <c r="C816" s="89" t="s">
        <v>45</v>
      </c>
      <c r="D816" s="89" t="s">
        <v>1080</v>
      </c>
      <c r="E816" s="89" t="s">
        <v>1081</v>
      </c>
      <c r="F816" s="102">
        <f t="shared" si="145"/>
        <v>43893</v>
      </c>
      <c r="G816" s="125" t="str">
        <f t="shared" si="147"/>
        <v>3월</v>
      </c>
      <c r="H816" s="108">
        <f t="shared" si="148"/>
        <v>2</v>
      </c>
      <c r="I816" s="108" t="str">
        <f>VLOOKUP(H816,기준정보!D:E,2,FALSE)</f>
        <v>화</v>
      </c>
      <c r="J816" s="110" t="str">
        <f>IFERROR(VLOOKUP(F816,기준정보!A:B,2,FALSE),"")</f>
        <v/>
      </c>
      <c r="K816" s="110" t="str">
        <f t="shared" si="149"/>
        <v>정상근무</v>
      </c>
      <c r="L816" s="113">
        <f>IFERROR(IF(E816-D816&lt;0,기준정보!$H$11-공여사들_가공!D816+공여사들_가공!E816,E816-D816),"")</f>
        <v>0.41738425925925932</v>
      </c>
      <c r="M816" s="113">
        <f>IF(E816&gt;=기준정보!$H$4,기준정보!$H$6,IF(E816&gt;=기준정보!$H$3,E816-기준정보!$H$3,IF(E816&gt;=기준정보!$H$2,기준정보!$H$5,IF(E816&gt;=기준정보!$H$1,E816-기준정보!$H$1,0))))</f>
        <v>3.4340277777777817E-2</v>
      </c>
      <c r="N816" s="113">
        <f t="shared" si="150"/>
        <v>0.3830439814814815</v>
      </c>
      <c r="O816" s="114">
        <f t="shared" si="151"/>
        <v>9.1930555555555564</v>
      </c>
      <c r="P816" s="120">
        <f t="shared" si="152"/>
        <v>9</v>
      </c>
      <c r="Q816" s="120">
        <f t="shared" si="153"/>
        <v>8</v>
      </c>
      <c r="R816" s="120">
        <f t="shared" si="156"/>
        <v>1</v>
      </c>
      <c r="S816" s="120">
        <f t="shared" si="154"/>
        <v>0</v>
      </c>
      <c r="T816" s="120" t="str">
        <f t="shared" si="146"/>
        <v>정</v>
      </c>
      <c r="U816" s="113">
        <f>IFERROR(IF(P816&lt;8,기준정보!$H$7-N816,0),0)</f>
        <v>0</v>
      </c>
      <c r="V816" s="120">
        <f t="shared" si="155"/>
        <v>0</v>
      </c>
      <c r="W816" s="110"/>
    </row>
    <row r="817" spans="1:23">
      <c r="A817" s="89" t="s">
        <v>1070</v>
      </c>
      <c r="B817" s="89" t="s">
        <v>289</v>
      </c>
      <c r="C817" s="89" t="s">
        <v>44</v>
      </c>
      <c r="D817" s="89" t="s">
        <v>1082</v>
      </c>
      <c r="E817" s="89" t="s">
        <v>1083</v>
      </c>
      <c r="F817" s="102">
        <f t="shared" si="145"/>
        <v>43893</v>
      </c>
      <c r="G817" s="125" t="str">
        <f t="shared" si="147"/>
        <v>3월</v>
      </c>
      <c r="H817" s="108">
        <f t="shared" si="148"/>
        <v>2</v>
      </c>
      <c r="I817" s="108" t="str">
        <f>VLOOKUP(H817,기준정보!D:E,2,FALSE)</f>
        <v>화</v>
      </c>
      <c r="J817" s="110" t="str">
        <f>IFERROR(VLOOKUP(F817,기준정보!A:B,2,FALSE),"")</f>
        <v/>
      </c>
      <c r="K817" s="110" t="str">
        <f t="shared" si="149"/>
        <v>정상근무</v>
      </c>
      <c r="L817" s="113">
        <f>IFERROR(IF(E817-D817&lt;0,기준정보!$H$11-공여사들_가공!D817+공여사들_가공!E817,E817-D817),"")</f>
        <v>0.57394675925925931</v>
      </c>
      <c r="M817" s="113" t="str">
        <f>IF(E817&gt;=기준정보!$H$4,기준정보!$H$6,IF(E817&gt;=기준정보!$H$3,E817-기준정보!$H$3,IF(E817&gt;=기준정보!$H$2,기준정보!$H$5,IF(E817&gt;=기준정보!$H$1,E817-기준정보!$H$1,0))))</f>
        <v>2:00:00</v>
      </c>
      <c r="N817" s="113">
        <f t="shared" si="150"/>
        <v>0.49061342592592599</v>
      </c>
      <c r="O817" s="114">
        <f t="shared" si="151"/>
        <v>11.774722222222223</v>
      </c>
      <c r="P817" s="120">
        <f t="shared" si="152"/>
        <v>11</v>
      </c>
      <c r="Q817" s="120">
        <f t="shared" si="153"/>
        <v>8</v>
      </c>
      <c r="R817" s="120">
        <f t="shared" si="156"/>
        <v>3</v>
      </c>
      <c r="S817" s="120">
        <f t="shared" si="154"/>
        <v>0</v>
      </c>
      <c r="T817" s="120" t="str">
        <f t="shared" si="146"/>
        <v>정</v>
      </c>
      <c r="U817" s="113">
        <f>IFERROR(IF(P817&lt;8,기준정보!$H$7-N817,0),0)</f>
        <v>0</v>
      </c>
      <c r="V817" s="120">
        <f t="shared" si="155"/>
        <v>0</v>
      </c>
      <c r="W817" s="110"/>
    </row>
    <row r="818" spans="1:23">
      <c r="A818" s="89" t="s">
        <v>1070</v>
      </c>
      <c r="B818" s="89" t="s">
        <v>290</v>
      </c>
      <c r="C818" s="89" t="s">
        <v>49</v>
      </c>
      <c r="D818" s="89" t="s">
        <v>274</v>
      </c>
      <c r="E818" s="89" t="s">
        <v>1084</v>
      </c>
      <c r="F818" s="102">
        <f t="shared" si="145"/>
        <v>43893</v>
      </c>
      <c r="G818" s="125" t="str">
        <f t="shared" si="147"/>
        <v>3월</v>
      </c>
      <c r="H818" s="108">
        <f t="shared" si="148"/>
        <v>2</v>
      </c>
      <c r="I818" s="108" t="str">
        <f>VLOOKUP(H818,기준정보!D:E,2,FALSE)</f>
        <v>화</v>
      </c>
      <c r="J818" s="110" t="str">
        <f>IFERROR(VLOOKUP(F818,기준정보!A:B,2,FALSE),"")</f>
        <v/>
      </c>
      <c r="K818" s="110" t="str">
        <f t="shared" si="149"/>
        <v>정상근무</v>
      </c>
      <c r="L818" s="113">
        <f>IFERROR(IF(E818-D818&lt;0,기준정보!$H$11-공여사들_가공!D818+공여사들_가공!E818,E818-D818),"")</f>
        <v>0.3838657407407407</v>
      </c>
      <c r="M818" s="113">
        <f>IF(E818&gt;=기준정보!$H$4,기준정보!$H$6,IF(E818&gt;=기준정보!$H$3,E818-기준정보!$H$3,IF(E818&gt;=기준정보!$H$2,기준정보!$H$5,IF(E818&gt;=기준정보!$H$1,E818-기준정보!$H$1,0))))</f>
        <v>1.5833333333333255E-2</v>
      </c>
      <c r="N818" s="113">
        <f t="shared" si="150"/>
        <v>0.36803240740740745</v>
      </c>
      <c r="O818" s="114">
        <f t="shared" si="151"/>
        <v>8.8327777777777783</v>
      </c>
      <c r="P818" s="120">
        <f t="shared" si="152"/>
        <v>8</v>
      </c>
      <c r="Q818" s="120">
        <f t="shared" si="153"/>
        <v>8</v>
      </c>
      <c r="R818" s="120">
        <f t="shared" si="156"/>
        <v>0</v>
      </c>
      <c r="S818" s="120">
        <f t="shared" si="154"/>
        <v>0</v>
      </c>
      <c r="T818" s="120" t="str">
        <f t="shared" si="146"/>
        <v>정</v>
      </c>
      <c r="U818" s="113">
        <f>IFERROR(IF(P818&lt;8,기준정보!$H$7-N818,0),0)</f>
        <v>0</v>
      </c>
      <c r="V818" s="120">
        <f t="shared" si="155"/>
        <v>0</v>
      </c>
      <c r="W818" s="110"/>
    </row>
    <row r="819" spans="1:23">
      <c r="A819" s="89" t="s">
        <v>1070</v>
      </c>
      <c r="B819" s="89" t="s">
        <v>291</v>
      </c>
      <c r="C819" s="89" t="s">
        <v>309</v>
      </c>
      <c r="D819" s="89" t="s">
        <v>248</v>
      </c>
      <c r="E819" s="89" t="s">
        <v>1085</v>
      </c>
      <c r="F819" s="102">
        <f t="shared" si="145"/>
        <v>43893</v>
      </c>
      <c r="G819" s="125" t="str">
        <f t="shared" si="147"/>
        <v>3월</v>
      </c>
      <c r="H819" s="108">
        <f t="shared" si="148"/>
        <v>2</v>
      </c>
      <c r="I819" s="108" t="str">
        <f>VLOOKUP(H819,기준정보!D:E,2,FALSE)</f>
        <v>화</v>
      </c>
      <c r="J819" s="110" t="str">
        <f>IFERROR(VLOOKUP(F819,기준정보!A:B,2,FALSE),"")</f>
        <v/>
      </c>
      <c r="K819" s="110" t="str">
        <f t="shared" si="149"/>
        <v>정상근무</v>
      </c>
      <c r="L819" s="113">
        <f>IFERROR(IF(E819-D819&lt;0,기준정보!$H$11-공여사들_가공!D819+공여사들_가공!E819,E819-D819),"")</f>
        <v>0.3888773148148148</v>
      </c>
      <c r="M819" s="113">
        <f>IF(E819&gt;=기준정보!$H$4,기준정보!$H$6,IF(E819&gt;=기준정보!$H$3,E819-기준정보!$H$3,IF(E819&gt;=기준정보!$H$2,기준정보!$H$5,IF(E819&gt;=기준정보!$H$1,E819-기준정보!$H$1,0))))</f>
        <v>3.5405092592592613E-2</v>
      </c>
      <c r="N819" s="113">
        <f t="shared" si="150"/>
        <v>0.35347222222222219</v>
      </c>
      <c r="O819" s="114">
        <f t="shared" si="151"/>
        <v>8.4833333333333325</v>
      </c>
      <c r="P819" s="120">
        <f t="shared" si="152"/>
        <v>8</v>
      </c>
      <c r="Q819" s="120">
        <f t="shared" si="153"/>
        <v>8</v>
      </c>
      <c r="R819" s="120">
        <f t="shared" si="156"/>
        <v>0</v>
      </c>
      <c r="S819" s="120">
        <f t="shared" si="154"/>
        <v>0</v>
      </c>
      <c r="T819" s="120" t="str">
        <f t="shared" si="146"/>
        <v>정</v>
      </c>
      <c r="U819" s="113">
        <f>IFERROR(IF(P819&lt;8,기준정보!$H$7-N819,0),0)</f>
        <v>0</v>
      </c>
      <c r="V819" s="120">
        <f t="shared" si="155"/>
        <v>0</v>
      </c>
      <c r="W819" s="110"/>
    </row>
    <row r="820" spans="1:23">
      <c r="A820" s="89" t="s">
        <v>1070</v>
      </c>
      <c r="B820" s="89" t="s">
        <v>292</v>
      </c>
      <c r="C820" s="89" t="s">
        <v>45</v>
      </c>
      <c r="D820" s="89" t="s">
        <v>1086</v>
      </c>
      <c r="E820" s="89" t="s">
        <v>1087</v>
      </c>
      <c r="F820" s="102">
        <f t="shared" si="145"/>
        <v>43893</v>
      </c>
      <c r="G820" s="125" t="str">
        <f t="shared" si="147"/>
        <v>3월</v>
      </c>
      <c r="H820" s="108">
        <f t="shared" si="148"/>
        <v>2</v>
      </c>
      <c r="I820" s="108" t="str">
        <f>VLOOKUP(H820,기준정보!D:E,2,FALSE)</f>
        <v>화</v>
      </c>
      <c r="J820" s="110" t="str">
        <f>IFERROR(VLOOKUP(F820,기준정보!A:B,2,FALSE),"")</f>
        <v/>
      </c>
      <c r="K820" s="110" t="str">
        <f t="shared" si="149"/>
        <v>정상근무</v>
      </c>
      <c r="L820" s="113">
        <f>IFERROR(IF(E820-D820&lt;0,기준정보!$H$11-공여사들_가공!D820+공여사들_가공!E820,E820-D820),"")</f>
        <v>0.53297453703703712</v>
      </c>
      <c r="M820" s="113" t="str">
        <f>IF(E820&gt;=기준정보!$H$4,기준정보!$H$6,IF(E820&gt;=기준정보!$H$3,E820-기준정보!$H$3,IF(E820&gt;=기준정보!$H$2,기준정보!$H$5,IF(E820&gt;=기준정보!$H$1,E820-기준정보!$H$1,0))))</f>
        <v>2:00:00</v>
      </c>
      <c r="N820" s="113">
        <f t="shared" si="150"/>
        <v>0.44964120370370381</v>
      </c>
      <c r="O820" s="114">
        <f t="shared" si="151"/>
        <v>10.791388888888889</v>
      </c>
      <c r="P820" s="120">
        <f t="shared" si="152"/>
        <v>10</v>
      </c>
      <c r="Q820" s="120">
        <f t="shared" si="153"/>
        <v>8</v>
      </c>
      <c r="R820" s="120">
        <f t="shared" si="156"/>
        <v>2</v>
      </c>
      <c r="S820" s="120">
        <f t="shared" si="154"/>
        <v>0</v>
      </c>
      <c r="T820" s="120" t="str">
        <f t="shared" si="146"/>
        <v>정</v>
      </c>
      <c r="U820" s="113">
        <f>IFERROR(IF(P820&lt;8,기준정보!$H$7-N820,0),0)</f>
        <v>0</v>
      </c>
      <c r="V820" s="120">
        <f t="shared" si="155"/>
        <v>0</v>
      </c>
      <c r="W820" s="110"/>
    </row>
    <row r="821" spans="1:23">
      <c r="A821" s="89" t="s">
        <v>1088</v>
      </c>
      <c r="B821" s="89" t="s">
        <v>294</v>
      </c>
      <c r="C821" s="89" t="s">
        <v>45</v>
      </c>
      <c r="D821" s="89" t="s">
        <v>1089</v>
      </c>
      <c r="E821" s="89" t="s">
        <v>1090</v>
      </c>
      <c r="F821" s="102">
        <f t="shared" si="145"/>
        <v>43894</v>
      </c>
      <c r="G821" s="125" t="str">
        <f t="shared" si="147"/>
        <v>3월</v>
      </c>
      <c r="H821" s="108">
        <f t="shared" si="148"/>
        <v>3</v>
      </c>
      <c r="I821" s="108" t="str">
        <f>VLOOKUP(H821,기준정보!D:E,2,FALSE)</f>
        <v>수</v>
      </c>
      <c r="J821" s="110" t="str">
        <f>IFERROR(VLOOKUP(F821,기준정보!A:B,2,FALSE),"")</f>
        <v/>
      </c>
      <c r="K821" s="110" t="str">
        <f t="shared" si="149"/>
        <v>정상근무</v>
      </c>
      <c r="L821" s="113">
        <f>IFERROR(IF(E821-D821&lt;0,기준정보!$H$11-공여사들_가공!D821+공여사들_가공!E821,E821-D821),"")</f>
        <v>0.54535879629629624</v>
      </c>
      <c r="M821" s="113" t="str">
        <f>IF(E821&gt;=기준정보!$H$4,기준정보!$H$6,IF(E821&gt;=기준정보!$H$3,E821-기준정보!$H$3,IF(E821&gt;=기준정보!$H$2,기준정보!$H$5,IF(E821&gt;=기준정보!$H$1,E821-기준정보!$H$1,0))))</f>
        <v>2:00:00</v>
      </c>
      <c r="N821" s="113">
        <f t="shared" si="150"/>
        <v>0.46202546296296293</v>
      </c>
      <c r="O821" s="114">
        <f t="shared" si="151"/>
        <v>11.088611111111112</v>
      </c>
      <c r="P821" s="120">
        <f t="shared" si="152"/>
        <v>11</v>
      </c>
      <c r="Q821" s="120">
        <f t="shared" si="153"/>
        <v>8</v>
      </c>
      <c r="R821" s="120">
        <f t="shared" si="156"/>
        <v>3</v>
      </c>
      <c r="S821" s="120">
        <f t="shared" si="154"/>
        <v>0</v>
      </c>
      <c r="T821" s="120" t="str">
        <f t="shared" si="146"/>
        <v>정</v>
      </c>
      <c r="U821" s="113">
        <f>IFERROR(IF(P821&lt;8,기준정보!$H$7-N821,0),0)</f>
        <v>0</v>
      </c>
      <c r="V821" s="120">
        <f t="shared" si="155"/>
        <v>0</v>
      </c>
      <c r="W821" s="110"/>
    </row>
    <row r="822" spans="1:23">
      <c r="A822" s="89" t="s">
        <v>1088</v>
      </c>
      <c r="B822" s="89" t="s">
        <v>295</v>
      </c>
      <c r="C822" s="89" t="s">
        <v>43</v>
      </c>
      <c r="D822" s="89" t="s">
        <v>139</v>
      </c>
      <c r="E822" s="89" t="s">
        <v>50</v>
      </c>
      <c r="F822" s="102">
        <f t="shared" si="145"/>
        <v>43894</v>
      </c>
      <c r="G822" s="125" t="str">
        <f t="shared" si="147"/>
        <v>3월</v>
      </c>
      <c r="H822" s="108">
        <f t="shared" si="148"/>
        <v>3</v>
      </c>
      <c r="I822" s="108" t="str">
        <f>VLOOKUP(H822,기준정보!D:E,2,FALSE)</f>
        <v>수</v>
      </c>
      <c r="J822" s="110" t="str">
        <f>IFERROR(VLOOKUP(F822,기준정보!A:B,2,FALSE),"")</f>
        <v/>
      </c>
      <c r="K822" s="110" t="str">
        <f t="shared" si="149"/>
        <v>정상근무</v>
      </c>
      <c r="L822" s="113" t="str">
        <f>IFERROR(IF(E822-D822&lt;0,기준정보!$H$11-공여사들_가공!D822+공여사들_가공!E822,E822-D822),"")</f>
        <v/>
      </c>
      <c r="M822" s="113">
        <f>IF(E822&gt;=기준정보!$H$4,기준정보!$H$6,IF(E822&gt;=기준정보!$H$3,E822-기준정보!$H$3,IF(E822&gt;=기준정보!$H$2,기준정보!$H$5,IF(E822&gt;=기준정보!$H$1,E822-기준정보!$H$1,0))))</f>
        <v>0</v>
      </c>
      <c r="N822" s="113" t="str">
        <f t="shared" si="150"/>
        <v/>
      </c>
      <c r="O822" s="114" t="str">
        <f t="shared" si="151"/>
        <v/>
      </c>
      <c r="P822" s="120">
        <f t="shared" si="152"/>
        <v>0</v>
      </c>
      <c r="Q822" s="120">
        <f t="shared" si="153"/>
        <v>0</v>
      </c>
      <c r="R822" s="120">
        <f t="shared" si="156"/>
        <v>0</v>
      </c>
      <c r="S822" s="120">
        <f t="shared" si="154"/>
        <v>0</v>
      </c>
      <c r="T822" s="120" t="str">
        <f t="shared" si="146"/>
        <v/>
      </c>
      <c r="U822" s="113">
        <f>IFERROR(IF(P822&lt;8,기준정보!$H$7-N822,0),0)</f>
        <v>0</v>
      </c>
      <c r="V822" s="120">
        <f t="shared" si="155"/>
        <v>0</v>
      </c>
      <c r="W822" s="110"/>
    </row>
    <row r="823" spans="1:23">
      <c r="A823" s="89" t="s">
        <v>1088</v>
      </c>
      <c r="B823" s="89" t="s">
        <v>296</v>
      </c>
      <c r="C823" s="89" t="s">
        <v>46</v>
      </c>
      <c r="D823" s="89" t="s">
        <v>1091</v>
      </c>
      <c r="E823" s="89" t="s">
        <v>525</v>
      </c>
      <c r="F823" s="102">
        <f t="shared" si="145"/>
        <v>43894</v>
      </c>
      <c r="G823" s="125" t="str">
        <f t="shared" si="147"/>
        <v>3월</v>
      </c>
      <c r="H823" s="108">
        <f t="shared" si="148"/>
        <v>3</v>
      </c>
      <c r="I823" s="108" t="str">
        <f>VLOOKUP(H823,기준정보!D:E,2,FALSE)</f>
        <v>수</v>
      </c>
      <c r="J823" s="110" t="str">
        <f>IFERROR(VLOOKUP(F823,기준정보!A:B,2,FALSE),"")</f>
        <v/>
      </c>
      <c r="K823" s="110" t="str">
        <f t="shared" si="149"/>
        <v>정상근무</v>
      </c>
      <c r="L823" s="113">
        <f>IFERROR(IF(E823-D823&lt;0,기준정보!$H$11-공여사들_가공!D823+공여사들_가공!E823,E823-D823),"")</f>
        <v>0.37881944444444449</v>
      </c>
      <c r="M823" s="113">
        <f>IF(E823&gt;=기준정보!$H$4,기준정보!$H$6,IF(E823&gt;=기준정보!$H$3,E823-기준정보!$H$3,IF(E823&gt;=기준정보!$H$2,기준정보!$H$5,IF(E823&gt;=기준정보!$H$1,E823-기준정보!$H$1,0))))</f>
        <v>2.908564814814818E-2</v>
      </c>
      <c r="N823" s="113">
        <f t="shared" si="150"/>
        <v>0.34973379629629631</v>
      </c>
      <c r="O823" s="114">
        <f t="shared" si="151"/>
        <v>8.3936111111111114</v>
      </c>
      <c r="P823" s="120">
        <f t="shared" si="152"/>
        <v>8</v>
      </c>
      <c r="Q823" s="120">
        <f t="shared" si="153"/>
        <v>8</v>
      </c>
      <c r="R823" s="120">
        <f t="shared" si="156"/>
        <v>0</v>
      </c>
      <c r="S823" s="120">
        <f t="shared" si="154"/>
        <v>0</v>
      </c>
      <c r="T823" s="120" t="str">
        <f t="shared" si="146"/>
        <v>정</v>
      </c>
      <c r="U823" s="113">
        <f>IFERROR(IF(P823&lt;8,기준정보!$H$7-N823,0),0)</f>
        <v>0</v>
      </c>
      <c r="V823" s="120">
        <f t="shared" si="155"/>
        <v>0</v>
      </c>
      <c r="W823" s="110"/>
    </row>
    <row r="824" spans="1:23">
      <c r="A824" s="89" t="s">
        <v>1088</v>
      </c>
      <c r="B824" s="89" t="s">
        <v>297</v>
      </c>
      <c r="C824" s="89" t="s">
        <v>45</v>
      </c>
      <c r="D824" s="89" t="s">
        <v>117</v>
      </c>
      <c r="E824" s="89" t="s">
        <v>1092</v>
      </c>
      <c r="F824" s="102">
        <f t="shared" si="145"/>
        <v>43894</v>
      </c>
      <c r="G824" s="125" t="str">
        <f t="shared" si="147"/>
        <v>3월</v>
      </c>
      <c r="H824" s="108">
        <f t="shared" si="148"/>
        <v>3</v>
      </c>
      <c r="I824" s="108" t="str">
        <f>VLOOKUP(H824,기준정보!D:E,2,FALSE)</f>
        <v>수</v>
      </c>
      <c r="J824" s="110" t="str">
        <f>IFERROR(VLOOKUP(F824,기준정보!A:B,2,FALSE),"")</f>
        <v/>
      </c>
      <c r="K824" s="110" t="str">
        <f t="shared" si="149"/>
        <v>정상근무</v>
      </c>
      <c r="L824" s="113">
        <f>IFERROR(IF(E824-D824&lt;0,기준정보!$H$11-공여사들_가공!D824+공여사들_가공!E824,E824-D824),"")</f>
        <v>0.33961805555555558</v>
      </c>
      <c r="M824" s="113" t="str">
        <f>IF(E824&gt;=기준정보!$H$4,기준정보!$H$6,IF(E824&gt;=기준정보!$H$3,E824-기준정보!$H$3,IF(E824&gt;=기준정보!$H$2,기준정보!$H$5,IF(E824&gt;=기준정보!$H$1,E824-기준정보!$H$1,0))))</f>
        <v>1:00:00</v>
      </c>
      <c r="N824" s="113">
        <f t="shared" si="150"/>
        <v>0.29795138888888889</v>
      </c>
      <c r="O824" s="114">
        <f t="shared" si="151"/>
        <v>7.1508333333333338</v>
      </c>
      <c r="P824" s="120">
        <f t="shared" si="152"/>
        <v>7</v>
      </c>
      <c r="Q824" s="120">
        <f t="shared" si="153"/>
        <v>7</v>
      </c>
      <c r="R824" s="120">
        <f t="shared" si="156"/>
        <v>0</v>
      </c>
      <c r="S824" s="120">
        <f t="shared" si="154"/>
        <v>0</v>
      </c>
      <c r="T824" s="120" t="str">
        <f t="shared" si="146"/>
        <v>정</v>
      </c>
      <c r="U824" s="113">
        <f>IFERROR(IF(P824&lt;8,기준정보!$H$7-N824,0),0)</f>
        <v>3.5381944444444424E-2</v>
      </c>
      <c r="V824" s="120">
        <f t="shared" si="155"/>
        <v>51</v>
      </c>
      <c r="W824" s="110"/>
    </row>
    <row r="825" spans="1:23">
      <c r="A825" s="89" t="s">
        <v>1088</v>
      </c>
      <c r="B825" s="89" t="s">
        <v>298</v>
      </c>
      <c r="C825" s="89" t="s">
        <v>48</v>
      </c>
      <c r="D825" s="89" t="s">
        <v>1093</v>
      </c>
      <c r="E825" s="89" t="s">
        <v>1094</v>
      </c>
      <c r="F825" s="102">
        <f t="shared" si="145"/>
        <v>43894</v>
      </c>
      <c r="G825" s="125" t="str">
        <f t="shared" si="147"/>
        <v>3월</v>
      </c>
      <c r="H825" s="108">
        <f t="shared" si="148"/>
        <v>3</v>
      </c>
      <c r="I825" s="108" t="str">
        <f>VLOOKUP(H825,기준정보!D:E,2,FALSE)</f>
        <v>수</v>
      </c>
      <c r="J825" s="110" t="str">
        <f>IFERROR(VLOOKUP(F825,기준정보!A:B,2,FALSE),"")</f>
        <v/>
      </c>
      <c r="K825" s="110" t="str">
        <f t="shared" si="149"/>
        <v>정상근무</v>
      </c>
      <c r="L825" s="113">
        <f>IFERROR(IF(E825-D825&lt;0,기준정보!$H$11-공여사들_가공!D825+공여사들_가공!E825,E825-D825),"")</f>
        <v>0.62738425925925934</v>
      </c>
      <c r="M825" s="113">
        <f>IF(E825&gt;=기준정보!$H$4,기준정보!$H$6,IF(E825&gt;=기준정보!$H$3,E825-기준정보!$H$3,IF(E825&gt;=기준정보!$H$2,기준정보!$H$5,IF(E825&gt;=기준정보!$H$1,E825-기준정보!$H$1,0))))</f>
        <v>0</v>
      </c>
      <c r="N825" s="113">
        <f t="shared" si="150"/>
        <v>0.62738425925925934</v>
      </c>
      <c r="O825" s="114">
        <f t="shared" si="151"/>
        <v>15.057222222222222</v>
      </c>
      <c r="P825" s="120">
        <f t="shared" si="152"/>
        <v>15</v>
      </c>
      <c r="Q825" s="120">
        <f t="shared" si="153"/>
        <v>8</v>
      </c>
      <c r="R825" s="120">
        <f t="shared" si="156"/>
        <v>3</v>
      </c>
      <c r="S825" s="120">
        <f t="shared" si="154"/>
        <v>4</v>
      </c>
      <c r="T825" s="120" t="str">
        <f t="shared" si="146"/>
        <v>정</v>
      </c>
      <c r="U825" s="113">
        <f>IFERROR(IF(P825&lt;8,기준정보!$H$7-N825,0),0)</f>
        <v>0</v>
      </c>
      <c r="V825" s="120">
        <f t="shared" si="155"/>
        <v>0</v>
      </c>
      <c r="W825" s="110"/>
    </row>
    <row r="826" spans="1:23">
      <c r="A826" s="89" t="s">
        <v>1088</v>
      </c>
      <c r="B826" s="89" t="s">
        <v>299</v>
      </c>
      <c r="C826" s="89" t="s">
        <v>47</v>
      </c>
      <c r="D826" s="89" t="s">
        <v>1095</v>
      </c>
      <c r="E826" s="89" t="s">
        <v>1096</v>
      </c>
      <c r="F826" s="102">
        <f t="shared" si="145"/>
        <v>43894</v>
      </c>
      <c r="G826" s="125" t="str">
        <f t="shared" si="147"/>
        <v>3월</v>
      </c>
      <c r="H826" s="108">
        <f t="shared" si="148"/>
        <v>3</v>
      </c>
      <c r="I826" s="108" t="str">
        <f>VLOOKUP(H826,기준정보!D:E,2,FALSE)</f>
        <v>수</v>
      </c>
      <c r="J826" s="110" t="str">
        <f>IFERROR(VLOOKUP(F826,기준정보!A:B,2,FALSE),"")</f>
        <v/>
      </c>
      <c r="K826" s="110" t="str">
        <f t="shared" si="149"/>
        <v>정상근무</v>
      </c>
      <c r="L826" s="113">
        <f>IFERROR(IF(E826-D826&lt;0,기준정보!$H$11-공여사들_가공!D826+공여사들_가공!E826,E826-D826),"")</f>
        <v>0.21031250000000012</v>
      </c>
      <c r="M826" s="113">
        <f>IF(E826&gt;=기준정보!$H$4,기준정보!$H$6,IF(E826&gt;=기준정보!$H$3,E826-기준정보!$H$3,IF(E826&gt;=기준정보!$H$2,기준정보!$H$5,IF(E826&gt;=기준정보!$H$1,E826-기준정보!$H$1,0))))</f>
        <v>3.3020833333333388E-2</v>
      </c>
      <c r="N826" s="113">
        <f t="shared" si="150"/>
        <v>0.17729166666666674</v>
      </c>
      <c r="O826" s="114">
        <f t="shared" si="151"/>
        <v>4.2549999999999999</v>
      </c>
      <c r="P826" s="120">
        <f t="shared" si="152"/>
        <v>4</v>
      </c>
      <c r="Q826" s="120">
        <f t="shared" si="153"/>
        <v>4</v>
      </c>
      <c r="R826" s="120">
        <f t="shared" si="156"/>
        <v>0</v>
      </c>
      <c r="S826" s="120">
        <f t="shared" si="154"/>
        <v>0</v>
      </c>
      <c r="T826" s="120" t="str">
        <f t="shared" si="146"/>
        <v>정</v>
      </c>
      <c r="U826" s="113">
        <f>IFERROR(IF(P826&lt;8,기준정보!$H$7-N826,0),0)</f>
        <v>0.15604166666666658</v>
      </c>
      <c r="V826" s="120">
        <f t="shared" si="155"/>
        <v>225</v>
      </c>
      <c r="W826" s="110"/>
    </row>
    <row r="827" spans="1:23">
      <c r="A827" s="89" t="s">
        <v>1088</v>
      </c>
      <c r="B827" s="89" t="s">
        <v>300</v>
      </c>
      <c r="C827" s="89" t="s">
        <v>47</v>
      </c>
      <c r="D827" s="89" t="s">
        <v>1097</v>
      </c>
      <c r="E827" s="89" t="s">
        <v>1098</v>
      </c>
      <c r="F827" s="102">
        <f t="shared" si="145"/>
        <v>43894</v>
      </c>
      <c r="G827" s="125" t="str">
        <f t="shared" si="147"/>
        <v>3월</v>
      </c>
      <c r="H827" s="108">
        <f t="shared" si="148"/>
        <v>3</v>
      </c>
      <c r="I827" s="108" t="str">
        <f>VLOOKUP(H827,기준정보!D:E,2,FALSE)</f>
        <v>수</v>
      </c>
      <c r="J827" s="110" t="str">
        <f>IFERROR(VLOOKUP(F827,기준정보!A:B,2,FALSE),"")</f>
        <v/>
      </c>
      <c r="K827" s="110" t="str">
        <f t="shared" si="149"/>
        <v>정상근무</v>
      </c>
      <c r="L827" s="113">
        <f>IFERROR(IF(E827-D827&lt;0,기준정보!$H$11-공여사들_가공!D827+공여사들_가공!E827,E827-D827),"")</f>
        <v>0.46843750000000001</v>
      </c>
      <c r="M827" s="113" t="str">
        <f>IF(E827&gt;=기준정보!$H$4,기준정보!$H$6,IF(E827&gt;=기준정보!$H$3,E827-기준정보!$H$3,IF(E827&gt;=기준정보!$H$2,기준정보!$H$5,IF(E827&gt;=기준정보!$H$1,E827-기준정보!$H$1,0))))</f>
        <v>2:00:00</v>
      </c>
      <c r="N827" s="113">
        <f t="shared" si="150"/>
        <v>0.38510416666666669</v>
      </c>
      <c r="O827" s="114">
        <f t="shared" si="151"/>
        <v>9.2424999999999997</v>
      </c>
      <c r="P827" s="120">
        <f t="shared" si="152"/>
        <v>9</v>
      </c>
      <c r="Q827" s="120">
        <f t="shared" si="153"/>
        <v>8</v>
      </c>
      <c r="R827" s="120">
        <f t="shared" si="156"/>
        <v>1</v>
      </c>
      <c r="S827" s="120">
        <f t="shared" si="154"/>
        <v>0</v>
      </c>
      <c r="T827" s="120" t="str">
        <f t="shared" si="146"/>
        <v>정</v>
      </c>
      <c r="U827" s="113">
        <f>IFERROR(IF(P827&lt;8,기준정보!$H$7-N827,0),0)</f>
        <v>0</v>
      </c>
      <c r="V827" s="120">
        <f t="shared" si="155"/>
        <v>0</v>
      </c>
      <c r="W827" s="110"/>
    </row>
    <row r="828" spans="1:23">
      <c r="A828" s="89" t="s">
        <v>1088</v>
      </c>
      <c r="B828" s="89" t="s">
        <v>301</v>
      </c>
      <c r="C828" s="89" t="s">
        <v>44</v>
      </c>
      <c r="D828" s="89" t="s">
        <v>1099</v>
      </c>
      <c r="E828" s="89" t="s">
        <v>186</v>
      </c>
      <c r="F828" s="102">
        <f t="shared" si="145"/>
        <v>43894</v>
      </c>
      <c r="G828" s="125" t="str">
        <f t="shared" si="147"/>
        <v>3월</v>
      </c>
      <c r="H828" s="108">
        <f t="shared" si="148"/>
        <v>3</v>
      </c>
      <c r="I828" s="108" t="str">
        <f>VLOOKUP(H828,기준정보!D:E,2,FALSE)</f>
        <v>수</v>
      </c>
      <c r="J828" s="110" t="str">
        <f>IFERROR(VLOOKUP(F828,기준정보!A:B,2,FALSE),"")</f>
        <v/>
      </c>
      <c r="K828" s="110" t="str">
        <f t="shared" si="149"/>
        <v>정상근무</v>
      </c>
      <c r="L828" s="113">
        <f>IFERROR(IF(E828-D828&lt;0,기준정보!$H$11-공여사들_가공!D828+공여사들_가공!E828,E828-D828),"")</f>
        <v>0.53034722222222219</v>
      </c>
      <c r="M828" s="113" t="str">
        <f>IF(E828&gt;=기준정보!$H$4,기준정보!$H$6,IF(E828&gt;=기준정보!$H$3,E828-기준정보!$H$3,IF(E828&gt;=기준정보!$H$2,기준정보!$H$5,IF(E828&gt;=기준정보!$H$1,E828-기준정보!$H$1,0))))</f>
        <v>2:00:00</v>
      </c>
      <c r="N828" s="113">
        <f t="shared" si="150"/>
        <v>0.44701388888888888</v>
      </c>
      <c r="O828" s="114">
        <f t="shared" si="151"/>
        <v>10.728333333333333</v>
      </c>
      <c r="P828" s="120">
        <f t="shared" si="152"/>
        <v>10</v>
      </c>
      <c r="Q828" s="120">
        <f t="shared" si="153"/>
        <v>8</v>
      </c>
      <c r="R828" s="120">
        <f t="shared" si="156"/>
        <v>2</v>
      </c>
      <c r="S828" s="120">
        <f t="shared" si="154"/>
        <v>0</v>
      </c>
      <c r="T828" s="120" t="str">
        <f t="shared" si="146"/>
        <v>정</v>
      </c>
      <c r="U828" s="113">
        <f>IFERROR(IF(P828&lt;8,기준정보!$H$7-N828,0),0)</f>
        <v>0</v>
      </c>
      <c r="V828" s="120">
        <f t="shared" si="155"/>
        <v>0</v>
      </c>
      <c r="W828" s="110"/>
    </row>
    <row r="829" spans="1:23">
      <c r="A829" s="89" t="s">
        <v>1088</v>
      </c>
      <c r="B829" s="89" t="s">
        <v>288</v>
      </c>
      <c r="C829" s="89" t="s">
        <v>45</v>
      </c>
      <c r="D829" s="89" t="s">
        <v>170</v>
      </c>
      <c r="E829" s="89" t="s">
        <v>1100</v>
      </c>
      <c r="F829" s="102">
        <f t="shared" si="145"/>
        <v>43894</v>
      </c>
      <c r="G829" s="125" t="str">
        <f t="shared" si="147"/>
        <v>3월</v>
      </c>
      <c r="H829" s="108">
        <f t="shared" si="148"/>
        <v>3</v>
      </c>
      <c r="I829" s="108" t="str">
        <f>VLOOKUP(H829,기준정보!D:E,2,FALSE)</f>
        <v>수</v>
      </c>
      <c r="J829" s="110" t="str">
        <f>IFERROR(VLOOKUP(F829,기준정보!A:B,2,FALSE),"")</f>
        <v/>
      </c>
      <c r="K829" s="110" t="str">
        <f t="shared" si="149"/>
        <v>정상근무</v>
      </c>
      <c r="L829" s="113">
        <f>IFERROR(IF(E829-D829&lt;0,기준정보!$H$11-공여사들_가공!D829+공여사들_가공!E829,E829-D829),"")</f>
        <v>0.38570601851851849</v>
      </c>
      <c r="M829" s="113">
        <f>IF(E829&gt;=기준정보!$H$4,기준정보!$H$6,IF(E829&gt;=기준정보!$H$3,E829-기준정보!$H$3,IF(E829&gt;=기준정보!$H$2,기준정보!$H$5,IF(E829&gt;=기준정보!$H$1,E829-기준정보!$H$1,0))))</f>
        <v>6.4699074074073826E-3</v>
      </c>
      <c r="N829" s="113">
        <f t="shared" si="150"/>
        <v>0.37923611111111111</v>
      </c>
      <c r="O829" s="114">
        <f t="shared" si="151"/>
        <v>9.1016666666666666</v>
      </c>
      <c r="P829" s="120">
        <f t="shared" si="152"/>
        <v>9</v>
      </c>
      <c r="Q829" s="120">
        <f t="shared" si="153"/>
        <v>8</v>
      </c>
      <c r="R829" s="120">
        <f t="shared" si="156"/>
        <v>1</v>
      </c>
      <c r="S829" s="120">
        <f t="shared" si="154"/>
        <v>0</v>
      </c>
      <c r="T829" s="120" t="str">
        <f t="shared" si="146"/>
        <v>정</v>
      </c>
      <c r="U829" s="113">
        <f>IFERROR(IF(P829&lt;8,기준정보!$H$7-N829,0),0)</f>
        <v>0</v>
      </c>
      <c r="V829" s="120">
        <f t="shared" si="155"/>
        <v>0</v>
      </c>
      <c r="W829" s="110"/>
    </row>
    <row r="830" spans="1:23">
      <c r="A830" s="89" t="s">
        <v>1088</v>
      </c>
      <c r="B830" s="89" t="s">
        <v>289</v>
      </c>
      <c r="C830" s="89" t="s">
        <v>44</v>
      </c>
      <c r="D830" s="89" t="s">
        <v>50</v>
      </c>
      <c r="E830" s="89" t="s">
        <v>1101</v>
      </c>
      <c r="F830" s="102">
        <f t="shared" si="145"/>
        <v>43894</v>
      </c>
      <c r="G830" s="125" t="str">
        <f t="shared" si="147"/>
        <v>3월</v>
      </c>
      <c r="H830" s="108">
        <f t="shared" si="148"/>
        <v>3</v>
      </c>
      <c r="I830" s="108" t="str">
        <f>VLOOKUP(H830,기준정보!D:E,2,FALSE)</f>
        <v>수</v>
      </c>
      <c r="J830" s="110" t="str">
        <f>IFERROR(VLOOKUP(F830,기준정보!A:B,2,FALSE),"")</f>
        <v/>
      </c>
      <c r="K830" s="110" t="str">
        <f t="shared" si="149"/>
        <v>정상근무</v>
      </c>
      <c r="L830" s="113" t="str">
        <f>IFERROR(IF(E830-D830&lt;0,기준정보!$H$11-공여사들_가공!D830+공여사들_가공!E830,E830-D830),"")</f>
        <v/>
      </c>
      <c r="M830" s="113" t="str">
        <f>IF(E830&gt;=기준정보!$H$4,기준정보!$H$6,IF(E830&gt;=기준정보!$H$3,E830-기준정보!$H$3,IF(E830&gt;=기준정보!$H$2,기준정보!$H$5,IF(E830&gt;=기준정보!$H$1,E830-기준정보!$H$1,0))))</f>
        <v>2:00:00</v>
      </c>
      <c r="N830" s="113" t="str">
        <f t="shared" si="150"/>
        <v/>
      </c>
      <c r="O830" s="114" t="str">
        <f t="shared" si="151"/>
        <v/>
      </c>
      <c r="P830" s="120">
        <f t="shared" si="152"/>
        <v>0</v>
      </c>
      <c r="Q830" s="120">
        <f t="shared" si="153"/>
        <v>0</v>
      </c>
      <c r="R830" s="120">
        <f t="shared" si="156"/>
        <v>0</v>
      </c>
      <c r="S830" s="120">
        <f t="shared" si="154"/>
        <v>0</v>
      </c>
      <c r="T830" s="120" t="str">
        <f t="shared" si="146"/>
        <v/>
      </c>
      <c r="U830" s="113">
        <f>IFERROR(IF(P830&lt;8,기준정보!$H$7-N830,0),0)</f>
        <v>0</v>
      </c>
      <c r="V830" s="120">
        <f t="shared" si="155"/>
        <v>0</v>
      </c>
      <c r="W830" s="110"/>
    </row>
    <row r="831" spans="1:23">
      <c r="A831" s="89" t="s">
        <v>1088</v>
      </c>
      <c r="B831" s="89" t="s">
        <v>290</v>
      </c>
      <c r="C831" s="89" t="s">
        <v>49</v>
      </c>
      <c r="D831" s="89" t="s">
        <v>1102</v>
      </c>
      <c r="E831" s="89" t="s">
        <v>163</v>
      </c>
      <c r="F831" s="102">
        <f t="shared" si="145"/>
        <v>43894</v>
      </c>
      <c r="G831" s="125" t="str">
        <f t="shared" si="147"/>
        <v>3월</v>
      </c>
      <c r="H831" s="108">
        <f t="shared" si="148"/>
        <v>3</v>
      </c>
      <c r="I831" s="108" t="str">
        <f>VLOOKUP(H831,기준정보!D:E,2,FALSE)</f>
        <v>수</v>
      </c>
      <c r="J831" s="110" t="str">
        <f>IFERROR(VLOOKUP(F831,기준정보!A:B,2,FALSE),"")</f>
        <v/>
      </c>
      <c r="K831" s="110" t="str">
        <f t="shared" si="149"/>
        <v>정상근무</v>
      </c>
      <c r="L831" s="113">
        <f>IFERROR(IF(E831-D831&lt;0,기준정보!$H$11-공여사들_가공!D831+공여사들_가공!E831,E831-D831),"")</f>
        <v>0.377037037037037</v>
      </c>
      <c r="M831" s="113">
        <f>IF(E831&gt;=기준정보!$H$4,기준정보!$H$6,IF(E831&gt;=기준정보!$H$3,E831-기준정보!$H$3,IF(E831&gt;=기준정보!$H$2,기준정보!$H$5,IF(E831&gt;=기준정보!$H$1,E831-기준정보!$H$1,0))))</f>
        <v>7.7546296296295836E-3</v>
      </c>
      <c r="N831" s="113">
        <f t="shared" si="150"/>
        <v>0.36928240740740742</v>
      </c>
      <c r="O831" s="114">
        <f t="shared" si="151"/>
        <v>8.8627777777777776</v>
      </c>
      <c r="P831" s="120">
        <f t="shared" si="152"/>
        <v>8</v>
      </c>
      <c r="Q831" s="120">
        <f t="shared" si="153"/>
        <v>8</v>
      </c>
      <c r="R831" s="120">
        <f t="shared" si="156"/>
        <v>0</v>
      </c>
      <c r="S831" s="120">
        <f t="shared" si="154"/>
        <v>0</v>
      </c>
      <c r="T831" s="120" t="str">
        <f t="shared" si="146"/>
        <v>정</v>
      </c>
      <c r="U831" s="113">
        <f>IFERROR(IF(P831&lt;8,기준정보!$H$7-N831,0),0)</f>
        <v>0</v>
      </c>
      <c r="V831" s="120">
        <f t="shared" si="155"/>
        <v>0</v>
      </c>
      <c r="W831" s="110"/>
    </row>
    <row r="832" spans="1:23">
      <c r="A832" s="89" t="s">
        <v>1088</v>
      </c>
      <c r="B832" s="89" t="s">
        <v>291</v>
      </c>
      <c r="C832" s="89" t="s">
        <v>309</v>
      </c>
      <c r="D832" s="89" t="s">
        <v>1103</v>
      </c>
      <c r="E832" s="89" t="s">
        <v>50</v>
      </c>
      <c r="F832" s="102">
        <f t="shared" si="145"/>
        <v>43894</v>
      </c>
      <c r="G832" s="125" t="str">
        <f t="shared" si="147"/>
        <v>3월</v>
      </c>
      <c r="H832" s="108">
        <f t="shared" si="148"/>
        <v>3</v>
      </c>
      <c r="I832" s="108" t="str">
        <f>VLOOKUP(H832,기준정보!D:E,2,FALSE)</f>
        <v>수</v>
      </c>
      <c r="J832" s="110" t="str">
        <f>IFERROR(VLOOKUP(F832,기준정보!A:B,2,FALSE),"")</f>
        <v/>
      </c>
      <c r="K832" s="110" t="str">
        <f t="shared" si="149"/>
        <v>정상근무</v>
      </c>
      <c r="L832" s="113" t="str">
        <f>IFERROR(IF(E832-D832&lt;0,기준정보!$H$11-공여사들_가공!D832+공여사들_가공!E832,E832-D832),"")</f>
        <v/>
      </c>
      <c r="M832" s="113">
        <f>IF(E832&gt;=기준정보!$H$4,기준정보!$H$6,IF(E832&gt;=기준정보!$H$3,E832-기준정보!$H$3,IF(E832&gt;=기준정보!$H$2,기준정보!$H$5,IF(E832&gt;=기준정보!$H$1,E832-기준정보!$H$1,0))))</f>
        <v>0</v>
      </c>
      <c r="N832" s="113" t="str">
        <f t="shared" si="150"/>
        <v/>
      </c>
      <c r="O832" s="114" t="str">
        <f t="shared" si="151"/>
        <v/>
      </c>
      <c r="P832" s="120">
        <f t="shared" si="152"/>
        <v>0</v>
      </c>
      <c r="Q832" s="120">
        <f t="shared" si="153"/>
        <v>0</v>
      </c>
      <c r="R832" s="120">
        <f t="shared" si="156"/>
        <v>0</v>
      </c>
      <c r="S832" s="120">
        <f t="shared" si="154"/>
        <v>0</v>
      </c>
      <c r="T832" s="120" t="str">
        <f t="shared" si="146"/>
        <v/>
      </c>
      <c r="U832" s="113">
        <f>IFERROR(IF(P832&lt;8,기준정보!$H$7-N832,0),0)</f>
        <v>0</v>
      </c>
      <c r="V832" s="120">
        <f t="shared" si="155"/>
        <v>0</v>
      </c>
      <c r="W832" s="110"/>
    </row>
    <row r="833" spans="1:23">
      <c r="A833" s="89" t="s">
        <v>1088</v>
      </c>
      <c r="B833" s="89" t="s">
        <v>292</v>
      </c>
      <c r="C833" s="89" t="s">
        <v>45</v>
      </c>
      <c r="D833" s="89" t="s">
        <v>1104</v>
      </c>
      <c r="E833" s="89" t="s">
        <v>1105</v>
      </c>
      <c r="F833" s="102">
        <f t="shared" si="145"/>
        <v>43894</v>
      </c>
      <c r="G833" s="125" t="str">
        <f t="shared" si="147"/>
        <v>3월</v>
      </c>
      <c r="H833" s="108">
        <f t="shared" si="148"/>
        <v>3</v>
      </c>
      <c r="I833" s="108" t="str">
        <f>VLOOKUP(H833,기준정보!D:E,2,FALSE)</f>
        <v>수</v>
      </c>
      <c r="J833" s="110" t="str">
        <f>IFERROR(VLOOKUP(F833,기준정보!A:B,2,FALSE),"")</f>
        <v/>
      </c>
      <c r="K833" s="110" t="str">
        <f t="shared" si="149"/>
        <v>정상근무</v>
      </c>
      <c r="L833" s="113">
        <f>IFERROR(IF(E833-D833&lt;0,기준정보!$H$11-공여사들_가공!D833+공여사들_가공!E833,E833-D833),"")</f>
        <v>0.47459490740740734</v>
      </c>
      <c r="M833" s="113" t="str">
        <f>IF(E833&gt;=기준정보!$H$4,기준정보!$H$6,IF(E833&gt;=기준정보!$H$3,E833-기준정보!$H$3,IF(E833&gt;=기준정보!$H$2,기준정보!$H$5,IF(E833&gt;=기준정보!$H$1,E833-기준정보!$H$1,0))))</f>
        <v>2:00:00</v>
      </c>
      <c r="N833" s="113">
        <f t="shared" si="150"/>
        <v>0.39126157407407403</v>
      </c>
      <c r="O833" s="114">
        <f t="shared" si="151"/>
        <v>9.3902777777777775</v>
      </c>
      <c r="P833" s="120">
        <f t="shared" si="152"/>
        <v>9</v>
      </c>
      <c r="Q833" s="120">
        <f t="shared" si="153"/>
        <v>8</v>
      </c>
      <c r="R833" s="120">
        <f t="shared" si="156"/>
        <v>1</v>
      </c>
      <c r="S833" s="120">
        <f t="shared" si="154"/>
        <v>0</v>
      </c>
      <c r="T833" s="120" t="str">
        <f t="shared" si="146"/>
        <v>정</v>
      </c>
      <c r="U833" s="113">
        <f>IFERROR(IF(P833&lt;8,기준정보!$H$7-N833,0),0)</f>
        <v>0</v>
      </c>
      <c r="V833" s="120">
        <f t="shared" si="155"/>
        <v>0</v>
      </c>
      <c r="W833" s="110"/>
    </row>
    <row r="834" spans="1:23">
      <c r="A834" s="89" t="s">
        <v>1106</v>
      </c>
      <c r="B834" s="89" t="s">
        <v>294</v>
      </c>
      <c r="C834" s="89" t="s">
        <v>45</v>
      </c>
      <c r="D834" s="89" t="s">
        <v>1107</v>
      </c>
      <c r="E834" s="89" t="s">
        <v>1108</v>
      </c>
      <c r="F834" s="102">
        <f t="shared" ref="F834:F897" si="157">DATE(LEFT(A834,4),MID(A834,6,2),MID(A834,9,2))</f>
        <v>43895</v>
      </c>
      <c r="G834" s="125" t="str">
        <f t="shared" si="147"/>
        <v>3월</v>
      </c>
      <c r="H834" s="108">
        <f t="shared" si="148"/>
        <v>4</v>
      </c>
      <c r="I834" s="108" t="str">
        <f>VLOOKUP(H834,기준정보!D:E,2,FALSE)</f>
        <v>목</v>
      </c>
      <c r="J834" s="110" t="str">
        <f>IFERROR(VLOOKUP(F834,기준정보!A:B,2,FALSE),"")</f>
        <v/>
      </c>
      <c r="K834" s="110" t="str">
        <f t="shared" si="149"/>
        <v>정상근무</v>
      </c>
      <c r="L834" s="113">
        <f>IFERROR(IF(E834-D834&lt;0,기준정보!$H$11-공여사들_가공!D834+공여사들_가공!E834,E834-D834),"")</f>
        <v>0.5827430555555555</v>
      </c>
      <c r="M834" s="113" t="str">
        <f>IF(E834&gt;=기준정보!$H$4,기준정보!$H$6,IF(E834&gt;=기준정보!$H$3,E834-기준정보!$H$3,IF(E834&gt;=기준정보!$H$2,기준정보!$H$5,IF(E834&gt;=기준정보!$H$1,E834-기준정보!$H$1,0))))</f>
        <v>2:00:00</v>
      </c>
      <c r="N834" s="113">
        <f t="shared" si="150"/>
        <v>0.49940972222222219</v>
      </c>
      <c r="O834" s="114">
        <f t="shared" si="151"/>
        <v>11.985833333333332</v>
      </c>
      <c r="P834" s="120">
        <f t="shared" si="152"/>
        <v>11</v>
      </c>
      <c r="Q834" s="120">
        <f t="shared" si="153"/>
        <v>8</v>
      </c>
      <c r="R834" s="120">
        <f t="shared" si="156"/>
        <v>3</v>
      </c>
      <c r="S834" s="120">
        <f t="shared" si="154"/>
        <v>0</v>
      </c>
      <c r="T834" s="120" t="str">
        <f t="shared" ref="T834:T897" si="158">IF(AND(K834="휴무",P834&gt;0),"특",IF(P834&gt;0,"정",""))</f>
        <v>정</v>
      </c>
      <c r="U834" s="113">
        <f>IFERROR(IF(P834&lt;8,기준정보!$H$7-N834,0),0)</f>
        <v>0</v>
      </c>
      <c r="V834" s="120">
        <f t="shared" si="155"/>
        <v>0</v>
      </c>
      <c r="W834" s="110"/>
    </row>
    <row r="835" spans="1:23">
      <c r="A835" s="89" t="s">
        <v>1106</v>
      </c>
      <c r="B835" s="89" t="s">
        <v>295</v>
      </c>
      <c r="C835" s="89" t="s">
        <v>43</v>
      </c>
      <c r="D835" s="89" t="s">
        <v>783</v>
      </c>
      <c r="E835" s="89" t="s">
        <v>50</v>
      </c>
      <c r="F835" s="102">
        <f t="shared" si="157"/>
        <v>43895</v>
      </c>
      <c r="G835" s="125" t="str">
        <f t="shared" ref="G835:G898" si="159">MONTH(F835)&amp;"월"</f>
        <v>3월</v>
      </c>
      <c r="H835" s="108">
        <f t="shared" ref="H835:H898" si="160">WEEKDAY(F835,2)</f>
        <v>4</v>
      </c>
      <c r="I835" s="108" t="str">
        <f>VLOOKUP(H835,기준정보!D:E,2,FALSE)</f>
        <v>목</v>
      </c>
      <c r="J835" s="110" t="str">
        <f>IFERROR(VLOOKUP(F835,기준정보!A:B,2,FALSE),"")</f>
        <v/>
      </c>
      <c r="K835" s="110" t="str">
        <f t="shared" ref="K835:K898" si="161">IF(OR(I835="토",I835="일"),"휴무",IF(J835="","정상근무","휴무"))</f>
        <v>정상근무</v>
      </c>
      <c r="L835" s="113" t="str">
        <f>IFERROR(IF(E835-D835&lt;0,기준정보!$H$11-공여사들_가공!D835+공여사들_가공!E835,E835-D835),"")</f>
        <v/>
      </c>
      <c r="M835" s="113">
        <f>IF(E835&gt;=기준정보!$H$4,기준정보!$H$6,IF(E835&gt;=기준정보!$H$3,E835-기준정보!$H$3,IF(E835&gt;=기준정보!$H$2,기준정보!$H$5,IF(E835&gt;=기준정보!$H$1,E835-기준정보!$H$1,0))))</f>
        <v>0</v>
      </c>
      <c r="N835" s="113" t="str">
        <f t="shared" ref="N835:N898" si="162">IFERROR(L835-M835,"")</f>
        <v/>
      </c>
      <c r="O835" s="114" t="str">
        <f t="shared" ref="O835:O898" si="163">IFERROR(HOUR(N835)+MINUTE(N835)/60+SECOND(N835)/3600,"")</f>
        <v/>
      </c>
      <c r="P835" s="120">
        <f t="shared" ref="P835:P898" si="164">IFERROR(ROUNDDOWN(O835,0),0)</f>
        <v>0</v>
      </c>
      <c r="Q835" s="120">
        <f t="shared" ref="Q835:Q898" si="165">IF(P835&lt;8,P835,8)</f>
        <v>0</v>
      </c>
      <c r="R835" s="120">
        <f t="shared" si="156"/>
        <v>0</v>
      </c>
      <c r="S835" s="120">
        <f t="shared" ref="S835:S898" si="166">P835-Q835-R835</f>
        <v>0</v>
      </c>
      <c r="T835" s="120" t="str">
        <f t="shared" si="158"/>
        <v/>
      </c>
      <c r="U835" s="113">
        <f>IFERROR(IF(P835&lt;8,기준정보!$H$7-N835,0),0)</f>
        <v>0</v>
      </c>
      <c r="V835" s="120">
        <f t="shared" ref="V835:V898" si="167">ROUND(IFERROR(HOUR(U835)+MINUTE(U835)/60+SECOND(U835)/3600,"")*60,0)</f>
        <v>0</v>
      </c>
      <c r="W835" s="110"/>
    </row>
    <row r="836" spans="1:23">
      <c r="A836" s="89" t="s">
        <v>1106</v>
      </c>
      <c r="B836" s="89" t="s">
        <v>296</v>
      </c>
      <c r="C836" s="89" t="s">
        <v>46</v>
      </c>
      <c r="D836" s="89" t="s">
        <v>1109</v>
      </c>
      <c r="E836" s="89" t="s">
        <v>1110</v>
      </c>
      <c r="F836" s="102">
        <f t="shared" si="157"/>
        <v>43895</v>
      </c>
      <c r="G836" s="125" t="str">
        <f t="shared" si="159"/>
        <v>3월</v>
      </c>
      <c r="H836" s="108">
        <f t="shared" si="160"/>
        <v>4</v>
      </c>
      <c r="I836" s="108" t="str">
        <f>VLOOKUP(H836,기준정보!D:E,2,FALSE)</f>
        <v>목</v>
      </c>
      <c r="J836" s="110" t="str">
        <f>IFERROR(VLOOKUP(F836,기준정보!A:B,2,FALSE),"")</f>
        <v/>
      </c>
      <c r="K836" s="110" t="str">
        <f t="shared" si="161"/>
        <v>정상근무</v>
      </c>
      <c r="L836" s="113">
        <f>IFERROR(IF(E836-D836&lt;0,기준정보!$H$11-공여사들_가공!D836+공여사들_가공!E836,E836-D836),"")</f>
        <v>0.39266203703703695</v>
      </c>
      <c r="M836" s="113" t="str">
        <f>IF(E836&gt;=기준정보!$H$4,기준정보!$H$6,IF(E836&gt;=기준정보!$H$3,E836-기준정보!$H$3,IF(E836&gt;=기준정보!$H$2,기준정보!$H$5,IF(E836&gt;=기준정보!$H$1,E836-기준정보!$H$1,0))))</f>
        <v>2:00:00</v>
      </c>
      <c r="N836" s="113">
        <f t="shared" si="162"/>
        <v>0.30932870370370363</v>
      </c>
      <c r="O836" s="114">
        <f t="shared" si="163"/>
        <v>7.4238888888888894</v>
      </c>
      <c r="P836" s="120">
        <f t="shared" si="164"/>
        <v>7</v>
      </c>
      <c r="Q836" s="120">
        <f t="shared" si="165"/>
        <v>7</v>
      </c>
      <c r="R836" s="120">
        <f t="shared" si="156"/>
        <v>0</v>
      </c>
      <c r="S836" s="120">
        <f t="shared" si="166"/>
        <v>0</v>
      </c>
      <c r="T836" s="120" t="str">
        <f t="shared" si="158"/>
        <v>정</v>
      </c>
      <c r="U836" s="113">
        <f>IFERROR(IF(P836&lt;8,기준정보!$H$7-N836,0),0)</f>
        <v>2.4004629629629681E-2</v>
      </c>
      <c r="V836" s="120">
        <f t="shared" si="167"/>
        <v>35</v>
      </c>
      <c r="W836" s="110"/>
    </row>
    <row r="837" spans="1:23">
      <c r="A837" s="89" t="s">
        <v>1106</v>
      </c>
      <c r="B837" s="89" t="s">
        <v>297</v>
      </c>
      <c r="C837" s="89" t="s">
        <v>45</v>
      </c>
      <c r="D837" s="89" t="s">
        <v>1111</v>
      </c>
      <c r="E837" s="89" t="s">
        <v>1112</v>
      </c>
      <c r="F837" s="102">
        <f t="shared" si="157"/>
        <v>43895</v>
      </c>
      <c r="G837" s="125" t="str">
        <f t="shared" si="159"/>
        <v>3월</v>
      </c>
      <c r="H837" s="108">
        <f t="shared" si="160"/>
        <v>4</v>
      </c>
      <c r="I837" s="108" t="str">
        <f>VLOOKUP(H837,기준정보!D:E,2,FALSE)</f>
        <v>목</v>
      </c>
      <c r="J837" s="110" t="str">
        <f>IFERROR(VLOOKUP(F837,기준정보!A:B,2,FALSE),"")</f>
        <v/>
      </c>
      <c r="K837" s="110" t="str">
        <f t="shared" si="161"/>
        <v>정상근무</v>
      </c>
      <c r="L837" s="113">
        <f>IFERROR(IF(E837-D837&lt;0,기준정보!$H$11-공여사들_가공!D837+공여사들_가공!E837,E837-D837),"")</f>
        <v>0.34252314814814822</v>
      </c>
      <c r="M837" s="113" t="str">
        <f>IF(E837&gt;=기준정보!$H$4,기준정보!$H$6,IF(E837&gt;=기준정보!$H$3,E837-기준정보!$H$3,IF(E837&gt;=기준정보!$H$2,기준정보!$H$5,IF(E837&gt;=기준정보!$H$1,E837-기준정보!$H$1,0))))</f>
        <v>1:00:00</v>
      </c>
      <c r="N837" s="113">
        <f t="shared" si="162"/>
        <v>0.30085648148148153</v>
      </c>
      <c r="O837" s="114">
        <f t="shared" si="163"/>
        <v>7.2205555555555554</v>
      </c>
      <c r="P837" s="120">
        <f t="shared" si="164"/>
        <v>7</v>
      </c>
      <c r="Q837" s="120">
        <f t="shared" si="165"/>
        <v>7</v>
      </c>
      <c r="R837" s="120">
        <f t="shared" si="156"/>
        <v>0</v>
      </c>
      <c r="S837" s="120">
        <f t="shared" si="166"/>
        <v>0</v>
      </c>
      <c r="T837" s="120" t="str">
        <f t="shared" si="158"/>
        <v>정</v>
      </c>
      <c r="U837" s="113">
        <f>IFERROR(IF(P837&lt;8,기준정보!$H$7-N837,0),0)</f>
        <v>3.2476851851851785E-2</v>
      </c>
      <c r="V837" s="120">
        <f t="shared" si="167"/>
        <v>47</v>
      </c>
      <c r="W837" s="110"/>
    </row>
    <row r="838" spans="1:23">
      <c r="A838" s="89" t="s">
        <v>1106</v>
      </c>
      <c r="B838" s="89" t="s">
        <v>298</v>
      </c>
      <c r="C838" s="89" t="s">
        <v>48</v>
      </c>
      <c r="D838" s="89" t="s">
        <v>1113</v>
      </c>
      <c r="E838" s="89" t="s">
        <v>1114</v>
      </c>
      <c r="F838" s="102">
        <f t="shared" si="157"/>
        <v>43895</v>
      </c>
      <c r="G838" s="125" t="str">
        <f t="shared" si="159"/>
        <v>3월</v>
      </c>
      <c r="H838" s="108">
        <f t="shared" si="160"/>
        <v>4</v>
      </c>
      <c r="I838" s="108" t="str">
        <f>VLOOKUP(H838,기준정보!D:E,2,FALSE)</f>
        <v>목</v>
      </c>
      <c r="J838" s="110" t="str">
        <f>IFERROR(VLOOKUP(F838,기준정보!A:B,2,FALSE),"")</f>
        <v/>
      </c>
      <c r="K838" s="110" t="str">
        <f t="shared" si="161"/>
        <v>정상근무</v>
      </c>
      <c r="L838" s="113">
        <f>IFERROR(IF(E838-D838&lt;0,기준정보!$H$11-공여사들_가공!D838+공여사들_가공!E838,E838-D838),"")</f>
        <v>0.6449652777777779</v>
      </c>
      <c r="M838" s="113">
        <f>IF(E838&gt;=기준정보!$H$4,기준정보!$H$6,IF(E838&gt;=기준정보!$H$3,E838-기준정보!$H$3,IF(E838&gt;=기준정보!$H$2,기준정보!$H$5,IF(E838&gt;=기준정보!$H$1,E838-기준정보!$H$1,0))))</f>
        <v>0</v>
      </c>
      <c r="N838" s="113">
        <f t="shared" si="162"/>
        <v>0.6449652777777779</v>
      </c>
      <c r="O838" s="114">
        <f t="shared" si="163"/>
        <v>15.479166666666666</v>
      </c>
      <c r="P838" s="120">
        <f t="shared" si="164"/>
        <v>15</v>
      </c>
      <c r="Q838" s="120">
        <f t="shared" si="165"/>
        <v>8</v>
      </c>
      <c r="R838" s="120">
        <f t="shared" si="156"/>
        <v>3</v>
      </c>
      <c r="S838" s="120">
        <f t="shared" si="166"/>
        <v>4</v>
      </c>
      <c r="T838" s="120" t="str">
        <f t="shared" si="158"/>
        <v>정</v>
      </c>
      <c r="U838" s="113">
        <f>IFERROR(IF(P838&lt;8,기준정보!$H$7-N838,0),0)</f>
        <v>0</v>
      </c>
      <c r="V838" s="120">
        <f t="shared" si="167"/>
        <v>0</v>
      </c>
      <c r="W838" s="110"/>
    </row>
    <row r="839" spans="1:23">
      <c r="A839" s="89" t="s">
        <v>1106</v>
      </c>
      <c r="B839" s="89" t="s">
        <v>299</v>
      </c>
      <c r="C839" s="89" t="s">
        <v>47</v>
      </c>
      <c r="D839" s="89" t="s">
        <v>1115</v>
      </c>
      <c r="E839" s="89" t="s">
        <v>1116</v>
      </c>
      <c r="F839" s="102">
        <f t="shared" si="157"/>
        <v>43895</v>
      </c>
      <c r="G839" s="125" t="str">
        <f t="shared" si="159"/>
        <v>3월</v>
      </c>
      <c r="H839" s="108">
        <f t="shared" si="160"/>
        <v>4</v>
      </c>
      <c r="I839" s="108" t="str">
        <f>VLOOKUP(H839,기준정보!D:E,2,FALSE)</f>
        <v>목</v>
      </c>
      <c r="J839" s="110" t="str">
        <f>IFERROR(VLOOKUP(F839,기준정보!A:B,2,FALSE),"")</f>
        <v/>
      </c>
      <c r="K839" s="110" t="str">
        <f t="shared" si="161"/>
        <v>정상근무</v>
      </c>
      <c r="L839" s="113">
        <f>IFERROR(IF(E839-D839&lt;0,기준정보!$H$11-공여사들_가공!D839+공여사들_가공!E839,E839-D839),"")</f>
        <v>0.42408564814814803</v>
      </c>
      <c r="M839" s="113">
        <f>IF(E839&gt;=기준정보!$H$4,기준정보!$H$6,IF(E839&gt;=기준정보!$H$3,E839-기준정보!$H$3,IF(E839&gt;=기준정보!$H$2,기준정보!$H$5,IF(E839&gt;=기준정보!$H$1,E839-기준정보!$H$1,0))))</f>
        <v>3.7372685185185106E-2</v>
      </c>
      <c r="N839" s="113">
        <f t="shared" si="162"/>
        <v>0.38671296296296293</v>
      </c>
      <c r="O839" s="114">
        <f t="shared" si="163"/>
        <v>9.2811111111111124</v>
      </c>
      <c r="P839" s="120">
        <f t="shared" si="164"/>
        <v>9</v>
      </c>
      <c r="Q839" s="120">
        <f t="shared" si="165"/>
        <v>8</v>
      </c>
      <c r="R839" s="120">
        <f t="shared" si="156"/>
        <v>1</v>
      </c>
      <c r="S839" s="120">
        <f t="shared" si="166"/>
        <v>0</v>
      </c>
      <c r="T839" s="120" t="str">
        <f t="shared" si="158"/>
        <v>정</v>
      </c>
      <c r="U839" s="113">
        <f>IFERROR(IF(P839&lt;8,기준정보!$H$7-N839,0),0)</f>
        <v>0</v>
      </c>
      <c r="V839" s="120">
        <f t="shared" si="167"/>
        <v>0</v>
      </c>
      <c r="W839" s="110"/>
    </row>
    <row r="840" spans="1:23">
      <c r="A840" s="89" t="s">
        <v>1106</v>
      </c>
      <c r="B840" s="89" t="s">
        <v>300</v>
      </c>
      <c r="C840" s="89" t="s">
        <v>47</v>
      </c>
      <c r="D840" s="89" t="s">
        <v>1117</v>
      </c>
      <c r="E840" s="89" t="s">
        <v>1118</v>
      </c>
      <c r="F840" s="102">
        <f t="shared" si="157"/>
        <v>43895</v>
      </c>
      <c r="G840" s="125" t="str">
        <f t="shared" si="159"/>
        <v>3월</v>
      </c>
      <c r="H840" s="108">
        <f t="shared" si="160"/>
        <v>4</v>
      </c>
      <c r="I840" s="108" t="str">
        <f>VLOOKUP(H840,기준정보!D:E,2,FALSE)</f>
        <v>목</v>
      </c>
      <c r="J840" s="110" t="str">
        <f>IFERROR(VLOOKUP(F840,기준정보!A:B,2,FALSE),"")</f>
        <v/>
      </c>
      <c r="K840" s="110" t="str">
        <f t="shared" si="161"/>
        <v>정상근무</v>
      </c>
      <c r="L840" s="113">
        <f>IFERROR(IF(E840-D840&lt;0,기준정보!$H$11-공여사들_가공!D840+공여사들_가공!E840,E840-D840),"")</f>
        <v>0.51394675925925914</v>
      </c>
      <c r="M840" s="113" t="str">
        <f>IF(E840&gt;=기준정보!$H$4,기준정보!$H$6,IF(E840&gt;=기준정보!$H$3,E840-기준정보!$H$3,IF(E840&gt;=기준정보!$H$2,기준정보!$H$5,IF(E840&gt;=기준정보!$H$1,E840-기준정보!$H$1,0))))</f>
        <v>2:00:00</v>
      </c>
      <c r="N840" s="113">
        <f t="shared" si="162"/>
        <v>0.43061342592592583</v>
      </c>
      <c r="O840" s="114">
        <f t="shared" si="163"/>
        <v>10.334722222222222</v>
      </c>
      <c r="P840" s="120">
        <f t="shared" si="164"/>
        <v>10</v>
      </c>
      <c r="Q840" s="120">
        <f t="shared" si="165"/>
        <v>8</v>
      </c>
      <c r="R840" s="120">
        <f t="shared" si="156"/>
        <v>2</v>
      </c>
      <c r="S840" s="120">
        <f t="shared" si="166"/>
        <v>0</v>
      </c>
      <c r="T840" s="120" t="str">
        <f t="shared" si="158"/>
        <v>정</v>
      </c>
      <c r="U840" s="113">
        <f>IFERROR(IF(P840&lt;8,기준정보!$H$7-N840,0),0)</f>
        <v>0</v>
      </c>
      <c r="V840" s="120">
        <f t="shared" si="167"/>
        <v>0</v>
      </c>
      <c r="W840" s="110"/>
    </row>
    <row r="841" spans="1:23">
      <c r="A841" s="89" t="s">
        <v>1106</v>
      </c>
      <c r="B841" s="89" t="s">
        <v>301</v>
      </c>
      <c r="C841" s="89" t="s">
        <v>44</v>
      </c>
      <c r="D841" s="89" t="s">
        <v>168</v>
      </c>
      <c r="E841" s="89" t="s">
        <v>1119</v>
      </c>
      <c r="F841" s="102">
        <f t="shared" si="157"/>
        <v>43895</v>
      </c>
      <c r="G841" s="125" t="str">
        <f t="shared" si="159"/>
        <v>3월</v>
      </c>
      <c r="H841" s="108">
        <f t="shared" si="160"/>
        <v>4</v>
      </c>
      <c r="I841" s="108" t="str">
        <f>VLOOKUP(H841,기준정보!D:E,2,FALSE)</f>
        <v>목</v>
      </c>
      <c r="J841" s="110" t="str">
        <f>IFERROR(VLOOKUP(F841,기준정보!A:B,2,FALSE),"")</f>
        <v/>
      </c>
      <c r="K841" s="110" t="str">
        <f t="shared" si="161"/>
        <v>정상근무</v>
      </c>
      <c r="L841" s="113">
        <f>IFERROR(IF(E841-D841&lt;0,기준정보!$H$11-공여사들_가공!D841+공여사들_가공!E841,E841-D841),"")</f>
        <v>0.52856481481481477</v>
      </c>
      <c r="M841" s="113" t="str">
        <f>IF(E841&gt;=기준정보!$H$4,기준정보!$H$6,IF(E841&gt;=기준정보!$H$3,E841-기준정보!$H$3,IF(E841&gt;=기준정보!$H$2,기준정보!$H$5,IF(E841&gt;=기준정보!$H$1,E841-기준정보!$H$1,0))))</f>
        <v>2:00:00</v>
      </c>
      <c r="N841" s="113">
        <f t="shared" si="162"/>
        <v>0.44523148148148145</v>
      </c>
      <c r="O841" s="114">
        <f t="shared" si="163"/>
        <v>10.685555555555556</v>
      </c>
      <c r="P841" s="120">
        <f t="shared" si="164"/>
        <v>10</v>
      </c>
      <c r="Q841" s="120">
        <f t="shared" si="165"/>
        <v>8</v>
      </c>
      <c r="R841" s="120">
        <f t="shared" si="156"/>
        <v>2</v>
      </c>
      <c r="S841" s="120">
        <f t="shared" si="166"/>
        <v>0</v>
      </c>
      <c r="T841" s="120" t="str">
        <f t="shared" si="158"/>
        <v>정</v>
      </c>
      <c r="U841" s="113">
        <f>IFERROR(IF(P841&lt;8,기준정보!$H$7-N841,0),0)</f>
        <v>0</v>
      </c>
      <c r="V841" s="120">
        <f t="shared" si="167"/>
        <v>0</v>
      </c>
      <c r="W841" s="110"/>
    </row>
    <row r="842" spans="1:23">
      <c r="A842" s="89" t="s">
        <v>1106</v>
      </c>
      <c r="B842" s="89" t="s">
        <v>288</v>
      </c>
      <c r="C842" s="89" t="s">
        <v>45</v>
      </c>
      <c r="D842" s="89" t="s">
        <v>50</v>
      </c>
      <c r="E842" s="89" t="s">
        <v>1120</v>
      </c>
      <c r="F842" s="102">
        <f t="shared" si="157"/>
        <v>43895</v>
      </c>
      <c r="G842" s="125" t="str">
        <f t="shared" si="159"/>
        <v>3월</v>
      </c>
      <c r="H842" s="108">
        <f t="shared" si="160"/>
        <v>4</v>
      </c>
      <c r="I842" s="108" t="str">
        <f>VLOOKUP(H842,기준정보!D:E,2,FALSE)</f>
        <v>목</v>
      </c>
      <c r="J842" s="110" t="str">
        <f>IFERROR(VLOOKUP(F842,기준정보!A:B,2,FALSE),"")</f>
        <v/>
      </c>
      <c r="K842" s="110" t="str">
        <f t="shared" si="161"/>
        <v>정상근무</v>
      </c>
      <c r="L842" s="113" t="str">
        <f>IFERROR(IF(E842-D842&lt;0,기준정보!$H$11-공여사들_가공!D842+공여사들_가공!E842,E842-D842),"")</f>
        <v/>
      </c>
      <c r="M842" s="113" t="str">
        <f>IF(E842&gt;=기준정보!$H$4,기준정보!$H$6,IF(E842&gt;=기준정보!$H$3,E842-기준정보!$H$3,IF(E842&gt;=기준정보!$H$2,기준정보!$H$5,IF(E842&gt;=기준정보!$H$1,E842-기준정보!$H$1,0))))</f>
        <v>2:00:00</v>
      </c>
      <c r="N842" s="113" t="str">
        <f t="shared" si="162"/>
        <v/>
      </c>
      <c r="O842" s="114" t="str">
        <f t="shared" si="163"/>
        <v/>
      </c>
      <c r="P842" s="120">
        <f t="shared" si="164"/>
        <v>0</v>
      </c>
      <c r="Q842" s="120">
        <f t="shared" si="165"/>
        <v>0</v>
      </c>
      <c r="R842" s="120">
        <f t="shared" si="156"/>
        <v>0</v>
      </c>
      <c r="S842" s="120">
        <f t="shared" si="166"/>
        <v>0</v>
      </c>
      <c r="T842" s="120" t="str">
        <f t="shared" si="158"/>
        <v/>
      </c>
      <c r="U842" s="113">
        <f>IFERROR(IF(P842&lt;8,기준정보!$H$7-N842,0),0)</f>
        <v>0</v>
      </c>
      <c r="V842" s="120">
        <f t="shared" si="167"/>
        <v>0</v>
      </c>
      <c r="W842" s="110"/>
    </row>
    <row r="843" spans="1:23">
      <c r="A843" s="89" t="s">
        <v>1106</v>
      </c>
      <c r="B843" s="89" t="s">
        <v>289</v>
      </c>
      <c r="C843" s="89" t="s">
        <v>44</v>
      </c>
      <c r="D843" s="89" t="s">
        <v>1121</v>
      </c>
      <c r="E843" s="89" t="s">
        <v>1122</v>
      </c>
      <c r="F843" s="102">
        <f t="shared" si="157"/>
        <v>43895</v>
      </c>
      <c r="G843" s="125" t="str">
        <f t="shared" si="159"/>
        <v>3월</v>
      </c>
      <c r="H843" s="108">
        <f t="shared" si="160"/>
        <v>4</v>
      </c>
      <c r="I843" s="108" t="str">
        <f>VLOOKUP(H843,기준정보!D:E,2,FALSE)</f>
        <v>목</v>
      </c>
      <c r="J843" s="110" t="str">
        <f>IFERROR(VLOOKUP(F843,기준정보!A:B,2,FALSE),"")</f>
        <v/>
      </c>
      <c r="K843" s="110" t="str">
        <f t="shared" si="161"/>
        <v>정상근무</v>
      </c>
      <c r="L843" s="113">
        <f>IFERROR(IF(E843-D843&lt;0,기준정보!$H$11-공여사들_가공!D843+공여사들_가공!E843,E843-D843),"")</f>
        <v>0.50303240740740729</v>
      </c>
      <c r="M843" s="113" t="str">
        <f>IF(E843&gt;=기준정보!$H$4,기준정보!$H$6,IF(E843&gt;=기준정보!$H$3,E843-기준정보!$H$3,IF(E843&gt;=기준정보!$H$2,기준정보!$H$5,IF(E843&gt;=기준정보!$H$1,E843-기준정보!$H$1,0))))</f>
        <v>2:00:00</v>
      </c>
      <c r="N843" s="113">
        <f t="shared" si="162"/>
        <v>0.41969907407407397</v>
      </c>
      <c r="O843" s="114">
        <f t="shared" si="163"/>
        <v>10.072777777777777</v>
      </c>
      <c r="P843" s="120">
        <f t="shared" si="164"/>
        <v>10</v>
      </c>
      <c r="Q843" s="120">
        <f t="shared" si="165"/>
        <v>8</v>
      </c>
      <c r="R843" s="120">
        <f t="shared" si="156"/>
        <v>2</v>
      </c>
      <c r="S843" s="120">
        <f t="shared" si="166"/>
        <v>0</v>
      </c>
      <c r="T843" s="120" t="str">
        <f t="shared" si="158"/>
        <v>정</v>
      </c>
      <c r="U843" s="113">
        <f>IFERROR(IF(P843&lt;8,기준정보!$H$7-N843,0),0)</f>
        <v>0</v>
      </c>
      <c r="V843" s="120">
        <f t="shared" si="167"/>
        <v>0</v>
      </c>
      <c r="W843" s="110"/>
    </row>
    <row r="844" spans="1:23">
      <c r="A844" s="89" t="s">
        <v>1106</v>
      </c>
      <c r="B844" s="89" t="s">
        <v>290</v>
      </c>
      <c r="C844" s="89" t="s">
        <v>49</v>
      </c>
      <c r="D844" s="89" t="s">
        <v>1123</v>
      </c>
      <c r="E844" s="89" t="s">
        <v>1124</v>
      </c>
      <c r="F844" s="102">
        <f t="shared" si="157"/>
        <v>43895</v>
      </c>
      <c r="G844" s="125" t="str">
        <f t="shared" si="159"/>
        <v>3월</v>
      </c>
      <c r="H844" s="108">
        <f t="shared" si="160"/>
        <v>4</v>
      </c>
      <c r="I844" s="108" t="str">
        <f>VLOOKUP(H844,기준정보!D:E,2,FALSE)</f>
        <v>목</v>
      </c>
      <c r="J844" s="110" t="str">
        <f>IFERROR(VLOOKUP(F844,기준정보!A:B,2,FALSE),"")</f>
        <v/>
      </c>
      <c r="K844" s="110" t="str">
        <f t="shared" si="161"/>
        <v>정상근무</v>
      </c>
      <c r="L844" s="113">
        <f>IFERROR(IF(E844-D844&lt;0,기준정보!$H$11-공여사들_가공!D844+공여사들_가공!E844,E844-D844),"")</f>
        <v>0.57445601851851857</v>
      </c>
      <c r="M844" s="113" t="str">
        <f>IF(E844&gt;=기준정보!$H$4,기준정보!$H$6,IF(E844&gt;=기준정보!$H$3,E844-기준정보!$H$3,IF(E844&gt;=기준정보!$H$2,기준정보!$H$5,IF(E844&gt;=기준정보!$H$1,E844-기준정보!$H$1,0))))</f>
        <v>2:00:00</v>
      </c>
      <c r="N844" s="113">
        <f t="shared" si="162"/>
        <v>0.49112268518518526</v>
      </c>
      <c r="O844" s="114">
        <f t="shared" si="163"/>
        <v>11.786944444444444</v>
      </c>
      <c r="P844" s="120">
        <f t="shared" si="164"/>
        <v>11</v>
      </c>
      <c r="Q844" s="120">
        <f t="shared" si="165"/>
        <v>8</v>
      </c>
      <c r="R844" s="120">
        <f t="shared" si="156"/>
        <v>3</v>
      </c>
      <c r="S844" s="120">
        <f t="shared" si="166"/>
        <v>0</v>
      </c>
      <c r="T844" s="120" t="str">
        <f t="shared" si="158"/>
        <v>정</v>
      </c>
      <c r="U844" s="113">
        <f>IFERROR(IF(P844&lt;8,기준정보!$H$7-N844,0),0)</f>
        <v>0</v>
      </c>
      <c r="V844" s="120">
        <f t="shared" si="167"/>
        <v>0</v>
      </c>
      <c r="W844" s="110"/>
    </row>
    <row r="845" spans="1:23">
      <c r="A845" s="89" t="s">
        <v>1106</v>
      </c>
      <c r="B845" s="89" t="s">
        <v>291</v>
      </c>
      <c r="C845" s="89" t="s">
        <v>309</v>
      </c>
      <c r="D845" s="89" t="s">
        <v>1125</v>
      </c>
      <c r="E845" s="89" t="s">
        <v>1126</v>
      </c>
      <c r="F845" s="102">
        <f t="shared" si="157"/>
        <v>43895</v>
      </c>
      <c r="G845" s="125" t="str">
        <f t="shared" si="159"/>
        <v>3월</v>
      </c>
      <c r="H845" s="108">
        <f t="shared" si="160"/>
        <v>4</v>
      </c>
      <c r="I845" s="108" t="str">
        <f>VLOOKUP(H845,기준정보!D:E,2,FALSE)</f>
        <v>목</v>
      </c>
      <c r="J845" s="110" t="str">
        <f>IFERROR(VLOOKUP(F845,기준정보!A:B,2,FALSE),"")</f>
        <v/>
      </c>
      <c r="K845" s="110" t="str">
        <f t="shared" si="161"/>
        <v>정상근무</v>
      </c>
      <c r="L845" s="113">
        <f>IFERROR(IF(E845-D845&lt;0,기준정보!$H$11-공여사들_가공!D845+공여사들_가공!E845,E845-D845),"")</f>
        <v>0.48315972222222225</v>
      </c>
      <c r="M845" s="113" t="str">
        <f>IF(E845&gt;=기준정보!$H$4,기준정보!$H$6,IF(E845&gt;=기준정보!$H$3,E845-기준정보!$H$3,IF(E845&gt;=기준정보!$H$2,기준정보!$H$5,IF(E845&gt;=기준정보!$H$1,E845-기준정보!$H$1,0))))</f>
        <v>2:00:00</v>
      </c>
      <c r="N845" s="113">
        <f t="shared" si="162"/>
        <v>0.39982638888888894</v>
      </c>
      <c r="O845" s="114">
        <f t="shared" si="163"/>
        <v>9.5958333333333332</v>
      </c>
      <c r="P845" s="120">
        <f t="shared" si="164"/>
        <v>9</v>
      </c>
      <c r="Q845" s="120">
        <f t="shared" si="165"/>
        <v>8</v>
      </c>
      <c r="R845" s="120">
        <f t="shared" si="156"/>
        <v>1</v>
      </c>
      <c r="S845" s="120">
        <f t="shared" si="166"/>
        <v>0</v>
      </c>
      <c r="T845" s="120" t="str">
        <f t="shared" si="158"/>
        <v>정</v>
      </c>
      <c r="U845" s="113">
        <f>IFERROR(IF(P845&lt;8,기준정보!$H$7-N845,0),0)</f>
        <v>0</v>
      </c>
      <c r="V845" s="120">
        <f t="shared" si="167"/>
        <v>0</v>
      </c>
      <c r="W845" s="110"/>
    </row>
    <row r="846" spans="1:23">
      <c r="A846" s="89" t="s">
        <v>1106</v>
      </c>
      <c r="B846" s="89" t="s">
        <v>292</v>
      </c>
      <c r="C846" s="89" t="s">
        <v>45</v>
      </c>
      <c r="D846" s="89" t="s">
        <v>1127</v>
      </c>
      <c r="E846" s="89" t="s">
        <v>1128</v>
      </c>
      <c r="F846" s="102">
        <f t="shared" si="157"/>
        <v>43895</v>
      </c>
      <c r="G846" s="125" t="str">
        <f t="shared" si="159"/>
        <v>3월</v>
      </c>
      <c r="H846" s="108">
        <f t="shared" si="160"/>
        <v>4</v>
      </c>
      <c r="I846" s="108" t="str">
        <f>VLOOKUP(H846,기준정보!D:E,2,FALSE)</f>
        <v>목</v>
      </c>
      <c r="J846" s="110" t="str">
        <f>IFERROR(VLOOKUP(F846,기준정보!A:B,2,FALSE),"")</f>
        <v/>
      </c>
      <c r="K846" s="110" t="str">
        <f t="shared" si="161"/>
        <v>정상근무</v>
      </c>
      <c r="L846" s="113">
        <f>IFERROR(IF(E846-D846&lt;0,기준정보!$H$11-공여사들_가공!D846+공여사들_가공!E846,E846-D846),"")</f>
        <v>0.48685185185185181</v>
      </c>
      <c r="M846" s="113" t="str">
        <f>IF(E846&gt;=기준정보!$H$4,기준정보!$H$6,IF(E846&gt;=기준정보!$H$3,E846-기준정보!$H$3,IF(E846&gt;=기준정보!$H$2,기준정보!$H$5,IF(E846&gt;=기준정보!$H$1,E846-기준정보!$H$1,0))))</f>
        <v>2:00:00</v>
      </c>
      <c r="N846" s="113">
        <f t="shared" si="162"/>
        <v>0.4035185185185185</v>
      </c>
      <c r="O846" s="114">
        <f t="shared" si="163"/>
        <v>9.6844444444444449</v>
      </c>
      <c r="P846" s="120">
        <f t="shared" si="164"/>
        <v>9</v>
      </c>
      <c r="Q846" s="120">
        <f t="shared" si="165"/>
        <v>8</v>
      </c>
      <c r="R846" s="120">
        <f t="shared" si="156"/>
        <v>1</v>
      </c>
      <c r="S846" s="120">
        <f t="shared" si="166"/>
        <v>0</v>
      </c>
      <c r="T846" s="120" t="str">
        <f t="shared" si="158"/>
        <v>정</v>
      </c>
      <c r="U846" s="113">
        <f>IFERROR(IF(P846&lt;8,기준정보!$H$7-N846,0),0)</f>
        <v>0</v>
      </c>
      <c r="V846" s="120">
        <f t="shared" si="167"/>
        <v>0</v>
      </c>
      <c r="W846" s="110"/>
    </row>
    <row r="847" spans="1:23">
      <c r="A847" s="89" t="s">
        <v>1129</v>
      </c>
      <c r="B847" s="89" t="s">
        <v>294</v>
      </c>
      <c r="C847" s="89" t="s">
        <v>45</v>
      </c>
      <c r="D847" s="89" t="s">
        <v>1130</v>
      </c>
      <c r="E847" s="89" t="s">
        <v>1131</v>
      </c>
      <c r="F847" s="102">
        <f t="shared" si="157"/>
        <v>43896</v>
      </c>
      <c r="G847" s="125" t="str">
        <f t="shared" si="159"/>
        <v>3월</v>
      </c>
      <c r="H847" s="108">
        <f t="shared" si="160"/>
        <v>5</v>
      </c>
      <c r="I847" s="108" t="str">
        <f>VLOOKUP(H847,기준정보!D:E,2,FALSE)</f>
        <v>금</v>
      </c>
      <c r="J847" s="110" t="str">
        <f>IFERROR(VLOOKUP(F847,기준정보!A:B,2,FALSE),"")</f>
        <v/>
      </c>
      <c r="K847" s="110" t="str">
        <f t="shared" si="161"/>
        <v>정상근무</v>
      </c>
      <c r="L847" s="113">
        <f>IFERROR(IF(E847-D847&lt;0,기준정보!$H$11-공여사들_가공!D847+공여사들_가공!E847,E847-D847),"")</f>
        <v>0.48512731481481486</v>
      </c>
      <c r="M847" s="113" t="str">
        <f>IF(E847&gt;=기준정보!$H$4,기준정보!$H$6,IF(E847&gt;=기준정보!$H$3,E847-기준정보!$H$3,IF(E847&gt;=기준정보!$H$2,기준정보!$H$5,IF(E847&gt;=기준정보!$H$1,E847-기준정보!$H$1,0))))</f>
        <v>2:00:00</v>
      </c>
      <c r="N847" s="113">
        <f t="shared" si="162"/>
        <v>0.40179398148148154</v>
      </c>
      <c r="O847" s="114">
        <f t="shared" si="163"/>
        <v>9.6430555555555557</v>
      </c>
      <c r="P847" s="120">
        <f t="shared" si="164"/>
        <v>9</v>
      </c>
      <c r="Q847" s="120">
        <f t="shared" si="165"/>
        <v>8</v>
      </c>
      <c r="R847" s="120">
        <f t="shared" si="156"/>
        <v>1</v>
      </c>
      <c r="S847" s="120">
        <f t="shared" si="166"/>
        <v>0</v>
      </c>
      <c r="T847" s="120" t="str">
        <f t="shared" si="158"/>
        <v>정</v>
      </c>
      <c r="U847" s="113">
        <f>IFERROR(IF(P847&lt;8,기준정보!$H$7-N847,0),0)</f>
        <v>0</v>
      </c>
      <c r="V847" s="120">
        <f t="shared" si="167"/>
        <v>0</v>
      </c>
      <c r="W847" s="110"/>
    </row>
    <row r="848" spans="1:23">
      <c r="A848" s="89" t="s">
        <v>1129</v>
      </c>
      <c r="B848" s="89" t="s">
        <v>295</v>
      </c>
      <c r="C848" s="89" t="s">
        <v>43</v>
      </c>
      <c r="D848" s="89" t="s">
        <v>90</v>
      </c>
      <c r="E848" s="89" t="s">
        <v>640</v>
      </c>
      <c r="F848" s="102">
        <f t="shared" si="157"/>
        <v>43896</v>
      </c>
      <c r="G848" s="125" t="str">
        <f t="shared" si="159"/>
        <v>3월</v>
      </c>
      <c r="H848" s="108">
        <f t="shared" si="160"/>
        <v>5</v>
      </c>
      <c r="I848" s="108" t="str">
        <f>VLOOKUP(H848,기준정보!D:E,2,FALSE)</f>
        <v>금</v>
      </c>
      <c r="J848" s="110" t="str">
        <f>IFERROR(VLOOKUP(F848,기준정보!A:B,2,FALSE),"")</f>
        <v/>
      </c>
      <c r="K848" s="110" t="str">
        <f t="shared" si="161"/>
        <v>정상근무</v>
      </c>
      <c r="L848" s="113">
        <f>IFERROR(IF(E848-D848&lt;0,기준정보!$H$11-공여사들_가공!D848+공여사들_가공!E848,E848-D848),"")</f>
        <v>0.51706018518518504</v>
      </c>
      <c r="M848" s="113" t="str">
        <f>IF(E848&gt;=기준정보!$H$4,기준정보!$H$6,IF(E848&gt;=기준정보!$H$3,E848-기준정보!$H$3,IF(E848&gt;=기준정보!$H$2,기준정보!$H$5,IF(E848&gt;=기준정보!$H$1,E848-기준정보!$H$1,0))))</f>
        <v>2:00:00</v>
      </c>
      <c r="N848" s="113">
        <f t="shared" si="162"/>
        <v>0.43372685185185172</v>
      </c>
      <c r="O848" s="114">
        <f t="shared" si="163"/>
        <v>10.409444444444444</v>
      </c>
      <c r="P848" s="120">
        <f t="shared" si="164"/>
        <v>10</v>
      </c>
      <c r="Q848" s="120">
        <f t="shared" si="165"/>
        <v>8</v>
      </c>
      <c r="R848" s="120">
        <f t="shared" si="156"/>
        <v>2</v>
      </c>
      <c r="S848" s="120">
        <f t="shared" si="166"/>
        <v>0</v>
      </c>
      <c r="T848" s="120" t="str">
        <f t="shared" si="158"/>
        <v>정</v>
      </c>
      <c r="U848" s="113">
        <f>IFERROR(IF(P848&lt;8,기준정보!$H$7-N848,0),0)</f>
        <v>0</v>
      </c>
      <c r="V848" s="120">
        <f t="shared" si="167"/>
        <v>0</v>
      </c>
      <c r="W848" s="110"/>
    </row>
    <row r="849" spans="1:23">
      <c r="A849" s="89" t="s">
        <v>1129</v>
      </c>
      <c r="B849" s="89" t="s">
        <v>296</v>
      </c>
      <c r="C849" s="89" t="s">
        <v>46</v>
      </c>
      <c r="D849" s="89" t="s">
        <v>1132</v>
      </c>
      <c r="E849" s="89" t="s">
        <v>1133</v>
      </c>
      <c r="F849" s="102">
        <f t="shared" si="157"/>
        <v>43896</v>
      </c>
      <c r="G849" s="125" t="str">
        <f t="shared" si="159"/>
        <v>3월</v>
      </c>
      <c r="H849" s="108">
        <f t="shared" si="160"/>
        <v>5</v>
      </c>
      <c r="I849" s="108" t="str">
        <f>VLOOKUP(H849,기준정보!D:E,2,FALSE)</f>
        <v>금</v>
      </c>
      <c r="J849" s="110" t="str">
        <f>IFERROR(VLOOKUP(F849,기준정보!A:B,2,FALSE),"")</f>
        <v/>
      </c>
      <c r="K849" s="110" t="str">
        <f t="shared" si="161"/>
        <v>정상근무</v>
      </c>
      <c r="L849" s="113">
        <f>IFERROR(IF(E849-D849&lt;0,기준정보!$H$11-공여사들_가공!D849+공여사들_가공!E849,E849-D849),"")</f>
        <v>0.38961805555555556</v>
      </c>
      <c r="M849" s="113">
        <f>IF(E849&gt;=기준정보!$H$4,기준정보!$H$6,IF(E849&gt;=기준정보!$H$3,E849-기준정보!$H$3,IF(E849&gt;=기준정보!$H$2,기준정보!$H$5,IF(E849&gt;=기준정보!$H$1,E849-기준정보!$H$1,0))))</f>
        <v>2.9745370370370394E-2</v>
      </c>
      <c r="N849" s="113">
        <f t="shared" si="162"/>
        <v>0.35987268518518517</v>
      </c>
      <c r="O849" s="114">
        <f t="shared" si="163"/>
        <v>8.6369444444444436</v>
      </c>
      <c r="P849" s="120">
        <f t="shared" si="164"/>
        <v>8</v>
      </c>
      <c r="Q849" s="120">
        <f t="shared" si="165"/>
        <v>8</v>
      </c>
      <c r="R849" s="120">
        <f t="shared" si="156"/>
        <v>0</v>
      </c>
      <c r="S849" s="120">
        <f t="shared" si="166"/>
        <v>0</v>
      </c>
      <c r="T849" s="120" t="str">
        <f t="shared" si="158"/>
        <v>정</v>
      </c>
      <c r="U849" s="113">
        <f>IFERROR(IF(P849&lt;8,기준정보!$H$7-N849,0),0)</f>
        <v>0</v>
      </c>
      <c r="V849" s="120">
        <f t="shared" si="167"/>
        <v>0</v>
      </c>
      <c r="W849" s="110"/>
    </row>
    <row r="850" spans="1:23">
      <c r="A850" s="89" t="s">
        <v>1129</v>
      </c>
      <c r="B850" s="89" t="s">
        <v>297</v>
      </c>
      <c r="C850" s="89" t="s">
        <v>45</v>
      </c>
      <c r="D850" s="89" t="s">
        <v>1134</v>
      </c>
      <c r="E850" s="89" t="s">
        <v>1135</v>
      </c>
      <c r="F850" s="102">
        <f t="shared" si="157"/>
        <v>43896</v>
      </c>
      <c r="G850" s="125" t="str">
        <f t="shared" si="159"/>
        <v>3월</v>
      </c>
      <c r="H850" s="108">
        <f t="shared" si="160"/>
        <v>5</v>
      </c>
      <c r="I850" s="108" t="str">
        <f>VLOOKUP(H850,기준정보!D:E,2,FALSE)</f>
        <v>금</v>
      </c>
      <c r="J850" s="110" t="str">
        <f>IFERROR(VLOOKUP(F850,기준정보!A:B,2,FALSE),"")</f>
        <v/>
      </c>
      <c r="K850" s="110" t="str">
        <f t="shared" si="161"/>
        <v>정상근무</v>
      </c>
      <c r="L850" s="113">
        <f>IFERROR(IF(E850-D850&lt;0,기준정보!$H$11-공여사들_가공!D850+공여사들_가공!E850,E850-D850),"")</f>
        <v>0.34289351851851846</v>
      </c>
      <c r="M850" s="113" t="str">
        <f>IF(E850&gt;=기준정보!$H$4,기준정보!$H$6,IF(E850&gt;=기준정보!$H$3,E850-기준정보!$H$3,IF(E850&gt;=기준정보!$H$2,기준정보!$H$5,IF(E850&gt;=기준정보!$H$1,E850-기준정보!$H$1,0))))</f>
        <v>1:00:00</v>
      </c>
      <c r="N850" s="113">
        <f t="shared" si="162"/>
        <v>0.30122685185185177</v>
      </c>
      <c r="O850" s="114">
        <f t="shared" si="163"/>
        <v>7.2294444444444448</v>
      </c>
      <c r="P850" s="120">
        <f t="shared" si="164"/>
        <v>7</v>
      </c>
      <c r="Q850" s="120">
        <f t="shared" si="165"/>
        <v>7</v>
      </c>
      <c r="R850" s="120">
        <f t="shared" si="156"/>
        <v>0</v>
      </c>
      <c r="S850" s="120">
        <f t="shared" si="166"/>
        <v>0</v>
      </c>
      <c r="T850" s="120" t="str">
        <f t="shared" si="158"/>
        <v>정</v>
      </c>
      <c r="U850" s="113">
        <f>IFERROR(IF(P850&lt;8,기준정보!$H$7-N850,0),0)</f>
        <v>3.2106481481481541E-2</v>
      </c>
      <c r="V850" s="120">
        <f t="shared" si="167"/>
        <v>46</v>
      </c>
      <c r="W850" s="110"/>
    </row>
    <row r="851" spans="1:23">
      <c r="A851" s="89" t="s">
        <v>1129</v>
      </c>
      <c r="B851" s="89" t="s">
        <v>298</v>
      </c>
      <c r="C851" s="89" t="s">
        <v>48</v>
      </c>
      <c r="D851" s="89" t="s">
        <v>1136</v>
      </c>
      <c r="E851" s="89" t="s">
        <v>1137</v>
      </c>
      <c r="F851" s="102">
        <f t="shared" si="157"/>
        <v>43896</v>
      </c>
      <c r="G851" s="125" t="str">
        <f t="shared" si="159"/>
        <v>3월</v>
      </c>
      <c r="H851" s="108">
        <f t="shared" si="160"/>
        <v>5</v>
      </c>
      <c r="I851" s="108" t="str">
        <f>VLOOKUP(H851,기준정보!D:E,2,FALSE)</f>
        <v>금</v>
      </c>
      <c r="J851" s="110" t="str">
        <f>IFERROR(VLOOKUP(F851,기준정보!A:B,2,FALSE),"")</f>
        <v/>
      </c>
      <c r="K851" s="110" t="str">
        <f t="shared" si="161"/>
        <v>정상근무</v>
      </c>
      <c r="L851" s="113">
        <f>IFERROR(IF(E851-D851&lt;0,기준정보!$H$11-공여사들_가공!D851+공여사들_가공!E851,E851-D851),"")</f>
        <v>0.4133101851851852</v>
      </c>
      <c r="M851" s="113">
        <f>IF(E851&gt;=기준정보!$H$4,기준정보!$H$6,IF(E851&gt;=기준정보!$H$3,E851-기준정보!$H$3,IF(E851&gt;=기준정보!$H$2,기준정보!$H$5,IF(E851&gt;=기준정보!$H$1,E851-기준정보!$H$1,0))))</f>
        <v>3.068287037037043E-2</v>
      </c>
      <c r="N851" s="113">
        <f t="shared" si="162"/>
        <v>0.38262731481481477</v>
      </c>
      <c r="O851" s="114">
        <f t="shared" si="163"/>
        <v>9.1830555555555549</v>
      </c>
      <c r="P851" s="120">
        <f t="shared" si="164"/>
        <v>9</v>
      </c>
      <c r="Q851" s="120">
        <f t="shared" si="165"/>
        <v>8</v>
      </c>
      <c r="R851" s="120">
        <f t="shared" si="156"/>
        <v>1</v>
      </c>
      <c r="S851" s="120">
        <f t="shared" si="166"/>
        <v>0</v>
      </c>
      <c r="T851" s="120" t="str">
        <f t="shared" si="158"/>
        <v>정</v>
      </c>
      <c r="U851" s="113">
        <f>IFERROR(IF(P851&lt;8,기준정보!$H$7-N851,0),0)</f>
        <v>0</v>
      </c>
      <c r="V851" s="120">
        <f t="shared" si="167"/>
        <v>0</v>
      </c>
      <c r="W851" s="110"/>
    </row>
    <row r="852" spans="1:23">
      <c r="A852" s="89" t="s">
        <v>1129</v>
      </c>
      <c r="B852" s="89" t="s">
        <v>299</v>
      </c>
      <c r="C852" s="89" t="s">
        <v>47</v>
      </c>
      <c r="D852" s="89" t="s">
        <v>1138</v>
      </c>
      <c r="E852" s="89" t="s">
        <v>1139</v>
      </c>
      <c r="F852" s="102">
        <f t="shared" si="157"/>
        <v>43896</v>
      </c>
      <c r="G852" s="125" t="str">
        <f t="shared" si="159"/>
        <v>3월</v>
      </c>
      <c r="H852" s="108">
        <f t="shared" si="160"/>
        <v>5</v>
      </c>
      <c r="I852" s="108" t="str">
        <f>VLOOKUP(H852,기준정보!D:E,2,FALSE)</f>
        <v>금</v>
      </c>
      <c r="J852" s="110" t="str">
        <f>IFERROR(VLOOKUP(F852,기준정보!A:B,2,FALSE),"")</f>
        <v/>
      </c>
      <c r="K852" s="110" t="str">
        <f t="shared" si="161"/>
        <v>정상근무</v>
      </c>
      <c r="L852" s="113">
        <f>IFERROR(IF(E852-D852&lt;0,기준정보!$H$11-공여사들_가공!D852+공여사들_가공!E852,E852-D852),"")</f>
        <v>0.18512731481481481</v>
      </c>
      <c r="M852" s="113">
        <f>IF(E852&gt;=기준정보!$H$4,기준정보!$H$6,IF(E852&gt;=기준정보!$H$3,E852-기준정보!$H$3,IF(E852&gt;=기준정보!$H$2,기준정보!$H$5,IF(E852&gt;=기준정보!$H$1,E852-기준정보!$H$1,0))))</f>
        <v>1.4351851851851838E-2</v>
      </c>
      <c r="N852" s="113">
        <f t="shared" si="162"/>
        <v>0.17077546296296298</v>
      </c>
      <c r="O852" s="114">
        <f t="shared" si="163"/>
        <v>4.0986111111111105</v>
      </c>
      <c r="P852" s="120">
        <f t="shared" si="164"/>
        <v>4</v>
      </c>
      <c r="Q852" s="120">
        <f t="shared" si="165"/>
        <v>4</v>
      </c>
      <c r="R852" s="120">
        <f t="shared" si="156"/>
        <v>0</v>
      </c>
      <c r="S852" s="120">
        <f t="shared" si="166"/>
        <v>0</v>
      </c>
      <c r="T852" s="120" t="str">
        <f t="shared" si="158"/>
        <v>정</v>
      </c>
      <c r="U852" s="113">
        <f>IFERROR(IF(P852&lt;8,기준정보!$H$7-N852,0),0)</f>
        <v>0.16255787037037034</v>
      </c>
      <c r="V852" s="120">
        <f t="shared" si="167"/>
        <v>234</v>
      </c>
      <c r="W852" s="110"/>
    </row>
    <row r="853" spans="1:23">
      <c r="A853" s="89" t="s">
        <v>1129</v>
      </c>
      <c r="B853" s="89" t="s">
        <v>300</v>
      </c>
      <c r="C853" s="89" t="s">
        <v>47</v>
      </c>
      <c r="D853" s="89" t="s">
        <v>269</v>
      </c>
      <c r="E853" s="89" t="s">
        <v>1140</v>
      </c>
      <c r="F853" s="102">
        <f t="shared" si="157"/>
        <v>43896</v>
      </c>
      <c r="G853" s="125" t="str">
        <f t="shared" si="159"/>
        <v>3월</v>
      </c>
      <c r="H853" s="108">
        <f t="shared" si="160"/>
        <v>5</v>
      </c>
      <c r="I853" s="108" t="str">
        <f>VLOOKUP(H853,기준정보!D:E,2,FALSE)</f>
        <v>금</v>
      </c>
      <c r="J853" s="110" t="str">
        <f>IFERROR(VLOOKUP(F853,기준정보!A:B,2,FALSE),"")</f>
        <v/>
      </c>
      <c r="K853" s="110" t="str">
        <f t="shared" si="161"/>
        <v>정상근무</v>
      </c>
      <c r="L853" s="113">
        <f>IFERROR(IF(E853-D853&lt;0,기준정보!$H$11-공여사들_가공!D853+공여사들_가공!E853,E853-D853),"")</f>
        <v>0.38091435185185191</v>
      </c>
      <c r="M853" s="113">
        <f>IF(E853&gt;=기준정보!$H$4,기준정보!$H$6,IF(E853&gt;=기준정보!$H$3,E853-기준정보!$H$3,IF(E853&gt;=기준정보!$H$2,기준정보!$H$5,IF(E853&gt;=기준정보!$H$1,E853-기준정보!$H$1,0))))</f>
        <v>2.3321759259259278E-2</v>
      </c>
      <c r="N853" s="113">
        <f t="shared" si="162"/>
        <v>0.35759259259259263</v>
      </c>
      <c r="O853" s="114">
        <f t="shared" si="163"/>
        <v>8.5822222222222226</v>
      </c>
      <c r="P853" s="120">
        <f t="shared" si="164"/>
        <v>8</v>
      </c>
      <c r="Q853" s="120">
        <f t="shared" si="165"/>
        <v>8</v>
      </c>
      <c r="R853" s="120">
        <f t="shared" si="156"/>
        <v>0</v>
      </c>
      <c r="S853" s="120">
        <f t="shared" si="166"/>
        <v>0</v>
      </c>
      <c r="T853" s="120" t="str">
        <f t="shared" si="158"/>
        <v>정</v>
      </c>
      <c r="U853" s="113">
        <f>IFERROR(IF(P853&lt;8,기준정보!$H$7-N853,0),0)</f>
        <v>0</v>
      </c>
      <c r="V853" s="120">
        <f t="shared" si="167"/>
        <v>0</v>
      </c>
      <c r="W853" s="110"/>
    </row>
    <row r="854" spans="1:23">
      <c r="A854" s="89" t="s">
        <v>1129</v>
      </c>
      <c r="B854" s="89" t="s">
        <v>301</v>
      </c>
      <c r="C854" s="89" t="s">
        <v>44</v>
      </c>
      <c r="D854" s="89" t="s">
        <v>1141</v>
      </c>
      <c r="E854" s="89" t="s">
        <v>1142</v>
      </c>
      <c r="F854" s="102">
        <f t="shared" si="157"/>
        <v>43896</v>
      </c>
      <c r="G854" s="125" t="str">
        <f t="shared" si="159"/>
        <v>3월</v>
      </c>
      <c r="H854" s="108">
        <f t="shared" si="160"/>
        <v>5</v>
      </c>
      <c r="I854" s="108" t="str">
        <f>VLOOKUP(H854,기준정보!D:E,2,FALSE)</f>
        <v>금</v>
      </c>
      <c r="J854" s="110" t="str">
        <f>IFERROR(VLOOKUP(F854,기준정보!A:B,2,FALSE),"")</f>
        <v/>
      </c>
      <c r="K854" s="110" t="str">
        <f t="shared" si="161"/>
        <v>정상근무</v>
      </c>
      <c r="L854" s="113">
        <f>IFERROR(IF(E854-D854&lt;0,기준정보!$H$11-공여사들_가공!D854+공여사들_가공!E854,E854-D854),"")</f>
        <v>0.40199074074074065</v>
      </c>
      <c r="M854" s="113">
        <f>IF(E854&gt;=기준정보!$H$4,기준정보!$H$6,IF(E854&gt;=기준정보!$H$3,E854-기준정보!$H$3,IF(E854&gt;=기준정보!$H$2,기준정보!$H$5,IF(E854&gt;=기준정보!$H$1,E854-기준정보!$H$1,0))))</f>
        <v>3.7986111111111054E-2</v>
      </c>
      <c r="N854" s="113">
        <f t="shared" si="162"/>
        <v>0.36400462962962959</v>
      </c>
      <c r="O854" s="114">
        <f t="shared" si="163"/>
        <v>8.7361111111111107</v>
      </c>
      <c r="P854" s="120">
        <f t="shared" si="164"/>
        <v>8</v>
      </c>
      <c r="Q854" s="120">
        <f t="shared" si="165"/>
        <v>8</v>
      </c>
      <c r="R854" s="120">
        <f t="shared" si="156"/>
        <v>0</v>
      </c>
      <c r="S854" s="120">
        <f t="shared" si="166"/>
        <v>0</v>
      </c>
      <c r="T854" s="120" t="str">
        <f t="shared" si="158"/>
        <v>정</v>
      </c>
      <c r="U854" s="113">
        <f>IFERROR(IF(P854&lt;8,기준정보!$H$7-N854,0),0)</f>
        <v>0</v>
      </c>
      <c r="V854" s="120">
        <f t="shared" si="167"/>
        <v>0</v>
      </c>
      <c r="W854" s="110"/>
    </row>
    <row r="855" spans="1:23">
      <c r="A855" s="89" t="s">
        <v>1129</v>
      </c>
      <c r="B855" s="89" t="s">
        <v>288</v>
      </c>
      <c r="C855" s="89" t="s">
        <v>45</v>
      </c>
      <c r="D855" s="89" t="s">
        <v>195</v>
      </c>
      <c r="E855" s="89" t="s">
        <v>1143</v>
      </c>
      <c r="F855" s="102">
        <f t="shared" si="157"/>
        <v>43896</v>
      </c>
      <c r="G855" s="125" t="str">
        <f t="shared" si="159"/>
        <v>3월</v>
      </c>
      <c r="H855" s="108">
        <f t="shared" si="160"/>
        <v>5</v>
      </c>
      <c r="I855" s="108" t="str">
        <f>VLOOKUP(H855,기준정보!D:E,2,FALSE)</f>
        <v>금</v>
      </c>
      <c r="J855" s="110" t="str">
        <f>IFERROR(VLOOKUP(F855,기준정보!A:B,2,FALSE),"")</f>
        <v/>
      </c>
      <c r="K855" s="110" t="str">
        <f t="shared" si="161"/>
        <v>정상근무</v>
      </c>
      <c r="L855" s="113">
        <f>IFERROR(IF(E855-D855&lt;0,기준정보!$H$11-공여사들_가공!D855+공여사들_가공!E855,E855-D855),"")</f>
        <v>0.49351851851851841</v>
      </c>
      <c r="M855" s="113" t="str">
        <f>IF(E855&gt;=기준정보!$H$4,기준정보!$H$6,IF(E855&gt;=기준정보!$H$3,E855-기준정보!$H$3,IF(E855&gt;=기준정보!$H$2,기준정보!$H$5,IF(E855&gt;=기준정보!$H$1,E855-기준정보!$H$1,0))))</f>
        <v>2:00:00</v>
      </c>
      <c r="N855" s="113">
        <f t="shared" si="162"/>
        <v>0.4101851851851851</v>
      </c>
      <c r="O855" s="114">
        <f t="shared" si="163"/>
        <v>9.844444444444445</v>
      </c>
      <c r="P855" s="120">
        <f t="shared" si="164"/>
        <v>9</v>
      </c>
      <c r="Q855" s="120">
        <f t="shared" si="165"/>
        <v>8</v>
      </c>
      <c r="R855" s="120">
        <f t="shared" si="156"/>
        <v>1</v>
      </c>
      <c r="S855" s="120">
        <f t="shared" si="166"/>
        <v>0</v>
      </c>
      <c r="T855" s="120" t="str">
        <f t="shared" si="158"/>
        <v>정</v>
      </c>
      <c r="U855" s="113">
        <f>IFERROR(IF(P855&lt;8,기준정보!$H$7-N855,0),0)</f>
        <v>0</v>
      </c>
      <c r="V855" s="120">
        <f t="shared" si="167"/>
        <v>0</v>
      </c>
      <c r="W855" s="110"/>
    </row>
    <row r="856" spans="1:23">
      <c r="A856" s="89" t="s">
        <v>1129</v>
      </c>
      <c r="B856" s="89" t="s">
        <v>289</v>
      </c>
      <c r="C856" s="89" t="s">
        <v>44</v>
      </c>
      <c r="D856" s="89" t="s">
        <v>1144</v>
      </c>
      <c r="E856" s="89" t="s">
        <v>1145</v>
      </c>
      <c r="F856" s="102">
        <f t="shared" si="157"/>
        <v>43896</v>
      </c>
      <c r="G856" s="125" t="str">
        <f t="shared" si="159"/>
        <v>3월</v>
      </c>
      <c r="H856" s="108">
        <f t="shared" si="160"/>
        <v>5</v>
      </c>
      <c r="I856" s="108" t="str">
        <f>VLOOKUP(H856,기준정보!D:E,2,FALSE)</f>
        <v>금</v>
      </c>
      <c r="J856" s="110" t="str">
        <f>IFERROR(VLOOKUP(F856,기준정보!A:B,2,FALSE),"")</f>
        <v/>
      </c>
      <c r="K856" s="110" t="str">
        <f t="shared" si="161"/>
        <v>정상근무</v>
      </c>
      <c r="L856" s="113">
        <f>IFERROR(IF(E856-D856&lt;0,기준정보!$H$11-공여사들_가공!D856+공여사들_가공!E856,E856-D856),"")</f>
        <v>0.50008101851851849</v>
      </c>
      <c r="M856" s="113" t="str">
        <f>IF(E856&gt;=기준정보!$H$4,기준정보!$H$6,IF(E856&gt;=기준정보!$H$3,E856-기준정보!$H$3,IF(E856&gt;=기준정보!$H$2,기준정보!$H$5,IF(E856&gt;=기준정보!$H$1,E856-기준정보!$H$1,0))))</f>
        <v>2:00:00</v>
      </c>
      <c r="N856" s="113">
        <f t="shared" si="162"/>
        <v>0.41674768518518518</v>
      </c>
      <c r="O856" s="114">
        <f t="shared" si="163"/>
        <v>10.001944444444444</v>
      </c>
      <c r="P856" s="120">
        <f t="shared" si="164"/>
        <v>10</v>
      </c>
      <c r="Q856" s="120">
        <f t="shared" si="165"/>
        <v>8</v>
      </c>
      <c r="R856" s="120">
        <f t="shared" si="156"/>
        <v>2</v>
      </c>
      <c r="S856" s="120">
        <f t="shared" si="166"/>
        <v>0</v>
      </c>
      <c r="T856" s="120" t="str">
        <f t="shared" si="158"/>
        <v>정</v>
      </c>
      <c r="U856" s="113">
        <f>IFERROR(IF(P856&lt;8,기준정보!$H$7-N856,0),0)</f>
        <v>0</v>
      </c>
      <c r="V856" s="120">
        <f t="shared" si="167"/>
        <v>0</v>
      </c>
      <c r="W856" s="110"/>
    </row>
    <row r="857" spans="1:23">
      <c r="A857" s="89" t="s">
        <v>1129</v>
      </c>
      <c r="B857" s="89" t="s">
        <v>290</v>
      </c>
      <c r="C857" s="89" t="s">
        <v>49</v>
      </c>
      <c r="D857" s="89" t="s">
        <v>133</v>
      </c>
      <c r="E857" s="89" t="s">
        <v>1146</v>
      </c>
      <c r="F857" s="102">
        <f t="shared" si="157"/>
        <v>43896</v>
      </c>
      <c r="G857" s="125" t="str">
        <f t="shared" si="159"/>
        <v>3월</v>
      </c>
      <c r="H857" s="108">
        <f t="shared" si="160"/>
        <v>5</v>
      </c>
      <c r="I857" s="108" t="str">
        <f>VLOOKUP(H857,기준정보!D:E,2,FALSE)</f>
        <v>금</v>
      </c>
      <c r="J857" s="110" t="str">
        <f>IFERROR(VLOOKUP(F857,기준정보!A:B,2,FALSE),"")</f>
        <v/>
      </c>
      <c r="K857" s="110" t="str">
        <f t="shared" si="161"/>
        <v>정상근무</v>
      </c>
      <c r="L857" s="113">
        <f>IFERROR(IF(E857-D857&lt;0,기준정보!$H$11-공여사들_가공!D857+공여사들_가공!E857,E857-D857),"")</f>
        <v>0.37689814814814809</v>
      </c>
      <c r="M857" s="113">
        <f>IF(E857&gt;=기준정보!$H$4,기준정보!$H$6,IF(E857&gt;=기준정보!$H$3,E857-기준정보!$H$3,IF(E857&gt;=기준정보!$H$2,기준정보!$H$5,IF(E857&gt;=기준정보!$H$1,E857-기준정보!$H$1,0))))</f>
        <v>1.4432870370370332E-2</v>
      </c>
      <c r="N857" s="113">
        <f t="shared" si="162"/>
        <v>0.36246527777777776</v>
      </c>
      <c r="O857" s="114">
        <f t="shared" si="163"/>
        <v>8.6991666666666667</v>
      </c>
      <c r="P857" s="120">
        <f t="shared" si="164"/>
        <v>8</v>
      </c>
      <c r="Q857" s="120">
        <f t="shared" si="165"/>
        <v>8</v>
      </c>
      <c r="R857" s="120">
        <f t="shared" ref="R857:R920" si="168">IF(P857&lt;11,P857-Q857,3)</f>
        <v>0</v>
      </c>
      <c r="S857" s="120">
        <f t="shared" si="166"/>
        <v>0</v>
      </c>
      <c r="T857" s="120" t="str">
        <f t="shared" si="158"/>
        <v>정</v>
      </c>
      <c r="U857" s="113">
        <f>IFERROR(IF(P857&lt;8,기준정보!$H$7-N857,0),0)</f>
        <v>0</v>
      </c>
      <c r="V857" s="120">
        <f t="shared" si="167"/>
        <v>0</v>
      </c>
      <c r="W857" s="110"/>
    </row>
    <row r="858" spans="1:23">
      <c r="A858" s="89" t="s">
        <v>1129</v>
      </c>
      <c r="B858" s="89" t="s">
        <v>291</v>
      </c>
      <c r="C858" s="89" t="s">
        <v>309</v>
      </c>
      <c r="D858" s="89" t="s">
        <v>484</v>
      </c>
      <c r="E858" s="89" t="s">
        <v>50</v>
      </c>
      <c r="F858" s="102">
        <f t="shared" si="157"/>
        <v>43896</v>
      </c>
      <c r="G858" s="125" t="str">
        <f t="shared" si="159"/>
        <v>3월</v>
      </c>
      <c r="H858" s="108">
        <f t="shared" si="160"/>
        <v>5</v>
      </c>
      <c r="I858" s="108" t="str">
        <f>VLOOKUP(H858,기준정보!D:E,2,FALSE)</f>
        <v>금</v>
      </c>
      <c r="J858" s="110" t="str">
        <f>IFERROR(VLOOKUP(F858,기준정보!A:B,2,FALSE),"")</f>
        <v/>
      </c>
      <c r="K858" s="110" t="str">
        <f t="shared" si="161"/>
        <v>정상근무</v>
      </c>
      <c r="L858" s="113" t="str">
        <f>IFERROR(IF(E858-D858&lt;0,기준정보!$H$11-공여사들_가공!D858+공여사들_가공!E858,E858-D858),"")</f>
        <v/>
      </c>
      <c r="M858" s="113">
        <f>IF(E858&gt;=기준정보!$H$4,기준정보!$H$6,IF(E858&gt;=기준정보!$H$3,E858-기준정보!$H$3,IF(E858&gt;=기준정보!$H$2,기준정보!$H$5,IF(E858&gt;=기준정보!$H$1,E858-기준정보!$H$1,0))))</f>
        <v>0</v>
      </c>
      <c r="N858" s="113" t="str">
        <f t="shared" si="162"/>
        <v/>
      </c>
      <c r="O858" s="114" t="str">
        <f t="shared" si="163"/>
        <v/>
      </c>
      <c r="P858" s="120">
        <f t="shared" si="164"/>
        <v>0</v>
      </c>
      <c r="Q858" s="120">
        <f t="shared" si="165"/>
        <v>0</v>
      </c>
      <c r="R858" s="120">
        <f t="shared" si="168"/>
        <v>0</v>
      </c>
      <c r="S858" s="120">
        <f t="shared" si="166"/>
        <v>0</v>
      </c>
      <c r="T858" s="120" t="str">
        <f t="shared" si="158"/>
        <v/>
      </c>
      <c r="U858" s="113">
        <f>IFERROR(IF(P858&lt;8,기준정보!$H$7-N858,0),0)</f>
        <v>0</v>
      </c>
      <c r="V858" s="120">
        <f t="shared" si="167"/>
        <v>0</v>
      </c>
      <c r="W858" s="110"/>
    </row>
    <row r="859" spans="1:23">
      <c r="A859" s="89" t="s">
        <v>1129</v>
      </c>
      <c r="B859" s="89" t="s">
        <v>292</v>
      </c>
      <c r="C859" s="89" t="s">
        <v>45</v>
      </c>
      <c r="D859" s="89" t="s">
        <v>213</v>
      </c>
      <c r="E859" s="89" t="s">
        <v>1147</v>
      </c>
      <c r="F859" s="102">
        <f t="shared" si="157"/>
        <v>43896</v>
      </c>
      <c r="G859" s="125" t="str">
        <f t="shared" si="159"/>
        <v>3월</v>
      </c>
      <c r="H859" s="108">
        <f t="shared" si="160"/>
        <v>5</v>
      </c>
      <c r="I859" s="108" t="str">
        <f>VLOOKUP(H859,기준정보!D:E,2,FALSE)</f>
        <v>금</v>
      </c>
      <c r="J859" s="110" t="str">
        <f>IFERROR(VLOOKUP(F859,기준정보!A:B,2,FALSE),"")</f>
        <v/>
      </c>
      <c r="K859" s="110" t="str">
        <f t="shared" si="161"/>
        <v>정상근무</v>
      </c>
      <c r="L859" s="113">
        <f>IFERROR(IF(E859-D859&lt;0,기준정보!$H$11-공여사들_가공!D859+공여사들_가공!E859,E859-D859),"")</f>
        <v>0.46431712962962957</v>
      </c>
      <c r="M859" s="113" t="str">
        <f>IF(E859&gt;=기준정보!$H$4,기준정보!$H$6,IF(E859&gt;=기준정보!$H$3,E859-기준정보!$H$3,IF(E859&gt;=기준정보!$H$2,기준정보!$H$5,IF(E859&gt;=기준정보!$H$1,E859-기준정보!$H$1,0))))</f>
        <v>2:00:00</v>
      </c>
      <c r="N859" s="113">
        <f t="shared" si="162"/>
        <v>0.38098379629629625</v>
      </c>
      <c r="O859" s="114">
        <f t="shared" si="163"/>
        <v>9.1436111111111114</v>
      </c>
      <c r="P859" s="120">
        <f t="shared" si="164"/>
        <v>9</v>
      </c>
      <c r="Q859" s="120">
        <f t="shared" si="165"/>
        <v>8</v>
      </c>
      <c r="R859" s="120">
        <f t="shared" si="168"/>
        <v>1</v>
      </c>
      <c r="S859" s="120">
        <f t="shared" si="166"/>
        <v>0</v>
      </c>
      <c r="T859" s="120" t="str">
        <f t="shared" si="158"/>
        <v>정</v>
      </c>
      <c r="U859" s="113">
        <f>IFERROR(IF(P859&lt;8,기준정보!$H$7-N859,0),0)</f>
        <v>0</v>
      </c>
      <c r="V859" s="120">
        <f t="shared" si="167"/>
        <v>0</v>
      </c>
      <c r="W859" s="110"/>
    </row>
    <row r="860" spans="1:23">
      <c r="A860" s="89" t="s">
        <v>1148</v>
      </c>
      <c r="B860" s="89" t="s">
        <v>294</v>
      </c>
      <c r="C860" s="89" t="s">
        <v>45</v>
      </c>
      <c r="D860" s="89" t="s">
        <v>50</v>
      </c>
      <c r="E860" s="89" t="s">
        <v>50</v>
      </c>
      <c r="F860" s="102">
        <f t="shared" si="157"/>
        <v>43897</v>
      </c>
      <c r="G860" s="125" t="str">
        <f t="shared" si="159"/>
        <v>3월</v>
      </c>
      <c r="H860" s="108">
        <f t="shared" si="160"/>
        <v>6</v>
      </c>
      <c r="I860" s="108" t="str">
        <f>VLOOKUP(H860,기준정보!D:E,2,FALSE)</f>
        <v>토</v>
      </c>
      <c r="J860" s="110" t="str">
        <f>IFERROR(VLOOKUP(F860,기준정보!A:B,2,FALSE),"")</f>
        <v/>
      </c>
      <c r="K860" s="110" t="str">
        <f t="shared" si="161"/>
        <v>휴무</v>
      </c>
      <c r="L860" s="113" t="str">
        <f>IFERROR(IF(E860-D860&lt;0,기준정보!$H$11-공여사들_가공!D860+공여사들_가공!E860,E860-D860),"")</f>
        <v/>
      </c>
      <c r="M860" s="113">
        <f>IF(E860&gt;=기준정보!$H$4,기준정보!$H$6,IF(E860&gt;=기준정보!$H$3,E860-기준정보!$H$3,IF(E860&gt;=기준정보!$H$2,기준정보!$H$5,IF(E860&gt;=기준정보!$H$1,E860-기준정보!$H$1,0))))</f>
        <v>0</v>
      </c>
      <c r="N860" s="113" t="str">
        <f t="shared" si="162"/>
        <v/>
      </c>
      <c r="O860" s="114" t="str">
        <f t="shared" si="163"/>
        <v/>
      </c>
      <c r="P860" s="120">
        <f t="shared" si="164"/>
        <v>0</v>
      </c>
      <c r="Q860" s="120">
        <f t="shared" si="165"/>
        <v>0</v>
      </c>
      <c r="R860" s="120">
        <f t="shared" si="168"/>
        <v>0</v>
      </c>
      <c r="S860" s="120">
        <f t="shared" si="166"/>
        <v>0</v>
      </c>
      <c r="T860" s="120" t="str">
        <f t="shared" si="158"/>
        <v/>
      </c>
      <c r="U860" s="113">
        <f>IFERROR(IF(P860&lt;8,기준정보!$H$7-N860,0),0)</f>
        <v>0</v>
      </c>
      <c r="V860" s="120">
        <f t="shared" si="167"/>
        <v>0</v>
      </c>
      <c r="W860" s="110"/>
    </row>
    <row r="861" spans="1:23">
      <c r="A861" s="89" t="s">
        <v>1148</v>
      </c>
      <c r="B861" s="89" t="s">
        <v>295</v>
      </c>
      <c r="C861" s="89" t="s">
        <v>43</v>
      </c>
      <c r="D861" s="89" t="s">
        <v>50</v>
      </c>
      <c r="E861" s="89" t="s">
        <v>50</v>
      </c>
      <c r="F861" s="102">
        <f t="shared" si="157"/>
        <v>43897</v>
      </c>
      <c r="G861" s="125" t="str">
        <f t="shared" si="159"/>
        <v>3월</v>
      </c>
      <c r="H861" s="108">
        <f t="shared" si="160"/>
        <v>6</v>
      </c>
      <c r="I861" s="108" t="str">
        <f>VLOOKUP(H861,기준정보!D:E,2,FALSE)</f>
        <v>토</v>
      </c>
      <c r="J861" s="110" t="str">
        <f>IFERROR(VLOOKUP(F861,기준정보!A:B,2,FALSE),"")</f>
        <v/>
      </c>
      <c r="K861" s="110" t="str">
        <f t="shared" si="161"/>
        <v>휴무</v>
      </c>
      <c r="L861" s="113" t="str">
        <f>IFERROR(IF(E861-D861&lt;0,기준정보!$H$11-공여사들_가공!D861+공여사들_가공!E861,E861-D861),"")</f>
        <v/>
      </c>
      <c r="M861" s="113">
        <f>IF(E861&gt;=기준정보!$H$4,기준정보!$H$6,IF(E861&gt;=기준정보!$H$3,E861-기준정보!$H$3,IF(E861&gt;=기준정보!$H$2,기준정보!$H$5,IF(E861&gt;=기준정보!$H$1,E861-기준정보!$H$1,0))))</f>
        <v>0</v>
      </c>
      <c r="N861" s="113" t="str">
        <f t="shared" si="162"/>
        <v/>
      </c>
      <c r="O861" s="114" t="str">
        <f t="shared" si="163"/>
        <v/>
      </c>
      <c r="P861" s="120">
        <f t="shared" si="164"/>
        <v>0</v>
      </c>
      <c r="Q861" s="120">
        <f t="shared" si="165"/>
        <v>0</v>
      </c>
      <c r="R861" s="120">
        <f t="shared" si="168"/>
        <v>0</v>
      </c>
      <c r="S861" s="120">
        <f t="shared" si="166"/>
        <v>0</v>
      </c>
      <c r="T861" s="120" t="str">
        <f t="shared" si="158"/>
        <v/>
      </c>
      <c r="U861" s="113">
        <f>IFERROR(IF(P861&lt;8,기준정보!$H$7-N861,0),0)</f>
        <v>0</v>
      </c>
      <c r="V861" s="120">
        <f t="shared" si="167"/>
        <v>0</v>
      </c>
      <c r="W861" s="110"/>
    </row>
    <row r="862" spans="1:23">
      <c r="A862" s="89" t="s">
        <v>1148</v>
      </c>
      <c r="B862" s="89" t="s">
        <v>296</v>
      </c>
      <c r="C862" s="89" t="s">
        <v>46</v>
      </c>
      <c r="D862" s="89" t="s">
        <v>50</v>
      </c>
      <c r="E862" s="89" t="s">
        <v>50</v>
      </c>
      <c r="F862" s="102">
        <f t="shared" si="157"/>
        <v>43897</v>
      </c>
      <c r="G862" s="125" t="str">
        <f t="shared" si="159"/>
        <v>3월</v>
      </c>
      <c r="H862" s="108">
        <f t="shared" si="160"/>
        <v>6</v>
      </c>
      <c r="I862" s="108" t="str">
        <f>VLOOKUP(H862,기준정보!D:E,2,FALSE)</f>
        <v>토</v>
      </c>
      <c r="J862" s="110" t="str">
        <f>IFERROR(VLOOKUP(F862,기준정보!A:B,2,FALSE),"")</f>
        <v/>
      </c>
      <c r="K862" s="110" t="str">
        <f t="shared" si="161"/>
        <v>휴무</v>
      </c>
      <c r="L862" s="113" t="str">
        <f>IFERROR(IF(E862-D862&lt;0,기준정보!$H$11-공여사들_가공!D862+공여사들_가공!E862,E862-D862),"")</f>
        <v/>
      </c>
      <c r="M862" s="113">
        <f>IF(E862&gt;=기준정보!$H$4,기준정보!$H$6,IF(E862&gt;=기준정보!$H$3,E862-기준정보!$H$3,IF(E862&gt;=기준정보!$H$2,기준정보!$H$5,IF(E862&gt;=기준정보!$H$1,E862-기준정보!$H$1,0))))</f>
        <v>0</v>
      </c>
      <c r="N862" s="113" t="str">
        <f t="shared" si="162"/>
        <v/>
      </c>
      <c r="O862" s="114" t="str">
        <f t="shared" si="163"/>
        <v/>
      </c>
      <c r="P862" s="120">
        <f t="shared" si="164"/>
        <v>0</v>
      </c>
      <c r="Q862" s="120">
        <f t="shared" si="165"/>
        <v>0</v>
      </c>
      <c r="R862" s="120">
        <f t="shared" si="168"/>
        <v>0</v>
      </c>
      <c r="S862" s="120">
        <f t="shared" si="166"/>
        <v>0</v>
      </c>
      <c r="T862" s="120" t="str">
        <f t="shared" si="158"/>
        <v/>
      </c>
      <c r="U862" s="113">
        <f>IFERROR(IF(P862&lt;8,기준정보!$H$7-N862,0),0)</f>
        <v>0</v>
      </c>
      <c r="V862" s="120">
        <f t="shared" si="167"/>
        <v>0</v>
      </c>
      <c r="W862" s="110"/>
    </row>
    <row r="863" spans="1:23">
      <c r="A863" s="89" t="s">
        <v>1148</v>
      </c>
      <c r="B863" s="89" t="s">
        <v>297</v>
      </c>
      <c r="C863" s="89" t="s">
        <v>45</v>
      </c>
      <c r="D863" s="89" t="s">
        <v>50</v>
      </c>
      <c r="E863" s="89" t="s">
        <v>50</v>
      </c>
      <c r="F863" s="102">
        <f t="shared" si="157"/>
        <v>43897</v>
      </c>
      <c r="G863" s="125" t="str">
        <f t="shared" si="159"/>
        <v>3월</v>
      </c>
      <c r="H863" s="108">
        <f t="shared" si="160"/>
        <v>6</v>
      </c>
      <c r="I863" s="108" t="str">
        <f>VLOOKUP(H863,기준정보!D:E,2,FALSE)</f>
        <v>토</v>
      </c>
      <c r="J863" s="110" t="str">
        <f>IFERROR(VLOOKUP(F863,기준정보!A:B,2,FALSE),"")</f>
        <v/>
      </c>
      <c r="K863" s="110" t="str">
        <f t="shared" si="161"/>
        <v>휴무</v>
      </c>
      <c r="L863" s="113" t="str">
        <f>IFERROR(IF(E863-D863&lt;0,기준정보!$H$11-공여사들_가공!D863+공여사들_가공!E863,E863-D863),"")</f>
        <v/>
      </c>
      <c r="M863" s="113">
        <f>IF(E863&gt;=기준정보!$H$4,기준정보!$H$6,IF(E863&gt;=기준정보!$H$3,E863-기준정보!$H$3,IF(E863&gt;=기준정보!$H$2,기준정보!$H$5,IF(E863&gt;=기준정보!$H$1,E863-기준정보!$H$1,0))))</f>
        <v>0</v>
      </c>
      <c r="N863" s="113" t="str">
        <f t="shared" si="162"/>
        <v/>
      </c>
      <c r="O863" s="114" t="str">
        <f t="shared" si="163"/>
        <v/>
      </c>
      <c r="P863" s="120">
        <f t="shared" si="164"/>
        <v>0</v>
      </c>
      <c r="Q863" s="120">
        <f t="shared" si="165"/>
        <v>0</v>
      </c>
      <c r="R863" s="120">
        <f t="shared" si="168"/>
        <v>0</v>
      </c>
      <c r="S863" s="120">
        <f t="shared" si="166"/>
        <v>0</v>
      </c>
      <c r="T863" s="120" t="str">
        <f t="shared" si="158"/>
        <v/>
      </c>
      <c r="U863" s="113">
        <f>IFERROR(IF(P863&lt;8,기준정보!$H$7-N863,0),0)</f>
        <v>0</v>
      </c>
      <c r="V863" s="120">
        <f t="shared" si="167"/>
        <v>0</v>
      </c>
      <c r="W863" s="110"/>
    </row>
    <row r="864" spans="1:23">
      <c r="A864" s="89" t="s">
        <v>1148</v>
      </c>
      <c r="B864" s="89" t="s">
        <v>298</v>
      </c>
      <c r="C864" s="89" t="s">
        <v>48</v>
      </c>
      <c r="D864" s="89" t="s">
        <v>50</v>
      </c>
      <c r="E864" s="89" t="s">
        <v>50</v>
      </c>
      <c r="F864" s="102">
        <f t="shared" si="157"/>
        <v>43897</v>
      </c>
      <c r="G864" s="125" t="str">
        <f t="shared" si="159"/>
        <v>3월</v>
      </c>
      <c r="H864" s="108">
        <f t="shared" si="160"/>
        <v>6</v>
      </c>
      <c r="I864" s="108" t="str">
        <f>VLOOKUP(H864,기준정보!D:E,2,FALSE)</f>
        <v>토</v>
      </c>
      <c r="J864" s="110" t="str">
        <f>IFERROR(VLOOKUP(F864,기준정보!A:B,2,FALSE),"")</f>
        <v/>
      </c>
      <c r="K864" s="110" t="str">
        <f t="shared" si="161"/>
        <v>휴무</v>
      </c>
      <c r="L864" s="113" t="str">
        <f>IFERROR(IF(E864-D864&lt;0,기준정보!$H$11-공여사들_가공!D864+공여사들_가공!E864,E864-D864),"")</f>
        <v/>
      </c>
      <c r="M864" s="113">
        <f>IF(E864&gt;=기준정보!$H$4,기준정보!$H$6,IF(E864&gt;=기준정보!$H$3,E864-기준정보!$H$3,IF(E864&gt;=기준정보!$H$2,기준정보!$H$5,IF(E864&gt;=기준정보!$H$1,E864-기준정보!$H$1,0))))</f>
        <v>0</v>
      </c>
      <c r="N864" s="113" t="str">
        <f t="shared" si="162"/>
        <v/>
      </c>
      <c r="O864" s="114" t="str">
        <f t="shared" si="163"/>
        <v/>
      </c>
      <c r="P864" s="120">
        <f t="shared" si="164"/>
        <v>0</v>
      </c>
      <c r="Q864" s="120">
        <f t="shared" si="165"/>
        <v>0</v>
      </c>
      <c r="R864" s="120">
        <f t="shared" si="168"/>
        <v>0</v>
      </c>
      <c r="S864" s="120">
        <f t="shared" si="166"/>
        <v>0</v>
      </c>
      <c r="T864" s="120" t="str">
        <f t="shared" si="158"/>
        <v/>
      </c>
      <c r="U864" s="113">
        <f>IFERROR(IF(P864&lt;8,기준정보!$H$7-N864,0),0)</f>
        <v>0</v>
      </c>
      <c r="V864" s="120">
        <f t="shared" si="167"/>
        <v>0</v>
      </c>
      <c r="W864" s="110"/>
    </row>
    <row r="865" spans="1:23">
      <c r="A865" s="89" t="s">
        <v>1148</v>
      </c>
      <c r="B865" s="89" t="s">
        <v>299</v>
      </c>
      <c r="C865" s="89" t="s">
        <v>47</v>
      </c>
      <c r="D865" s="89" t="s">
        <v>50</v>
      </c>
      <c r="E865" s="89" t="s">
        <v>50</v>
      </c>
      <c r="F865" s="102">
        <f t="shared" si="157"/>
        <v>43897</v>
      </c>
      <c r="G865" s="125" t="str">
        <f t="shared" si="159"/>
        <v>3월</v>
      </c>
      <c r="H865" s="108">
        <f t="shared" si="160"/>
        <v>6</v>
      </c>
      <c r="I865" s="108" t="str">
        <f>VLOOKUP(H865,기준정보!D:E,2,FALSE)</f>
        <v>토</v>
      </c>
      <c r="J865" s="110" t="str">
        <f>IFERROR(VLOOKUP(F865,기준정보!A:B,2,FALSE),"")</f>
        <v/>
      </c>
      <c r="K865" s="110" t="str">
        <f t="shared" si="161"/>
        <v>휴무</v>
      </c>
      <c r="L865" s="113" t="str">
        <f>IFERROR(IF(E865-D865&lt;0,기준정보!$H$11-공여사들_가공!D865+공여사들_가공!E865,E865-D865),"")</f>
        <v/>
      </c>
      <c r="M865" s="113">
        <f>IF(E865&gt;=기준정보!$H$4,기준정보!$H$6,IF(E865&gt;=기준정보!$H$3,E865-기준정보!$H$3,IF(E865&gt;=기준정보!$H$2,기준정보!$H$5,IF(E865&gt;=기준정보!$H$1,E865-기준정보!$H$1,0))))</f>
        <v>0</v>
      </c>
      <c r="N865" s="113" t="str">
        <f t="shared" si="162"/>
        <v/>
      </c>
      <c r="O865" s="114" t="str">
        <f t="shared" si="163"/>
        <v/>
      </c>
      <c r="P865" s="120">
        <f t="shared" si="164"/>
        <v>0</v>
      </c>
      <c r="Q865" s="120">
        <f t="shared" si="165"/>
        <v>0</v>
      </c>
      <c r="R865" s="120">
        <f t="shared" si="168"/>
        <v>0</v>
      </c>
      <c r="S865" s="120">
        <f t="shared" si="166"/>
        <v>0</v>
      </c>
      <c r="T865" s="120" t="str">
        <f t="shared" si="158"/>
        <v/>
      </c>
      <c r="U865" s="113">
        <f>IFERROR(IF(P865&lt;8,기준정보!$H$7-N865,0),0)</f>
        <v>0</v>
      </c>
      <c r="V865" s="120">
        <f t="shared" si="167"/>
        <v>0</v>
      </c>
      <c r="W865" s="110"/>
    </row>
    <row r="866" spans="1:23">
      <c r="A866" s="89" t="s">
        <v>1148</v>
      </c>
      <c r="B866" s="89" t="s">
        <v>300</v>
      </c>
      <c r="C866" s="89" t="s">
        <v>47</v>
      </c>
      <c r="D866" s="89" t="s">
        <v>50</v>
      </c>
      <c r="E866" s="89" t="s">
        <v>50</v>
      </c>
      <c r="F866" s="102">
        <f t="shared" si="157"/>
        <v>43897</v>
      </c>
      <c r="G866" s="125" t="str">
        <f t="shared" si="159"/>
        <v>3월</v>
      </c>
      <c r="H866" s="108">
        <f t="shared" si="160"/>
        <v>6</v>
      </c>
      <c r="I866" s="108" t="str">
        <f>VLOOKUP(H866,기준정보!D:E,2,FALSE)</f>
        <v>토</v>
      </c>
      <c r="J866" s="110" t="str">
        <f>IFERROR(VLOOKUP(F866,기준정보!A:B,2,FALSE),"")</f>
        <v/>
      </c>
      <c r="K866" s="110" t="str">
        <f t="shared" si="161"/>
        <v>휴무</v>
      </c>
      <c r="L866" s="113" t="str">
        <f>IFERROR(IF(E866-D866&lt;0,기준정보!$H$11-공여사들_가공!D866+공여사들_가공!E866,E866-D866),"")</f>
        <v/>
      </c>
      <c r="M866" s="113">
        <f>IF(E866&gt;=기준정보!$H$4,기준정보!$H$6,IF(E866&gt;=기준정보!$H$3,E866-기준정보!$H$3,IF(E866&gt;=기준정보!$H$2,기준정보!$H$5,IF(E866&gt;=기준정보!$H$1,E866-기준정보!$H$1,0))))</f>
        <v>0</v>
      </c>
      <c r="N866" s="113" t="str">
        <f t="shared" si="162"/>
        <v/>
      </c>
      <c r="O866" s="114" t="str">
        <f t="shared" si="163"/>
        <v/>
      </c>
      <c r="P866" s="120">
        <f t="shared" si="164"/>
        <v>0</v>
      </c>
      <c r="Q866" s="120">
        <f t="shared" si="165"/>
        <v>0</v>
      </c>
      <c r="R866" s="120">
        <f t="shared" si="168"/>
        <v>0</v>
      </c>
      <c r="S866" s="120">
        <f t="shared" si="166"/>
        <v>0</v>
      </c>
      <c r="T866" s="120" t="str">
        <f t="shared" si="158"/>
        <v/>
      </c>
      <c r="U866" s="113">
        <f>IFERROR(IF(P866&lt;8,기준정보!$H$7-N866,0),0)</f>
        <v>0</v>
      </c>
      <c r="V866" s="120">
        <f t="shared" si="167"/>
        <v>0</v>
      </c>
      <c r="W866" s="110"/>
    </row>
    <row r="867" spans="1:23">
      <c r="A867" s="89" t="s">
        <v>1148</v>
      </c>
      <c r="B867" s="89" t="s">
        <v>301</v>
      </c>
      <c r="C867" s="89" t="s">
        <v>44</v>
      </c>
      <c r="D867" s="89" t="s">
        <v>50</v>
      </c>
      <c r="E867" s="89" t="s">
        <v>50</v>
      </c>
      <c r="F867" s="102">
        <f t="shared" si="157"/>
        <v>43897</v>
      </c>
      <c r="G867" s="125" t="str">
        <f t="shared" si="159"/>
        <v>3월</v>
      </c>
      <c r="H867" s="108">
        <f t="shared" si="160"/>
        <v>6</v>
      </c>
      <c r="I867" s="108" t="str">
        <f>VLOOKUP(H867,기준정보!D:E,2,FALSE)</f>
        <v>토</v>
      </c>
      <c r="J867" s="110" t="str">
        <f>IFERROR(VLOOKUP(F867,기준정보!A:B,2,FALSE),"")</f>
        <v/>
      </c>
      <c r="K867" s="110" t="str">
        <f t="shared" si="161"/>
        <v>휴무</v>
      </c>
      <c r="L867" s="113" t="str">
        <f>IFERROR(IF(E867-D867&lt;0,기준정보!$H$11-공여사들_가공!D867+공여사들_가공!E867,E867-D867),"")</f>
        <v/>
      </c>
      <c r="M867" s="113">
        <f>IF(E867&gt;=기준정보!$H$4,기준정보!$H$6,IF(E867&gt;=기준정보!$H$3,E867-기준정보!$H$3,IF(E867&gt;=기준정보!$H$2,기준정보!$H$5,IF(E867&gt;=기준정보!$H$1,E867-기준정보!$H$1,0))))</f>
        <v>0</v>
      </c>
      <c r="N867" s="113" t="str">
        <f t="shared" si="162"/>
        <v/>
      </c>
      <c r="O867" s="114" t="str">
        <f t="shared" si="163"/>
        <v/>
      </c>
      <c r="P867" s="120">
        <f t="shared" si="164"/>
        <v>0</v>
      </c>
      <c r="Q867" s="120">
        <f t="shared" si="165"/>
        <v>0</v>
      </c>
      <c r="R867" s="120">
        <f t="shared" si="168"/>
        <v>0</v>
      </c>
      <c r="S867" s="120">
        <f t="shared" si="166"/>
        <v>0</v>
      </c>
      <c r="T867" s="120" t="str">
        <f t="shared" si="158"/>
        <v/>
      </c>
      <c r="U867" s="113">
        <f>IFERROR(IF(P867&lt;8,기준정보!$H$7-N867,0),0)</f>
        <v>0</v>
      </c>
      <c r="V867" s="120">
        <f t="shared" si="167"/>
        <v>0</v>
      </c>
      <c r="W867" s="110"/>
    </row>
    <row r="868" spans="1:23">
      <c r="A868" s="89" t="s">
        <v>1148</v>
      </c>
      <c r="B868" s="89" t="s">
        <v>288</v>
      </c>
      <c r="C868" s="89" t="s">
        <v>45</v>
      </c>
      <c r="D868" s="89" t="s">
        <v>50</v>
      </c>
      <c r="E868" s="89" t="s">
        <v>50</v>
      </c>
      <c r="F868" s="102">
        <f t="shared" si="157"/>
        <v>43897</v>
      </c>
      <c r="G868" s="125" t="str">
        <f t="shared" si="159"/>
        <v>3월</v>
      </c>
      <c r="H868" s="108">
        <f t="shared" si="160"/>
        <v>6</v>
      </c>
      <c r="I868" s="108" t="str">
        <f>VLOOKUP(H868,기준정보!D:E,2,FALSE)</f>
        <v>토</v>
      </c>
      <c r="J868" s="110" t="str">
        <f>IFERROR(VLOOKUP(F868,기준정보!A:B,2,FALSE),"")</f>
        <v/>
      </c>
      <c r="K868" s="110" t="str">
        <f t="shared" si="161"/>
        <v>휴무</v>
      </c>
      <c r="L868" s="113" t="str">
        <f>IFERROR(IF(E868-D868&lt;0,기준정보!$H$11-공여사들_가공!D868+공여사들_가공!E868,E868-D868),"")</f>
        <v/>
      </c>
      <c r="M868" s="113">
        <f>IF(E868&gt;=기준정보!$H$4,기준정보!$H$6,IF(E868&gt;=기준정보!$H$3,E868-기준정보!$H$3,IF(E868&gt;=기준정보!$H$2,기준정보!$H$5,IF(E868&gt;=기준정보!$H$1,E868-기준정보!$H$1,0))))</f>
        <v>0</v>
      </c>
      <c r="N868" s="113" t="str">
        <f t="shared" si="162"/>
        <v/>
      </c>
      <c r="O868" s="114" t="str">
        <f t="shared" si="163"/>
        <v/>
      </c>
      <c r="P868" s="120">
        <f t="shared" si="164"/>
        <v>0</v>
      </c>
      <c r="Q868" s="120">
        <f t="shared" si="165"/>
        <v>0</v>
      </c>
      <c r="R868" s="120">
        <f t="shared" si="168"/>
        <v>0</v>
      </c>
      <c r="S868" s="120">
        <f t="shared" si="166"/>
        <v>0</v>
      </c>
      <c r="T868" s="120" t="str">
        <f t="shared" si="158"/>
        <v/>
      </c>
      <c r="U868" s="113">
        <f>IFERROR(IF(P868&lt;8,기준정보!$H$7-N868,0),0)</f>
        <v>0</v>
      </c>
      <c r="V868" s="120">
        <f t="shared" si="167"/>
        <v>0</v>
      </c>
      <c r="W868" s="110"/>
    </row>
    <row r="869" spans="1:23">
      <c r="A869" s="89" t="s">
        <v>1148</v>
      </c>
      <c r="B869" s="89" t="s">
        <v>289</v>
      </c>
      <c r="C869" s="89" t="s">
        <v>44</v>
      </c>
      <c r="D869" s="89" t="s">
        <v>50</v>
      </c>
      <c r="E869" s="89" t="s">
        <v>50</v>
      </c>
      <c r="F869" s="102">
        <f t="shared" si="157"/>
        <v>43897</v>
      </c>
      <c r="G869" s="125" t="str">
        <f t="shared" si="159"/>
        <v>3월</v>
      </c>
      <c r="H869" s="108">
        <f t="shared" si="160"/>
        <v>6</v>
      </c>
      <c r="I869" s="108" t="str">
        <f>VLOOKUP(H869,기준정보!D:E,2,FALSE)</f>
        <v>토</v>
      </c>
      <c r="J869" s="110" t="str">
        <f>IFERROR(VLOOKUP(F869,기준정보!A:B,2,FALSE),"")</f>
        <v/>
      </c>
      <c r="K869" s="110" t="str">
        <f t="shared" si="161"/>
        <v>휴무</v>
      </c>
      <c r="L869" s="113" t="str">
        <f>IFERROR(IF(E869-D869&lt;0,기준정보!$H$11-공여사들_가공!D869+공여사들_가공!E869,E869-D869),"")</f>
        <v/>
      </c>
      <c r="M869" s="113">
        <f>IF(E869&gt;=기준정보!$H$4,기준정보!$H$6,IF(E869&gt;=기준정보!$H$3,E869-기준정보!$H$3,IF(E869&gt;=기준정보!$H$2,기준정보!$H$5,IF(E869&gt;=기준정보!$H$1,E869-기준정보!$H$1,0))))</f>
        <v>0</v>
      </c>
      <c r="N869" s="113" t="str">
        <f t="shared" si="162"/>
        <v/>
      </c>
      <c r="O869" s="114" t="str">
        <f t="shared" si="163"/>
        <v/>
      </c>
      <c r="P869" s="120">
        <f t="shared" si="164"/>
        <v>0</v>
      </c>
      <c r="Q869" s="120">
        <f t="shared" si="165"/>
        <v>0</v>
      </c>
      <c r="R869" s="120">
        <f t="shared" si="168"/>
        <v>0</v>
      </c>
      <c r="S869" s="120">
        <f t="shared" si="166"/>
        <v>0</v>
      </c>
      <c r="T869" s="120" t="str">
        <f t="shared" si="158"/>
        <v/>
      </c>
      <c r="U869" s="113">
        <f>IFERROR(IF(P869&lt;8,기준정보!$H$7-N869,0),0)</f>
        <v>0</v>
      </c>
      <c r="V869" s="120">
        <f t="shared" si="167"/>
        <v>0</v>
      </c>
      <c r="W869" s="110"/>
    </row>
    <row r="870" spans="1:23">
      <c r="A870" s="89" t="s">
        <v>1148</v>
      </c>
      <c r="B870" s="89" t="s">
        <v>290</v>
      </c>
      <c r="C870" s="89" t="s">
        <v>49</v>
      </c>
      <c r="D870" s="89" t="s">
        <v>50</v>
      </c>
      <c r="E870" s="89" t="s">
        <v>50</v>
      </c>
      <c r="F870" s="102">
        <f t="shared" si="157"/>
        <v>43897</v>
      </c>
      <c r="G870" s="125" t="str">
        <f t="shared" si="159"/>
        <v>3월</v>
      </c>
      <c r="H870" s="108">
        <f t="shared" si="160"/>
        <v>6</v>
      </c>
      <c r="I870" s="108" t="str">
        <f>VLOOKUP(H870,기준정보!D:E,2,FALSE)</f>
        <v>토</v>
      </c>
      <c r="J870" s="110" t="str">
        <f>IFERROR(VLOOKUP(F870,기준정보!A:B,2,FALSE),"")</f>
        <v/>
      </c>
      <c r="K870" s="110" t="str">
        <f t="shared" si="161"/>
        <v>휴무</v>
      </c>
      <c r="L870" s="113" t="str">
        <f>IFERROR(IF(E870-D870&lt;0,기준정보!$H$11-공여사들_가공!D870+공여사들_가공!E870,E870-D870),"")</f>
        <v/>
      </c>
      <c r="M870" s="113">
        <f>IF(E870&gt;=기준정보!$H$4,기준정보!$H$6,IF(E870&gt;=기준정보!$H$3,E870-기준정보!$H$3,IF(E870&gt;=기준정보!$H$2,기준정보!$H$5,IF(E870&gt;=기준정보!$H$1,E870-기준정보!$H$1,0))))</f>
        <v>0</v>
      </c>
      <c r="N870" s="113" t="str">
        <f t="shared" si="162"/>
        <v/>
      </c>
      <c r="O870" s="114" t="str">
        <f t="shared" si="163"/>
        <v/>
      </c>
      <c r="P870" s="120">
        <f t="shared" si="164"/>
        <v>0</v>
      </c>
      <c r="Q870" s="120">
        <f t="shared" si="165"/>
        <v>0</v>
      </c>
      <c r="R870" s="120">
        <f t="shared" si="168"/>
        <v>0</v>
      </c>
      <c r="S870" s="120">
        <f t="shared" si="166"/>
        <v>0</v>
      </c>
      <c r="T870" s="120" t="str">
        <f t="shared" si="158"/>
        <v/>
      </c>
      <c r="U870" s="113">
        <f>IFERROR(IF(P870&lt;8,기준정보!$H$7-N870,0),0)</f>
        <v>0</v>
      </c>
      <c r="V870" s="120">
        <f t="shared" si="167"/>
        <v>0</v>
      </c>
      <c r="W870" s="110"/>
    </row>
    <row r="871" spans="1:23">
      <c r="A871" s="89" t="s">
        <v>1148</v>
      </c>
      <c r="B871" s="89" t="s">
        <v>291</v>
      </c>
      <c r="C871" s="89" t="s">
        <v>309</v>
      </c>
      <c r="D871" s="89" t="s">
        <v>50</v>
      </c>
      <c r="E871" s="89" t="s">
        <v>50</v>
      </c>
      <c r="F871" s="102">
        <f t="shared" si="157"/>
        <v>43897</v>
      </c>
      <c r="G871" s="125" t="str">
        <f t="shared" si="159"/>
        <v>3월</v>
      </c>
      <c r="H871" s="108">
        <f t="shared" si="160"/>
        <v>6</v>
      </c>
      <c r="I871" s="108" t="str">
        <f>VLOOKUP(H871,기준정보!D:E,2,FALSE)</f>
        <v>토</v>
      </c>
      <c r="J871" s="110" t="str">
        <f>IFERROR(VLOOKUP(F871,기준정보!A:B,2,FALSE),"")</f>
        <v/>
      </c>
      <c r="K871" s="110" t="str">
        <f t="shared" si="161"/>
        <v>휴무</v>
      </c>
      <c r="L871" s="113" t="str">
        <f>IFERROR(IF(E871-D871&lt;0,기준정보!$H$11-공여사들_가공!D871+공여사들_가공!E871,E871-D871),"")</f>
        <v/>
      </c>
      <c r="M871" s="113">
        <f>IF(E871&gt;=기준정보!$H$4,기준정보!$H$6,IF(E871&gt;=기준정보!$H$3,E871-기준정보!$H$3,IF(E871&gt;=기준정보!$H$2,기준정보!$H$5,IF(E871&gt;=기준정보!$H$1,E871-기준정보!$H$1,0))))</f>
        <v>0</v>
      </c>
      <c r="N871" s="113" t="str">
        <f t="shared" si="162"/>
        <v/>
      </c>
      <c r="O871" s="114" t="str">
        <f t="shared" si="163"/>
        <v/>
      </c>
      <c r="P871" s="120">
        <f t="shared" si="164"/>
        <v>0</v>
      </c>
      <c r="Q871" s="120">
        <f t="shared" si="165"/>
        <v>0</v>
      </c>
      <c r="R871" s="120">
        <f t="shared" si="168"/>
        <v>0</v>
      </c>
      <c r="S871" s="120">
        <f t="shared" si="166"/>
        <v>0</v>
      </c>
      <c r="T871" s="120" t="str">
        <f t="shared" si="158"/>
        <v/>
      </c>
      <c r="U871" s="113">
        <f>IFERROR(IF(P871&lt;8,기준정보!$H$7-N871,0),0)</f>
        <v>0</v>
      </c>
      <c r="V871" s="120">
        <f t="shared" si="167"/>
        <v>0</v>
      </c>
      <c r="W871" s="110"/>
    </row>
    <row r="872" spans="1:23">
      <c r="A872" s="89" t="s">
        <v>1148</v>
      </c>
      <c r="B872" s="89" t="s">
        <v>292</v>
      </c>
      <c r="C872" s="89" t="s">
        <v>45</v>
      </c>
      <c r="D872" s="89" t="s">
        <v>50</v>
      </c>
      <c r="E872" s="89" t="s">
        <v>50</v>
      </c>
      <c r="F872" s="102">
        <f t="shared" si="157"/>
        <v>43897</v>
      </c>
      <c r="G872" s="125" t="str">
        <f t="shared" si="159"/>
        <v>3월</v>
      </c>
      <c r="H872" s="108">
        <f t="shared" si="160"/>
        <v>6</v>
      </c>
      <c r="I872" s="108" t="str">
        <f>VLOOKUP(H872,기준정보!D:E,2,FALSE)</f>
        <v>토</v>
      </c>
      <c r="J872" s="110" t="str">
        <f>IFERROR(VLOOKUP(F872,기준정보!A:B,2,FALSE),"")</f>
        <v/>
      </c>
      <c r="K872" s="110" t="str">
        <f t="shared" si="161"/>
        <v>휴무</v>
      </c>
      <c r="L872" s="113" t="str">
        <f>IFERROR(IF(E872-D872&lt;0,기준정보!$H$11-공여사들_가공!D872+공여사들_가공!E872,E872-D872),"")</f>
        <v/>
      </c>
      <c r="M872" s="113">
        <f>IF(E872&gt;=기준정보!$H$4,기준정보!$H$6,IF(E872&gt;=기준정보!$H$3,E872-기준정보!$H$3,IF(E872&gt;=기준정보!$H$2,기준정보!$H$5,IF(E872&gt;=기준정보!$H$1,E872-기준정보!$H$1,0))))</f>
        <v>0</v>
      </c>
      <c r="N872" s="113" t="str">
        <f t="shared" si="162"/>
        <v/>
      </c>
      <c r="O872" s="114" t="str">
        <f t="shared" si="163"/>
        <v/>
      </c>
      <c r="P872" s="120">
        <f t="shared" si="164"/>
        <v>0</v>
      </c>
      <c r="Q872" s="120">
        <f t="shared" si="165"/>
        <v>0</v>
      </c>
      <c r="R872" s="120">
        <f t="shared" si="168"/>
        <v>0</v>
      </c>
      <c r="S872" s="120">
        <f t="shared" si="166"/>
        <v>0</v>
      </c>
      <c r="T872" s="120" t="str">
        <f t="shared" si="158"/>
        <v/>
      </c>
      <c r="U872" s="113">
        <f>IFERROR(IF(P872&lt;8,기준정보!$H$7-N872,0),0)</f>
        <v>0</v>
      </c>
      <c r="V872" s="120">
        <f t="shared" si="167"/>
        <v>0</v>
      </c>
      <c r="W872" s="110"/>
    </row>
    <row r="873" spans="1:23">
      <c r="A873" s="89" t="s">
        <v>1149</v>
      </c>
      <c r="B873" s="89" t="s">
        <v>294</v>
      </c>
      <c r="C873" s="89" t="s">
        <v>45</v>
      </c>
      <c r="D873" s="89" t="s">
        <v>50</v>
      </c>
      <c r="E873" s="89" t="s">
        <v>50</v>
      </c>
      <c r="F873" s="102">
        <f t="shared" si="157"/>
        <v>43898</v>
      </c>
      <c r="G873" s="125" t="str">
        <f t="shared" si="159"/>
        <v>3월</v>
      </c>
      <c r="H873" s="108">
        <f t="shared" si="160"/>
        <v>7</v>
      </c>
      <c r="I873" s="108" t="str">
        <f>VLOOKUP(H873,기준정보!D:E,2,FALSE)</f>
        <v>일</v>
      </c>
      <c r="J873" s="110" t="str">
        <f>IFERROR(VLOOKUP(F873,기준정보!A:B,2,FALSE),"")</f>
        <v/>
      </c>
      <c r="K873" s="110" t="str">
        <f t="shared" si="161"/>
        <v>휴무</v>
      </c>
      <c r="L873" s="113" t="str">
        <f>IFERROR(IF(E873-D873&lt;0,기준정보!$H$11-공여사들_가공!D873+공여사들_가공!E873,E873-D873),"")</f>
        <v/>
      </c>
      <c r="M873" s="113">
        <f>IF(E873&gt;=기준정보!$H$4,기준정보!$H$6,IF(E873&gt;=기준정보!$H$3,E873-기준정보!$H$3,IF(E873&gt;=기준정보!$H$2,기준정보!$H$5,IF(E873&gt;=기준정보!$H$1,E873-기준정보!$H$1,0))))</f>
        <v>0</v>
      </c>
      <c r="N873" s="113" t="str">
        <f t="shared" si="162"/>
        <v/>
      </c>
      <c r="O873" s="114" t="str">
        <f t="shared" si="163"/>
        <v/>
      </c>
      <c r="P873" s="120">
        <f t="shared" si="164"/>
        <v>0</v>
      </c>
      <c r="Q873" s="120">
        <f t="shared" si="165"/>
        <v>0</v>
      </c>
      <c r="R873" s="120">
        <f t="shared" si="168"/>
        <v>0</v>
      </c>
      <c r="S873" s="120">
        <f t="shared" si="166"/>
        <v>0</v>
      </c>
      <c r="T873" s="120" t="str">
        <f t="shared" si="158"/>
        <v/>
      </c>
      <c r="U873" s="113">
        <f>IFERROR(IF(P873&lt;8,기준정보!$H$7-N873,0),0)</f>
        <v>0</v>
      </c>
      <c r="V873" s="120">
        <f t="shared" si="167"/>
        <v>0</v>
      </c>
      <c r="W873" s="110"/>
    </row>
    <row r="874" spans="1:23">
      <c r="A874" s="89" t="s">
        <v>1149</v>
      </c>
      <c r="B874" s="89" t="s">
        <v>295</v>
      </c>
      <c r="C874" s="89" t="s">
        <v>43</v>
      </c>
      <c r="D874" s="89" t="s">
        <v>50</v>
      </c>
      <c r="E874" s="89" t="s">
        <v>50</v>
      </c>
      <c r="F874" s="102">
        <f t="shared" si="157"/>
        <v>43898</v>
      </c>
      <c r="G874" s="125" t="str">
        <f t="shared" si="159"/>
        <v>3월</v>
      </c>
      <c r="H874" s="108">
        <f t="shared" si="160"/>
        <v>7</v>
      </c>
      <c r="I874" s="108" t="str">
        <f>VLOOKUP(H874,기준정보!D:E,2,FALSE)</f>
        <v>일</v>
      </c>
      <c r="J874" s="110" t="str">
        <f>IFERROR(VLOOKUP(F874,기준정보!A:B,2,FALSE),"")</f>
        <v/>
      </c>
      <c r="K874" s="110" t="str">
        <f t="shared" si="161"/>
        <v>휴무</v>
      </c>
      <c r="L874" s="113" t="str">
        <f>IFERROR(IF(E874-D874&lt;0,기준정보!$H$11-공여사들_가공!D874+공여사들_가공!E874,E874-D874),"")</f>
        <v/>
      </c>
      <c r="M874" s="113">
        <f>IF(E874&gt;=기준정보!$H$4,기준정보!$H$6,IF(E874&gt;=기준정보!$H$3,E874-기준정보!$H$3,IF(E874&gt;=기준정보!$H$2,기준정보!$H$5,IF(E874&gt;=기준정보!$H$1,E874-기준정보!$H$1,0))))</f>
        <v>0</v>
      </c>
      <c r="N874" s="113" t="str">
        <f t="shared" si="162"/>
        <v/>
      </c>
      <c r="O874" s="114" t="str">
        <f t="shared" si="163"/>
        <v/>
      </c>
      <c r="P874" s="120">
        <f t="shared" si="164"/>
        <v>0</v>
      </c>
      <c r="Q874" s="120">
        <f t="shared" si="165"/>
        <v>0</v>
      </c>
      <c r="R874" s="120">
        <f t="shared" si="168"/>
        <v>0</v>
      </c>
      <c r="S874" s="120">
        <f t="shared" si="166"/>
        <v>0</v>
      </c>
      <c r="T874" s="120" t="str">
        <f t="shared" si="158"/>
        <v/>
      </c>
      <c r="U874" s="113">
        <f>IFERROR(IF(P874&lt;8,기준정보!$H$7-N874,0),0)</f>
        <v>0</v>
      </c>
      <c r="V874" s="120">
        <f t="shared" si="167"/>
        <v>0</v>
      </c>
      <c r="W874" s="110"/>
    </row>
    <row r="875" spans="1:23">
      <c r="A875" s="89" t="s">
        <v>1149</v>
      </c>
      <c r="B875" s="89" t="s">
        <v>296</v>
      </c>
      <c r="C875" s="89" t="s">
        <v>46</v>
      </c>
      <c r="D875" s="89" t="s">
        <v>50</v>
      </c>
      <c r="E875" s="89" t="s">
        <v>50</v>
      </c>
      <c r="F875" s="102">
        <f t="shared" si="157"/>
        <v>43898</v>
      </c>
      <c r="G875" s="125" t="str">
        <f t="shared" si="159"/>
        <v>3월</v>
      </c>
      <c r="H875" s="108">
        <f t="shared" si="160"/>
        <v>7</v>
      </c>
      <c r="I875" s="108" t="str">
        <f>VLOOKUP(H875,기준정보!D:E,2,FALSE)</f>
        <v>일</v>
      </c>
      <c r="J875" s="110" t="str">
        <f>IFERROR(VLOOKUP(F875,기준정보!A:B,2,FALSE),"")</f>
        <v/>
      </c>
      <c r="K875" s="110" t="str">
        <f t="shared" si="161"/>
        <v>휴무</v>
      </c>
      <c r="L875" s="113" t="str">
        <f>IFERROR(IF(E875-D875&lt;0,기준정보!$H$11-공여사들_가공!D875+공여사들_가공!E875,E875-D875),"")</f>
        <v/>
      </c>
      <c r="M875" s="113">
        <f>IF(E875&gt;=기준정보!$H$4,기준정보!$H$6,IF(E875&gt;=기준정보!$H$3,E875-기준정보!$H$3,IF(E875&gt;=기준정보!$H$2,기준정보!$H$5,IF(E875&gt;=기준정보!$H$1,E875-기준정보!$H$1,0))))</f>
        <v>0</v>
      </c>
      <c r="N875" s="113" t="str">
        <f t="shared" si="162"/>
        <v/>
      </c>
      <c r="O875" s="114" t="str">
        <f t="shared" si="163"/>
        <v/>
      </c>
      <c r="P875" s="120">
        <f t="shared" si="164"/>
        <v>0</v>
      </c>
      <c r="Q875" s="120">
        <f t="shared" si="165"/>
        <v>0</v>
      </c>
      <c r="R875" s="120">
        <f t="shared" si="168"/>
        <v>0</v>
      </c>
      <c r="S875" s="120">
        <f t="shared" si="166"/>
        <v>0</v>
      </c>
      <c r="T875" s="120" t="str">
        <f t="shared" si="158"/>
        <v/>
      </c>
      <c r="U875" s="113">
        <f>IFERROR(IF(P875&lt;8,기준정보!$H$7-N875,0),0)</f>
        <v>0</v>
      </c>
      <c r="V875" s="120">
        <f t="shared" si="167"/>
        <v>0</v>
      </c>
      <c r="W875" s="110"/>
    </row>
    <row r="876" spans="1:23">
      <c r="A876" s="89" t="s">
        <v>1149</v>
      </c>
      <c r="B876" s="89" t="s">
        <v>297</v>
      </c>
      <c r="C876" s="89" t="s">
        <v>45</v>
      </c>
      <c r="D876" s="89" t="s">
        <v>50</v>
      </c>
      <c r="E876" s="89" t="s">
        <v>50</v>
      </c>
      <c r="F876" s="102">
        <f t="shared" si="157"/>
        <v>43898</v>
      </c>
      <c r="G876" s="125" t="str">
        <f t="shared" si="159"/>
        <v>3월</v>
      </c>
      <c r="H876" s="108">
        <f t="shared" si="160"/>
        <v>7</v>
      </c>
      <c r="I876" s="108" t="str">
        <f>VLOOKUP(H876,기준정보!D:E,2,FALSE)</f>
        <v>일</v>
      </c>
      <c r="J876" s="110" t="str">
        <f>IFERROR(VLOOKUP(F876,기준정보!A:B,2,FALSE),"")</f>
        <v/>
      </c>
      <c r="K876" s="110" t="str">
        <f t="shared" si="161"/>
        <v>휴무</v>
      </c>
      <c r="L876" s="113" t="str">
        <f>IFERROR(IF(E876-D876&lt;0,기준정보!$H$11-공여사들_가공!D876+공여사들_가공!E876,E876-D876),"")</f>
        <v/>
      </c>
      <c r="M876" s="113">
        <f>IF(E876&gt;=기준정보!$H$4,기준정보!$H$6,IF(E876&gt;=기준정보!$H$3,E876-기준정보!$H$3,IF(E876&gt;=기준정보!$H$2,기준정보!$H$5,IF(E876&gt;=기준정보!$H$1,E876-기준정보!$H$1,0))))</f>
        <v>0</v>
      </c>
      <c r="N876" s="113" t="str">
        <f t="shared" si="162"/>
        <v/>
      </c>
      <c r="O876" s="114" t="str">
        <f t="shared" si="163"/>
        <v/>
      </c>
      <c r="P876" s="120">
        <f t="shared" si="164"/>
        <v>0</v>
      </c>
      <c r="Q876" s="120">
        <f t="shared" si="165"/>
        <v>0</v>
      </c>
      <c r="R876" s="120">
        <f t="shared" si="168"/>
        <v>0</v>
      </c>
      <c r="S876" s="120">
        <f t="shared" si="166"/>
        <v>0</v>
      </c>
      <c r="T876" s="120" t="str">
        <f t="shared" si="158"/>
        <v/>
      </c>
      <c r="U876" s="113">
        <f>IFERROR(IF(P876&lt;8,기준정보!$H$7-N876,0),0)</f>
        <v>0</v>
      </c>
      <c r="V876" s="120">
        <f t="shared" si="167"/>
        <v>0</v>
      </c>
      <c r="W876" s="110"/>
    </row>
    <row r="877" spans="1:23">
      <c r="A877" s="89" t="s">
        <v>1149</v>
      </c>
      <c r="B877" s="89" t="s">
        <v>298</v>
      </c>
      <c r="C877" s="89" t="s">
        <v>48</v>
      </c>
      <c r="D877" s="89" t="s">
        <v>50</v>
      </c>
      <c r="E877" s="89" t="s">
        <v>50</v>
      </c>
      <c r="F877" s="102">
        <f t="shared" si="157"/>
        <v>43898</v>
      </c>
      <c r="G877" s="125" t="str">
        <f t="shared" si="159"/>
        <v>3월</v>
      </c>
      <c r="H877" s="108">
        <f t="shared" si="160"/>
        <v>7</v>
      </c>
      <c r="I877" s="108" t="str">
        <f>VLOOKUP(H877,기준정보!D:E,2,FALSE)</f>
        <v>일</v>
      </c>
      <c r="J877" s="110" t="str">
        <f>IFERROR(VLOOKUP(F877,기준정보!A:B,2,FALSE),"")</f>
        <v/>
      </c>
      <c r="K877" s="110" t="str">
        <f t="shared" si="161"/>
        <v>휴무</v>
      </c>
      <c r="L877" s="113" t="str">
        <f>IFERROR(IF(E877-D877&lt;0,기준정보!$H$11-공여사들_가공!D877+공여사들_가공!E877,E877-D877),"")</f>
        <v/>
      </c>
      <c r="M877" s="113">
        <f>IF(E877&gt;=기준정보!$H$4,기준정보!$H$6,IF(E877&gt;=기준정보!$H$3,E877-기준정보!$H$3,IF(E877&gt;=기준정보!$H$2,기준정보!$H$5,IF(E877&gt;=기준정보!$H$1,E877-기준정보!$H$1,0))))</f>
        <v>0</v>
      </c>
      <c r="N877" s="113" t="str">
        <f t="shared" si="162"/>
        <v/>
      </c>
      <c r="O877" s="114" t="str">
        <f t="shared" si="163"/>
        <v/>
      </c>
      <c r="P877" s="120">
        <f t="shared" si="164"/>
        <v>0</v>
      </c>
      <c r="Q877" s="120">
        <f t="shared" si="165"/>
        <v>0</v>
      </c>
      <c r="R877" s="120">
        <f t="shared" si="168"/>
        <v>0</v>
      </c>
      <c r="S877" s="120">
        <f t="shared" si="166"/>
        <v>0</v>
      </c>
      <c r="T877" s="120" t="str">
        <f t="shared" si="158"/>
        <v/>
      </c>
      <c r="U877" s="113">
        <f>IFERROR(IF(P877&lt;8,기준정보!$H$7-N877,0),0)</f>
        <v>0</v>
      </c>
      <c r="V877" s="120">
        <f t="shared" si="167"/>
        <v>0</v>
      </c>
      <c r="W877" s="110"/>
    </row>
    <row r="878" spans="1:23">
      <c r="A878" s="89" t="s">
        <v>1149</v>
      </c>
      <c r="B878" s="89" t="s">
        <v>299</v>
      </c>
      <c r="C878" s="89" t="s">
        <v>47</v>
      </c>
      <c r="D878" s="89" t="s">
        <v>50</v>
      </c>
      <c r="E878" s="89" t="s">
        <v>50</v>
      </c>
      <c r="F878" s="102">
        <f t="shared" si="157"/>
        <v>43898</v>
      </c>
      <c r="G878" s="125" t="str">
        <f t="shared" si="159"/>
        <v>3월</v>
      </c>
      <c r="H878" s="108">
        <f t="shared" si="160"/>
        <v>7</v>
      </c>
      <c r="I878" s="108" t="str">
        <f>VLOOKUP(H878,기준정보!D:E,2,FALSE)</f>
        <v>일</v>
      </c>
      <c r="J878" s="110" t="str">
        <f>IFERROR(VLOOKUP(F878,기준정보!A:B,2,FALSE),"")</f>
        <v/>
      </c>
      <c r="K878" s="110" t="str">
        <f t="shared" si="161"/>
        <v>휴무</v>
      </c>
      <c r="L878" s="113" t="str">
        <f>IFERROR(IF(E878-D878&lt;0,기준정보!$H$11-공여사들_가공!D878+공여사들_가공!E878,E878-D878),"")</f>
        <v/>
      </c>
      <c r="M878" s="113">
        <f>IF(E878&gt;=기준정보!$H$4,기준정보!$H$6,IF(E878&gt;=기준정보!$H$3,E878-기준정보!$H$3,IF(E878&gt;=기준정보!$H$2,기준정보!$H$5,IF(E878&gt;=기준정보!$H$1,E878-기준정보!$H$1,0))))</f>
        <v>0</v>
      </c>
      <c r="N878" s="113" t="str">
        <f t="shared" si="162"/>
        <v/>
      </c>
      <c r="O878" s="114" t="str">
        <f t="shared" si="163"/>
        <v/>
      </c>
      <c r="P878" s="120">
        <f t="shared" si="164"/>
        <v>0</v>
      </c>
      <c r="Q878" s="120">
        <f t="shared" si="165"/>
        <v>0</v>
      </c>
      <c r="R878" s="120">
        <f t="shared" si="168"/>
        <v>0</v>
      </c>
      <c r="S878" s="120">
        <f t="shared" si="166"/>
        <v>0</v>
      </c>
      <c r="T878" s="120" t="str">
        <f t="shared" si="158"/>
        <v/>
      </c>
      <c r="U878" s="113">
        <f>IFERROR(IF(P878&lt;8,기준정보!$H$7-N878,0),0)</f>
        <v>0</v>
      </c>
      <c r="V878" s="120">
        <f t="shared" si="167"/>
        <v>0</v>
      </c>
      <c r="W878" s="110"/>
    </row>
    <row r="879" spans="1:23">
      <c r="A879" s="89" t="s">
        <v>1149</v>
      </c>
      <c r="B879" s="89" t="s">
        <v>300</v>
      </c>
      <c r="C879" s="89" t="s">
        <v>47</v>
      </c>
      <c r="D879" s="89" t="s">
        <v>50</v>
      </c>
      <c r="E879" s="89" t="s">
        <v>50</v>
      </c>
      <c r="F879" s="102">
        <f t="shared" si="157"/>
        <v>43898</v>
      </c>
      <c r="G879" s="125" t="str">
        <f t="shared" si="159"/>
        <v>3월</v>
      </c>
      <c r="H879" s="108">
        <f t="shared" si="160"/>
        <v>7</v>
      </c>
      <c r="I879" s="108" t="str">
        <f>VLOOKUP(H879,기준정보!D:E,2,FALSE)</f>
        <v>일</v>
      </c>
      <c r="J879" s="110" t="str">
        <f>IFERROR(VLOOKUP(F879,기준정보!A:B,2,FALSE),"")</f>
        <v/>
      </c>
      <c r="K879" s="110" t="str">
        <f t="shared" si="161"/>
        <v>휴무</v>
      </c>
      <c r="L879" s="113" t="str">
        <f>IFERROR(IF(E879-D879&lt;0,기준정보!$H$11-공여사들_가공!D879+공여사들_가공!E879,E879-D879),"")</f>
        <v/>
      </c>
      <c r="M879" s="113">
        <f>IF(E879&gt;=기준정보!$H$4,기준정보!$H$6,IF(E879&gt;=기준정보!$H$3,E879-기준정보!$H$3,IF(E879&gt;=기준정보!$H$2,기준정보!$H$5,IF(E879&gt;=기준정보!$H$1,E879-기준정보!$H$1,0))))</f>
        <v>0</v>
      </c>
      <c r="N879" s="113" t="str">
        <f t="shared" si="162"/>
        <v/>
      </c>
      <c r="O879" s="114" t="str">
        <f t="shared" si="163"/>
        <v/>
      </c>
      <c r="P879" s="120">
        <f t="shared" si="164"/>
        <v>0</v>
      </c>
      <c r="Q879" s="120">
        <f t="shared" si="165"/>
        <v>0</v>
      </c>
      <c r="R879" s="120">
        <f t="shared" si="168"/>
        <v>0</v>
      </c>
      <c r="S879" s="120">
        <f t="shared" si="166"/>
        <v>0</v>
      </c>
      <c r="T879" s="120" t="str">
        <f t="shared" si="158"/>
        <v/>
      </c>
      <c r="U879" s="113">
        <f>IFERROR(IF(P879&lt;8,기준정보!$H$7-N879,0),0)</f>
        <v>0</v>
      </c>
      <c r="V879" s="120">
        <f t="shared" si="167"/>
        <v>0</v>
      </c>
      <c r="W879" s="110"/>
    </row>
    <row r="880" spans="1:23">
      <c r="A880" s="89" t="s">
        <v>1149</v>
      </c>
      <c r="B880" s="89" t="s">
        <v>301</v>
      </c>
      <c r="C880" s="89" t="s">
        <v>44</v>
      </c>
      <c r="D880" s="89" t="s">
        <v>50</v>
      </c>
      <c r="E880" s="89" t="s">
        <v>50</v>
      </c>
      <c r="F880" s="102">
        <f t="shared" si="157"/>
        <v>43898</v>
      </c>
      <c r="G880" s="125" t="str">
        <f t="shared" si="159"/>
        <v>3월</v>
      </c>
      <c r="H880" s="108">
        <f t="shared" si="160"/>
        <v>7</v>
      </c>
      <c r="I880" s="108" t="str">
        <f>VLOOKUP(H880,기준정보!D:E,2,FALSE)</f>
        <v>일</v>
      </c>
      <c r="J880" s="110" t="str">
        <f>IFERROR(VLOOKUP(F880,기준정보!A:B,2,FALSE),"")</f>
        <v/>
      </c>
      <c r="K880" s="110" t="str">
        <f t="shared" si="161"/>
        <v>휴무</v>
      </c>
      <c r="L880" s="113" t="str">
        <f>IFERROR(IF(E880-D880&lt;0,기준정보!$H$11-공여사들_가공!D880+공여사들_가공!E880,E880-D880),"")</f>
        <v/>
      </c>
      <c r="M880" s="113">
        <f>IF(E880&gt;=기준정보!$H$4,기준정보!$H$6,IF(E880&gt;=기준정보!$H$3,E880-기준정보!$H$3,IF(E880&gt;=기준정보!$H$2,기준정보!$H$5,IF(E880&gt;=기준정보!$H$1,E880-기준정보!$H$1,0))))</f>
        <v>0</v>
      </c>
      <c r="N880" s="113" t="str">
        <f t="shared" si="162"/>
        <v/>
      </c>
      <c r="O880" s="114" t="str">
        <f t="shared" si="163"/>
        <v/>
      </c>
      <c r="P880" s="120">
        <f t="shared" si="164"/>
        <v>0</v>
      </c>
      <c r="Q880" s="120">
        <f t="shared" si="165"/>
        <v>0</v>
      </c>
      <c r="R880" s="120">
        <f t="shared" si="168"/>
        <v>0</v>
      </c>
      <c r="S880" s="120">
        <f t="shared" si="166"/>
        <v>0</v>
      </c>
      <c r="T880" s="120" t="str">
        <f t="shared" si="158"/>
        <v/>
      </c>
      <c r="U880" s="113">
        <f>IFERROR(IF(P880&lt;8,기준정보!$H$7-N880,0),0)</f>
        <v>0</v>
      </c>
      <c r="V880" s="120">
        <f t="shared" si="167"/>
        <v>0</v>
      </c>
      <c r="W880" s="110"/>
    </row>
    <row r="881" spans="1:23">
      <c r="A881" s="89" t="s">
        <v>1149</v>
      </c>
      <c r="B881" s="89" t="s">
        <v>288</v>
      </c>
      <c r="C881" s="89" t="s">
        <v>45</v>
      </c>
      <c r="D881" s="89" t="s">
        <v>50</v>
      </c>
      <c r="E881" s="89" t="s">
        <v>50</v>
      </c>
      <c r="F881" s="102">
        <f t="shared" si="157"/>
        <v>43898</v>
      </c>
      <c r="G881" s="125" t="str">
        <f t="shared" si="159"/>
        <v>3월</v>
      </c>
      <c r="H881" s="108">
        <f t="shared" si="160"/>
        <v>7</v>
      </c>
      <c r="I881" s="108" t="str">
        <f>VLOOKUP(H881,기준정보!D:E,2,FALSE)</f>
        <v>일</v>
      </c>
      <c r="J881" s="110" t="str">
        <f>IFERROR(VLOOKUP(F881,기준정보!A:B,2,FALSE),"")</f>
        <v/>
      </c>
      <c r="K881" s="110" t="str">
        <f t="shared" si="161"/>
        <v>휴무</v>
      </c>
      <c r="L881" s="113" t="str">
        <f>IFERROR(IF(E881-D881&lt;0,기준정보!$H$11-공여사들_가공!D881+공여사들_가공!E881,E881-D881),"")</f>
        <v/>
      </c>
      <c r="M881" s="113">
        <f>IF(E881&gt;=기준정보!$H$4,기준정보!$H$6,IF(E881&gt;=기준정보!$H$3,E881-기준정보!$H$3,IF(E881&gt;=기준정보!$H$2,기준정보!$H$5,IF(E881&gt;=기준정보!$H$1,E881-기준정보!$H$1,0))))</f>
        <v>0</v>
      </c>
      <c r="N881" s="113" t="str">
        <f t="shared" si="162"/>
        <v/>
      </c>
      <c r="O881" s="114" t="str">
        <f t="shared" si="163"/>
        <v/>
      </c>
      <c r="P881" s="120">
        <f t="shared" si="164"/>
        <v>0</v>
      </c>
      <c r="Q881" s="120">
        <f t="shared" si="165"/>
        <v>0</v>
      </c>
      <c r="R881" s="120">
        <f t="shared" si="168"/>
        <v>0</v>
      </c>
      <c r="S881" s="120">
        <f t="shared" si="166"/>
        <v>0</v>
      </c>
      <c r="T881" s="120" t="str">
        <f t="shared" si="158"/>
        <v/>
      </c>
      <c r="U881" s="113">
        <f>IFERROR(IF(P881&lt;8,기준정보!$H$7-N881,0),0)</f>
        <v>0</v>
      </c>
      <c r="V881" s="120">
        <f t="shared" si="167"/>
        <v>0</v>
      </c>
      <c r="W881" s="110"/>
    </row>
    <row r="882" spans="1:23">
      <c r="A882" s="89" t="s">
        <v>1149</v>
      </c>
      <c r="B882" s="89" t="s">
        <v>289</v>
      </c>
      <c r="C882" s="89" t="s">
        <v>44</v>
      </c>
      <c r="D882" s="89" t="s">
        <v>50</v>
      </c>
      <c r="E882" s="89" t="s">
        <v>50</v>
      </c>
      <c r="F882" s="102">
        <f t="shared" si="157"/>
        <v>43898</v>
      </c>
      <c r="G882" s="125" t="str">
        <f t="shared" si="159"/>
        <v>3월</v>
      </c>
      <c r="H882" s="108">
        <f t="shared" si="160"/>
        <v>7</v>
      </c>
      <c r="I882" s="108" t="str">
        <f>VLOOKUP(H882,기준정보!D:E,2,FALSE)</f>
        <v>일</v>
      </c>
      <c r="J882" s="110" t="str">
        <f>IFERROR(VLOOKUP(F882,기준정보!A:B,2,FALSE),"")</f>
        <v/>
      </c>
      <c r="K882" s="110" t="str">
        <f t="shared" si="161"/>
        <v>휴무</v>
      </c>
      <c r="L882" s="113" t="str">
        <f>IFERROR(IF(E882-D882&lt;0,기준정보!$H$11-공여사들_가공!D882+공여사들_가공!E882,E882-D882),"")</f>
        <v/>
      </c>
      <c r="M882" s="113">
        <f>IF(E882&gt;=기준정보!$H$4,기준정보!$H$6,IF(E882&gt;=기준정보!$H$3,E882-기준정보!$H$3,IF(E882&gt;=기준정보!$H$2,기준정보!$H$5,IF(E882&gt;=기준정보!$H$1,E882-기준정보!$H$1,0))))</f>
        <v>0</v>
      </c>
      <c r="N882" s="113" t="str">
        <f t="shared" si="162"/>
        <v/>
      </c>
      <c r="O882" s="114" t="str">
        <f t="shared" si="163"/>
        <v/>
      </c>
      <c r="P882" s="120">
        <f t="shared" si="164"/>
        <v>0</v>
      </c>
      <c r="Q882" s="120">
        <f t="shared" si="165"/>
        <v>0</v>
      </c>
      <c r="R882" s="120">
        <f t="shared" si="168"/>
        <v>0</v>
      </c>
      <c r="S882" s="120">
        <f t="shared" si="166"/>
        <v>0</v>
      </c>
      <c r="T882" s="120" t="str">
        <f t="shared" si="158"/>
        <v/>
      </c>
      <c r="U882" s="113">
        <f>IFERROR(IF(P882&lt;8,기준정보!$H$7-N882,0),0)</f>
        <v>0</v>
      </c>
      <c r="V882" s="120">
        <f t="shared" si="167"/>
        <v>0</v>
      </c>
      <c r="W882" s="110"/>
    </row>
    <row r="883" spans="1:23">
      <c r="A883" s="89" t="s">
        <v>1149</v>
      </c>
      <c r="B883" s="89" t="s">
        <v>290</v>
      </c>
      <c r="C883" s="89" t="s">
        <v>49</v>
      </c>
      <c r="D883" s="89" t="s">
        <v>50</v>
      </c>
      <c r="E883" s="89" t="s">
        <v>50</v>
      </c>
      <c r="F883" s="102">
        <f t="shared" si="157"/>
        <v>43898</v>
      </c>
      <c r="G883" s="125" t="str">
        <f t="shared" si="159"/>
        <v>3월</v>
      </c>
      <c r="H883" s="108">
        <f t="shared" si="160"/>
        <v>7</v>
      </c>
      <c r="I883" s="108" t="str">
        <f>VLOOKUP(H883,기준정보!D:E,2,FALSE)</f>
        <v>일</v>
      </c>
      <c r="J883" s="110" t="str">
        <f>IFERROR(VLOOKUP(F883,기준정보!A:B,2,FALSE),"")</f>
        <v/>
      </c>
      <c r="K883" s="110" t="str">
        <f t="shared" si="161"/>
        <v>휴무</v>
      </c>
      <c r="L883" s="113" t="str">
        <f>IFERROR(IF(E883-D883&lt;0,기준정보!$H$11-공여사들_가공!D883+공여사들_가공!E883,E883-D883),"")</f>
        <v/>
      </c>
      <c r="M883" s="113">
        <f>IF(E883&gt;=기준정보!$H$4,기준정보!$H$6,IF(E883&gt;=기준정보!$H$3,E883-기준정보!$H$3,IF(E883&gt;=기준정보!$H$2,기준정보!$H$5,IF(E883&gt;=기준정보!$H$1,E883-기준정보!$H$1,0))))</f>
        <v>0</v>
      </c>
      <c r="N883" s="113" t="str">
        <f t="shared" si="162"/>
        <v/>
      </c>
      <c r="O883" s="114" t="str">
        <f t="shared" si="163"/>
        <v/>
      </c>
      <c r="P883" s="120">
        <f t="shared" si="164"/>
        <v>0</v>
      </c>
      <c r="Q883" s="120">
        <f t="shared" si="165"/>
        <v>0</v>
      </c>
      <c r="R883" s="120">
        <f t="shared" si="168"/>
        <v>0</v>
      </c>
      <c r="S883" s="120">
        <f t="shared" si="166"/>
        <v>0</v>
      </c>
      <c r="T883" s="120" t="str">
        <f t="shared" si="158"/>
        <v/>
      </c>
      <c r="U883" s="113">
        <f>IFERROR(IF(P883&lt;8,기준정보!$H$7-N883,0),0)</f>
        <v>0</v>
      </c>
      <c r="V883" s="120">
        <f t="shared" si="167"/>
        <v>0</v>
      </c>
      <c r="W883" s="110"/>
    </row>
    <row r="884" spans="1:23">
      <c r="A884" s="89" t="s">
        <v>1149</v>
      </c>
      <c r="B884" s="89" t="s">
        <v>291</v>
      </c>
      <c r="C884" s="89" t="s">
        <v>309</v>
      </c>
      <c r="D884" s="89" t="s">
        <v>50</v>
      </c>
      <c r="E884" s="89" t="s">
        <v>50</v>
      </c>
      <c r="F884" s="102">
        <f t="shared" si="157"/>
        <v>43898</v>
      </c>
      <c r="G884" s="125" t="str">
        <f t="shared" si="159"/>
        <v>3월</v>
      </c>
      <c r="H884" s="108">
        <f t="shared" si="160"/>
        <v>7</v>
      </c>
      <c r="I884" s="108" t="str">
        <f>VLOOKUP(H884,기준정보!D:E,2,FALSE)</f>
        <v>일</v>
      </c>
      <c r="J884" s="110" t="str">
        <f>IFERROR(VLOOKUP(F884,기준정보!A:B,2,FALSE),"")</f>
        <v/>
      </c>
      <c r="K884" s="110" t="str">
        <f t="shared" si="161"/>
        <v>휴무</v>
      </c>
      <c r="L884" s="113" t="str">
        <f>IFERROR(IF(E884-D884&lt;0,기준정보!$H$11-공여사들_가공!D884+공여사들_가공!E884,E884-D884),"")</f>
        <v/>
      </c>
      <c r="M884" s="113">
        <f>IF(E884&gt;=기준정보!$H$4,기준정보!$H$6,IF(E884&gt;=기준정보!$H$3,E884-기준정보!$H$3,IF(E884&gt;=기준정보!$H$2,기준정보!$H$5,IF(E884&gt;=기준정보!$H$1,E884-기준정보!$H$1,0))))</f>
        <v>0</v>
      </c>
      <c r="N884" s="113" t="str">
        <f t="shared" si="162"/>
        <v/>
      </c>
      <c r="O884" s="114" t="str">
        <f t="shared" si="163"/>
        <v/>
      </c>
      <c r="P884" s="120">
        <f t="shared" si="164"/>
        <v>0</v>
      </c>
      <c r="Q884" s="120">
        <f t="shared" si="165"/>
        <v>0</v>
      </c>
      <c r="R884" s="120">
        <f t="shared" si="168"/>
        <v>0</v>
      </c>
      <c r="S884" s="120">
        <f t="shared" si="166"/>
        <v>0</v>
      </c>
      <c r="T884" s="120" t="str">
        <f t="shared" si="158"/>
        <v/>
      </c>
      <c r="U884" s="113">
        <f>IFERROR(IF(P884&lt;8,기준정보!$H$7-N884,0),0)</f>
        <v>0</v>
      </c>
      <c r="V884" s="120">
        <f t="shared" si="167"/>
        <v>0</v>
      </c>
      <c r="W884" s="110"/>
    </row>
    <row r="885" spans="1:23">
      <c r="A885" s="89" t="s">
        <v>1149</v>
      </c>
      <c r="B885" s="89" t="s">
        <v>292</v>
      </c>
      <c r="C885" s="89" t="s">
        <v>45</v>
      </c>
      <c r="D885" s="89" t="s">
        <v>50</v>
      </c>
      <c r="E885" s="89" t="s">
        <v>50</v>
      </c>
      <c r="F885" s="102">
        <f t="shared" si="157"/>
        <v>43898</v>
      </c>
      <c r="G885" s="125" t="str">
        <f t="shared" si="159"/>
        <v>3월</v>
      </c>
      <c r="H885" s="108">
        <f t="shared" si="160"/>
        <v>7</v>
      </c>
      <c r="I885" s="108" t="str">
        <f>VLOOKUP(H885,기준정보!D:E,2,FALSE)</f>
        <v>일</v>
      </c>
      <c r="J885" s="110" t="str">
        <f>IFERROR(VLOOKUP(F885,기준정보!A:B,2,FALSE),"")</f>
        <v/>
      </c>
      <c r="K885" s="110" t="str">
        <f t="shared" si="161"/>
        <v>휴무</v>
      </c>
      <c r="L885" s="113" t="str">
        <f>IFERROR(IF(E885-D885&lt;0,기준정보!$H$11-공여사들_가공!D885+공여사들_가공!E885,E885-D885),"")</f>
        <v/>
      </c>
      <c r="M885" s="113">
        <f>IF(E885&gt;=기준정보!$H$4,기준정보!$H$6,IF(E885&gt;=기준정보!$H$3,E885-기준정보!$H$3,IF(E885&gt;=기준정보!$H$2,기준정보!$H$5,IF(E885&gt;=기준정보!$H$1,E885-기준정보!$H$1,0))))</f>
        <v>0</v>
      </c>
      <c r="N885" s="113" t="str">
        <f t="shared" si="162"/>
        <v/>
      </c>
      <c r="O885" s="114" t="str">
        <f t="shared" si="163"/>
        <v/>
      </c>
      <c r="P885" s="120">
        <f t="shared" si="164"/>
        <v>0</v>
      </c>
      <c r="Q885" s="120">
        <f t="shared" si="165"/>
        <v>0</v>
      </c>
      <c r="R885" s="120">
        <f t="shared" si="168"/>
        <v>0</v>
      </c>
      <c r="S885" s="120">
        <f t="shared" si="166"/>
        <v>0</v>
      </c>
      <c r="T885" s="120" t="str">
        <f t="shared" si="158"/>
        <v/>
      </c>
      <c r="U885" s="113">
        <f>IFERROR(IF(P885&lt;8,기준정보!$H$7-N885,0),0)</f>
        <v>0</v>
      </c>
      <c r="V885" s="120">
        <f t="shared" si="167"/>
        <v>0</v>
      </c>
      <c r="W885" s="110"/>
    </row>
    <row r="886" spans="1:23">
      <c r="A886" s="89" t="s">
        <v>1150</v>
      </c>
      <c r="B886" s="89" t="s">
        <v>294</v>
      </c>
      <c r="C886" s="89" t="s">
        <v>45</v>
      </c>
      <c r="D886" s="89" t="s">
        <v>1151</v>
      </c>
      <c r="E886" s="89" t="s">
        <v>1152</v>
      </c>
      <c r="F886" s="102">
        <f t="shared" si="157"/>
        <v>43899</v>
      </c>
      <c r="G886" s="125" t="str">
        <f t="shared" si="159"/>
        <v>3월</v>
      </c>
      <c r="H886" s="108">
        <f t="shared" si="160"/>
        <v>1</v>
      </c>
      <c r="I886" s="108" t="str">
        <f>VLOOKUP(H886,기준정보!D:E,2,FALSE)</f>
        <v>월</v>
      </c>
      <c r="J886" s="110" t="str">
        <f>IFERROR(VLOOKUP(F886,기준정보!A:B,2,FALSE),"")</f>
        <v/>
      </c>
      <c r="K886" s="110" t="str">
        <f t="shared" si="161"/>
        <v>정상근무</v>
      </c>
      <c r="L886" s="113">
        <f>IFERROR(IF(E886-D886&lt;0,기준정보!$H$11-공여사들_가공!D886+공여사들_가공!E886,E886-D886),"")</f>
        <v>0.52710648148148154</v>
      </c>
      <c r="M886" s="113" t="str">
        <f>IF(E886&gt;=기준정보!$H$4,기준정보!$H$6,IF(E886&gt;=기준정보!$H$3,E886-기준정보!$H$3,IF(E886&gt;=기준정보!$H$2,기준정보!$H$5,IF(E886&gt;=기준정보!$H$1,E886-기준정보!$H$1,0))))</f>
        <v>2:00:00</v>
      </c>
      <c r="N886" s="113">
        <f t="shared" si="162"/>
        <v>0.44377314814814822</v>
      </c>
      <c r="O886" s="114">
        <f t="shared" si="163"/>
        <v>10.650555555555556</v>
      </c>
      <c r="P886" s="120">
        <f t="shared" si="164"/>
        <v>10</v>
      </c>
      <c r="Q886" s="120">
        <f t="shared" si="165"/>
        <v>8</v>
      </c>
      <c r="R886" s="120">
        <f t="shared" si="168"/>
        <v>2</v>
      </c>
      <c r="S886" s="120">
        <f t="shared" si="166"/>
        <v>0</v>
      </c>
      <c r="T886" s="120" t="str">
        <f t="shared" si="158"/>
        <v>정</v>
      </c>
      <c r="U886" s="113">
        <f>IFERROR(IF(P886&lt;8,기준정보!$H$7-N886,0),0)</f>
        <v>0</v>
      </c>
      <c r="V886" s="120">
        <f t="shared" si="167"/>
        <v>0</v>
      </c>
      <c r="W886" s="110"/>
    </row>
    <row r="887" spans="1:23">
      <c r="A887" s="89" t="s">
        <v>1150</v>
      </c>
      <c r="B887" s="89" t="s">
        <v>295</v>
      </c>
      <c r="C887" s="89" t="s">
        <v>43</v>
      </c>
      <c r="D887" s="89" t="s">
        <v>1153</v>
      </c>
      <c r="E887" s="89" t="s">
        <v>1154</v>
      </c>
      <c r="F887" s="102">
        <f t="shared" si="157"/>
        <v>43899</v>
      </c>
      <c r="G887" s="125" t="str">
        <f t="shared" si="159"/>
        <v>3월</v>
      </c>
      <c r="H887" s="108">
        <f t="shared" si="160"/>
        <v>1</v>
      </c>
      <c r="I887" s="108" t="str">
        <f>VLOOKUP(H887,기준정보!D:E,2,FALSE)</f>
        <v>월</v>
      </c>
      <c r="J887" s="110" t="str">
        <f>IFERROR(VLOOKUP(F887,기준정보!A:B,2,FALSE),"")</f>
        <v/>
      </c>
      <c r="K887" s="110" t="str">
        <f t="shared" si="161"/>
        <v>정상근무</v>
      </c>
      <c r="L887" s="113">
        <f>IFERROR(IF(E887-D887&lt;0,기준정보!$H$11-공여사들_가공!D887+공여사들_가공!E887,E887-D887),"")</f>
        <v>0.59090277777777778</v>
      </c>
      <c r="M887" s="113" t="str">
        <f>IF(E887&gt;=기준정보!$H$4,기준정보!$H$6,IF(E887&gt;=기준정보!$H$3,E887-기준정보!$H$3,IF(E887&gt;=기준정보!$H$2,기준정보!$H$5,IF(E887&gt;=기준정보!$H$1,E887-기준정보!$H$1,0))))</f>
        <v>2:00:00</v>
      </c>
      <c r="N887" s="113">
        <f t="shared" si="162"/>
        <v>0.50756944444444441</v>
      </c>
      <c r="O887" s="114">
        <f t="shared" si="163"/>
        <v>12.181666666666667</v>
      </c>
      <c r="P887" s="120">
        <f t="shared" si="164"/>
        <v>12</v>
      </c>
      <c r="Q887" s="120">
        <f t="shared" si="165"/>
        <v>8</v>
      </c>
      <c r="R887" s="120">
        <f t="shared" si="168"/>
        <v>3</v>
      </c>
      <c r="S887" s="120">
        <f t="shared" si="166"/>
        <v>1</v>
      </c>
      <c r="T887" s="120" t="str">
        <f t="shared" si="158"/>
        <v>정</v>
      </c>
      <c r="U887" s="113">
        <f>IFERROR(IF(P887&lt;8,기준정보!$H$7-N887,0),0)</f>
        <v>0</v>
      </c>
      <c r="V887" s="120">
        <f t="shared" si="167"/>
        <v>0</v>
      </c>
      <c r="W887" s="110"/>
    </row>
    <row r="888" spans="1:23">
      <c r="A888" s="89" t="s">
        <v>1150</v>
      </c>
      <c r="B888" s="89" t="s">
        <v>296</v>
      </c>
      <c r="C888" s="89" t="s">
        <v>46</v>
      </c>
      <c r="D888" s="89" t="s">
        <v>94</v>
      </c>
      <c r="E888" s="89" t="s">
        <v>1155</v>
      </c>
      <c r="F888" s="102">
        <f t="shared" si="157"/>
        <v>43899</v>
      </c>
      <c r="G888" s="125" t="str">
        <f t="shared" si="159"/>
        <v>3월</v>
      </c>
      <c r="H888" s="108">
        <f t="shared" si="160"/>
        <v>1</v>
      </c>
      <c r="I888" s="108" t="str">
        <f>VLOOKUP(H888,기준정보!D:E,2,FALSE)</f>
        <v>월</v>
      </c>
      <c r="J888" s="110" t="str">
        <f>IFERROR(VLOOKUP(F888,기준정보!A:B,2,FALSE),"")</f>
        <v/>
      </c>
      <c r="K888" s="110" t="str">
        <f t="shared" si="161"/>
        <v>정상근무</v>
      </c>
      <c r="L888" s="113">
        <f>IFERROR(IF(E888-D888&lt;0,기준정보!$H$11-공여사들_가공!D888+공여사들_가공!E888,E888-D888),"")</f>
        <v>0.37785879629629626</v>
      </c>
      <c r="M888" s="113">
        <f>IF(E888&gt;=기준정보!$H$4,기준정보!$H$6,IF(E888&gt;=기준정보!$H$3,E888-기준정보!$H$3,IF(E888&gt;=기준정보!$H$2,기준정보!$H$5,IF(E888&gt;=기준정보!$H$1,E888-기준정보!$H$1,0))))</f>
        <v>2.0081018518518512E-2</v>
      </c>
      <c r="N888" s="113">
        <f t="shared" si="162"/>
        <v>0.35777777777777775</v>
      </c>
      <c r="O888" s="114">
        <f t="shared" si="163"/>
        <v>8.5866666666666678</v>
      </c>
      <c r="P888" s="120">
        <f t="shared" si="164"/>
        <v>8</v>
      </c>
      <c r="Q888" s="120">
        <f t="shared" si="165"/>
        <v>8</v>
      </c>
      <c r="R888" s="120">
        <f t="shared" si="168"/>
        <v>0</v>
      </c>
      <c r="S888" s="120">
        <f t="shared" si="166"/>
        <v>0</v>
      </c>
      <c r="T888" s="120" t="str">
        <f t="shared" si="158"/>
        <v>정</v>
      </c>
      <c r="U888" s="113">
        <f>IFERROR(IF(P888&lt;8,기준정보!$H$7-N888,0),0)</f>
        <v>0</v>
      </c>
      <c r="V888" s="120">
        <f t="shared" si="167"/>
        <v>0</v>
      </c>
      <c r="W888" s="110"/>
    </row>
    <row r="889" spans="1:23">
      <c r="A889" s="89" t="s">
        <v>1150</v>
      </c>
      <c r="B889" s="89" t="s">
        <v>297</v>
      </c>
      <c r="C889" s="89" t="s">
        <v>45</v>
      </c>
      <c r="D889" s="89" t="s">
        <v>67</v>
      </c>
      <c r="E889" s="89" t="s">
        <v>50</v>
      </c>
      <c r="F889" s="102">
        <f t="shared" si="157"/>
        <v>43899</v>
      </c>
      <c r="G889" s="125" t="str">
        <f t="shared" si="159"/>
        <v>3월</v>
      </c>
      <c r="H889" s="108">
        <f t="shared" si="160"/>
        <v>1</v>
      </c>
      <c r="I889" s="108" t="str">
        <f>VLOOKUP(H889,기준정보!D:E,2,FALSE)</f>
        <v>월</v>
      </c>
      <c r="J889" s="110" t="str">
        <f>IFERROR(VLOOKUP(F889,기준정보!A:B,2,FALSE),"")</f>
        <v/>
      </c>
      <c r="K889" s="110" t="str">
        <f t="shared" si="161"/>
        <v>정상근무</v>
      </c>
      <c r="L889" s="113" t="str">
        <f>IFERROR(IF(E889-D889&lt;0,기준정보!$H$11-공여사들_가공!D889+공여사들_가공!E889,E889-D889),"")</f>
        <v/>
      </c>
      <c r="M889" s="113">
        <f>IF(E889&gt;=기준정보!$H$4,기준정보!$H$6,IF(E889&gt;=기준정보!$H$3,E889-기준정보!$H$3,IF(E889&gt;=기준정보!$H$2,기준정보!$H$5,IF(E889&gt;=기준정보!$H$1,E889-기준정보!$H$1,0))))</f>
        <v>0</v>
      </c>
      <c r="N889" s="113" t="str">
        <f t="shared" si="162"/>
        <v/>
      </c>
      <c r="O889" s="114" t="str">
        <f t="shared" si="163"/>
        <v/>
      </c>
      <c r="P889" s="120">
        <f t="shared" si="164"/>
        <v>0</v>
      </c>
      <c r="Q889" s="120">
        <f t="shared" si="165"/>
        <v>0</v>
      </c>
      <c r="R889" s="120">
        <f t="shared" si="168"/>
        <v>0</v>
      </c>
      <c r="S889" s="120">
        <f t="shared" si="166"/>
        <v>0</v>
      </c>
      <c r="T889" s="120" t="str">
        <f t="shared" si="158"/>
        <v/>
      </c>
      <c r="U889" s="113">
        <f>IFERROR(IF(P889&lt;8,기준정보!$H$7-N889,0),0)</f>
        <v>0</v>
      </c>
      <c r="V889" s="120">
        <f t="shared" si="167"/>
        <v>0</v>
      </c>
      <c r="W889" s="110"/>
    </row>
    <row r="890" spans="1:23">
      <c r="A890" s="89" t="s">
        <v>1150</v>
      </c>
      <c r="B890" s="89" t="s">
        <v>298</v>
      </c>
      <c r="C890" s="89" t="s">
        <v>48</v>
      </c>
      <c r="D890" s="89" t="s">
        <v>50</v>
      </c>
      <c r="E890" s="89" t="s">
        <v>1156</v>
      </c>
      <c r="F890" s="102">
        <f t="shared" si="157"/>
        <v>43899</v>
      </c>
      <c r="G890" s="125" t="str">
        <f t="shared" si="159"/>
        <v>3월</v>
      </c>
      <c r="H890" s="108">
        <f t="shared" si="160"/>
        <v>1</v>
      </c>
      <c r="I890" s="108" t="str">
        <f>VLOOKUP(H890,기준정보!D:E,2,FALSE)</f>
        <v>월</v>
      </c>
      <c r="J890" s="110" t="str">
        <f>IFERROR(VLOOKUP(F890,기준정보!A:B,2,FALSE),"")</f>
        <v/>
      </c>
      <c r="K890" s="110" t="str">
        <f t="shared" si="161"/>
        <v>정상근무</v>
      </c>
      <c r="L890" s="113" t="str">
        <f>IFERROR(IF(E890-D890&lt;0,기준정보!$H$11-공여사들_가공!D890+공여사들_가공!E890,E890-D890),"")</f>
        <v/>
      </c>
      <c r="M890" s="113">
        <f>IF(E890&gt;=기준정보!$H$4,기준정보!$H$6,IF(E890&gt;=기준정보!$H$3,E890-기준정보!$H$3,IF(E890&gt;=기준정보!$H$2,기준정보!$H$5,IF(E890&gt;=기준정보!$H$1,E890-기준정보!$H$1,0))))</f>
        <v>1.3194444444444287E-3</v>
      </c>
      <c r="N890" s="113" t="str">
        <f t="shared" si="162"/>
        <v/>
      </c>
      <c r="O890" s="114" t="str">
        <f t="shared" si="163"/>
        <v/>
      </c>
      <c r="P890" s="120">
        <f t="shared" si="164"/>
        <v>0</v>
      </c>
      <c r="Q890" s="120">
        <f t="shared" si="165"/>
        <v>0</v>
      </c>
      <c r="R890" s="120">
        <f t="shared" si="168"/>
        <v>0</v>
      </c>
      <c r="S890" s="120">
        <f t="shared" si="166"/>
        <v>0</v>
      </c>
      <c r="T890" s="120" t="str">
        <f t="shared" si="158"/>
        <v/>
      </c>
      <c r="U890" s="113">
        <f>IFERROR(IF(P890&lt;8,기준정보!$H$7-N890,0),0)</f>
        <v>0</v>
      </c>
      <c r="V890" s="120">
        <f t="shared" si="167"/>
        <v>0</v>
      </c>
      <c r="W890" s="110"/>
    </row>
    <row r="891" spans="1:23">
      <c r="A891" s="89" t="s">
        <v>1150</v>
      </c>
      <c r="B891" s="89" t="s">
        <v>299</v>
      </c>
      <c r="C891" s="89" t="s">
        <v>47</v>
      </c>
      <c r="D891" s="89" t="s">
        <v>1157</v>
      </c>
      <c r="E891" s="89" t="s">
        <v>50</v>
      </c>
      <c r="F891" s="102">
        <f t="shared" si="157"/>
        <v>43899</v>
      </c>
      <c r="G891" s="125" t="str">
        <f t="shared" si="159"/>
        <v>3월</v>
      </c>
      <c r="H891" s="108">
        <f t="shared" si="160"/>
        <v>1</v>
      </c>
      <c r="I891" s="108" t="str">
        <f>VLOOKUP(H891,기준정보!D:E,2,FALSE)</f>
        <v>월</v>
      </c>
      <c r="J891" s="110" t="str">
        <f>IFERROR(VLOOKUP(F891,기준정보!A:B,2,FALSE),"")</f>
        <v/>
      </c>
      <c r="K891" s="110" t="str">
        <f t="shared" si="161"/>
        <v>정상근무</v>
      </c>
      <c r="L891" s="113" t="str">
        <f>IFERROR(IF(E891-D891&lt;0,기준정보!$H$11-공여사들_가공!D891+공여사들_가공!E891,E891-D891),"")</f>
        <v/>
      </c>
      <c r="M891" s="113">
        <f>IF(E891&gt;=기준정보!$H$4,기준정보!$H$6,IF(E891&gt;=기준정보!$H$3,E891-기준정보!$H$3,IF(E891&gt;=기준정보!$H$2,기준정보!$H$5,IF(E891&gt;=기준정보!$H$1,E891-기준정보!$H$1,0))))</f>
        <v>0</v>
      </c>
      <c r="N891" s="113" t="str">
        <f t="shared" si="162"/>
        <v/>
      </c>
      <c r="O891" s="114" t="str">
        <f t="shared" si="163"/>
        <v/>
      </c>
      <c r="P891" s="120">
        <f t="shared" si="164"/>
        <v>0</v>
      </c>
      <c r="Q891" s="120">
        <f t="shared" si="165"/>
        <v>0</v>
      </c>
      <c r="R891" s="120">
        <f t="shared" si="168"/>
        <v>0</v>
      </c>
      <c r="S891" s="120">
        <f t="shared" si="166"/>
        <v>0</v>
      </c>
      <c r="T891" s="120" t="str">
        <f t="shared" si="158"/>
        <v/>
      </c>
      <c r="U891" s="113">
        <f>IFERROR(IF(P891&lt;8,기준정보!$H$7-N891,0),0)</f>
        <v>0</v>
      </c>
      <c r="V891" s="120">
        <f t="shared" si="167"/>
        <v>0</v>
      </c>
      <c r="W891" s="110"/>
    </row>
    <row r="892" spans="1:23">
      <c r="A892" s="89" t="s">
        <v>1150</v>
      </c>
      <c r="B892" s="89" t="s">
        <v>300</v>
      </c>
      <c r="C892" s="89" t="s">
        <v>47</v>
      </c>
      <c r="D892" s="89" t="s">
        <v>802</v>
      </c>
      <c r="E892" s="89" t="s">
        <v>1158</v>
      </c>
      <c r="F892" s="102">
        <f t="shared" si="157"/>
        <v>43899</v>
      </c>
      <c r="G892" s="125" t="str">
        <f t="shared" si="159"/>
        <v>3월</v>
      </c>
      <c r="H892" s="108">
        <f t="shared" si="160"/>
        <v>1</v>
      </c>
      <c r="I892" s="108" t="str">
        <f>VLOOKUP(H892,기준정보!D:E,2,FALSE)</f>
        <v>월</v>
      </c>
      <c r="J892" s="110" t="str">
        <f>IFERROR(VLOOKUP(F892,기준정보!A:B,2,FALSE),"")</f>
        <v/>
      </c>
      <c r="K892" s="110" t="str">
        <f t="shared" si="161"/>
        <v>정상근무</v>
      </c>
      <c r="L892" s="113">
        <f>IFERROR(IF(E892-D892&lt;0,기준정보!$H$11-공여사들_가공!D892+공여사들_가공!E892,E892-D892),"")</f>
        <v>0.48679398148148156</v>
      </c>
      <c r="M892" s="113" t="str">
        <f>IF(E892&gt;=기준정보!$H$4,기준정보!$H$6,IF(E892&gt;=기준정보!$H$3,E892-기준정보!$H$3,IF(E892&gt;=기준정보!$H$2,기준정보!$H$5,IF(E892&gt;=기준정보!$H$1,E892-기준정보!$H$1,0))))</f>
        <v>2:00:00</v>
      </c>
      <c r="N892" s="113">
        <f t="shared" si="162"/>
        <v>0.40346064814814825</v>
      </c>
      <c r="O892" s="114">
        <f t="shared" si="163"/>
        <v>9.6830555555555549</v>
      </c>
      <c r="P892" s="120">
        <f t="shared" si="164"/>
        <v>9</v>
      </c>
      <c r="Q892" s="120">
        <f t="shared" si="165"/>
        <v>8</v>
      </c>
      <c r="R892" s="120">
        <f t="shared" si="168"/>
        <v>1</v>
      </c>
      <c r="S892" s="120">
        <f t="shared" si="166"/>
        <v>0</v>
      </c>
      <c r="T892" s="120" t="str">
        <f t="shared" si="158"/>
        <v>정</v>
      </c>
      <c r="U892" s="113">
        <f>IFERROR(IF(P892&lt;8,기준정보!$H$7-N892,0),0)</f>
        <v>0</v>
      </c>
      <c r="V892" s="120">
        <f t="shared" si="167"/>
        <v>0</v>
      </c>
      <c r="W892" s="110"/>
    </row>
    <row r="893" spans="1:23">
      <c r="A893" s="89" t="s">
        <v>1150</v>
      </c>
      <c r="B893" s="89" t="s">
        <v>301</v>
      </c>
      <c r="C893" s="89" t="s">
        <v>44</v>
      </c>
      <c r="D893" s="89" t="s">
        <v>121</v>
      </c>
      <c r="E893" s="89" t="s">
        <v>1159</v>
      </c>
      <c r="F893" s="102">
        <f t="shared" si="157"/>
        <v>43899</v>
      </c>
      <c r="G893" s="125" t="str">
        <f t="shared" si="159"/>
        <v>3월</v>
      </c>
      <c r="H893" s="108">
        <f t="shared" si="160"/>
        <v>1</v>
      </c>
      <c r="I893" s="108" t="str">
        <f>VLOOKUP(H893,기준정보!D:E,2,FALSE)</f>
        <v>월</v>
      </c>
      <c r="J893" s="110" t="str">
        <f>IFERROR(VLOOKUP(F893,기준정보!A:B,2,FALSE),"")</f>
        <v/>
      </c>
      <c r="K893" s="110" t="str">
        <f t="shared" si="161"/>
        <v>정상근무</v>
      </c>
      <c r="L893" s="113">
        <f>IFERROR(IF(E893-D893&lt;0,기준정보!$H$11-공여사들_가공!D893+공여사들_가공!E893,E893-D893),"")</f>
        <v>0.38915509259259257</v>
      </c>
      <c r="M893" s="113">
        <f>IF(E893&gt;=기준정보!$H$4,기준정보!$H$6,IF(E893&gt;=기준정보!$H$3,E893-기준정보!$H$3,IF(E893&gt;=기준정보!$H$2,기준정보!$H$5,IF(E893&gt;=기준정보!$H$1,E893-기준정보!$H$1,0))))</f>
        <v>2.8854166666666625E-2</v>
      </c>
      <c r="N893" s="113">
        <f t="shared" si="162"/>
        <v>0.36030092592592594</v>
      </c>
      <c r="O893" s="114">
        <f t="shared" si="163"/>
        <v>8.6472222222222221</v>
      </c>
      <c r="P893" s="120">
        <f t="shared" si="164"/>
        <v>8</v>
      </c>
      <c r="Q893" s="120">
        <f t="shared" si="165"/>
        <v>8</v>
      </c>
      <c r="R893" s="120">
        <f t="shared" si="168"/>
        <v>0</v>
      </c>
      <c r="S893" s="120">
        <f t="shared" si="166"/>
        <v>0</v>
      </c>
      <c r="T893" s="120" t="str">
        <f t="shared" si="158"/>
        <v>정</v>
      </c>
      <c r="U893" s="113">
        <f>IFERROR(IF(P893&lt;8,기준정보!$H$7-N893,0),0)</f>
        <v>0</v>
      </c>
      <c r="V893" s="120">
        <f t="shared" si="167"/>
        <v>0</v>
      </c>
      <c r="W893" s="110"/>
    </row>
    <row r="894" spans="1:23">
      <c r="A894" s="89" t="s">
        <v>1150</v>
      </c>
      <c r="B894" s="89" t="s">
        <v>288</v>
      </c>
      <c r="C894" s="89" t="s">
        <v>45</v>
      </c>
      <c r="D894" s="89" t="s">
        <v>1160</v>
      </c>
      <c r="E894" s="89" t="s">
        <v>1161</v>
      </c>
      <c r="F894" s="102">
        <f t="shared" si="157"/>
        <v>43899</v>
      </c>
      <c r="G894" s="125" t="str">
        <f t="shared" si="159"/>
        <v>3월</v>
      </c>
      <c r="H894" s="108">
        <f t="shared" si="160"/>
        <v>1</v>
      </c>
      <c r="I894" s="108" t="str">
        <f>VLOOKUP(H894,기준정보!D:E,2,FALSE)</f>
        <v>월</v>
      </c>
      <c r="J894" s="110" t="str">
        <f>IFERROR(VLOOKUP(F894,기준정보!A:B,2,FALSE),"")</f>
        <v/>
      </c>
      <c r="K894" s="110" t="str">
        <f t="shared" si="161"/>
        <v>정상근무</v>
      </c>
      <c r="L894" s="113">
        <f>IFERROR(IF(E894-D894&lt;0,기준정보!$H$11-공여사들_가공!D894+공여사들_가공!E894,E894-D894),"")</f>
        <v>0.51937500000000003</v>
      </c>
      <c r="M894" s="113" t="str">
        <f>IF(E894&gt;=기준정보!$H$4,기준정보!$H$6,IF(E894&gt;=기준정보!$H$3,E894-기준정보!$H$3,IF(E894&gt;=기준정보!$H$2,기준정보!$H$5,IF(E894&gt;=기준정보!$H$1,E894-기준정보!$H$1,0))))</f>
        <v>2:00:00</v>
      </c>
      <c r="N894" s="113">
        <f t="shared" si="162"/>
        <v>0.43604166666666672</v>
      </c>
      <c r="O894" s="114">
        <f t="shared" si="163"/>
        <v>10.465</v>
      </c>
      <c r="P894" s="120">
        <f t="shared" si="164"/>
        <v>10</v>
      </c>
      <c r="Q894" s="120">
        <f t="shared" si="165"/>
        <v>8</v>
      </c>
      <c r="R894" s="120">
        <f t="shared" si="168"/>
        <v>2</v>
      </c>
      <c r="S894" s="120">
        <f t="shared" si="166"/>
        <v>0</v>
      </c>
      <c r="T894" s="120" t="str">
        <f t="shared" si="158"/>
        <v>정</v>
      </c>
      <c r="U894" s="113">
        <f>IFERROR(IF(P894&lt;8,기준정보!$H$7-N894,0),0)</f>
        <v>0</v>
      </c>
      <c r="V894" s="120">
        <f t="shared" si="167"/>
        <v>0</v>
      </c>
      <c r="W894" s="110"/>
    </row>
    <row r="895" spans="1:23">
      <c r="A895" s="89" t="s">
        <v>1150</v>
      </c>
      <c r="B895" s="89" t="s">
        <v>289</v>
      </c>
      <c r="C895" s="89" t="s">
        <v>44</v>
      </c>
      <c r="D895" s="89" t="s">
        <v>1162</v>
      </c>
      <c r="E895" s="89" t="s">
        <v>50</v>
      </c>
      <c r="F895" s="102">
        <f t="shared" si="157"/>
        <v>43899</v>
      </c>
      <c r="G895" s="125" t="str">
        <f t="shared" si="159"/>
        <v>3월</v>
      </c>
      <c r="H895" s="108">
        <f t="shared" si="160"/>
        <v>1</v>
      </c>
      <c r="I895" s="108" t="str">
        <f>VLOOKUP(H895,기준정보!D:E,2,FALSE)</f>
        <v>월</v>
      </c>
      <c r="J895" s="110" t="str">
        <f>IFERROR(VLOOKUP(F895,기준정보!A:B,2,FALSE),"")</f>
        <v/>
      </c>
      <c r="K895" s="110" t="str">
        <f t="shared" si="161"/>
        <v>정상근무</v>
      </c>
      <c r="L895" s="113" t="str">
        <f>IFERROR(IF(E895-D895&lt;0,기준정보!$H$11-공여사들_가공!D895+공여사들_가공!E895,E895-D895),"")</f>
        <v/>
      </c>
      <c r="M895" s="113">
        <f>IF(E895&gt;=기준정보!$H$4,기준정보!$H$6,IF(E895&gt;=기준정보!$H$3,E895-기준정보!$H$3,IF(E895&gt;=기준정보!$H$2,기준정보!$H$5,IF(E895&gt;=기준정보!$H$1,E895-기준정보!$H$1,0))))</f>
        <v>0</v>
      </c>
      <c r="N895" s="113" t="str">
        <f t="shared" si="162"/>
        <v/>
      </c>
      <c r="O895" s="114" t="str">
        <f t="shared" si="163"/>
        <v/>
      </c>
      <c r="P895" s="120">
        <f t="shared" si="164"/>
        <v>0</v>
      </c>
      <c r="Q895" s="120">
        <f t="shared" si="165"/>
        <v>0</v>
      </c>
      <c r="R895" s="120">
        <f t="shared" si="168"/>
        <v>0</v>
      </c>
      <c r="S895" s="120">
        <f t="shared" si="166"/>
        <v>0</v>
      </c>
      <c r="T895" s="120" t="str">
        <f t="shared" si="158"/>
        <v/>
      </c>
      <c r="U895" s="113">
        <f>IFERROR(IF(P895&lt;8,기준정보!$H$7-N895,0),0)</f>
        <v>0</v>
      </c>
      <c r="V895" s="120">
        <f t="shared" si="167"/>
        <v>0</v>
      </c>
      <c r="W895" s="110"/>
    </row>
    <row r="896" spans="1:23">
      <c r="A896" s="89" t="s">
        <v>1150</v>
      </c>
      <c r="B896" s="89" t="s">
        <v>290</v>
      </c>
      <c r="C896" s="89" t="s">
        <v>49</v>
      </c>
      <c r="D896" s="89" t="s">
        <v>50</v>
      </c>
      <c r="E896" s="89" t="s">
        <v>50</v>
      </c>
      <c r="F896" s="102">
        <f t="shared" si="157"/>
        <v>43899</v>
      </c>
      <c r="G896" s="125" t="str">
        <f t="shared" si="159"/>
        <v>3월</v>
      </c>
      <c r="H896" s="108">
        <f t="shared" si="160"/>
        <v>1</v>
      </c>
      <c r="I896" s="108" t="str">
        <f>VLOOKUP(H896,기준정보!D:E,2,FALSE)</f>
        <v>월</v>
      </c>
      <c r="J896" s="110" t="str">
        <f>IFERROR(VLOOKUP(F896,기준정보!A:B,2,FALSE),"")</f>
        <v/>
      </c>
      <c r="K896" s="110" t="str">
        <f t="shared" si="161"/>
        <v>정상근무</v>
      </c>
      <c r="L896" s="113" t="str">
        <f>IFERROR(IF(E896-D896&lt;0,기준정보!$H$11-공여사들_가공!D896+공여사들_가공!E896,E896-D896),"")</f>
        <v/>
      </c>
      <c r="M896" s="113">
        <f>IF(E896&gt;=기준정보!$H$4,기준정보!$H$6,IF(E896&gt;=기준정보!$H$3,E896-기준정보!$H$3,IF(E896&gt;=기준정보!$H$2,기준정보!$H$5,IF(E896&gt;=기준정보!$H$1,E896-기준정보!$H$1,0))))</f>
        <v>0</v>
      </c>
      <c r="N896" s="113" t="str">
        <f t="shared" si="162"/>
        <v/>
      </c>
      <c r="O896" s="114" t="str">
        <f t="shared" si="163"/>
        <v/>
      </c>
      <c r="P896" s="120">
        <f t="shared" si="164"/>
        <v>0</v>
      </c>
      <c r="Q896" s="120">
        <f t="shared" si="165"/>
        <v>0</v>
      </c>
      <c r="R896" s="120">
        <f t="shared" si="168"/>
        <v>0</v>
      </c>
      <c r="S896" s="120">
        <f t="shared" si="166"/>
        <v>0</v>
      </c>
      <c r="T896" s="120" t="str">
        <f t="shared" si="158"/>
        <v/>
      </c>
      <c r="U896" s="113">
        <f>IFERROR(IF(P896&lt;8,기준정보!$H$7-N896,0),0)</f>
        <v>0</v>
      </c>
      <c r="V896" s="120">
        <f t="shared" si="167"/>
        <v>0</v>
      </c>
      <c r="W896" s="110"/>
    </row>
    <row r="897" spans="1:23">
      <c r="A897" s="89" t="s">
        <v>1150</v>
      </c>
      <c r="B897" s="89" t="s">
        <v>291</v>
      </c>
      <c r="C897" s="89" t="s">
        <v>309</v>
      </c>
      <c r="D897" s="89" t="s">
        <v>1163</v>
      </c>
      <c r="E897" s="89" t="s">
        <v>1164</v>
      </c>
      <c r="F897" s="102">
        <f t="shared" si="157"/>
        <v>43899</v>
      </c>
      <c r="G897" s="125" t="str">
        <f t="shared" si="159"/>
        <v>3월</v>
      </c>
      <c r="H897" s="108">
        <f t="shared" si="160"/>
        <v>1</v>
      </c>
      <c r="I897" s="108" t="str">
        <f>VLOOKUP(H897,기준정보!D:E,2,FALSE)</f>
        <v>월</v>
      </c>
      <c r="J897" s="110" t="str">
        <f>IFERROR(VLOOKUP(F897,기준정보!A:B,2,FALSE),"")</f>
        <v/>
      </c>
      <c r="K897" s="110" t="str">
        <f t="shared" si="161"/>
        <v>정상근무</v>
      </c>
      <c r="L897" s="113">
        <f>IFERROR(IF(E897-D897&lt;0,기준정보!$H$11-공여사들_가공!D897+공여사들_가공!E897,E897-D897),"")</f>
        <v>0.48400462962962959</v>
      </c>
      <c r="M897" s="113" t="str">
        <f>IF(E897&gt;=기준정보!$H$4,기준정보!$H$6,IF(E897&gt;=기준정보!$H$3,E897-기준정보!$H$3,IF(E897&gt;=기준정보!$H$2,기준정보!$H$5,IF(E897&gt;=기준정보!$H$1,E897-기준정보!$H$1,0))))</f>
        <v>2:00:00</v>
      </c>
      <c r="N897" s="113">
        <f t="shared" si="162"/>
        <v>0.40067129629629628</v>
      </c>
      <c r="O897" s="114">
        <f t="shared" si="163"/>
        <v>9.6161111111111115</v>
      </c>
      <c r="P897" s="120">
        <f t="shared" si="164"/>
        <v>9</v>
      </c>
      <c r="Q897" s="120">
        <f t="shared" si="165"/>
        <v>8</v>
      </c>
      <c r="R897" s="120">
        <f t="shared" si="168"/>
        <v>1</v>
      </c>
      <c r="S897" s="120">
        <f t="shared" si="166"/>
        <v>0</v>
      </c>
      <c r="T897" s="120" t="str">
        <f t="shared" si="158"/>
        <v>정</v>
      </c>
      <c r="U897" s="113">
        <f>IFERROR(IF(P897&lt;8,기준정보!$H$7-N897,0),0)</f>
        <v>0</v>
      </c>
      <c r="V897" s="120">
        <f t="shared" si="167"/>
        <v>0</v>
      </c>
      <c r="W897" s="110"/>
    </row>
    <row r="898" spans="1:23">
      <c r="A898" s="89" t="s">
        <v>1150</v>
      </c>
      <c r="B898" s="89" t="s">
        <v>292</v>
      </c>
      <c r="C898" s="89" t="s">
        <v>45</v>
      </c>
      <c r="D898" s="89" t="s">
        <v>1165</v>
      </c>
      <c r="E898" s="89" t="s">
        <v>1166</v>
      </c>
      <c r="F898" s="102">
        <f t="shared" ref="F898:F961" si="169">DATE(LEFT(A898,4),MID(A898,6,2),MID(A898,9,2))</f>
        <v>43899</v>
      </c>
      <c r="G898" s="125" t="str">
        <f t="shared" si="159"/>
        <v>3월</v>
      </c>
      <c r="H898" s="108">
        <f t="shared" si="160"/>
        <v>1</v>
      </c>
      <c r="I898" s="108" t="str">
        <f>VLOOKUP(H898,기준정보!D:E,2,FALSE)</f>
        <v>월</v>
      </c>
      <c r="J898" s="110" t="str">
        <f>IFERROR(VLOOKUP(F898,기준정보!A:B,2,FALSE),"")</f>
        <v/>
      </c>
      <c r="K898" s="110" t="str">
        <f t="shared" si="161"/>
        <v>정상근무</v>
      </c>
      <c r="L898" s="113">
        <f>IFERROR(IF(E898-D898&lt;0,기준정보!$H$11-공여사들_가공!D898+공여사들_가공!E898,E898-D898),"")</f>
        <v>0.44979166666666665</v>
      </c>
      <c r="M898" s="113" t="str">
        <f>IF(E898&gt;=기준정보!$H$4,기준정보!$H$6,IF(E898&gt;=기준정보!$H$3,E898-기준정보!$H$3,IF(E898&gt;=기준정보!$H$2,기준정보!$H$5,IF(E898&gt;=기준정보!$H$1,E898-기준정보!$H$1,0))))</f>
        <v>2:00:00</v>
      </c>
      <c r="N898" s="113">
        <f t="shared" si="162"/>
        <v>0.36645833333333333</v>
      </c>
      <c r="O898" s="114">
        <f t="shared" si="163"/>
        <v>8.7949999999999999</v>
      </c>
      <c r="P898" s="120">
        <f t="shared" si="164"/>
        <v>8</v>
      </c>
      <c r="Q898" s="120">
        <f t="shared" si="165"/>
        <v>8</v>
      </c>
      <c r="R898" s="120">
        <f t="shared" si="168"/>
        <v>0</v>
      </c>
      <c r="S898" s="120">
        <f t="shared" si="166"/>
        <v>0</v>
      </c>
      <c r="T898" s="120" t="str">
        <f t="shared" ref="T898:T961" si="170">IF(AND(K898="휴무",P898&gt;0),"특",IF(P898&gt;0,"정",""))</f>
        <v>정</v>
      </c>
      <c r="U898" s="113">
        <f>IFERROR(IF(P898&lt;8,기준정보!$H$7-N898,0),0)</f>
        <v>0</v>
      </c>
      <c r="V898" s="120">
        <f t="shared" si="167"/>
        <v>0</v>
      </c>
      <c r="W898" s="110"/>
    </row>
    <row r="899" spans="1:23">
      <c r="A899" s="89" t="s">
        <v>1167</v>
      </c>
      <c r="B899" s="89" t="s">
        <v>294</v>
      </c>
      <c r="C899" s="89" t="s">
        <v>45</v>
      </c>
      <c r="D899" s="89" t="s">
        <v>167</v>
      </c>
      <c r="E899" s="89" t="s">
        <v>1168</v>
      </c>
      <c r="F899" s="102">
        <f t="shared" si="169"/>
        <v>43900</v>
      </c>
      <c r="G899" s="125" t="str">
        <f t="shared" ref="G899:G962" si="171">MONTH(F899)&amp;"월"</f>
        <v>3월</v>
      </c>
      <c r="H899" s="108">
        <f t="shared" ref="H899:H962" si="172">WEEKDAY(F899,2)</f>
        <v>2</v>
      </c>
      <c r="I899" s="108" t="str">
        <f>VLOOKUP(H899,기준정보!D:E,2,FALSE)</f>
        <v>화</v>
      </c>
      <c r="J899" s="110" t="str">
        <f>IFERROR(VLOOKUP(F899,기준정보!A:B,2,FALSE),"")</f>
        <v/>
      </c>
      <c r="K899" s="110" t="str">
        <f t="shared" ref="K899:K962" si="173">IF(OR(I899="토",I899="일"),"휴무",IF(J899="","정상근무","휴무"))</f>
        <v>정상근무</v>
      </c>
      <c r="L899" s="113">
        <f>IFERROR(IF(E899-D899&lt;0,기준정보!$H$11-공여사들_가공!D899+공여사들_가공!E899,E899-D899),"")</f>
        <v>0.49251157407407414</v>
      </c>
      <c r="M899" s="113" t="str">
        <f>IF(E899&gt;=기준정보!$H$4,기준정보!$H$6,IF(E899&gt;=기준정보!$H$3,E899-기준정보!$H$3,IF(E899&gt;=기준정보!$H$2,기준정보!$H$5,IF(E899&gt;=기준정보!$H$1,E899-기준정보!$H$1,0))))</f>
        <v>2:00:00</v>
      </c>
      <c r="N899" s="113">
        <f t="shared" ref="N899:N962" si="174">IFERROR(L899-M899,"")</f>
        <v>0.40917824074074083</v>
      </c>
      <c r="O899" s="114">
        <f t="shared" ref="O899:O962" si="175">IFERROR(HOUR(N899)+MINUTE(N899)/60+SECOND(N899)/3600,"")</f>
        <v>9.8202777777777772</v>
      </c>
      <c r="P899" s="120">
        <f t="shared" ref="P899:P962" si="176">IFERROR(ROUNDDOWN(O899,0),0)</f>
        <v>9</v>
      </c>
      <c r="Q899" s="120">
        <f t="shared" ref="Q899:Q962" si="177">IF(P899&lt;8,P899,8)</f>
        <v>8</v>
      </c>
      <c r="R899" s="120">
        <f t="shared" si="168"/>
        <v>1</v>
      </c>
      <c r="S899" s="120">
        <f t="shared" ref="S899:S962" si="178">P899-Q899-R899</f>
        <v>0</v>
      </c>
      <c r="T899" s="120" t="str">
        <f t="shared" si="170"/>
        <v>정</v>
      </c>
      <c r="U899" s="113">
        <f>IFERROR(IF(P899&lt;8,기준정보!$H$7-N899,0),0)</f>
        <v>0</v>
      </c>
      <c r="V899" s="120">
        <f t="shared" ref="V899:V962" si="179">ROUND(IFERROR(HOUR(U899)+MINUTE(U899)/60+SECOND(U899)/3600,"")*60,0)</f>
        <v>0</v>
      </c>
      <c r="W899" s="110"/>
    </row>
    <row r="900" spans="1:23">
      <c r="A900" s="89" t="s">
        <v>1167</v>
      </c>
      <c r="B900" s="89" t="s">
        <v>295</v>
      </c>
      <c r="C900" s="89" t="s">
        <v>43</v>
      </c>
      <c r="D900" s="89" t="s">
        <v>91</v>
      </c>
      <c r="E900" s="89" t="s">
        <v>1169</v>
      </c>
      <c r="F900" s="102">
        <f t="shared" si="169"/>
        <v>43900</v>
      </c>
      <c r="G900" s="125" t="str">
        <f t="shared" si="171"/>
        <v>3월</v>
      </c>
      <c r="H900" s="108">
        <f t="shared" si="172"/>
        <v>2</v>
      </c>
      <c r="I900" s="108" t="str">
        <f>VLOOKUP(H900,기준정보!D:E,2,FALSE)</f>
        <v>화</v>
      </c>
      <c r="J900" s="110" t="str">
        <f>IFERROR(VLOOKUP(F900,기준정보!A:B,2,FALSE),"")</f>
        <v/>
      </c>
      <c r="K900" s="110" t="str">
        <f t="shared" si="173"/>
        <v>정상근무</v>
      </c>
      <c r="L900" s="113">
        <f>IFERROR(IF(E900-D900&lt;0,기준정보!$H$11-공여사들_가공!D900+공여사들_가공!E900,E900-D900),"")</f>
        <v>0.6818981481481482</v>
      </c>
      <c r="M900" s="113">
        <f>IF(E900&gt;=기준정보!$H$4,기준정보!$H$6,IF(E900&gt;=기준정보!$H$3,E900-기준정보!$H$3,IF(E900&gt;=기준정보!$H$2,기준정보!$H$5,IF(E900&gt;=기준정보!$H$1,E900-기준정보!$H$1,0))))</f>
        <v>0</v>
      </c>
      <c r="N900" s="113">
        <f t="shared" si="174"/>
        <v>0.6818981481481482</v>
      </c>
      <c r="O900" s="114">
        <f t="shared" si="175"/>
        <v>16.365555555555556</v>
      </c>
      <c r="P900" s="120">
        <f t="shared" si="176"/>
        <v>16</v>
      </c>
      <c r="Q900" s="120">
        <f t="shared" si="177"/>
        <v>8</v>
      </c>
      <c r="R900" s="120">
        <f t="shared" si="168"/>
        <v>3</v>
      </c>
      <c r="S900" s="120">
        <f t="shared" si="178"/>
        <v>5</v>
      </c>
      <c r="T900" s="120" t="str">
        <f t="shared" si="170"/>
        <v>정</v>
      </c>
      <c r="U900" s="113">
        <f>IFERROR(IF(P900&lt;8,기준정보!$H$7-N900,0),0)</f>
        <v>0</v>
      </c>
      <c r="V900" s="120">
        <f t="shared" si="179"/>
        <v>0</v>
      </c>
      <c r="W900" s="110"/>
    </row>
    <row r="901" spans="1:23">
      <c r="A901" s="89" t="s">
        <v>1167</v>
      </c>
      <c r="B901" s="89" t="s">
        <v>296</v>
      </c>
      <c r="C901" s="89" t="s">
        <v>46</v>
      </c>
      <c r="D901" s="89" t="s">
        <v>129</v>
      </c>
      <c r="E901" s="89" t="s">
        <v>199</v>
      </c>
      <c r="F901" s="102">
        <f t="shared" si="169"/>
        <v>43900</v>
      </c>
      <c r="G901" s="125" t="str">
        <f t="shared" si="171"/>
        <v>3월</v>
      </c>
      <c r="H901" s="108">
        <f t="shared" si="172"/>
        <v>2</v>
      </c>
      <c r="I901" s="108" t="str">
        <f>VLOOKUP(H901,기준정보!D:E,2,FALSE)</f>
        <v>화</v>
      </c>
      <c r="J901" s="110" t="str">
        <f>IFERROR(VLOOKUP(F901,기준정보!A:B,2,FALSE),"")</f>
        <v/>
      </c>
      <c r="K901" s="110" t="str">
        <f t="shared" si="173"/>
        <v>정상근무</v>
      </c>
      <c r="L901" s="113">
        <f>IFERROR(IF(E901-D901&lt;0,기준정보!$H$11-공여사들_가공!D901+공여사들_가공!E901,E901-D901),"")</f>
        <v>0.37608796296296304</v>
      </c>
      <c r="M901" s="113">
        <f>IF(E901&gt;=기준정보!$H$4,기준정보!$H$6,IF(E901&gt;=기준정보!$H$3,E901-기준정보!$H$3,IF(E901&gt;=기준정보!$H$2,기준정보!$H$5,IF(E901&gt;=기준정보!$H$1,E901-기준정보!$H$1,0))))</f>
        <v>2.2442129629629659E-2</v>
      </c>
      <c r="N901" s="113">
        <f t="shared" si="174"/>
        <v>0.35364583333333338</v>
      </c>
      <c r="O901" s="114">
        <f t="shared" si="175"/>
        <v>8.4874999999999989</v>
      </c>
      <c r="P901" s="120">
        <f t="shared" si="176"/>
        <v>8</v>
      </c>
      <c r="Q901" s="120">
        <f t="shared" si="177"/>
        <v>8</v>
      </c>
      <c r="R901" s="120">
        <f t="shared" si="168"/>
        <v>0</v>
      </c>
      <c r="S901" s="120">
        <f t="shared" si="178"/>
        <v>0</v>
      </c>
      <c r="T901" s="120" t="str">
        <f t="shared" si="170"/>
        <v>정</v>
      </c>
      <c r="U901" s="113">
        <f>IFERROR(IF(P901&lt;8,기준정보!$H$7-N901,0),0)</f>
        <v>0</v>
      </c>
      <c r="V901" s="120">
        <f t="shared" si="179"/>
        <v>0</v>
      </c>
      <c r="W901" s="110"/>
    </row>
    <row r="902" spans="1:23">
      <c r="A902" s="89" t="s">
        <v>1167</v>
      </c>
      <c r="B902" s="89" t="s">
        <v>297</v>
      </c>
      <c r="C902" s="89" t="s">
        <v>45</v>
      </c>
      <c r="D902" s="89" t="s">
        <v>228</v>
      </c>
      <c r="E902" s="89" t="s">
        <v>1170</v>
      </c>
      <c r="F902" s="102">
        <f t="shared" si="169"/>
        <v>43900</v>
      </c>
      <c r="G902" s="125" t="str">
        <f t="shared" si="171"/>
        <v>3월</v>
      </c>
      <c r="H902" s="108">
        <f t="shared" si="172"/>
        <v>2</v>
      </c>
      <c r="I902" s="108" t="str">
        <f>VLOOKUP(H902,기준정보!D:E,2,FALSE)</f>
        <v>화</v>
      </c>
      <c r="J902" s="110" t="str">
        <f>IFERROR(VLOOKUP(F902,기준정보!A:B,2,FALSE),"")</f>
        <v/>
      </c>
      <c r="K902" s="110" t="str">
        <f t="shared" si="173"/>
        <v>정상근무</v>
      </c>
      <c r="L902" s="113">
        <f>IFERROR(IF(E902-D902&lt;0,기준정보!$H$11-공여사들_가공!D902+공여사들_가공!E902,E902-D902),"")</f>
        <v>0.34383101851851844</v>
      </c>
      <c r="M902" s="113" t="str">
        <f>IF(E902&gt;=기준정보!$H$4,기준정보!$H$6,IF(E902&gt;=기준정보!$H$3,E902-기준정보!$H$3,IF(E902&gt;=기준정보!$H$2,기준정보!$H$5,IF(E902&gt;=기준정보!$H$1,E902-기준정보!$H$1,0))))</f>
        <v>1:00:00</v>
      </c>
      <c r="N902" s="113">
        <f t="shared" si="174"/>
        <v>0.30216435185185175</v>
      </c>
      <c r="O902" s="114">
        <f t="shared" si="175"/>
        <v>7.2519444444444447</v>
      </c>
      <c r="P902" s="120">
        <f t="shared" si="176"/>
        <v>7</v>
      </c>
      <c r="Q902" s="120">
        <f t="shared" si="177"/>
        <v>7</v>
      </c>
      <c r="R902" s="120">
        <f t="shared" si="168"/>
        <v>0</v>
      </c>
      <c r="S902" s="120">
        <f t="shared" si="178"/>
        <v>0</v>
      </c>
      <c r="T902" s="120" t="str">
        <f t="shared" si="170"/>
        <v>정</v>
      </c>
      <c r="U902" s="113">
        <f>IFERROR(IF(P902&lt;8,기준정보!$H$7-N902,0),0)</f>
        <v>3.1168981481481561E-2</v>
      </c>
      <c r="V902" s="120">
        <f t="shared" si="179"/>
        <v>45</v>
      </c>
      <c r="W902" s="110"/>
    </row>
    <row r="903" spans="1:23">
      <c r="A903" s="89" t="s">
        <v>1167</v>
      </c>
      <c r="B903" s="89" t="s">
        <v>298</v>
      </c>
      <c r="C903" s="89" t="s">
        <v>48</v>
      </c>
      <c r="D903" s="89" t="s">
        <v>148</v>
      </c>
      <c r="E903" s="89" t="s">
        <v>50</v>
      </c>
      <c r="F903" s="102">
        <f t="shared" si="169"/>
        <v>43900</v>
      </c>
      <c r="G903" s="125" t="str">
        <f t="shared" si="171"/>
        <v>3월</v>
      </c>
      <c r="H903" s="108">
        <f t="shared" si="172"/>
        <v>2</v>
      </c>
      <c r="I903" s="108" t="str">
        <f>VLOOKUP(H903,기준정보!D:E,2,FALSE)</f>
        <v>화</v>
      </c>
      <c r="J903" s="110" t="str">
        <f>IFERROR(VLOOKUP(F903,기준정보!A:B,2,FALSE),"")</f>
        <v/>
      </c>
      <c r="K903" s="110" t="str">
        <f t="shared" si="173"/>
        <v>정상근무</v>
      </c>
      <c r="L903" s="113" t="str">
        <f>IFERROR(IF(E903-D903&lt;0,기준정보!$H$11-공여사들_가공!D903+공여사들_가공!E903,E903-D903),"")</f>
        <v/>
      </c>
      <c r="M903" s="113">
        <f>IF(E903&gt;=기준정보!$H$4,기준정보!$H$6,IF(E903&gt;=기준정보!$H$3,E903-기준정보!$H$3,IF(E903&gt;=기준정보!$H$2,기준정보!$H$5,IF(E903&gt;=기준정보!$H$1,E903-기준정보!$H$1,0))))</f>
        <v>0</v>
      </c>
      <c r="N903" s="113" t="str">
        <f t="shared" si="174"/>
        <v/>
      </c>
      <c r="O903" s="114" t="str">
        <f t="shared" si="175"/>
        <v/>
      </c>
      <c r="P903" s="120">
        <f t="shared" si="176"/>
        <v>0</v>
      </c>
      <c r="Q903" s="120">
        <f t="shared" si="177"/>
        <v>0</v>
      </c>
      <c r="R903" s="120">
        <f t="shared" si="168"/>
        <v>0</v>
      </c>
      <c r="S903" s="120">
        <f t="shared" si="178"/>
        <v>0</v>
      </c>
      <c r="T903" s="120" t="str">
        <f t="shared" si="170"/>
        <v/>
      </c>
      <c r="U903" s="113">
        <f>IFERROR(IF(P903&lt;8,기준정보!$H$7-N903,0),0)</f>
        <v>0</v>
      </c>
      <c r="V903" s="120">
        <f t="shared" si="179"/>
        <v>0</v>
      </c>
      <c r="W903" s="110"/>
    </row>
    <row r="904" spans="1:23">
      <c r="A904" s="89" t="s">
        <v>1167</v>
      </c>
      <c r="B904" s="89" t="s">
        <v>299</v>
      </c>
      <c r="C904" s="89" t="s">
        <v>47</v>
      </c>
      <c r="D904" s="89" t="s">
        <v>212</v>
      </c>
      <c r="E904" s="89" t="s">
        <v>1171</v>
      </c>
      <c r="F904" s="102">
        <f t="shared" si="169"/>
        <v>43900</v>
      </c>
      <c r="G904" s="125" t="str">
        <f t="shared" si="171"/>
        <v>3월</v>
      </c>
      <c r="H904" s="108">
        <f t="shared" si="172"/>
        <v>2</v>
      </c>
      <c r="I904" s="108" t="str">
        <f>VLOOKUP(H904,기준정보!D:E,2,FALSE)</f>
        <v>화</v>
      </c>
      <c r="J904" s="110" t="str">
        <f>IFERROR(VLOOKUP(F904,기준정보!A:B,2,FALSE),"")</f>
        <v/>
      </c>
      <c r="K904" s="110" t="str">
        <f t="shared" si="173"/>
        <v>정상근무</v>
      </c>
      <c r="L904" s="113">
        <f>IFERROR(IF(E904-D904&lt;0,기준정보!$H$11-공여사들_가공!D904+공여사들_가공!E904,E904-D904),"")</f>
        <v>0.50010416666666657</v>
      </c>
      <c r="M904" s="113" t="str">
        <f>IF(E904&gt;=기준정보!$H$4,기준정보!$H$6,IF(E904&gt;=기준정보!$H$3,E904-기준정보!$H$3,IF(E904&gt;=기준정보!$H$2,기준정보!$H$5,IF(E904&gt;=기준정보!$H$1,E904-기준정보!$H$1,0))))</f>
        <v>2:00:00</v>
      </c>
      <c r="N904" s="113">
        <f t="shared" si="174"/>
        <v>0.41677083333333326</v>
      </c>
      <c r="O904" s="114">
        <f t="shared" si="175"/>
        <v>10.0025</v>
      </c>
      <c r="P904" s="120">
        <f t="shared" si="176"/>
        <v>10</v>
      </c>
      <c r="Q904" s="120">
        <f t="shared" si="177"/>
        <v>8</v>
      </c>
      <c r="R904" s="120">
        <f t="shared" si="168"/>
        <v>2</v>
      </c>
      <c r="S904" s="120">
        <f t="shared" si="178"/>
        <v>0</v>
      </c>
      <c r="T904" s="120" t="str">
        <f t="shared" si="170"/>
        <v>정</v>
      </c>
      <c r="U904" s="113">
        <f>IFERROR(IF(P904&lt;8,기준정보!$H$7-N904,0),0)</f>
        <v>0</v>
      </c>
      <c r="V904" s="120">
        <f t="shared" si="179"/>
        <v>0</v>
      </c>
      <c r="W904" s="110"/>
    </row>
    <row r="905" spans="1:23">
      <c r="A905" s="89" t="s">
        <v>1167</v>
      </c>
      <c r="B905" s="89" t="s">
        <v>300</v>
      </c>
      <c r="C905" s="89" t="s">
        <v>47</v>
      </c>
      <c r="D905" s="89" t="s">
        <v>311</v>
      </c>
      <c r="E905" s="89" t="s">
        <v>1172</v>
      </c>
      <c r="F905" s="102">
        <f t="shared" si="169"/>
        <v>43900</v>
      </c>
      <c r="G905" s="125" t="str">
        <f t="shared" si="171"/>
        <v>3월</v>
      </c>
      <c r="H905" s="108">
        <f t="shared" si="172"/>
        <v>2</v>
      </c>
      <c r="I905" s="108" t="str">
        <f>VLOOKUP(H905,기준정보!D:E,2,FALSE)</f>
        <v>화</v>
      </c>
      <c r="J905" s="110" t="str">
        <f>IFERROR(VLOOKUP(F905,기준정보!A:B,2,FALSE),"")</f>
        <v/>
      </c>
      <c r="K905" s="110" t="str">
        <f t="shared" si="173"/>
        <v>정상근무</v>
      </c>
      <c r="L905" s="113">
        <f>IFERROR(IF(E905-D905&lt;0,기준정보!$H$11-공여사들_가공!D905+공여사들_가공!E905,E905-D905),"")</f>
        <v>0.50015046296296295</v>
      </c>
      <c r="M905" s="113" t="str">
        <f>IF(E905&gt;=기준정보!$H$4,기준정보!$H$6,IF(E905&gt;=기준정보!$H$3,E905-기준정보!$H$3,IF(E905&gt;=기준정보!$H$2,기준정보!$H$5,IF(E905&gt;=기준정보!$H$1,E905-기준정보!$H$1,0))))</f>
        <v>2:00:00</v>
      </c>
      <c r="N905" s="113">
        <f t="shared" si="174"/>
        <v>0.41681712962962963</v>
      </c>
      <c r="O905" s="114">
        <f t="shared" si="175"/>
        <v>10.003611111111111</v>
      </c>
      <c r="P905" s="120">
        <f t="shared" si="176"/>
        <v>10</v>
      </c>
      <c r="Q905" s="120">
        <f t="shared" si="177"/>
        <v>8</v>
      </c>
      <c r="R905" s="120">
        <f t="shared" si="168"/>
        <v>2</v>
      </c>
      <c r="S905" s="120">
        <f t="shared" si="178"/>
        <v>0</v>
      </c>
      <c r="T905" s="120" t="str">
        <f t="shared" si="170"/>
        <v>정</v>
      </c>
      <c r="U905" s="113">
        <f>IFERROR(IF(P905&lt;8,기준정보!$H$7-N905,0),0)</f>
        <v>0</v>
      </c>
      <c r="V905" s="120">
        <f t="shared" si="179"/>
        <v>0</v>
      </c>
      <c r="W905" s="110"/>
    </row>
    <row r="906" spans="1:23">
      <c r="A906" s="89" t="s">
        <v>1167</v>
      </c>
      <c r="B906" s="89" t="s">
        <v>301</v>
      </c>
      <c r="C906" s="89" t="s">
        <v>44</v>
      </c>
      <c r="D906" s="89" t="s">
        <v>1173</v>
      </c>
      <c r="E906" s="89" t="s">
        <v>1174</v>
      </c>
      <c r="F906" s="102">
        <f t="shared" si="169"/>
        <v>43900</v>
      </c>
      <c r="G906" s="125" t="str">
        <f t="shared" si="171"/>
        <v>3월</v>
      </c>
      <c r="H906" s="108">
        <f t="shared" si="172"/>
        <v>2</v>
      </c>
      <c r="I906" s="108" t="str">
        <f>VLOOKUP(H906,기준정보!D:E,2,FALSE)</f>
        <v>화</v>
      </c>
      <c r="J906" s="110" t="str">
        <f>IFERROR(VLOOKUP(F906,기준정보!A:B,2,FALSE),"")</f>
        <v/>
      </c>
      <c r="K906" s="110" t="str">
        <f t="shared" si="173"/>
        <v>정상근무</v>
      </c>
      <c r="L906" s="113">
        <f>IFERROR(IF(E906-D906&lt;0,기준정보!$H$11-공여사들_가공!D906+공여사들_가공!E906,E906-D906),"")</f>
        <v>0.57993055555555562</v>
      </c>
      <c r="M906" s="113" t="str">
        <f>IF(E906&gt;=기준정보!$H$4,기준정보!$H$6,IF(E906&gt;=기준정보!$H$3,E906-기준정보!$H$3,IF(E906&gt;=기준정보!$H$2,기준정보!$H$5,IF(E906&gt;=기준정보!$H$1,E906-기준정보!$H$1,0))))</f>
        <v>2:00:00</v>
      </c>
      <c r="N906" s="113">
        <f t="shared" si="174"/>
        <v>0.4965972222222223</v>
      </c>
      <c r="O906" s="114">
        <f t="shared" si="175"/>
        <v>11.918333333333333</v>
      </c>
      <c r="P906" s="120">
        <f t="shared" si="176"/>
        <v>11</v>
      </c>
      <c r="Q906" s="120">
        <f t="shared" si="177"/>
        <v>8</v>
      </c>
      <c r="R906" s="120">
        <f t="shared" si="168"/>
        <v>3</v>
      </c>
      <c r="S906" s="120">
        <f t="shared" si="178"/>
        <v>0</v>
      </c>
      <c r="T906" s="120" t="str">
        <f t="shared" si="170"/>
        <v>정</v>
      </c>
      <c r="U906" s="113">
        <f>IFERROR(IF(P906&lt;8,기준정보!$H$7-N906,0),0)</f>
        <v>0</v>
      </c>
      <c r="V906" s="120">
        <f t="shared" si="179"/>
        <v>0</v>
      </c>
      <c r="W906" s="110"/>
    </row>
    <row r="907" spans="1:23">
      <c r="A907" s="89" t="s">
        <v>1167</v>
      </c>
      <c r="B907" s="89" t="s">
        <v>288</v>
      </c>
      <c r="C907" s="89" t="s">
        <v>45</v>
      </c>
      <c r="D907" s="89" t="s">
        <v>239</v>
      </c>
      <c r="E907" s="89" t="s">
        <v>1175</v>
      </c>
      <c r="F907" s="102">
        <f t="shared" si="169"/>
        <v>43900</v>
      </c>
      <c r="G907" s="125" t="str">
        <f t="shared" si="171"/>
        <v>3월</v>
      </c>
      <c r="H907" s="108">
        <f t="shared" si="172"/>
        <v>2</v>
      </c>
      <c r="I907" s="108" t="str">
        <f>VLOOKUP(H907,기준정보!D:E,2,FALSE)</f>
        <v>화</v>
      </c>
      <c r="J907" s="110" t="str">
        <f>IFERROR(VLOOKUP(F907,기준정보!A:B,2,FALSE),"")</f>
        <v/>
      </c>
      <c r="K907" s="110" t="str">
        <f t="shared" si="173"/>
        <v>정상근무</v>
      </c>
      <c r="L907" s="113">
        <f>IFERROR(IF(E907-D907&lt;0,기준정보!$H$11-공여사들_가공!D907+공여사들_가공!E907,E907-D907),"")</f>
        <v>0.59319444444444447</v>
      </c>
      <c r="M907" s="113" t="str">
        <f>IF(E907&gt;=기준정보!$H$4,기준정보!$H$6,IF(E907&gt;=기준정보!$H$3,E907-기준정보!$H$3,IF(E907&gt;=기준정보!$H$2,기준정보!$H$5,IF(E907&gt;=기준정보!$H$1,E907-기준정보!$H$1,0))))</f>
        <v>2:00:00</v>
      </c>
      <c r="N907" s="113">
        <f t="shared" si="174"/>
        <v>0.5098611111111111</v>
      </c>
      <c r="O907" s="114">
        <f t="shared" si="175"/>
        <v>12.236666666666666</v>
      </c>
      <c r="P907" s="120">
        <f t="shared" si="176"/>
        <v>12</v>
      </c>
      <c r="Q907" s="120">
        <f t="shared" si="177"/>
        <v>8</v>
      </c>
      <c r="R907" s="120">
        <f t="shared" si="168"/>
        <v>3</v>
      </c>
      <c r="S907" s="120">
        <f t="shared" si="178"/>
        <v>1</v>
      </c>
      <c r="T907" s="120" t="str">
        <f t="shared" si="170"/>
        <v>정</v>
      </c>
      <c r="U907" s="113">
        <f>IFERROR(IF(P907&lt;8,기준정보!$H$7-N907,0),0)</f>
        <v>0</v>
      </c>
      <c r="V907" s="120">
        <f t="shared" si="179"/>
        <v>0</v>
      </c>
      <c r="W907" s="110"/>
    </row>
    <row r="908" spans="1:23">
      <c r="A908" s="89" t="s">
        <v>1167</v>
      </c>
      <c r="B908" s="89" t="s">
        <v>289</v>
      </c>
      <c r="C908" s="89" t="s">
        <v>44</v>
      </c>
      <c r="D908" s="89" t="s">
        <v>1176</v>
      </c>
      <c r="E908" s="89" t="s">
        <v>1177</v>
      </c>
      <c r="F908" s="102">
        <f t="shared" si="169"/>
        <v>43900</v>
      </c>
      <c r="G908" s="125" t="str">
        <f t="shared" si="171"/>
        <v>3월</v>
      </c>
      <c r="H908" s="108">
        <f t="shared" si="172"/>
        <v>2</v>
      </c>
      <c r="I908" s="108" t="str">
        <f>VLOOKUP(H908,기준정보!D:E,2,FALSE)</f>
        <v>화</v>
      </c>
      <c r="J908" s="110" t="str">
        <f>IFERROR(VLOOKUP(F908,기준정보!A:B,2,FALSE),"")</f>
        <v/>
      </c>
      <c r="K908" s="110" t="str">
        <f t="shared" si="173"/>
        <v>정상근무</v>
      </c>
      <c r="L908" s="113">
        <f>IFERROR(IF(E908-D908&lt;0,기준정보!$H$11-공여사들_가공!D908+공여사들_가공!E908,E908-D908),"")</f>
        <v>0.56459490740740748</v>
      </c>
      <c r="M908" s="113" t="str">
        <f>IF(E908&gt;=기준정보!$H$4,기준정보!$H$6,IF(E908&gt;=기준정보!$H$3,E908-기준정보!$H$3,IF(E908&gt;=기준정보!$H$2,기준정보!$H$5,IF(E908&gt;=기준정보!$H$1,E908-기준정보!$H$1,0))))</f>
        <v>2:00:00</v>
      </c>
      <c r="N908" s="113">
        <f t="shared" si="174"/>
        <v>0.48126157407407416</v>
      </c>
      <c r="O908" s="114">
        <f t="shared" si="175"/>
        <v>11.550277777777778</v>
      </c>
      <c r="P908" s="120">
        <f t="shared" si="176"/>
        <v>11</v>
      </c>
      <c r="Q908" s="120">
        <f t="shared" si="177"/>
        <v>8</v>
      </c>
      <c r="R908" s="120">
        <f t="shared" si="168"/>
        <v>3</v>
      </c>
      <c r="S908" s="120">
        <f t="shared" si="178"/>
        <v>0</v>
      </c>
      <c r="T908" s="120" t="str">
        <f t="shared" si="170"/>
        <v>정</v>
      </c>
      <c r="U908" s="113">
        <f>IFERROR(IF(P908&lt;8,기준정보!$H$7-N908,0),0)</f>
        <v>0</v>
      </c>
      <c r="V908" s="120">
        <f t="shared" si="179"/>
        <v>0</v>
      </c>
      <c r="W908" s="110"/>
    </row>
    <row r="909" spans="1:23">
      <c r="A909" s="89" t="s">
        <v>1167</v>
      </c>
      <c r="B909" s="89" t="s">
        <v>290</v>
      </c>
      <c r="C909" s="89" t="s">
        <v>49</v>
      </c>
      <c r="D909" s="89" t="s">
        <v>70</v>
      </c>
      <c r="E909" s="89" t="s">
        <v>1178</v>
      </c>
      <c r="F909" s="102">
        <f t="shared" si="169"/>
        <v>43900</v>
      </c>
      <c r="G909" s="125" t="str">
        <f t="shared" si="171"/>
        <v>3월</v>
      </c>
      <c r="H909" s="108">
        <f t="shared" si="172"/>
        <v>2</v>
      </c>
      <c r="I909" s="108" t="str">
        <f>VLOOKUP(H909,기준정보!D:E,2,FALSE)</f>
        <v>화</v>
      </c>
      <c r="J909" s="110" t="str">
        <f>IFERROR(VLOOKUP(F909,기준정보!A:B,2,FALSE),"")</f>
        <v/>
      </c>
      <c r="K909" s="110" t="str">
        <f t="shared" si="173"/>
        <v>정상근무</v>
      </c>
      <c r="L909" s="113">
        <f>IFERROR(IF(E909-D909&lt;0,기준정보!$H$11-공여사들_가공!D909+공여사들_가공!E909,E909-D909),"")</f>
        <v>0.47339120370370363</v>
      </c>
      <c r="M909" s="113" t="str">
        <f>IF(E909&gt;=기준정보!$H$4,기준정보!$H$6,IF(E909&gt;=기준정보!$H$3,E909-기준정보!$H$3,IF(E909&gt;=기준정보!$H$2,기준정보!$H$5,IF(E909&gt;=기준정보!$H$1,E909-기준정보!$H$1,0))))</f>
        <v>2:00:00</v>
      </c>
      <c r="N909" s="113">
        <f t="shared" si="174"/>
        <v>0.39005787037037032</v>
      </c>
      <c r="O909" s="114">
        <f t="shared" si="175"/>
        <v>9.3613888888888876</v>
      </c>
      <c r="P909" s="120">
        <f t="shared" si="176"/>
        <v>9</v>
      </c>
      <c r="Q909" s="120">
        <f t="shared" si="177"/>
        <v>8</v>
      </c>
      <c r="R909" s="120">
        <f t="shared" si="168"/>
        <v>1</v>
      </c>
      <c r="S909" s="120">
        <f t="shared" si="178"/>
        <v>0</v>
      </c>
      <c r="T909" s="120" t="str">
        <f t="shared" si="170"/>
        <v>정</v>
      </c>
      <c r="U909" s="113">
        <f>IFERROR(IF(P909&lt;8,기준정보!$H$7-N909,0),0)</f>
        <v>0</v>
      </c>
      <c r="V909" s="120">
        <f t="shared" si="179"/>
        <v>0</v>
      </c>
      <c r="W909" s="110"/>
    </row>
    <row r="910" spans="1:23">
      <c r="A910" s="89" t="s">
        <v>1167</v>
      </c>
      <c r="B910" s="89" t="s">
        <v>291</v>
      </c>
      <c r="C910" s="89" t="s">
        <v>309</v>
      </c>
      <c r="D910" s="89" t="s">
        <v>1179</v>
      </c>
      <c r="E910" s="89" t="s">
        <v>1180</v>
      </c>
      <c r="F910" s="102">
        <f t="shared" si="169"/>
        <v>43900</v>
      </c>
      <c r="G910" s="125" t="str">
        <f t="shared" si="171"/>
        <v>3월</v>
      </c>
      <c r="H910" s="108">
        <f t="shared" si="172"/>
        <v>2</v>
      </c>
      <c r="I910" s="108" t="str">
        <f>VLOOKUP(H910,기준정보!D:E,2,FALSE)</f>
        <v>화</v>
      </c>
      <c r="J910" s="110" t="str">
        <f>IFERROR(VLOOKUP(F910,기준정보!A:B,2,FALSE),"")</f>
        <v/>
      </c>
      <c r="K910" s="110" t="str">
        <f t="shared" si="173"/>
        <v>정상근무</v>
      </c>
      <c r="L910" s="113">
        <f>IFERROR(IF(E910-D910&lt;0,기준정보!$H$11-공여사들_가공!D910+공여사들_가공!E910,E910-D910),"")</f>
        <v>0.3954861111111112</v>
      </c>
      <c r="M910" s="113">
        <f>IF(E910&gt;=기준정보!$H$4,기준정보!$H$6,IF(E910&gt;=기준정보!$H$3,E910-기준정보!$H$3,IF(E910&gt;=기준정보!$H$2,기준정보!$H$5,IF(E910&gt;=기준정보!$H$1,E910-기준정보!$H$1,0))))</f>
        <v>3.6701388888888964E-2</v>
      </c>
      <c r="N910" s="113">
        <f t="shared" si="174"/>
        <v>0.35878472222222224</v>
      </c>
      <c r="O910" s="114">
        <f t="shared" si="175"/>
        <v>8.6108333333333338</v>
      </c>
      <c r="P910" s="120">
        <f t="shared" si="176"/>
        <v>8</v>
      </c>
      <c r="Q910" s="120">
        <f t="shared" si="177"/>
        <v>8</v>
      </c>
      <c r="R910" s="120">
        <f t="shared" si="168"/>
        <v>0</v>
      </c>
      <c r="S910" s="120">
        <f t="shared" si="178"/>
        <v>0</v>
      </c>
      <c r="T910" s="120" t="str">
        <f t="shared" si="170"/>
        <v>정</v>
      </c>
      <c r="U910" s="113">
        <f>IFERROR(IF(P910&lt;8,기준정보!$H$7-N910,0),0)</f>
        <v>0</v>
      </c>
      <c r="V910" s="120">
        <f t="shared" si="179"/>
        <v>0</v>
      </c>
      <c r="W910" s="110"/>
    </row>
    <row r="911" spans="1:23">
      <c r="A911" s="89" t="s">
        <v>1167</v>
      </c>
      <c r="B911" s="89" t="s">
        <v>292</v>
      </c>
      <c r="C911" s="89" t="s">
        <v>45</v>
      </c>
      <c r="D911" s="89" t="s">
        <v>1181</v>
      </c>
      <c r="E911" s="89" t="s">
        <v>1182</v>
      </c>
      <c r="F911" s="102">
        <f t="shared" si="169"/>
        <v>43900</v>
      </c>
      <c r="G911" s="125" t="str">
        <f t="shared" si="171"/>
        <v>3월</v>
      </c>
      <c r="H911" s="108">
        <f t="shared" si="172"/>
        <v>2</v>
      </c>
      <c r="I911" s="108" t="str">
        <f>VLOOKUP(H911,기준정보!D:E,2,FALSE)</f>
        <v>화</v>
      </c>
      <c r="J911" s="110" t="str">
        <f>IFERROR(VLOOKUP(F911,기준정보!A:B,2,FALSE),"")</f>
        <v/>
      </c>
      <c r="K911" s="110" t="str">
        <f t="shared" si="173"/>
        <v>정상근무</v>
      </c>
      <c r="L911" s="113">
        <f>IFERROR(IF(E911-D911&lt;0,기준정보!$H$11-공여사들_가공!D911+공여사들_가공!E911,E911-D911),"")</f>
        <v>0.5594675925925926</v>
      </c>
      <c r="M911" s="113" t="str">
        <f>IF(E911&gt;=기준정보!$H$4,기준정보!$H$6,IF(E911&gt;=기준정보!$H$3,E911-기준정보!$H$3,IF(E911&gt;=기준정보!$H$2,기준정보!$H$5,IF(E911&gt;=기준정보!$H$1,E911-기준정보!$H$1,0))))</f>
        <v>2:00:00</v>
      </c>
      <c r="N911" s="113">
        <f t="shared" si="174"/>
        <v>0.47613425925925928</v>
      </c>
      <c r="O911" s="114">
        <f t="shared" si="175"/>
        <v>11.427222222222222</v>
      </c>
      <c r="P911" s="120">
        <f t="shared" si="176"/>
        <v>11</v>
      </c>
      <c r="Q911" s="120">
        <f t="shared" si="177"/>
        <v>8</v>
      </c>
      <c r="R911" s="120">
        <f t="shared" si="168"/>
        <v>3</v>
      </c>
      <c r="S911" s="120">
        <f t="shared" si="178"/>
        <v>0</v>
      </c>
      <c r="T911" s="120" t="str">
        <f t="shared" si="170"/>
        <v>정</v>
      </c>
      <c r="U911" s="113">
        <f>IFERROR(IF(P911&lt;8,기준정보!$H$7-N911,0),0)</f>
        <v>0</v>
      </c>
      <c r="V911" s="120">
        <f t="shared" si="179"/>
        <v>0</v>
      </c>
      <c r="W911" s="110"/>
    </row>
    <row r="912" spans="1:23">
      <c r="A912" s="89" t="s">
        <v>1183</v>
      </c>
      <c r="B912" s="89" t="s">
        <v>294</v>
      </c>
      <c r="C912" s="89" t="s">
        <v>45</v>
      </c>
      <c r="D912" s="89" t="s">
        <v>1184</v>
      </c>
      <c r="E912" s="89" t="s">
        <v>1185</v>
      </c>
      <c r="F912" s="102">
        <f t="shared" si="169"/>
        <v>43901</v>
      </c>
      <c r="G912" s="125" t="str">
        <f t="shared" si="171"/>
        <v>3월</v>
      </c>
      <c r="H912" s="108">
        <f t="shared" si="172"/>
        <v>3</v>
      </c>
      <c r="I912" s="108" t="str">
        <f>VLOOKUP(H912,기준정보!D:E,2,FALSE)</f>
        <v>수</v>
      </c>
      <c r="J912" s="110" t="str">
        <f>IFERROR(VLOOKUP(F912,기준정보!A:B,2,FALSE),"")</f>
        <v/>
      </c>
      <c r="K912" s="110" t="str">
        <f t="shared" si="173"/>
        <v>정상근무</v>
      </c>
      <c r="L912" s="113">
        <f>IFERROR(IF(E912-D912&lt;0,기준정보!$H$11-공여사들_가공!D912+공여사들_가공!E912,E912-D912),"")</f>
        <v>0.55288194444444438</v>
      </c>
      <c r="M912" s="113" t="str">
        <f>IF(E912&gt;=기준정보!$H$4,기준정보!$H$6,IF(E912&gt;=기준정보!$H$3,E912-기준정보!$H$3,IF(E912&gt;=기준정보!$H$2,기준정보!$H$5,IF(E912&gt;=기준정보!$H$1,E912-기준정보!$H$1,0))))</f>
        <v>2:00:00</v>
      </c>
      <c r="N912" s="113">
        <f t="shared" si="174"/>
        <v>0.46954861111111107</v>
      </c>
      <c r="O912" s="114">
        <f t="shared" si="175"/>
        <v>11.269166666666667</v>
      </c>
      <c r="P912" s="120">
        <f t="shared" si="176"/>
        <v>11</v>
      </c>
      <c r="Q912" s="120">
        <f t="shared" si="177"/>
        <v>8</v>
      </c>
      <c r="R912" s="120">
        <f t="shared" si="168"/>
        <v>3</v>
      </c>
      <c r="S912" s="120">
        <f t="shared" si="178"/>
        <v>0</v>
      </c>
      <c r="T912" s="120" t="str">
        <f t="shared" si="170"/>
        <v>정</v>
      </c>
      <c r="U912" s="113">
        <f>IFERROR(IF(P912&lt;8,기준정보!$H$7-N912,0),0)</f>
        <v>0</v>
      </c>
      <c r="V912" s="120">
        <f t="shared" si="179"/>
        <v>0</v>
      </c>
      <c r="W912" s="110"/>
    </row>
    <row r="913" spans="1:23">
      <c r="A913" s="89" t="s">
        <v>1183</v>
      </c>
      <c r="B913" s="89" t="s">
        <v>295</v>
      </c>
      <c r="C913" s="89" t="s">
        <v>43</v>
      </c>
      <c r="D913" s="89" t="s">
        <v>1186</v>
      </c>
      <c r="E913" s="89" t="s">
        <v>1187</v>
      </c>
      <c r="F913" s="102">
        <f t="shared" si="169"/>
        <v>43901</v>
      </c>
      <c r="G913" s="125" t="str">
        <f t="shared" si="171"/>
        <v>3월</v>
      </c>
      <c r="H913" s="108">
        <f t="shared" si="172"/>
        <v>3</v>
      </c>
      <c r="I913" s="108" t="str">
        <f>VLOOKUP(H913,기준정보!D:E,2,FALSE)</f>
        <v>수</v>
      </c>
      <c r="J913" s="110" t="str">
        <f>IFERROR(VLOOKUP(F913,기준정보!A:B,2,FALSE),"")</f>
        <v/>
      </c>
      <c r="K913" s="110" t="str">
        <f t="shared" si="173"/>
        <v>정상근무</v>
      </c>
      <c r="L913" s="113">
        <f>IFERROR(IF(E913-D913&lt;0,기준정보!$H$11-공여사들_가공!D913+공여사들_가공!E913,E913-D913),"")</f>
        <v>0.53598379629629633</v>
      </c>
      <c r="M913" s="113" t="str">
        <f>IF(E913&gt;=기준정보!$H$4,기준정보!$H$6,IF(E913&gt;=기준정보!$H$3,E913-기준정보!$H$3,IF(E913&gt;=기준정보!$H$2,기준정보!$H$5,IF(E913&gt;=기준정보!$H$1,E913-기준정보!$H$1,0))))</f>
        <v>2:00:00</v>
      </c>
      <c r="N913" s="113">
        <f t="shared" si="174"/>
        <v>0.45265046296296302</v>
      </c>
      <c r="O913" s="114">
        <f t="shared" si="175"/>
        <v>10.86361111111111</v>
      </c>
      <c r="P913" s="120">
        <f t="shared" si="176"/>
        <v>10</v>
      </c>
      <c r="Q913" s="120">
        <f t="shared" si="177"/>
        <v>8</v>
      </c>
      <c r="R913" s="120">
        <f t="shared" si="168"/>
        <v>2</v>
      </c>
      <c r="S913" s="120">
        <f t="shared" si="178"/>
        <v>0</v>
      </c>
      <c r="T913" s="120" t="str">
        <f t="shared" si="170"/>
        <v>정</v>
      </c>
      <c r="U913" s="113">
        <f>IFERROR(IF(P913&lt;8,기준정보!$H$7-N913,0),0)</f>
        <v>0</v>
      </c>
      <c r="V913" s="120">
        <f t="shared" si="179"/>
        <v>0</v>
      </c>
      <c r="W913" s="110"/>
    </row>
    <row r="914" spans="1:23">
      <c r="A914" s="89" t="s">
        <v>1183</v>
      </c>
      <c r="B914" s="89" t="s">
        <v>296</v>
      </c>
      <c r="C914" s="89" t="s">
        <v>46</v>
      </c>
      <c r="D914" s="89" t="s">
        <v>159</v>
      </c>
      <c r="E914" s="89" t="s">
        <v>1188</v>
      </c>
      <c r="F914" s="102">
        <f t="shared" si="169"/>
        <v>43901</v>
      </c>
      <c r="G914" s="125" t="str">
        <f t="shared" si="171"/>
        <v>3월</v>
      </c>
      <c r="H914" s="108">
        <f t="shared" si="172"/>
        <v>3</v>
      </c>
      <c r="I914" s="108" t="str">
        <f>VLOOKUP(H914,기준정보!D:E,2,FALSE)</f>
        <v>수</v>
      </c>
      <c r="J914" s="110" t="str">
        <f>IFERROR(VLOOKUP(F914,기준정보!A:B,2,FALSE),"")</f>
        <v/>
      </c>
      <c r="K914" s="110" t="str">
        <f t="shared" si="173"/>
        <v>정상근무</v>
      </c>
      <c r="L914" s="113">
        <f>IFERROR(IF(E914-D914&lt;0,기준정보!$H$11-공여사들_가공!D914+공여사들_가공!E914,E914-D914),"")</f>
        <v>0.38172453703703701</v>
      </c>
      <c r="M914" s="113">
        <f>IF(E914&gt;=기준정보!$H$4,기준정보!$H$6,IF(E914&gt;=기준정보!$H$3,E914-기준정보!$H$3,IF(E914&gt;=기준정보!$H$2,기준정보!$H$5,IF(E914&gt;=기준정보!$H$1,E914-기준정보!$H$1,0))))</f>
        <v>2.7974537037037006E-2</v>
      </c>
      <c r="N914" s="113">
        <f t="shared" si="174"/>
        <v>0.35375000000000001</v>
      </c>
      <c r="O914" s="114">
        <f t="shared" si="175"/>
        <v>8.4899999999999984</v>
      </c>
      <c r="P914" s="120">
        <f t="shared" si="176"/>
        <v>8</v>
      </c>
      <c r="Q914" s="120">
        <f t="shared" si="177"/>
        <v>8</v>
      </c>
      <c r="R914" s="120">
        <f t="shared" si="168"/>
        <v>0</v>
      </c>
      <c r="S914" s="120">
        <f t="shared" si="178"/>
        <v>0</v>
      </c>
      <c r="T914" s="120" t="str">
        <f t="shared" si="170"/>
        <v>정</v>
      </c>
      <c r="U914" s="113">
        <f>IFERROR(IF(P914&lt;8,기준정보!$H$7-N914,0),0)</f>
        <v>0</v>
      </c>
      <c r="V914" s="120">
        <f t="shared" si="179"/>
        <v>0</v>
      </c>
      <c r="W914" s="110"/>
    </row>
    <row r="915" spans="1:23">
      <c r="A915" s="89" t="s">
        <v>1183</v>
      </c>
      <c r="B915" s="89" t="s">
        <v>297</v>
      </c>
      <c r="C915" s="89" t="s">
        <v>45</v>
      </c>
      <c r="D915" s="89" t="s">
        <v>1189</v>
      </c>
      <c r="E915" s="89" t="s">
        <v>1190</v>
      </c>
      <c r="F915" s="102">
        <f t="shared" si="169"/>
        <v>43901</v>
      </c>
      <c r="G915" s="125" t="str">
        <f t="shared" si="171"/>
        <v>3월</v>
      </c>
      <c r="H915" s="108">
        <f t="shared" si="172"/>
        <v>3</v>
      </c>
      <c r="I915" s="108" t="str">
        <f>VLOOKUP(H915,기준정보!D:E,2,FALSE)</f>
        <v>수</v>
      </c>
      <c r="J915" s="110" t="str">
        <f>IFERROR(VLOOKUP(F915,기준정보!A:B,2,FALSE),"")</f>
        <v/>
      </c>
      <c r="K915" s="110" t="str">
        <f t="shared" si="173"/>
        <v>정상근무</v>
      </c>
      <c r="L915" s="113">
        <f>IFERROR(IF(E915-D915&lt;0,기준정보!$H$11-공여사들_가공!D915+공여사들_가공!E915,E915-D915),"")</f>
        <v>0.32993055555555545</v>
      </c>
      <c r="M915" s="113" t="str">
        <f>IF(E915&gt;=기준정보!$H$4,기준정보!$H$6,IF(E915&gt;=기준정보!$H$3,E915-기준정보!$H$3,IF(E915&gt;=기준정보!$H$2,기준정보!$H$5,IF(E915&gt;=기준정보!$H$1,E915-기준정보!$H$1,0))))</f>
        <v>1:00:00</v>
      </c>
      <c r="N915" s="113">
        <f t="shared" si="174"/>
        <v>0.28826388888888876</v>
      </c>
      <c r="O915" s="114">
        <f t="shared" si="175"/>
        <v>6.9183333333333339</v>
      </c>
      <c r="P915" s="120">
        <f t="shared" si="176"/>
        <v>6</v>
      </c>
      <c r="Q915" s="120">
        <f t="shared" si="177"/>
        <v>6</v>
      </c>
      <c r="R915" s="120">
        <f t="shared" si="168"/>
        <v>0</v>
      </c>
      <c r="S915" s="120">
        <f t="shared" si="178"/>
        <v>0</v>
      </c>
      <c r="T915" s="120" t="str">
        <f t="shared" si="170"/>
        <v>정</v>
      </c>
      <c r="U915" s="113">
        <f>IFERROR(IF(P915&lt;8,기준정보!$H$7-N915,0),0)</f>
        <v>4.5069444444444551E-2</v>
      </c>
      <c r="V915" s="120">
        <f t="shared" si="179"/>
        <v>65</v>
      </c>
      <c r="W915" s="110"/>
    </row>
    <row r="916" spans="1:23">
      <c r="A916" s="89" t="s">
        <v>1183</v>
      </c>
      <c r="B916" s="89" t="s">
        <v>298</v>
      </c>
      <c r="C916" s="89" t="s">
        <v>48</v>
      </c>
      <c r="D916" s="89" t="s">
        <v>1191</v>
      </c>
      <c r="E916" s="89" t="s">
        <v>1192</v>
      </c>
      <c r="F916" s="102">
        <f t="shared" si="169"/>
        <v>43901</v>
      </c>
      <c r="G916" s="125" t="str">
        <f t="shared" si="171"/>
        <v>3월</v>
      </c>
      <c r="H916" s="108">
        <f t="shared" si="172"/>
        <v>3</v>
      </c>
      <c r="I916" s="108" t="str">
        <f>VLOOKUP(H916,기준정보!D:E,2,FALSE)</f>
        <v>수</v>
      </c>
      <c r="J916" s="110" t="str">
        <f>IFERROR(VLOOKUP(F916,기준정보!A:B,2,FALSE),"")</f>
        <v/>
      </c>
      <c r="K916" s="110" t="str">
        <f t="shared" si="173"/>
        <v>정상근무</v>
      </c>
      <c r="L916" s="113">
        <f>IFERROR(IF(E916-D916&lt;0,기준정보!$H$11-공여사들_가공!D916+공여사들_가공!E916,E916-D916),"")</f>
        <v>0.39429398148148137</v>
      </c>
      <c r="M916" s="113">
        <f>IF(E916&gt;=기준정보!$H$4,기준정보!$H$6,IF(E916&gt;=기준정보!$H$3,E916-기준정보!$H$3,IF(E916&gt;=기준정보!$H$2,기준정보!$H$5,IF(E916&gt;=기준정보!$H$1,E916-기준정보!$H$1,0))))</f>
        <v>1.9050925925925832E-2</v>
      </c>
      <c r="N916" s="113">
        <f t="shared" si="174"/>
        <v>0.37524305555555554</v>
      </c>
      <c r="O916" s="114">
        <f t="shared" si="175"/>
        <v>9.0058333333333334</v>
      </c>
      <c r="P916" s="120">
        <f t="shared" si="176"/>
        <v>9</v>
      </c>
      <c r="Q916" s="120">
        <f t="shared" si="177"/>
        <v>8</v>
      </c>
      <c r="R916" s="120">
        <f t="shared" si="168"/>
        <v>1</v>
      </c>
      <c r="S916" s="120">
        <f t="shared" si="178"/>
        <v>0</v>
      </c>
      <c r="T916" s="120" t="str">
        <f t="shared" si="170"/>
        <v>정</v>
      </c>
      <c r="U916" s="113">
        <f>IFERROR(IF(P916&lt;8,기준정보!$H$7-N916,0),0)</f>
        <v>0</v>
      </c>
      <c r="V916" s="120">
        <f t="shared" si="179"/>
        <v>0</v>
      </c>
      <c r="W916" s="110"/>
    </row>
    <row r="917" spans="1:23">
      <c r="A917" s="89" t="s">
        <v>1183</v>
      </c>
      <c r="B917" s="89" t="s">
        <v>299</v>
      </c>
      <c r="C917" s="89" t="s">
        <v>47</v>
      </c>
      <c r="D917" s="89" t="s">
        <v>1193</v>
      </c>
      <c r="E917" s="89" t="s">
        <v>1194</v>
      </c>
      <c r="F917" s="102">
        <f t="shared" si="169"/>
        <v>43901</v>
      </c>
      <c r="G917" s="125" t="str">
        <f t="shared" si="171"/>
        <v>3월</v>
      </c>
      <c r="H917" s="108">
        <f t="shared" si="172"/>
        <v>3</v>
      </c>
      <c r="I917" s="108" t="str">
        <f>VLOOKUP(H917,기준정보!D:E,2,FALSE)</f>
        <v>수</v>
      </c>
      <c r="J917" s="110" t="str">
        <f>IFERROR(VLOOKUP(F917,기준정보!A:B,2,FALSE),"")</f>
        <v/>
      </c>
      <c r="K917" s="110" t="str">
        <f t="shared" si="173"/>
        <v>정상근무</v>
      </c>
      <c r="L917" s="113">
        <f>IFERROR(IF(E917-D917&lt;0,기준정보!$H$11-공여사들_가공!D917+공여사들_가공!E917,E917-D917),"")</f>
        <v>0.26056712962962958</v>
      </c>
      <c r="M917" s="113" t="str">
        <f>IF(E917&gt;=기준정보!$H$4,기준정보!$H$6,IF(E917&gt;=기준정보!$H$3,E917-기준정보!$H$3,IF(E917&gt;=기준정보!$H$2,기준정보!$H$5,IF(E917&gt;=기준정보!$H$1,E917-기준정보!$H$1,0))))</f>
        <v>2:00:00</v>
      </c>
      <c r="N917" s="113">
        <f t="shared" si="174"/>
        <v>0.17723379629629626</v>
      </c>
      <c r="O917" s="114">
        <f t="shared" si="175"/>
        <v>4.2536111111111108</v>
      </c>
      <c r="P917" s="120">
        <f t="shared" si="176"/>
        <v>4</v>
      </c>
      <c r="Q917" s="120">
        <f t="shared" si="177"/>
        <v>4</v>
      </c>
      <c r="R917" s="120">
        <f t="shared" si="168"/>
        <v>0</v>
      </c>
      <c r="S917" s="120">
        <f t="shared" si="178"/>
        <v>0</v>
      </c>
      <c r="T917" s="120" t="str">
        <f t="shared" si="170"/>
        <v>정</v>
      </c>
      <c r="U917" s="113">
        <f>IFERROR(IF(P917&lt;8,기준정보!$H$7-N917,0),0)</f>
        <v>0.15609953703703705</v>
      </c>
      <c r="V917" s="120">
        <f t="shared" si="179"/>
        <v>225</v>
      </c>
      <c r="W917" s="110"/>
    </row>
    <row r="918" spans="1:23">
      <c r="A918" s="89" t="s">
        <v>1183</v>
      </c>
      <c r="B918" s="89" t="s">
        <v>300</v>
      </c>
      <c r="C918" s="89" t="s">
        <v>47</v>
      </c>
      <c r="D918" s="89" t="s">
        <v>269</v>
      </c>
      <c r="E918" s="89" t="s">
        <v>1195</v>
      </c>
      <c r="F918" s="102">
        <f t="shared" si="169"/>
        <v>43901</v>
      </c>
      <c r="G918" s="125" t="str">
        <f t="shared" si="171"/>
        <v>3월</v>
      </c>
      <c r="H918" s="108">
        <f t="shared" si="172"/>
        <v>3</v>
      </c>
      <c r="I918" s="108" t="str">
        <f>VLOOKUP(H918,기준정보!D:E,2,FALSE)</f>
        <v>수</v>
      </c>
      <c r="J918" s="110" t="str">
        <f>IFERROR(VLOOKUP(F918,기준정보!A:B,2,FALSE),"")</f>
        <v/>
      </c>
      <c r="K918" s="110" t="str">
        <f t="shared" si="173"/>
        <v>정상근무</v>
      </c>
      <c r="L918" s="113">
        <f>IFERROR(IF(E918-D918&lt;0,기준정보!$H$11-공여사들_가공!D918+공여사들_가공!E918,E918-D918),"")</f>
        <v>0.49508101851851855</v>
      </c>
      <c r="M918" s="113" t="str">
        <f>IF(E918&gt;=기준정보!$H$4,기준정보!$H$6,IF(E918&gt;=기준정보!$H$3,E918-기준정보!$H$3,IF(E918&gt;=기준정보!$H$2,기준정보!$H$5,IF(E918&gt;=기준정보!$H$1,E918-기준정보!$H$1,0))))</f>
        <v>2:00:00</v>
      </c>
      <c r="N918" s="113">
        <f t="shared" si="174"/>
        <v>0.41174768518518523</v>
      </c>
      <c r="O918" s="114">
        <f t="shared" si="175"/>
        <v>9.8819444444444446</v>
      </c>
      <c r="P918" s="120">
        <f t="shared" si="176"/>
        <v>9</v>
      </c>
      <c r="Q918" s="120">
        <f t="shared" si="177"/>
        <v>8</v>
      </c>
      <c r="R918" s="120">
        <f t="shared" si="168"/>
        <v>1</v>
      </c>
      <c r="S918" s="120">
        <f t="shared" si="178"/>
        <v>0</v>
      </c>
      <c r="T918" s="120" t="str">
        <f t="shared" si="170"/>
        <v>정</v>
      </c>
      <c r="U918" s="113">
        <f>IFERROR(IF(P918&lt;8,기준정보!$H$7-N918,0),0)</f>
        <v>0</v>
      </c>
      <c r="V918" s="120">
        <f t="shared" si="179"/>
        <v>0</v>
      </c>
      <c r="W918" s="110"/>
    </row>
    <row r="919" spans="1:23">
      <c r="A919" s="89" t="s">
        <v>1183</v>
      </c>
      <c r="B919" s="89" t="s">
        <v>301</v>
      </c>
      <c r="C919" s="89" t="s">
        <v>44</v>
      </c>
      <c r="D919" s="89" t="s">
        <v>1196</v>
      </c>
      <c r="E919" s="89" t="s">
        <v>1197</v>
      </c>
      <c r="F919" s="102">
        <f t="shared" si="169"/>
        <v>43901</v>
      </c>
      <c r="G919" s="125" t="str">
        <f t="shared" si="171"/>
        <v>3월</v>
      </c>
      <c r="H919" s="108">
        <f t="shared" si="172"/>
        <v>3</v>
      </c>
      <c r="I919" s="108" t="str">
        <f>VLOOKUP(H919,기준정보!D:E,2,FALSE)</f>
        <v>수</v>
      </c>
      <c r="J919" s="110" t="str">
        <f>IFERROR(VLOOKUP(F919,기준정보!A:B,2,FALSE),"")</f>
        <v/>
      </c>
      <c r="K919" s="110" t="str">
        <f t="shared" si="173"/>
        <v>정상근무</v>
      </c>
      <c r="L919" s="113">
        <f>IFERROR(IF(E919-D919&lt;0,기준정보!$H$11-공여사들_가공!D919+공여사들_가공!E919,E919-D919),"")</f>
        <v>0.4990046296296296</v>
      </c>
      <c r="M919" s="113" t="str">
        <f>IF(E919&gt;=기준정보!$H$4,기준정보!$H$6,IF(E919&gt;=기준정보!$H$3,E919-기준정보!$H$3,IF(E919&gt;=기준정보!$H$2,기준정보!$H$5,IF(E919&gt;=기준정보!$H$1,E919-기준정보!$H$1,0))))</f>
        <v>2:00:00</v>
      </c>
      <c r="N919" s="113">
        <f t="shared" si="174"/>
        <v>0.41567129629629629</v>
      </c>
      <c r="O919" s="114">
        <f t="shared" si="175"/>
        <v>9.9761111111111109</v>
      </c>
      <c r="P919" s="120">
        <f t="shared" si="176"/>
        <v>9</v>
      </c>
      <c r="Q919" s="120">
        <f t="shared" si="177"/>
        <v>8</v>
      </c>
      <c r="R919" s="120">
        <f t="shared" si="168"/>
        <v>1</v>
      </c>
      <c r="S919" s="120">
        <f t="shared" si="178"/>
        <v>0</v>
      </c>
      <c r="T919" s="120" t="str">
        <f t="shared" si="170"/>
        <v>정</v>
      </c>
      <c r="U919" s="113">
        <f>IFERROR(IF(P919&lt;8,기준정보!$H$7-N919,0),0)</f>
        <v>0</v>
      </c>
      <c r="V919" s="120">
        <f t="shared" si="179"/>
        <v>0</v>
      </c>
      <c r="W919" s="110"/>
    </row>
    <row r="920" spans="1:23">
      <c r="A920" s="89" t="s">
        <v>1183</v>
      </c>
      <c r="B920" s="89" t="s">
        <v>288</v>
      </c>
      <c r="C920" s="89" t="s">
        <v>45</v>
      </c>
      <c r="D920" s="89" t="s">
        <v>1198</v>
      </c>
      <c r="E920" s="89" t="s">
        <v>1199</v>
      </c>
      <c r="F920" s="102">
        <f t="shared" si="169"/>
        <v>43901</v>
      </c>
      <c r="G920" s="125" t="str">
        <f t="shared" si="171"/>
        <v>3월</v>
      </c>
      <c r="H920" s="108">
        <f t="shared" si="172"/>
        <v>3</v>
      </c>
      <c r="I920" s="108" t="str">
        <f>VLOOKUP(H920,기준정보!D:E,2,FALSE)</f>
        <v>수</v>
      </c>
      <c r="J920" s="110" t="str">
        <f>IFERROR(VLOOKUP(F920,기준정보!A:B,2,FALSE),"")</f>
        <v/>
      </c>
      <c r="K920" s="110" t="str">
        <f t="shared" si="173"/>
        <v>정상근무</v>
      </c>
      <c r="L920" s="113">
        <f>IFERROR(IF(E920-D920&lt;0,기준정보!$H$11-공여사들_가공!D920+공여사들_가공!E920,E920-D920),"")</f>
        <v>0.40192129629629636</v>
      </c>
      <c r="M920" s="113">
        <f>IF(E920&gt;=기준정보!$H$4,기준정보!$H$6,IF(E920&gt;=기준정보!$H$3,E920-기준정보!$H$3,IF(E920&gt;=기준정보!$H$2,기준정보!$H$5,IF(E920&gt;=기준정보!$H$1,E920-기준정보!$H$1,0))))</f>
        <v>1.0208333333333375E-2</v>
      </c>
      <c r="N920" s="113">
        <f t="shared" si="174"/>
        <v>0.39171296296296299</v>
      </c>
      <c r="O920" s="114">
        <f t="shared" si="175"/>
        <v>9.4011111111111116</v>
      </c>
      <c r="P920" s="120">
        <f t="shared" si="176"/>
        <v>9</v>
      </c>
      <c r="Q920" s="120">
        <f t="shared" si="177"/>
        <v>8</v>
      </c>
      <c r="R920" s="120">
        <f t="shared" si="168"/>
        <v>1</v>
      </c>
      <c r="S920" s="120">
        <f t="shared" si="178"/>
        <v>0</v>
      </c>
      <c r="T920" s="120" t="str">
        <f t="shared" si="170"/>
        <v>정</v>
      </c>
      <c r="U920" s="113">
        <f>IFERROR(IF(P920&lt;8,기준정보!$H$7-N920,0),0)</f>
        <v>0</v>
      </c>
      <c r="V920" s="120">
        <f t="shared" si="179"/>
        <v>0</v>
      </c>
      <c r="W920" s="110"/>
    </row>
    <row r="921" spans="1:23">
      <c r="A921" s="89" t="s">
        <v>1183</v>
      </c>
      <c r="B921" s="89" t="s">
        <v>289</v>
      </c>
      <c r="C921" s="89" t="s">
        <v>44</v>
      </c>
      <c r="D921" s="89" t="s">
        <v>50</v>
      </c>
      <c r="E921" s="89" t="s">
        <v>1200</v>
      </c>
      <c r="F921" s="102">
        <f t="shared" si="169"/>
        <v>43901</v>
      </c>
      <c r="G921" s="125" t="str">
        <f t="shared" si="171"/>
        <v>3월</v>
      </c>
      <c r="H921" s="108">
        <f t="shared" si="172"/>
        <v>3</v>
      </c>
      <c r="I921" s="108" t="str">
        <f>VLOOKUP(H921,기준정보!D:E,2,FALSE)</f>
        <v>수</v>
      </c>
      <c r="J921" s="110" t="str">
        <f>IFERROR(VLOOKUP(F921,기준정보!A:B,2,FALSE),"")</f>
        <v/>
      </c>
      <c r="K921" s="110" t="str">
        <f t="shared" si="173"/>
        <v>정상근무</v>
      </c>
      <c r="L921" s="113" t="str">
        <f>IFERROR(IF(E921-D921&lt;0,기준정보!$H$11-공여사들_가공!D921+공여사들_가공!E921,E921-D921),"")</f>
        <v/>
      </c>
      <c r="M921" s="113" t="str">
        <f>IF(E921&gt;=기준정보!$H$4,기준정보!$H$6,IF(E921&gt;=기준정보!$H$3,E921-기준정보!$H$3,IF(E921&gt;=기준정보!$H$2,기준정보!$H$5,IF(E921&gt;=기준정보!$H$1,E921-기준정보!$H$1,0))))</f>
        <v>2:00:00</v>
      </c>
      <c r="N921" s="113" t="str">
        <f t="shared" si="174"/>
        <v/>
      </c>
      <c r="O921" s="114" t="str">
        <f t="shared" si="175"/>
        <v/>
      </c>
      <c r="P921" s="120">
        <f t="shared" si="176"/>
        <v>0</v>
      </c>
      <c r="Q921" s="120">
        <f t="shared" si="177"/>
        <v>0</v>
      </c>
      <c r="R921" s="120">
        <f t="shared" ref="R921:R984" si="180">IF(P921&lt;11,P921-Q921,3)</f>
        <v>0</v>
      </c>
      <c r="S921" s="120">
        <f t="shared" si="178"/>
        <v>0</v>
      </c>
      <c r="T921" s="120" t="str">
        <f t="shared" si="170"/>
        <v/>
      </c>
      <c r="U921" s="113">
        <f>IFERROR(IF(P921&lt;8,기준정보!$H$7-N921,0),0)</f>
        <v>0</v>
      </c>
      <c r="V921" s="120">
        <f t="shared" si="179"/>
        <v>0</v>
      </c>
      <c r="W921" s="110"/>
    </row>
    <row r="922" spans="1:23">
      <c r="A922" s="89" t="s">
        <v>1183</v>
      </c>
      <c r="B922" s="89" t="s">
        <v>290</v>
      </c>
      <c r="C922" s="89" t="s">
        <v>49</v>
      </c>
      <c r="D922" s="89" t="s">
        <v>164</v>
      </c>
      <c r="E922" s="89" t="s">
        <v>1201</v>
      </c>
      <c r="F922" s="102">
        <f t="shared" si="169"/>
        <v>43901</v>
      </c>
      <c r="G922" s="125" t="str">
        <f t="shared" si="171"/>
        <v>3월</v>
      </c>
      <c r="H922" s="108">
        <f t="shared" si="172"/>
        <v>3</v>
      </c>
      <c r="I922" s="108" t="str">
        <f>VLOOKUP(H922,기준정보!D:E,2,FALSE)</f>
        <v>수</v>
      </c>
      <c r="J922" s="110" t="str">
        <f>IFERROR(VLOOKUP(F922,기준정보!A:B,2,FALSE),"")</f>
        <v/>
      </c>
      <c r="K922" s="110" t="str">
        <f t="shared" si="173"/>
        <v>정상근무</v>
      </c>
      <c r="L922" s="113">
        <f>IFERROR(IF(E922-D922&lt;0,기준정보!$H$11-공여사들_가공!D922+공여사들_가공!E922,E922-D922),"")</f>
        <v>0.37708333333333333</v>
      </c>
      <c r="M922" s="113">
        <f>IF(E922&gt;=기준정보!$H$4,기준정보!$H$6,IF(E922&gt;=기준정보!$H$3,E922-기준정보!$H$3,IF(E922&gt;=기준정보!$H$2,기준정보!$H$5,IF(E922&gt;=기준정보!$H$1,E922-기준정보!$H$1,0))))</f>
        <v>1.7627314814814832E-2</v>
      </c>
      <c r="N922" s="113">
        <f t="shared" si="174"/>
        <v>0.35945601851851849</v>
      </c>
      <c r="O922" s="114">
        <f t="shared" si="175"/>
        <v>8.6269444444444456</v>
      </c>
      <c r="P922" s="120">
        <f t="shared" si="176"/>
        <v>8</v>
      </c>
      <c r="Q922" s="120">
        <f t="shared" si="177"/>
        <v>8</v>
      </c>
      <c r="R922" s="120">
        <f t="shared" si="180"/>
        <v>0</v>
      </c>
      <c r="S922" s="120">
        <f t="shared" si="178"/>
        <v>0</v>
      </c>
      <c r="T922" s="120" t="str">
        <f t="shared" si="170"/>
        <v>정</v>
      </c>
      <c r="U922" s="113">
        <f>IFERROR(IF(P922&lt;8,기준정보!$H$7-N922,0),0)</f>
        <v>0</v>
      </c>
      <c r="V922" s="120">
        <f t="shared" si="179"/>
        <v>0</v>
      </c>
      <c r="W922" s="110"/>
    </row>
    <row r="923" spans="1:23">
      <c r="A923" s="89" t="s">
        <v>1183</v>
      </c>
      <c r="B923" s="89" t="s">
        <v>291</v>
      </c>
      <c r="C923" s="89" t="s">
        <v>309</v>
      </c>
      <c r="D923" s="89" t="s">
        <v>1202</v>
      </c>
      <c r="E923" s="89" t="s">
        <v>1203</v>
      </c>
      <c r="F923" s="102">
        <f t="shared" si="169"/>
        <v>43901</v>
      </c>
      <c r="G923" s="125" t="str">
        <f t="shared" si="171"/>
        <v>3월</v>
      </c>
      <c r="H923" s="108">
        <f t="shared" si="172"/>
        <v>3</v>
      </c>
      <c r="I923" s="108" t="str">
        <f>VLOOKUP(H923,기준정보!D:E,2,FALSE)</f>
        <v>수</v>
      </c>
      <c r="J923" s="110" t="str">
        <f>IFERROR(VLOOKUP(F923,기준정보!A:B,2,FALSE),"")</f>
        <v/>
      </c>
      <c r="K923" s="110" t="str">
        <f t="shared" si="173"/>
        <v>정상근무</v>
      </c>
      <c r="L923" s="113">
        <f>IFERROR(IF(E923-D923&lt;0,기준정보!$H$11-공여사들_가공!D923+공여사들_가공!E923,E923-D923),"")</f>
        <v>0.37616898148148142</v>
      </c>
      <c r="M923" s="113">
        <f>IF(E923&gt;=기준정보!$H$4,기준정보!$H$6,IF(E923&gt;=기준정보!$H$3,E923-기준정보!$H$3,IF(E923&gt;=기준정보!$H$2,기준정보!$H$5,IF(E923&gt;=기준정보!$H$1,E923-기준정보!$H$1,0))))</f>
        <v>1.7708333333333326E-2</v>
      </c>
      <c r="N923" s="113">
        <f t="shared" si="174"/>
        <v>0.3584606481481481</v>
      </c>
      <c r="O923" s="114">
        <f t="shared" si="175"/>
        <v>8.6030555555555548</v>
      </c>
      <c r="P923" s="120">
        <f t="shared" si="176"/>
        <v>8</v>
      </c>
      <c r="Q923" s="120">
        <f t="shared" si="177"/>
        <v>8</v>
      </c>
      <c r="R923" s="120">
        <f t="shared" si="180"/>
        <v>0</v>
      </c>
      <c r="S923" s="120">
        <f t="shared" si="178"/>
        <v>0</v>
      </c>
      <c r="T923" s="120" t="str">
        <f t="shared" si="170"/>
        <v>정</v>
      </c>
      <c r="U923" s="113">
        <f>IFERROR(IF(P923&lt;8,기준정보!$H$7-N923,0),0)</f>
        <v>0</v>
      </c>
      <c r="V923" s="120">
        <f t="shared" si="179"/>
        <v>0</v>
      </c>
      <c r="W923" s="110"/>
    </row>
    <row r="924" spans="1:23">
      <c r="A924" s="89" t="s">
        <v>1183</v>
      </c>
      <c r="B924" s="89" t="s">
        <v>292</v>
      </c>
      <c r="C924" s="89" t="s">
        <v>45</v>
      </c>
      <c r="D924" s="89" t="s">
        <v>125</v>
      </c>
      <c r="E924" s="89" t="s">
        <v>1204</v>
      </c>
      <c r="F924" s="102">
        <f t="shared" si="169"/>
        <v>43901</v>
      </c>
      <c r="G924" s="125" t="str">
        <f t="shared" si="171"/>
        <v>3월</v>
      </c>
      <c r="H924" s="108">
        <f t="shared" si="172"/>
        <v>3</v>
      </c>
      <c r="I924" s="108" t="str">
        <f>VLOOKUP(H924,기준정보!D:E,2,FALSE)</f>
        <v>수</v>
      </c>
      <c r="J924" s="110" t="str">
        <f>IFERROR(VLOOKUP(F924,기준정보!A:B,2,FALSE),"")</f>
        <v/>
      </c>
      <c r="K924" s="110" t="str">
        <f t="shared" si="173"/>
        <v>정상근무</v>
      </c>
      <c r="L924" s="113">
        <f>IFERROR(IF(E924-D924&lt;0,기준정보!$H$11-공여사들_가공!D924+공여사들_가공!E924,E924-D924),"")</f>
        <v>0.52939814814814823</v>
      </c>
      <c r="M924" s="113" t="str">
        <f>IF(E924&gt;=기준정보!$H$4,기준정보!$H$6,IF(E924&gt;=기준정보!$H$3,E924-기준정보!$H$3,IF(E924&gt;=기준정보!$H$2,기준정보!$H$5,IF(E924&gt;=기준정보!$H$1,E924-기준정보!$H$1,0))))</f>
        <v>2:00:00</v>
      </c>
      <c r="N924" s="113">
        <f t="shared" si="174"/>
        <v>0.44606481481481491</v>
      </c>
      <c r="O924" s="114">
        <f t="shared" si="175"/>
        <v>10.705555555555556</v>
      </c>
      <c r="P924" s="120">
        <f t="shared" si="176"/>
        <v>10</v>
      </c>
      <c r="Q924" s="120">
        <f t="shared" si="177"/>
        <v>8</v>
      </c>
      <c r="R924" s="120">
        <f t="shared" si="180"/>
        <v>2</v>
      </c>
      <c r="S924" s="120">
        <f t="shared" si="178"/>
        <v>0</v>
      </c>
      <c r="T924" s="120" t="str">
        <f t="shared" si="170"/>
        <v>정</v>
      </c>
      <c r="U924" s="113">
        <f>IFERROR(IF(P924&lt;8,기준정보!$H$7-N924,0),0)</f>
        <v>0</v>
      </c>
      <c r="V924" s="120">
        <f t="shared" si="179"/>
        <v>0</v>
      </c>
      <c r="W924" s="110"/>
    </row>
    <row r="925" spans="1:23">
      <c r="A925" s="89" t="s">
        <v>1205</v>
      </c>
      <c r="B925" s="89" t="s">
        <v>294</v>
      </c>
      <c r="C925" s="89" t="s">
        <v>45</v>
      </c>
      <c r="D925" s="89" t="s">
        <v>1206</v>
      </c>
      <c r="E925" s="89" t="s">
        <v>1207</v>
      </c>
      <c r="F925" s="102">
        <f t="shared" si="169"/>
        <v>43902</v>
      </c>
      <c r="G925" s="125" t="str">
        <f t="shared" si="171"/>
        <v>3월</v>
      </c>
      <c r="H925" s="108">
        <f t="shared" si="172"/>
        <v>4</v>
      </c>
      <c r="I925" s="108" t="str">
        <f>VLOOKUP(H925,기준정보!D:E,2,FALSE)</f>
        <v>목</v>
      </c>
      <c r="J925" s="110" t="str">
        <f>IFERROR(VLOOKUP(F925,기준정보!A:B,2,FALSE),"")</f>
        <v/>
      </c>
      <c r="K925" s="110" t="str">
        <f t="shared" si="173"/>
        <v>정상근무</v>
      </c>
      <c r="L925" s="113">
        <f>IFERROR(IF(E925-D925&lt;0,기준정보!$H$11-공여사들_가공!D925+공여사들_가공!E925,E925-D925),"")</f>
        <v>0.51480324074074069</v>
      </c>
      <c r="M925" s="113" t="str">
        <f>IF(E925&gt;=기준정보!$H$4,기준정보!$H$6,IF(E925&gt;=기준정보!$H$3,E925-기준정보!$H$3,IF(E925&gt;=기준정보!$H$2,기준정보!$H$5,IF(E925&gt;=기준정보!$H$1,E925-기준정보!$H$1,0))))</f>
        <v>2:00:00</v>
      </c>
      <c r="N925" s="113">
        <f t="shared" si="174"/>
        <v>0.43146990740740737</v>
      </c>
      <c r="O925" s="114">
        <f t="shared" si="175"/>
        <v>10.355277777777777</v>
      </c>
      <c r="P925" s="120">
        <f t="shared" si="176"/>
        <v>10</v>
      </c>
      <c r="Q925" s="120">
        <f t="shared" si="177"/>
        <v>8</v>
      </c>
      <c r="R925" s="120">
        <f t="shared" si="180"/>
        <v>2</v>
      </c>
      <c r="S925" s="120">
        <f t="shared" si="178"/>
        <v>0</v>
      </c>
      <c r="T925" s="120" t="str">
        <f t="shared" si="170"/>
        <v>정</v>
      </c>
      <c r="U925" s="113">
        <f>IFERROR(IF(P925&lt;8,기준정보!$H$7-N925,0),0)</f>
        <v>0</v>
      </c>
      <c r="V925" s="120">
        <f t="shared" si="179"/>
        <v>0</v>
      </c>
      <c r="W925" s="110"/>
    </row>
    <row r="926" spans="1:23">
      <c r="A926" s="89" t="s">
        <v>1205</v>
      </c>
      <c r="B926" s="89" t="s">
        <v>295</v>
      </c>
      <c r="C926" s="89" t="s">
        <v>43</v>
      </c>
      <c r="D926" s="89" t="s">
        <v>1208</v>
      </c>
      <c r="E926" s="89" t="s">
        <v>1209</v>
      </c>
      <c r="F926" s="102">
        <f t="shared" si="169"/>
        <v>43902</v>
      </c>
      <c r="G926" s="125" t="str">
        <f t="shared" si="171"/>
        <v>3월</v>
      </c>
      <c r="H926" s="108">
        <f t="shared" si="172"/>
        <v>4</v>
      </c>
      <c r="I926" s="108" t="str">
        <f>VLOOKUP(H926,기준정보!D:E,2,FALSE)</f>
        <v>목</v>
      </c>
      <c r="J926" s="110" t="str">
        <f>IFERROR(VLOOKUP(F926,기준정보!A:B,2,FALSE),"")</f>
        <v/>
      </c>
      <c r="K926" s="110" t="str">
        <f t="shared" si="173"/>
        <v>정상근무</v>
      </c>
      <c r="L926" s="113">
        <f>IFERROR(IF(E926-D926&lt;0,기준정보!$H$11-공여사들_가공!D926+공여사들_가공!E926,E926-D926),"")</f>
        <v>0.5445833333333332</v>
      </c>
      <c r="M926" s="113" t="str">
        <f>IF(E926&gt;=기준정보!$H$4,기준정보!$H$6,IF(E926&gt;=기준정보!$H$3,E926-기준정보!$H$3,IF(E926&gt;=기준정보!$H$2,기준정보!$H$5,IF(E926&gt;=기준정보!$H$1,E926-기준정보!$H$1,0))))</f>
        <v>2:00:00</v>
      </c>
      <c r="N926" s="113">
        <f t="shared" si="174"/>
        <v>0.46124999999999988</v>
      </c>
      <c r="O926" s="114">
        <f t="shared" si="175"/>
        <v>11.07</v>
      </c>
      <c r="P926" s="120">
        <f t="shared" si="176"/>
        <v>11</v>
      </c>
      <c r="Q926" s="120">
        <f t="shared" si="177"/>
        <v>8</v>
      </c>
      <c r="R926" s="120">
        <f t="shared" si="180"/>
        <v>3</v>
      </c>
      <c r="S926" s="120">
        <f t="shared" si="178"/>
        <v>0</v>
      </c>
      <c r="T926" s="120" t="str">
        <f t="shared" si="170"/>
        <v>정</v>
      </c>
      <c r="U926" s="113">
        <f>IFERROR(IF(P926&lt;8,기준정보!$H$7-N926,0),0)</f>
        <v>0</v>
      </c>
      <c r="V926" s="120">
        <f t="shared" si="179"/>
        <v>0</v>
      </c>
      <c r="W926" s="110"/>
    </row>
    <row r="927" spans="1:23">
      <c r="A927" s="89" t="s">
        <v>1205</v>
      </c>
      <c r="B927" s="89" t="s">
        <v>296</v>
      </c>
      <c r="C927" s="89" t="s">
        <v>46</v>
      </c>
      <c r="D927" s="89" t="s">
        <v>1210</v>
      </c>
      <c r="E927" s="89" t="s">
        <v>1211</v>
      </c>
      <c r="F927" s="102">
        <f t="shared" si="169"/>
        <v>43902</v>
      </c>
      <c r="G927" s="125" t="str">
        <f t="shared" si="171"/>
        <v>3월</v>
      </c>
      <c r="H927" s="108">
        <f t="shared" si="172"/>
        <v>4</v>
      </c>
      <c r="I927" s="108" t="str">
        <f>VLOOKUP(H927,기준정보!D:E,2,FALSE)</f>
        <v>목</v>
      </c>
      <c r="J927" s="110" t="str">
        <f>IFERROR(VLOOKUP(F927,기준정보!A:B,2,FALSE),"")</f>
        <v/>
      </c>
      <c r="K927" s="110" t="str">
        <f t="shared" si="173"/>
        <v>정상근무</v>
      </c>
      <c r="L927" s="113">
        <f>IFERROR(IF(E927-D927&lt;0,기준정보!$H$11-공여사들_가공!D927+공여사들_가공!E927,E927-D927),"")</f>
        <v>0.37119212962962972</v>
      </c>
      <c r="M927" s="113">
        <f>IF(E927&gt;=기준정보!$H$4,기준정보!$H$6,IF(E927&gt;=기준정보!$H$3,E927-기준정보!$H$3,IF(E927&gt;=기준정보!$H$2,기준정보!$H$5,IF(E927&gt;=기준정보!$H$1,E927-기준정보!$H$1,0))))</f>
        <v>1.5717592592592644E-2</v>
      </c>
      <c r="N927" s="113">
        <f t="shared" si="174"/>
        <v>0.35547453703703707</v>
      </c>
      <c r="O927" s="114">
        <f t="shared" si="175"/>
        <v>8.5313888888888894</v>
      </c>
      <c r="P927" s="120">
        <f t="shared" si="176"/>
        <v>8</v>
      </c>
      <c r="Q927" s="120">
        <f t="shared" si="177"/>
        <v>8</v>
      </c>
      <c r="R927" s="120">
        <f t="shared" si="180"/>
        <v>0</v>
      </c>
      <c r="S927" s="120">
        <f t="shared" si="178"/>
        <v>0</v>
      </c>
      <c r="T927" s="120" t="str">
        <f t="shared" si="170"/>
        <v>정</v>
      </c>
      <c r="U927" s="113">
        <f>IFERROR(IF(P927&lt;8,기준정보!$H$7-N927,0),0)</f>
        <v>0</v>
      </c>
      <c r="V927" s="120">
        <f t="shared" si="179"/>
        <v>0</v>
      </c>
      <c r="W927" s="110"/>
    </row>
    <row r="928" spans="1:23">
      <c r="A928" s="89" t="s">
        <v>1205</v>
      </c>
      <c r="B928" s="89" t="s">
        <v>297</v>
      </c>
      <c r="C928" s="89" t="s">
        <v>45</v>
      </c>
      <c r="D928" s="89" t="s">
        <v>115</v>
      </c>
      <c r="E928" s="89" t="s">
        <v>50</v>
      </c>
      <c r="F928" s="102">
        <f t="shared" si="169"/>
        <v>43902</v>
      </c>
      <c r="G928" s="125" t="str">
        <f t="shared" si="171"/>
        <v>3월</v>
      </c>
      <c r="H928" s="108">
        <f t="shared" si="172"/>
        <v>4</v>
      </c>
      <c r="I928" s="108" t="str">
        <f>VLOOKUP(H928,기준정보!D:E,2,FALSE)</f>
        <v>목</v>
      </c>
      <c r="J928" s="110" t="str">
        <f>IFERROR(VLOOKUP(F928,기준정보!A:B,2,FALSE),"")</f>
        <v/>
      </c>
      <c r="K928" s="110" t="str">
        <f t="shared" si="173"/>
        <v>정상근무</v>
      </c>
      <c r="L928" s="113" t="str">
        <f>IFERROR(IF(E928-D928&lt;0,기준정보!$H$11-공여사들_가공!D928+공여사들_가공!E928,E928-D928),"")</f>
        <v/>
      </c>
      <c r="M928" s="113">
        <f>IF(E928&gt;=기준정보!$H$4,기준정보!$H$6,IF(E928&gt;=기준정보!$H$3,E928-기준정보!$H$3,IF(E928&gt;=기준정보!$H$2,기준정보!$H$5,IF(E928&gt;=기준정보!$H$1,E928-기준정보!$H$1,0))))</f>
        <v>0</v>
      </c>
      <c r="N928" s="113" t="str">
        <f t="shared" si="174"/>
        <v/>
      </c>
      <c r="O928" s="114" t="str">
        <f t="shared" si="175"/>
        <v/>
      </c>
      <c r="P928" s="120">
        <f t="shared" si="176"/>
        <v>0</v>
      </c>
      <c r="Q928" s="120">
        <f t="shared" si="177"/>
        <v>0</v>
      </c>
      <c r="R928" s="120">
        <f t="shared" si="180"/>
        <v>0</v>
      </c>
      <c r="S928" s="120">
        <f t="shared" si="178"/>
        <v>0</v>
      </c>
      <c r="T928" s="120" t="str">
        <f t="shared" si="170"/>
        <v/>
      </c>
      <c r="U928" s="113">
        <f>IFERROR(IF(P928&lt;8,기준정보!$H$7-N928,0),0)</f>
        <v>0</v>
      </c>
      <c r="V928" s="120">
        <f t="shared" si="179"/>
        <v>0</v>
      </c>
      <c r="W928" s="110"/>
    </row>
    <row r="929" spans="1:23">
      <c r="A929" s="89" t="s">
        <v>1205</v>
      </c>
      <c r="B929" s="89" t="s">
        <v>298</v>
      </c>
      <c r="C929" s="89" t="s">
        <v>48</v>
      </c>
      <c r="D929" s="89" t="s">
        <v>889</v>
      </c>
      <c r="E929" s="89" t="s">
        <v>1212</v>
      </c>
      <c r="F929" s="102">
        <f t="shared" si="169"/>
        <v>43902</v>
      </c>
      <c r="G929" s="125" t="str">
        <f t="shared" si="171"/>
        <v>3월</v>
      </c>
      <c r="H929" s="108">
        <f t="shared" si="172"/>
        <v>4</v>
      </c>
      <c r="I929" s="108" t="str">
        <f>VLOOKUP(H929,기준정보!D:E,2,FALSE)</f>
        <v>목</v>
      </c>
      <c r="J929" s="110" t="str">
        <f>IFERROR(VLOOKUP(F929,기준정보!A:B,2,FALSE),"")</f>
        <v/>
      </c>
      <c r="K929" s="110" t="str">
        <f t="shared" si="173"/>
        <v>정상근무</v>
      </c>
      <c r="L929" s="113">
        <f>IFERROR(IF(E929-D929&lt;0,기준정보!$H$11-공여사들_가공!D929+공여사들_가공!E929,E929-D929),"")</f>
        <v>0.55656250000000007</v>
      </c>
      <c r="M929" s="113" t="str">
        <f>IF(E929&gt;=기준정보!$H$4,기준정보!$H$6,IF(E929&gt;=기준정보!$H$3,E929-기준정보!$H$3,IF(E929&gt;=기준정보!$H$2,기준정보!$H$5,IF(E929&gt;=기준정보!$H$1,E929-기준정보!$H$1,0))))</f>
        <v>2:00:00</v>
      </c>
      <c r="N929" s="113">
        <f t="shared" si="174"/>
        <v>0.47322916666666676</v>
      </c>
      <c r="O929" s="114">
        <f t="shared" si="175"/>
        <v>11.3575</v>
      </c>
      <c r="P929" s="120">
        <f t="shared" si="176"/>
        <v>11</v>
      </c>
      <c r="Q929" s="120">
        <f t="shared" si="177"/>
        <v>8</v>
      </c>
      <c r="R929" s="120">
        <f t="shared" si="180"/>
        <v>3</v>
      </c>
      <c r="S929" s="120">
        <f t="shared" si="178"/>
        <v>0</v>
      </c>
      <c r="T929" s="120" t="str">
        <f t="shared" si="170"/>
        <v>정</v>
      </c>
      <c r="U929" s="113">
        <f>IFERROR(IF(P929&lt;8,기준정보!$H$7-N929,0),0)</f>
        <v>0</v>
      </c>
      <c r="V929" s="120">
        <f t="shared" si="179"/>
        <v>0</v>
      </c>
      <c r="W929" s="110"/>
    </row>
    <row r="930" spans="1:23">
      <c r="A930" s="89" t="s">
        <v>1205</v>
      </c>
      <c r="B930" s="89" t="s">
        <v>299</v>
      </c>
      <c r="C930" s="89" t="s">
        <v>47</v>
      </c>
      <c r="D930" s="89" t="s">
        <v>50</v>
      </c>
      <c r="E930" s="89" t="s">
        <v>50</v>
      </c>
      <c r="F930" s="102">
        <f t="shared" si="169"/>
        <v>43902</v>
      </c>
      <c r="G930" s="125" t="str">
        <f t="shared" si="171"/>
        <v>3월</v>
      </c>
      <c r="H930" s="108">
        <f t="shared" si="172"/>
        <v>4</v>
      </c>
      <c r="I930" s="108" t="str">
        <f>VLOOKUP(H930,기준정보!D:E,2,FALSE)</f>
        <v>목</v>
      </c>
      <c r="J930" s="110" t="str">
        <f>IFERROR(VLOOKUP(F930,기준정보!A:B,2,FALSE),"")</f>
        <v/>
      </c>
      <c r="K930" s="110" t="str">
        <f t="shared" si="173"/>
        <v>정상근무</v>
      </c>
      <c r="L930" s="113" t="str">
        <f>IFERROR(IF(E930-D930&lt;0,기준정보!$H$11-공여사들_가공!D930+공여사들_가공!E930,E930-D930),"")</f>
        <v/>
      </c>
      <c r="M930" s="113">
        <f>IF(E930&gt;=기준정보!$H$4,기준정보!$H$6,IF(E930&gt;=기준정보!$H$3,E930-기준정보!$H$3,IF(E930&gt;=기준정보!$H$2,기준정보!$H$5,IF(E930&gt;=기준정보!$H$1,E930-기준정보!$H$1,0))))</f>
        <v>0</v>
      </c>
      <c r="N930" s="113" t="str">
        <f t="shared" si="174"/>
        <v/>
      </c>
      <c r="O930" s="114" t="str">
        <f t="shared" si="175"/>
        <v/>
      </c>
      <c r="P930" s="120">
        <f t="shared" si="176"/>
        <v>0</v>
      </c>
      <c r="Q930" s="120">
        <f t="shared" si="177"/>
        <v>0</v>
      </c>
      <c r="R930" s="120">
        <f t="shared" si="180"/>
        <v>0</v>
      </c>
      <c r="S930" s="120">
        <f t="shared" si="178"/>
        <v>0</v>
      </c>
      <c r="T930" s="120" t="str">
        <f t="shared" si="170"/>
        <v/>
      </c>
      <c r="U930" s="113">
        <f>IFERROR(IF(P930&lt;8,기준정보!$H$7-N930,0),0)</f>
        <v>0</v>
      </c>
      <c r="V930" s="120">
        <f t="shared" si="179"/>
        <v>0</v>
      </c>
      <c r="W930" s="110"/>
    </row>
    <row r="931" spans="1:23">
      <c r="A931" s="89" t="s">
        <v>1205</v>
      </c>
      <c r="B931" s="89" t="s">
        <v>300</v>
      </c>
      <c r="C931" s="89" t="s">
        <v>47</v>
      </c>
      <c r="D931" s="89" t="s">
        <v>159</v>
      </c>
      <c r="E931" s="89" t="s">
        <v>1213</v>
      </c>
      <c r="F931" s="102">
        <f t="shared" si="169"/>
        <v>43902</v>
      </c>
      <c r="G931" s="125" t="str">
        <f t="shared" si="171"/>
        <v>3월</v>
      </c>
      <c r="H931" s="108">
        <f t="shared" si="172"/>
        <v>4</v>
      </c>
      <c r="I931" s="108" t="str">
        <f>VLOOKUP(H931,기준정보!D:E,2,FALSE)</f>
        <v>목</v>
      </c>
      <c r="J931" s="110" t="str">
        <f>IFERROR(VLOOKUP(F931,기준정보!A:B,2,FALSE),"")</f>
        <v/>
      </c>
      <c r="K931" s="110" t="str">
        <f t="shared" si="173"/>
        <v>정상근무</v>
      </c>
      <c r="L931" s="113">
        <f>IFERROR(IF(E931-D931&lt;0,기준정보!$H$11-공여사들_가공!D931+공여사들_가공!E931,E931-D931),"")</f>
        <v>0.50856481481481475</v>
      </c>
      <c r="M931" s="113" t="str">
        <f>IF(E931&gt;=기준정보!$H$4,기준정보!$H$6,IF(E931&gt;=기준정보!$H$3,E931-기준정보!$H$3,IF(E931&gt;=기준정보!$H$2,기준정보!$H$5,IF(E931&gt;=기준정보!$H$1,E931-기준정보!$H$1,0))))</f>
        <v>2:00:00</v>
      </c>
      <c r="N931" s="113">
        <f t="shared" si="174"/>
        <v>0.42523148148148143</v>
      </c>
      <c r="O931" s="114">
        <f t="shared" si="175"/>
        <v>10.205555555555556</v>
      </c>
      <c r="P931" s="120">
        <f t="shared" si="176"/>
        <v>10</v>
      </c>
      <c r="Q931" s="120">
        <f t="shared" si="177"/>
        <v>8</v>
      </c>
      <c r="R931" s="120">
        <f t="shared" si="180"/>
        <v>2</v>
      </c>
      <c r="S931" s="120">
        <f t="shared" si="178"/>
        <v>0</v>
      </c>
      <c r="T931" s="120" t="str">
        <f t="shared" si="170"/>
        <v>정</v>
      </c>
      <c r="U931" s="113">
        <f>IFERROR(IF(P931&lt;8,기준정보!$H$7-N931,0),0)</f>
        <v>0</v>
      </c>
      <c r="V931" s="120">
        <f t="shared" si="179"/>
        <v>0</v>
      </c>
      <c r="W931" s="110"/>
    </row>
    <row r="932" spans="1:23">
      <c r="A932" s="89" t="s">
        <v>1205</v>
      </c>
      <c r="B932" s="89" t="s">
        <v>301</v>
      </c>
      <c r="C932" s="89" t="s">
        <v>44</v>
      </c>
      <c r="D932" s="89" t="s">
        <v>819</v>
      </c>
      <c r="E932" s="89" t="s">
        <v>1214</v>
      </c>
      <c r="F932" s="102">
        <f t="shared" si="169"/>
        <v>43902</v>
      </c>
      <c r="G932" s="125" t="str">
        <f t="shared" si="171"/>
        <v>3월</v>
      </c>
      <c r="H932" s="108">
        <f t="shared" si="172"/>
        <v>4</v>
      </c>
      <c r="I932" s="108" t="str">
        <f>VLOOKUP(H932,기준정보!D:E,2,FALSE)</f>
        <v>목</v>
      </c>
      <c r="J932" s="110" t="str">
        <f>IFERROR(VLOOKUP(F932,기준정보!A:B,2,FALSE),"")</f>
        <v/>
      </c>
      <c r="K932" s="110" t="str">
        <f t="shared" si="173"/>
        <v>정상근무</v>
      </c>
      <c r="L932" s="113">
        <f>IFERROR(IF(E932-D932&lt;0,기준정보!$H$11-공여사들_가공!D932+공여사들_가공!E932,E932-D932),"")</f>
        <v>0.49490740740740746</v>
      </c>
      <c r="M932" s="113" t="str">
        <f>IF(E932&gt;=기준정보!$H$4,기준정보!$H$6,IF(E932&gt;=기준정보!$H$3,E932-기준정보!$H$3,IF(E932&gt;=기준정보!$H$2,기준정보!$H$5,IF(E932&gt;=기준정보!$H$1,E932-기준정보!$H$1,0))))</f>
        <v>2:00:00</v>
      </c>
      <c r="N932" s="113">
        <f t="shared" si="174"/>
        <v>0.41157407407407415</v>
      </c>
      <c r="O932" s="114">
        <f t="shared" si="175"/>
        <v>9.8777777777777782</v>
      </c>
      <c r="P932" s="120">
        <f t="shared" si="176"/>
        <v>9</v>
      </c>
      <c r="Q932" s="120">
        <f t="shared" si="177"/>
        <v>8</v>
      </c>
      <c r="R932" s="120">
        <f t="shared" si="180"/>
        <v>1</v>
      </c>
      <c r="S932" s="120">
        <f t="shared" si="178"/>
        <v>0</v>
      </c>
      <c r="T932" s="120" t="str">
        <f t="shared" si="170"/>
        <v>정</v>
      </c>
      <c r="U932" s="113">
        <f>IFERROR(IF(P932&lt;8,기준정보!$H$7-N932,0),0)</f>
        <v>0</v>
      </c>
      <c r="V932" s="120">
        <f t="shared" si="179"/>
        <v>0</v>
      </c>
      <c r="W932" s="110"/>
    </row>
    <row r="933" spans="1:23">
      <c r="A933" s="89" t="s">
        <v>1205</v>
      </c>
      <c r="B933" s="89" t="s">
        <v>288</v>
      </c>
      <c r="C933" s="89" t="s">
        <v>45</v>
      </c>
      <c r="D933" s="89" t="s">
        <v>1215</v>
      </c>
      <c r="E933" s="89" t="s">
        <v>1216</v>
      </c>
      <c r="F933" s="102">
        <f t="shared" si="169"/>
        <v>43902</v>
      </c>
      <c r="G933" s="125" t="str">
        <f t="shared" si="171"/>
        <v>3월</v>
      </c>
      <c r="H933" s="108">
        <f t="shared" si="172"/>
        <v>4</v>
      </c>
      <c r="I933" s="108" t="str">
        <f>VLOOKUP(H933,기준정보!D:E,2,FALSE)</f>
        <v>목</v>
      </c>
      <c r="J933" s="110" t="str">
        <f>IFERROR(VLOOKUP(F933,기준정보!A:B,2,FALSE),"")</f>
        <v/>
      </c>
      <c r="K933" s="110" t="str">
        <f t="shared" si="173"/>
        <v>정상근무</v>
      </c>
      <c r="L933" s="113">
        <f>IFERROR(IF(E933-D933&lt;0,기준정보!$H$11-공여사들_가공!D933+공여사들_가공!E933,E933-D933),"")</f>
        <v>0.54429398148148156</v>
      </c>
      <c r="M933" s="113" t="str">
        <f>IF(E933&gt;=기준정보!$H$4,기준정보!$H$6,IF(E933&gt;=기준정보!$H$3,E933-기준정보!$H$3,IF(E933&gt;=기준정보!$H$2,기준정보!$H$5,IF(E933&gt;=기준정보!$H$1,E933-기준정보!$H$1,0))))</f>
        <v>2:00:00</v>
      </c>
      <c r="N933" s="113">
        <f t="shared" si="174"/>
        <v>0.46096064814814824</v>
      </c>
      <c r="O933" s="114">
        <f t="shared" si="175"/>
        <v>11.063055555555556</v>
      </c>
      <c r="P933" s="120">
        <f t="shared" si="176"/>
        <v>11</v>
      </c>
      <c r="Q933" s="120">
        <f t="shared" si="177"/>
        <v>8</v>
      </c>
      <c r="R933" s="120">
        <f t="shared" si="180"/>
        <v>3</v>
      </c>
      <c r="S933" s="120">
        <f t="shared" si="178"/>
        <v>0</v>
      </c>
      <c r="T933" s="120" t="str">
        <f t="shared" si="170"/>
        <v>정</v>
      </c>
      <c r="U933" s="113">
        <f>IFERROR(IF(P933&lt;8,기준정보!$H$7-N933,0),0)</f>
        <v>0</v>
      </c>
      <c r="V933" s="120">
        <f t="shared" si="179"/>
        <v>0</v>
      </c>
      <c r="W933" s="110"/>
    </row>
    <row r="934" spans="1:23">
      <c r="A934" s="89" t="s">
        <v>1205</v>
      </c>
      <c r="B934" s="89" t="s">
        <v>289</v>
      </c>
      <c r="C934" s="89" t="s">
        <v>44</v>
      </c>
      <c r="D934" s="89" t="s">
        <v>1217</v>
      </c>
      <c r="E934" s="89" t="s">
        <v>50</v>
      </c>
      <c r="F934" s="102">
        <f t="shared" si="169"/>
        <v>43902</v>
      </c>
      <c r="G934" s="125" t="str">
        <f t="shared" si="171"/>
        <v>3월</v>
      </c>
      <c r="H934" s="108">
        <f t="shared" si="172"/>
        <v>4</v>
      </c>
      <c r="I934" s="108" t="str">
        <f>VLOOKUP(H934,기준정보!D:E,2,FALSE)</f>
        <v>목</v>
      </c>
      <c r="J934" s="110" t="str">
        <f>IFERROR(VLOOKUP(F934,기준정보!A:B,2,FALSE),"")</f>
        <v/>
      </c>
      <c r="K934" s="110" t="str">
        <f t="shared" si="173"/>
        <v>정상근무</v>
      </c>
      <c r="L934" s="113" t="str">
        <f>IFERROR(IF(E934-D934&lt;0,기준정보!$H$11-공여사들_가공!D934+공여사들_가공!E934,E934-D934),"")</f>
        <v/>
      </c>
      <c r="M934" s="113">
        <f>IF(E934&gt;=기준정보!$H$4,기준정보!$H$6,IF(E934&gt;=기준정보!$H$3,E934-기준정보!$H$3,IF(E934&gt;=기준정보!$H$2,기준정보!$H$5,IF(E934&gt;=기준정보!$H$1,E934-기준정보!$H$1,0))))</f>
        <v>0</v>
      </c>
      <c r="N934" s="113" t="str">
        <f t="shared" si="174"/>
        <v/>
      </c>
      <c r="O934" s="114" t="str">
        <f t="shared" si="175"/>
        <v/>
      </c>
      <c r="P934" s="120">
        <f t="shared" si="176"/>
        <v>0</v>
      </c>
      <c r="Q934" s="120">
        <f t="shared" si="177"/>
        <v>0</v>
      </c>
      <c r="R934" s="120">
        <f t="shared" si="180"/>
        <v>0</v>
      </c>
      <c r="S934" s="120">
        <f t="shared" si="178"/>
        <v>0</v>
      </c>
      <c r="T934" s="120" t="str">
        <f t="shared" si="170"/>
        <v/>
      </c>
      <c r="U934" s="113">
        <f>IFERROR(IF(P934&lt;8,기준정보!$H$7-N934,0),0)</f>
        <v>0</v>
      </c>
      <c r="V934" s="120">
        <f t="shared" si="179"/>
        <v>0</v>
      </c>
      <c r="W934" s="110"/>
    </row>
    <row r="935" spans="1:23">
      <c r="A935" s="89" t="s">
        <v>1205</v>
      </c>
      <c r="B935" s="89" t="s">
        <v>290</v>
      </c>
      <c r="C935" s="89" t="s">
        <v>49</v>
      </c>
      <c r="D935" s="89" t="s">
        <v>196</v>
      </c>
      <c r="E935" s="89" t="s">
        <v>1218</v>
      </c>
      <c r="F935" s="102">
        <f t="shared" si="169"/>
        <v>43902</v>
      </c>
      <c r="G935" s="125" t="str">
        <f t="shared" si="171"/>
        <v>3월</v>
      </c>
      <c r="H935" s="108">
        <f t="shared" si="172"/>
        <v>4</v>
      </c>
      <c r="I935" s="108" t="str">
        <f>VLOOKUP(H935,기준정보!D:E,2,FALSE)</f>
        <v>목</v>
      </c>
      <c r="J935" s="110" t="str">
        <f>IFERROR(VLOOKUP(F935,기준정보!A:B,2,FALSE),"")</f>
        <v/>
      </c>
      <c r="K935" s="110" t="str">
        <f t="shared" si="173"/>
        <v>정상근무</v>
      </c>
      <c r="L935" s="113">
        <f>IFERROR(IF(E935-D935&lt;0,기준정보!$H$11-공여사들_가공!D935+공여사들_가공!E935,E935-D935),"")</f>
        <v>0.49239583333333331</v>
      </c>
      <c r="M935" s="113" t="str">
        <f>IF(E935&gt;=기준정보!$H$4,기준정보!$H$6,IF(E935&gt;=기준정보!$H$3,E935-기준정보!$H$3,IF(E935&gt;=기준정보!$H$2,기준정보!$H$5,IF(E935&gt;=기준정보!$H$1,E935-기준정보!$H$1,0))))</f>
        <v>2:00:00</v>
      </c>
      <c r="N935" s="113">
        <f t="shared" si="174"/>
        <v>0.4090625</v>
      </c>
      <c r="O935" s="114">
        <f t="shared" si="175"/>
        <v>9.817499999999999</v>
      </c>
      <c r="P935" s="120">
        <f t="shared" si="176"/>
        <v>9</v>
      </c>
      <c r="Q935" s="120">
        <f t="shared" si="177"/>
        <v>8</v>
      </c>
      <c r="R935" s="120">
        <f t="shared" si="180"/>
        <v>1</v>
      </c>
      <c r="S935" s="120">
        <f t="shared" si="178"/>
        <v>0</v>
      </c>
      <c r="T935" s="120" t="str">
        <f t="shared" si="170"/>
        <v>정</v>
      </c>
      <c r="U935" s="113">
        <f>IFERROR(IF(P935&lt;8,기준정보!$H$7-N935,0),0)</f>
        <v>0</v>
      </c>
      <c r="V935" s="120">
        <f t="shared" si="179"/>
        <v>0</v>
      </c>
      <c r="W935" s="110"/>
    </row>
    <row r="936" spans="1:23">
      <c r="A936" s="89" t="s">
        <v>1205</v>
      </c>
      <c r="B936" s="89" t="s">
        <v>291</v>
      </c>
      <c r="C936" s="89" t="s">
        <v>309</v>
      </c>
      <c r="D936" s="89" t="s">
        <v>1219</v>
      </c>
      <c r="E936" s="89" t="s">
        <v>1220</v>
      </c>
      <c r="F936" s="102">
        <f t="shared" si="169"/>
        <v>43902</v>
      </c>
      <c r="G936" s="125" t="str">
        <f t="shared" si="171"/>
        <v>3월</v>
      </c>
      <c r="H936" s="108">
        <f t="shared" si="172"/>
        <v>4</v>
      </c>
      <c r="I936" s="108" t="str">
        <f>VLOOKUP(H936,기준정보!D:E,2,FALSE)</f>
        <v>목</v>
      </c>
      <c r="J936" s="110" t="str">
        <f>IFERROR(VLOOKUP(F936,기준정보!A:B,2,FALSE),"")</f>
        <v/>
      </c>
      <c r="K936" s="110" t="str">
        <f t="shared" si="173"/>
        <v>정상근무</v>
      </c>
      <c r="L936" s="113">
        <f>IFERROR(IF(E936-D936&lt;0,기준정보!$H$11-공여사들_가공!D936+공여사들_가공!E936,E936-D936),"")</f>
        <v>0.39351851851851866</v>
      </c>
      <c r="M936" s="113">
        <f>IF(E936&gt;=기준정보!$H$4,기준정보!$H$6,IF(E936&gt;=기준정보!$H$3,E936-기준정보!$H$3,IF(E936&gt;=기준정보!$H$2,기준정보!$H$5,IF(E936&gt;=기준정보!$H$1,E936-기준정보!$H$1,0))))</f>
        <v>3.0081018518518632E-2</v>
      </c>
      <c r="N936" s="113">
        <f t="shared" si="174"/>
        <v>0.36343750000000002</v>
      </c>
      <c r="O936" s="114">
        <f t="shared" si="175"/>
        <v>8.7225000000000001</v>
      </c>
      <c r="P936" s="120">
        <f t="shared" si="176"/>
        <v>8</v>
      </c>
      <c r="Q936" s="120">
        <f t="shared" si="177"/>
        <v>8</v>
      </c>
      <c r="R936" s="120">
        <f t="shared" si="180"/>
        <v>0</v>
      </c>
      <c r="S936" s="120">
        <f t="shared" si="178"/>
        <v>0</v>
      </c>
      <c r="T936" s="120" t="str">
        <f t="shared" si="170"/>
        <v>정</v>
      </c>
      <c r="U936" s="113">
        <f>IFERROR(IF(P936&lt;8,기준정보!$H$7-N936,0),0)</f>
        <v>0</v>
      </c>
      <c r="V936" s="120">
        <f t="shared" si="179"/>
        <v>0</v>
      </c>
      <c r="W936" s="110"/>
    </row>
    <row r="937" spans="1:23">
      <c r="A937" s="89" t="s">
        <v>1205</v>
      </c>
      <c r="B937" s="89" t="s">
        <v>292</v>
      </c>
      <c r="C937" s="89" t="s">
        <v>45</v>
      </c>
      <c r="D937" s="89" t="s">
        <v>244</v>
      </c>
      <c r="E937" s="89" t="s">
        <v>1221</v>
      </c>
      <c r="F937" s="102">
        <f t="shared" si="169"/>
        <v>43902</v>
      </c>
      <c r="G937" s="125" t="str">
        <f t="shared" si="171"/>
        <v>3월</v>
      </c>
      <c r="H937" s="108">
        <f t="shared" si="172"/>
        <v>4</v>
      </c>
      <c r="I937" s="108" t="str">
        <f>VLOOKUP(H937,기준정보!D:E,2,FALSE)</f>
        <v>목</v>
      </c>
      <c r="J937" s="110" t="str">
        <f>IFERROR(VLOOKUP(F937,기준정보!A:B,2,FALSE),"")</f>
        <v/>
      </c>
      <c r="K937" s="110" t="str">
        <f t="shared" si="173"/>
        <v>정상근무</v>
      </c>
      <c r="L937" s="113">
        <f>IFERROR(IF(E937-D937&lt;0,기준정보!$H$11-공여사들_가공!D937+공여사들_가공!E937,E937-D937),"")</f>
        <v>0.55629629629629629</v>
      </c>
      <c r="M937" s="113" t="str">
        <f>IF(E937&gt;=기준정보!$H$4,기준정보!$H$6,IF(E937&gt;=기준정보!$H$3,E937-기준정보!$H$3,IF(E937&gt;=기준정보!$H$2,기준정보!$H$5,IF(E937&gt;=기준정보!$H$1,E937-기준정보!$H$1,0))))</f>
        <v>2:00:00</v>
      </c>
      <c r="N937" s="113">
        <f t="shared" si="174"/>
        <v>0.47296296296296297</v>
      </c>
      <c r="O937" s="114">
        <f t="shared" si="175"/>
        <v>11.351111111111111</v>
      </c>
      <c r="P937" s="120">
        <f t="shared" si="176"/>
        <v>11</v>
      </c>
      <c r="Q937" s="120">
        <f t="shared" si="177"/>
        <v>8</v>
      </c>
      <c r="R937" s="120">
        <f t="shared" si="180"/>
        <v>3</v>
      </c>
      <c r="S937" s="120">
        <f t="shared" si="178"/>
        <v>0</v>
      </c>
      <c r="T937" s="120" t="str">
        <f t="shared" si="170"/>
        <v>정</v>
      </c>
      <c r="U937" s="113">
        <f>IFERROR(IF(P937&lt;8,기준정보!$H$7-N937,0),0)</f>
        <v>0</v>
      </c>
      <c r="V937" s="120">
        <f t="shared" si="179"/>
        <v>0</v>
      </c>
      <c r="W937" s="110"/>
    </row>
    <row r="938" spans="1:23">
      <c r="A938" s="89" t="s">
        <v>1222</v>
      </c>
      <c r="B938" s="89" t="s">
        <v>294</v>
      </c>
      <c r="C938" s="89" t="s">
        <v>45</v>
      </c>
      <c r="D938" s="89" t="s">
        <v>1223</v>
      </c>
      <c r="E938" s="89" t="s">
        <v>1224</v>
      </c>
      <c r="F938" s="102">
        <f t="shared" si="169"/>
        <v>43903</v>
      </c>
      <c r="G938" s="125" t="str">
        <f t="shared" si="171"/>
        <v>3월</v>
      </c>
      <c r="H938" s="108">
        <f t="shared" si="172"/>
        <v>5</v>
      </c>
      <c r="I938" s="108" t="str">
        <f>VLOOKUP(H938,기준정보!D:E,2,FALSE)</f>
        <v>금</v>
      </c>
      <c r="J938" s="110" t="str">
        <f>IFERROR(VLOOKUP(F938,기준정보!A:B,2,FALSE),"")</f>
        <v/>
      </c>
      <c r="K938" s="110" t="str">
        <f t="shared" si="173"/>
        <v>정상근무</v>
      </c>
      <c r="L938" s="113">
        <f>IFERROR(IF(E938-D938&lt;0,기준정보!$H$11-공여사들_가공!D938+공여사들_가공!E938,E938-D938),"")</f>
        <v>0.5209490740740742</v>
      </c>
      <c r="M938" s="113" t="str">
        <f>IF(E938&gt;=기준정보!$H$4,기준정보!$H$6,IF(E938&gt;=기준정보!$H$3,E938-기준정보!$H$3,IF(E938&gt;=기준정보!$H$2,기준정보!$H$5,IF(E938&gt;=기준정보!$H$1,E938-기준정보!$H$1,0))))</f>
        <v>2:00:00</v>
      </c>
      <c r="N938" s="113">
        <f t="shared" si="174"/>
        <v>0.43761574074074089</v>
      </c>
      <c r="O938" s="114">
        <f t="shared" si="175"/>
        <v>10.502777777777778</v>
      </c>
      <c r="P938" s="120">
        <f t="shared" si="176"/>
        <v>10</v>
      </c>
      <c r="Q938" s="120">
        <f t="shared" si="177"/>
        <v>8</v>
      </c>
      <c r="R938" s="120">
        <f t="shared" si="180"/>
        <v>2</v>
      </c>
      <c r="S938" s="120">
        <f t="shared" si="178"/>
        <v>0</v>
      </c>
      <c r="T938" s="120" t="str">
        <f t="shared" si="170"/>
        <v>정</v>
      </c>
      <c r="U938" s="113">
        <f>IFERROR(IF(P938&lt;8,기준정보!$H$7-N938,0),0)</f>
        <v>0</v>
      </c>
      <c r="V938" s="120">
        <f t="shared" si="179"/>
        <v>0</v>
      </c>
      <c r="W938" s="110"/>
    </row>
    <row r="939" spans="1:23">
      <c r="A939" s="89" t="s">
        <v>1222</v>
      </c>
      <c r="B939" s="89" t="s">
        <v>295</v>
      </c>
      <c r="C939" s="89" t="s">
        <v>43</v>
      </c>
      <c r="D939" s="89" t="s">
        <v>1225</v>
      </c>
      <c r="E939" s="89" t="s">
        <v>1226</v>
      </c>
      <c r="F939" s="102">
        <f t="shared" si="169"/>
        <v>43903</v>
      </c>
      <c r="G939" s="125" t="str">
        <f t="shared" si="171"/>
        <v>3월</v>
      </c>
      <c r="H939" s="108">
        <f t="shared" si="172"/>
        <v>5</v>
      </c>
      <c r="I939" s="108" t="str">
        <f>VLOOKUP(H939,기준정보!D:E,2,FALSE)</f>
        <v>금</v>
      </c>
      <c r="J939" s="110" t="str">
        <f>IFERROR(VLOOKUP(F939,기준정보!A:B,2,FALSE),"")</f>
        <v/>
      </c>
      <c r="K939" s="110" t="str">
        <f t="shared" si="173"/>
        <v>정상근무</v>
      </c>
      <c r="L939" s="113">
        <f>IFERROR(IF(E939-D939&lt;0,기준정보!$H$11-공여사들_가공!D939+공여사들_가공!E939,E939-D939),"")</f>
        <v>0.54045138888888888</v>
      </c>
      <c r="M939" s="113" t="str">
        <f>IF(E939&gt;=기준정보!$H$4,기준정보!$H$6,IF(E939&gt;=기준정보!$H$3,E939-기준정보!$H$3,IF(E939&gt;=기준정보!$H$2,기준정보!$H$5,IF(E939&gt;=기준정보!$H$1,E939-기준정보!$H$1,0))))</f>
        <v>2:00:00</v>
      </c>
      <c r="N939" s="113">
        <f t="shared" si="174"/>
        <v>0.45711805555555557</v>
      </c>
      <c r="O939" s="114">
        <f t="shared" si="175"/>
        <v>10.970833333333333</v>
      </c>
      <c r="P939" s="120">
        <f t="shared" si="176"/>
        <v>10</v>
      </c>
      <c r="Q939" s="120">
        <f t="shared" si="177"/>
        <v>8</v>
      </c>
      <c r="R939" s="120">
        <f t="shared" si="180"/>
        <v>2</v>
      </c>
      <c r="S939" s="120">
        <f t="shared" si="178"/>
        <v>0</v>
      </c>
      <c r="T939" s="120" t="str">
        <f t="shared" si="170"/>
        <v>정</v>
      </c>
      <c r="U939" s="113">
        <f>IFERROR(IF(P939&lt;8,기준정보!$H$7-N939,0),0)</f>
        <v>0</v>
      </c>
      <c r="V939" s="120">
        <f t="shared" si="179"/>
        <v>0</v>
      </c>
      <c r="W939" s="110"/>
    </row>
    <row r="940" spans="1:23">
      <c r="A940" s="89" t="s">
        <v>1222</v>
      </c>
      <c r="B940" s="89" t="s">
        <v>296</v>
      </c>
      <c r="C940" s="89" t="s">
        <v>46</v>
      </c>
      <c r="D940" s="89" t="s">
        <v>51</v>
      </c>
      <c r="E940" s="89" t="s">
        <v>1227</v>
      </c>
      <c r="F940" s="102">
        <f t="shared" si="169"/>
        <v>43903</v>
      </c>
      <c r="G940" s="125" t="str">
        <f t="shared" si="171"/>
        <v>3월</v>
      </c>
      <c r="H940" s="108">
        <f t="shared" si="172"/>
        <v>5</v>
      </c>
      <c r="I940" s="108" t="str">
        <f>VLOOKUP(H940,기준정보!D:E,2,FALSE)</f>
        <v>금</v>
      </c>
      <c r="J940" s="110" t="str">
        <f>IFERROR(VLOOKUP(F940,기준정보!A:B,2,FALSE),"")</f>
        <v/>
      </c>
      <c r="K940" s="110" t="str">
        <f t="shared" si="173"/>
        <v>정상근무</v>
      </c>
      <c r="L940" s="113">
        <f>IFERROR(IF(E940-D940&lt;0,기준정보!$H$11-공여사들_가공!D940+공여사들_가공!E940,E940-D940),"")</f>
        <v>0.34403935185185175</v>
      </c>
      <c r="M940" s="113" t="str">
        <f>IF(E940&gt;=기준정보!$H$4,기준정보!$H$6,IF(E940&gt;=기준정보!$H$3,E940-기준정보!$H$3,IF(E940&gt;=기준정보!$H$2,기준정보!$H$5,IF(E940&gt;=기준정보!$H$1,E940-기준정보!$H$1,0))))</f>
        <v>1:00:00</v>
      </c>
      <c r="N940" s="113">
        <f t="shared" si="174"/>
        <v>0.30237268518518506</v>
      </c>
      <c r="O940" s="114">
        <f t="shared" si="175"/>
        <v>7.2569444444444446</v>
      </c>
      <c r="P940" s="120">
        <f t="shared" si="176"/>
        <v>7</v>
      </c>
      <c r="Q940" s="120">
        <f t="shared" si="177"/>
        <v>7</v>
      </c>
      <c r="R940" s="120">
        <f t="shared" si="180"/>
        <v>0</v>
      </c>
      <c r="S940" s="120">
        <f t="shared" si="178"/>
        <v>0</v>
      </c>
      <c r="T940" s="120" t="str">
        <f t="shared" si="170"/>
        <v>정</v>
      </c>
      <c r="U940" s="113">
        <f>IFERROR(IF(P940&lt;8,기준정보!$H$7-N940,0),0)</f>
        <v>3.0960648148148251E-2</v>
      </c>
      <c r="V940" s="120">
        <f t="shared" si="179"/>
        <v>45</v>
      </c>
      <c r="W940" s="110"/>
    </row>
    <row r="941" spans="1:23">
      <c r="A941" s="89" t="s">
        <v>1222</v>
      </c>
      <c r="B941" s="89" t="s">
        <v>297</v>
      </c>
      <c r="C941" s="89" t="s">
        <v>45</v>
      </c>
      <c r="D941" s="89" t="s">
        <v>66</v>
      </c>
      <c r="E941" s="89" t="s">
        <v>50</v>
      </c>
      <c r="F941" s="102">
        <f t="shared" si="169"/>
        <v>43903</v>
      </c>
      <c r="G941" s="125" t="str">
        <f t="shared" si="171"/>
        <v>3월</v>
      </c>
      <c r="H941" s="108">
        <f t="shared" si="172"/>
        <v>5</v>
      </c>
      <c r="I941" s="108" t="str">
        <f>VLOOKUP(H941,기준정보!D:E,2,FALSE)</f>
        <v>금</v>
      </c>
      <c r="J941" s="110" t="str">
        <f>IFERROR(VLOOKUP(F941,기준정보!A:B,2,FALSE),"")</f>
        <v/>
      </c>
      <c r="K941" s="110" t="str">
        <f t="shared" si="173"/>
        <v>정상근무</v>
      </c>
      <c r="L941" s="113" t="str">
        <f>IFERROR(IF(E941-D941&lt;0,기준정보!$H$11-공여사들_가공!D941+공여사들_가공!E941,E941-D941),"")</f>
        <v/>
      </c>
      <c r="M941" s="113">
        <f>IF(E941&gt;=기준정보!$H$4,기준정보!$H$6,IF(E941&gt;=기준정보!$H$3,E941-기준정보!$H$3,IF(E941&gt;=기준정보!$H$2,기준정보!$H$5,IF(E941&gt;=기준정보!$H$1,E941-기준정보!$H$1,0))))</f>
        <v>0</v>
      </c>
      <c r="N941" s="113" t="str">
        <f t="shared" si="174"/>
        <v/>
      </c>
      <c r="O941" s="114" t="str">
        <f t="shared" si="175"/>
        <v/>
      </c>
      <c r="P941" s="120">
        <f t="shared" si="176"/>
        <v>0</v>
      </c>
      <c r="Q941" s="120">
        <f t="shared" si="177"/>
        <v>0</v>
      </c>
      <c r="R941" s="120">
        <f t="shared" si="180"/>
        <v>0</v>
      </c>
      <c r="S941" s="120">
        <f t="shared" si="178"/>
        <v>0</v>
      </c>
      <c r="T941" s="120" t="str">
        <f t="shared" si="170"/>
        <v/>
      </c>
      <c r="U941" s="113">
        <f>IFERROR(IF(P941&lt;8,기준정보!$H$7-N941,0),0)</f>
        <v>0</v>
      </c>
      <c r="V941" s="120">
        <f t="shared" si="179"/>
        <v>0</v>
      </c>
      <c r="W941" s="110"/>
    </row>
    <row r="942" spans="1:23">
      <c r="A942" s="89" t="s">
        <v>1222</v>
      </c>
      <c r="B942" s="89" t="s">
        <v>298</v>
      </c>
      <c r="C942" s="89" t="s">
        <v>48</v>
      </c>
      <c r="D942" s="89" t="s">
        <v>239</v>
      </c>
      <c r="E942" s="89" t="s">
        <v>50</v>
      </c>
      <c r="F942" s="102">
        <f t="shared" si="169"/>
        <v>43903</v>
      </c>
      <c r="G942" s="125" t="str">
        <f t="shared" si="171"/>
        <v>3월</v>
      </c>
      <c r="H942" s="108">
        <f t="shared" si="172"/>
        <v>5</v>
      </c>
      <c r="I942" s="108" t="str">
        <f>VLOOKUP(H942,기준정보!D:E,2,FALSE)</f>
        <v>금</v>
      </c>
      <c r="J942" s="110" t="str">
        <f>IFERROR(VLOOKUP(F942,기준정보!A:B,2,FALSE),"")</f>
        <v/>
      </c>
      <c r="K942" s="110" t="str">
        <f t="shared" si="173"/>
        <v>정상근무</v>
      </c>
      <c r="L942" s="113" t="str">
        <f>IFERROR(IF(E942-D942&lt;0,기준정보!$H$11-공여사들_가공!D942+공여사들_가공!E942,E942-D942),"")</f>
        <v/>
      </c>
      <c r="M942" s="113">
        <f>IF(E942&gt;=기준정보!$H$4,기준정보!$H$6,IF(E942&gt;=기준정보!$H$3,E942-기준정보!$H$3,IF(E942&gt;=기준정보!$H$2,기준정보!$H$5,IF(E942&gt;=기준정보!$H$1,E942-기준정보!$H$1,0))))</f>
        <v>0</v>
      </c>
      <c r="N942" s="113" t="str">
        <f t="shared" si="174"/>
        <v/>
      </c>
      <c r="O942" s="114" t="str">
        <f t="shared" si="175"/>
        <v/>
      </c>
      <c r="P942" s="120">
        <f t="shared" si="176"/>
        <v>0</v>
      </c>
      <c r="Q942" s="120">
        <f t="shared" si="177"/>
        <v>0</v>
      </c>
      <c r="R942" s="120">
        <f t="shared" si="180"/>
        <v>0</v>
      </c>
      <c r="S942" s="120">
        <f t="shared" si="178"/>
        <v>0</v>
      </c>
      <c r="T942" s="120" t="str">
        <f t="shared" si="170"/>
        <v/>
      </c>
      <c r="U942" s="113">
        <f>IFERROR(IF(P942&lt;8,기준정보!$H$7-N942,0),0)</f>
        <v>0</v>
      </c>
      <c r="V942" s="120">
        <f t="shared" si="179"/>
        <v>0</v>
      </c>
      <c r="W942" s="110"/>
    </row>
    <row r="943" spans="1:23">
      <c r="A943" s="89" t="s">
        <v>1222</v>
      </c>
      <c r="B943" s="89" t="s">
        <v>299</v>
      </c>
      <c r="C943" s="89" t="s">
        <v>47</v>
      </c>
      <c r="D943" s="89" t="s">
        <v>1228</v>
      </c>
      <c r="E943" s="89" t="s">
        <v>1229</v>
      </c>
      <c r="F943" s="102">
        <f t="shared" si="169"/>
        <v>43903</v>
      </c>
      <c r="G943" s="125" t="str">
        <f t="shared" si="171"/>
        <v>3월</v>
      </c>
      <c r="H943" s="108">
        <f t="shared" si="172"/>
        <v>5</v>
      </c>
      <c r="I943" s="108" t="str">
        <f>VLOOKUP(H943,기준정보!D:E,2,FALSE)</f>
        <v>금</v>
      </c>
      <c r="J943" s="110" t="str">
        <f>IFERROR(VLOOKUP(F943,기준정보!A:B,2,FALSE),"")</f>
        <v/>
      </c>
      <c r="K943" s="110" t="str">
        <f t="shared" si="173"/>
        <v>정상근무</v>
      </c>
      <c r="L943" s="113">
        <f>IFERROR(IF(E943-D943&lt;0,기준정보!$H$11-공여사들_가공!D943+공여사들_가공!E943,E943-D943),"")</f>
        <v>0.38878472222222227</v>
      </c>
      <c r="M943" s="113" t="str">
        <f>IF(E943&gt;=기준정보!$H$4,기준정보!$H$6,IF(E943&gt;=기준정보!$H$3,E943-기준정보!$H$3,IF(E943&gt;=기준정보!$H$2,기준정보!$H$5,IF(E943&gt;=기준정보!$H$1,E943-기준정보!$H$1,0))))</f>
        <v>2:00:00</v>
      </c>
      <c r="N943" s="113">
        <f t="shared" si="174"/>
        <v>0.30545138888888895</v>
      </c>
      <c r="O943" s="114">
        <f t="shared" si="175"/>
        <v>7.3308333333333335</v>
      </c>
      <c r="P943" s="120">
        <f t="shared" si="176"/>
        <v>7</v>
      </c>
      <c r="Q943" s="120">
        <f t="shared" si="177"/>
        <v>7</v>
      </c>
      <c r="R943" s="120">
        <f t="shared" si="180"/>
        <v>0</v>
      </c>
      <c r="S943" s="120">
        <f t="shared" si="178"/>
        <v>0</v>
      </c>
      <c r="T943" s="120" t="str">
        <f t="shared" si="170"/>
        <v>정</v>
      </c>
      <c r="U943" s="113">
        <f>IFERROR(IF(P943&lt;8,기준정보!$H$7-N943,0),0)</f>
        <v>2.7881944444444362E-2</v>
      </c>
      <c r="V943" s="120">
        <f t="shared" si="179"/>
        <v>40</v>
      </c>
      <c r="W943" s="110"/>
    </row>
    <row r="944" spans="1:23">
      <c r="A944" s="89" t="s">
        <v>1222</v>
      </c>
      <c r="B944" s="89" t="s">
        <v>300</v>
      </c>
      <c r="C944" s="89" t="s">
        <v>47</v>
      </c>
      <c r="D944" s="89" t="s">
        <v>1230</v>
      </c>
      <c r="E944" s="89" t="s">
        <v>1231</v>
      </c>
      <c r="F944" s="102">
        <f t="shared" si="169"/>
        <v>43903</v>
      </c>
      <c r="G944" s="125" t="str">
        <f t="shared" si="171"/>
        <v>3월</v>
      </c>
      <c r="H944" s="108">
        <f t="shared" si="172"/>
        <v>5</v>
      </c>
      <c r="I944" s="108" t="str">
        <f>VLOOKUP(H944,기준정보!D:E,2,FALSE)</f>
        <v>금</v>
      </c>
      <c r="J944" s="110" t="str">
        <f>IFERROR(VLOOKUP(F944,기준정보!A:B,2,FALSE),"")</f>
        <v/>
      </c>
      <c r="K944" s="110" t="str">
        <f t="shared" si="173"/>
        <v>정상근무</v>
      </c>
      <c r="L944" s="113">
        <f>IFERROR(IF(E944-D944&lt;0,기준정보!$H$11-공여사들_가공!D944+공여사들_가공!E944,E944-D944),"")</f>
        <v>0.52546296296296302</v>
      </c>
      <c r="M944" s="113" t="str">
        <f>IF(E944&gt;=기준정보!$H$4,기준정보!$H$6,IF(E944&gt;=기준정보!$H$3,E944-기준정보!$H$3,IF(E944&gt;=기준정보!$H$2,기준정보!$H$5,IF(E944&gt;=기준정보!$H$1,E944-기준정보!$H$1,0))))</f>
        <v>2:00:00</v>
      </c>
      <c r="N944" s="113">
        <f t="shared" si="174"/>
        <v>0.44212962962962971</v>
      </c>
      <c r="O944" s="114">
        <f t="shared" si="175"/>
        <v>10.611111111111111</v>
      </c>
      <c r="P944" s="120">
        <f t="shared" si="176"/>
        <v>10</v>
      </c>
      <c r="Q944" s="120">
        <f t="shared" si="177"/>
        <v>8</v>
      </c>
      <c r="R944" s="120">
        <f t="shared" si="180"/>
        <v>2</v>
      </c>
      <c r="S944" s="120">
        <f t="shared" si="178"/>
        <v>0</v>
      </c>
      <c r="T944" s="120" t="str">
        <f t="shared" si="170"/>
        <v>정</v>
      </c>
      <c r="U944" s="113">
        <f>IFERROR(IF(P944&lt;8,기준정보!$H$7-N944,0),0)</f>
        <v>0</v>
      </c>
      <c r="V944" s="120">
        <f t="shared" si="179"/>
        <v>0</v>
      </c>
      <c r="W944" s="110"/>
    </row>
    <row r="945" spans="1:23">
      <c r="A945" s="89" t="s">
        <v>1222</v>
      </c>
      <c r="B945" s="89" t="s">
        <v>301</v>
      </c>
      <c r="C945" s="89" t="s">
        <v>44</v>
      </c>
      <c r="D945" s="89" t="s">
        <v>1232</v>
      </c>
      <c r="E945" s="89" t="s">
        <v>1233</v>
      </c>
      <c r="F945" s="102">
        <f t="shared" si="169"/>
        <v>43903</v>
      </c>
      <c r="G945" s="125" t="str">
        <f t="shared" si="171"/>
        <v>3월</v>
      </c>
      <c r="H945" s="108">
        <f t="shared" si="172"/>
        <v>5</v>
      </c>
      <c r="I945" s="108" t="str">
        <f>VLOOKUP(H945,기준정보!D:E,2,FALSE)</f>
        <v>금</v>
      </c>
      <c r="J945" s="110" t="str">
        <f>IFERROR(VLOOKUP(F945,기준정보!A:B,2,FALSE),"")</f>
        <v/>
      </c>
      <c r="K945" s="110" t="str">
        <f t="shared" si="173"/>
        <v>정상근무</v>
      </c>
      <c r="L945" s="113">
        <f>IFERROR(IF(E945-D945&lt;0,기준정보!$H$11-공여사들_가공!D945+공여사들_가공!E945,E945-D945),"")</f>
        <v>0.38763888888888892</v>
      </c>
      <c r="M945" s="113">
        <f>IF(E945&gt;=기준정보!$H$4,기준정보!$H$6,IF(E945&gt;=기준정보!$H$3,E945-기준정보!$H$3,IF(E945&gt;=기준정보!$H$2,기준정보!$H$5,IF(E945&gt;=기준정보!$H$1,E945-기준정보!$H$1,0))))</f>
        <v>3.0034722222222254E-2</v>
      </c>
      <c r="N945" s="113">
        <f t="shared" si="174"/>
        <v>0.35760416666666667</v>
      </c>
      <c r="O945" s="114">
        <f t="shared" si="175"/>
        <v>8.5824999999999996</v>
      </c>
      <c r="P945" s="120">
        <f t="shared" si="176"/>
        <v>8</v>
      </c>
      <c r="Q945" s="120">
        <f t="shared" si="177"/>
        <v>8</v>
      </c>
      <c r="R945" s="120">
        <f t="shared" si="180"/>
        <v>0</v>
      </c>
      <c r="S945" s="120">
        <f t="shared" si="178"/>
        <v>0</v>
      </c>
      <c r="T945" s="120" t="str">
        <f t="shared" si="170"/>
        <v>정</v>
      </c>
      <c r="U945" s="113">
        <f>IFERROR(IF(P945&lt;8,기준정보!$H$7-N945,0),0)</f>
        <v>0</v>
      </c>
      <c r="V945" s="120">
        <f t="shared" si="179"/>
        <v>0</v>
      </c>
      <c r="W945" s="110"/>
    </row>
    <row r="946" spans="1:23">
      <c r="A946" s="89" t="s">
        <v>1222</v>
      </c>
      <c r="B946" s="89" t="s">
        <v>288</v>
      </c>
      <c r="C946" s="89" t="s">
        <v>45</v>
      </c>
      <c r="D946" s="89" t="s">
        <v>1234</v>
      </c>
      <c r="E946" s="89" t="s">
        <v>1235</v>
      </c>
      <c r="F946" s="102">
        <f t="shared" si="169"/>
        <v>43903</v>
      </c>
      <c r="G946" s="125" t="str">
        <f t="shared" si="171"/>
        <v>3월</v>
      </c>
      <c r="H946" s="108">
        <f t="shared" si="172"/>
        <v>5</v>
      </c>
      <c r="I946" s="108" t="str">
        <f>VLOOKUP(H946,기준정보!D:E,2,FALSE)</f>
        <v>금</v>
      </c>
      <c r="J946" s="110" t="str">
        <f>IFERROR(VLOOKUP(F946,기준정보!A:B,2,FALSE),"")</f>
        <v/>
      </c>
      <c r="K946" s="110" t="str">
        <f t="shared" si="173"/>
        <v>정상근무</v>
      </c>
      <c r="L946" s="113">
        <f>IFERROR(IF(E946-D946&lt;0,기준정보!$H$11-공여사들_가공!D946+공여사들_가공!E946,E946-D946),"")</f>
        <v>0.43025462962962974</v>
      </c>
      <c r="M946" s="113" t="str">
        <f>IF(E946&gt;=기준정보!$H$4,기준정보!$H$6,IF(E946&gt;=기준정보!$H$3,E946-기준정보!$H$3,IF(E946&gt;=기준정보!$H$2,기준정보!$H$5,IF(E946&gt;=기준정보!$H$1,E946-기준정보!$H$1,0))))</f>
        <v>2:00:00</v>
      </c>
      <c r="N946" s="113">
        <f t="shared" si="174"/>
        <v>0.34692129629629642</v>
      </c>
      <c r="O946" s="114">
        <f t="shared" si="175"/>
        <v>8.3261111111111106</v>
      </c>
      <c r="P946" s="120">
        <f t="shared" si="176"/>
        <v>8</v>
      </c>
      <c r="Q946" s="120">
        <f t="shared" si="177"/>
        <v>8</v>
      </c>
      <c r="R946" s="120">
        <f t="shared" si="180"/>
        <v>0</v>
      </c>
      <c r="S946" s="120">
        <f t="shared" si="178"/>
        <v>0</v>
      </c>
      <c r="T946" s="120" t="str">
        <f t="shared" si="170"/>
        <v>정</v>
      </c>
      <c r="U946" s="113">
        <f>IFERROR(IF(P946&lt;8,기준정보!$H$7-N946,0),0)</f>
        <v>0</v>
      </c>
      <c r="V946" s="120">
        <f t="shared" si="179"/>
        <v>0</v>
      </c>
      <c r="W946" s="110"/>
    </row>
    <row r="947" spans="1:23">
      <c r="A947" s="89" t="s">
        <v>1222</v>
      </c>
      <c r="B947" s="89" t="s">
        <v>289</v>
      </c>
      <c r="C947" s="89" t="s">
        <v>44</v>
      </c>
      <c r="D947" s="89" t="s">
        <v>1236</v>
      </c>
      <c r="E947" s="89" t="s">
        <v>50</v>
      </c>
      <c r="F947" s="102">
        <f t="shared" si="169"/>
        <v>43903</v>
      </c>
      <c r="G947" s="125" t="str">
        <f t="shared" si="171"/>
        <v>3월</v>
      </c>
      <c r="H947" s="108">
        <f t="shared" si="172"/>
        <v>5</v>
      </c>
      <c r="I947" s="108" t="str">
        <f>VLOOKUP(H947,기준정보!D:E,2,FALSE)</f>
        <v>금</v>
      </c>
      <c r="J947" s="110" t="str">
        <f>IFERROR(VLOOKUP(F947,기준정보!A:B,2,FALSE),"")</f>
        <v/>
      </c>
      <c r="K947" s="110" t="str">
        <f t="shared" si="173"/>
        <v>정상근무</v>
      </c>
      <c r="L947" s="113" t="str">
        <f>IFERROR(IF(E947-D947&lt;0,기준정보!$H$11-공여사들_가공!D947+공여사들_가공!E947,E947-D947),"")</f>
        <v/>
      </c>
      <c r="M947" s="113">
        <f>IF(E947&gt;=기준정보!$H$4,기준정보!$H$6,IF(E947&gt;=기준정보!$H$3,E947-기준정보!$H$3,IF(E947&gt;=기준정보!$H$2,기준정보!$H$5,IF(E947&gt;=기준정보!$H$1,E947-기준정보!$H$1,0))))</f>
        <v>0</v>
      </c>
      <c r="N947" s="113" t="str">
        <f t="shared" si="174"/>
        <v/>
      </c>
      <c r="O947" s="114" t="str">
        <f t="shared" si="175"/>
        <v/>
      </c>
      <c r="P947" s="120">
        <f t="shared" si="176"/>
        <v>0</v>
      </c>
      <c r="Q947" s="120">
        <f t="shared" si="177"/>
        <v>0</v>
      </c>
      <c r="R947" s="120">
        <f t="shared" si="180"/>
        <v>0</v>
      </c>
      <c r="S947" s="120">
        <f t="shared" si="178"/>
        <v>0</v>
      </c>
      <c r="T947" s="120" t="str">
        <f t="shared" si="170"/>
        <v/>
      </c>
      <c r="U947" s="113">
        <f>IFERROR(IF(P947&lt;8,기준정보!$H$7-N947,0),0)</f>
        <v>0</v>
      </c>
      <c r="V947" s="120">
        <f t="shared" si="179"/>
        <v>0</v>
      </c>
      <c r="W947" s="110"/>
    </row>
    <row r="948" spans="1:23">
      <c r="A948" s="89" t="s">
        <v>1222</v>
      </c>
      <c r="B948" s="89" t="s">
        <v>290</v>
      </c>
      <c r="C948" s="89" t="s">
        <v>49</v>
      </c>
      <c r="D948" s="89" t="s">
        <v>1237</v>
      </c>
      <c r="E948" s="89" t="s">
        <v>1139</v>
      </c>
      <c r="F948" s="102">
        <f t="shared" si="169"/>
        <v>43903</v>
      </c>
      <c r="G948" s="125" t="str">
        <f t="shared" si="171"/>
        <v>3월</v>
      </c>
      <c r="H948" s="108">
        <f t="shared" si="172"/>
        <v>5</v>
      </c>
      <c r="I948" s="108" t="str">
        <f>VLOOKUP(H948,기준정보!D:E,2,FALSE)</f>
        <v>금</v>
      </c>
      <c r="J948" s="110" t="str">
        <f>IFERROR(VLOOKUP(F948,기준정보!A:B,2,FALSE),"")</f>
        <v/>
      </c>
      <c r="K948" s="110" t="str">
        <f t="shared" si="173"/>
        <v>정상근무</v>
      </c>
      <c r="L948" s="113">
        <f>IFERROR(IF(E948-D948&lt;0,기준정보!$H$11-공여사들_가공!D948+공여사들_가공!E948,E948-D948),"")</f>
        <v>0.37648148148148147</v>
      </c>
      <c r="M948" s="113">
        <f>IF(E948&gt;=기준정보!$H$4,기준정보!$H$6,IF(E948&gt;=기준정보!$H$3,E948-기준정보!$H$3,IF(E948&gt;=기준정보!$H$2,기준정보!$H$5,IF(E948&gt;=기준정보!$H$1,E948-기준정보!$H$1,0))))</f>
        <v>1.4351851851851838E-2</v>
      </c>
      <c r="N948" s="113">
        <f t="shared" si="174"/>
        <v>0.36212962962962963</v>
      </c>
      <c r="O948" s="114">
        <f t="shared" si="175"/>
        <v>8.6911111111111108</v>
      </c>
      <c r="P948" s="120">
        <f t="shared" si="176"/>
        <v>8</v>
      </c>
      <c r="Q948" s="120">
        <f t="shared" si="177"/>
        <v>8</v>
      </c>
      <c r="R948" s="120">
        <f t="shared" si="180"/>
        <v>0</v>
      </c>
      <c r="S948" s="120">
        <f t="shared" si="178"/>
        <v>0</v>
      </c>
      <c r="T948" s="120" t="str">
        <f t="shared" si="170"/>
        <v>정</v>
      </c>
      <c r="U948" s="113">
        <f>IFERROR(IF(P948&lt;8,기준정보!$H$7-N948,0),0)</f>
        <v>0</v>
      </c>
      <c r="V948" s="120">
        <f t="shared" si="179"/>
        <v>0</v>
      </c>
      <c r="W948" s="110"/>
    </row>
    <row r="949" spans="1:23">
      <c r="A949" s="89" t="s">
        <v>1222</v>
      </c>
      <c r="B949" s="89" t="s">
        <v>291</v>
      </c>
      <c r="C949" s="89" t="s">
        <v>309</v>
      </c>
      <c r="D949" s="89" t="s">
        <v>1238</v>
      </c>
      <c r="E949" s="89" t="s">
        <v>1239</v>
      </c>
      <c r="F949" s="102">
        <f t="shared" si="169"/>
        <v>43903</v>
      </c>
      <c r="G949" s="125" t="str">
        <f t="shared" si="171"/>
        <v>3월</v>
      </c>
      <c r="H949" s="108">
        <f t="shared" si="172"/>
        <v>5</v>
      </c>
      <c r="I949" s="108" t="str">
        <f>VLOOKUP(H949,기준정보!D:E,2,FALSE)</f>
        <v>금</v>
      </c>
      <c r="J949" s="110" t="str">
        <f>IFERROR(VLOOKUP(F949,기준정보!A:B,2,FALSE),"")</f>
        <v/>
      </c>
      <c r="K949" s="110" t="str">
        <f t="shared" si="173"/>
        <v>정상근무</v>
      </c>
      <c r="L949" s="113">
        <f>IFERROR(IF(E949-D949&lt;0,기준정보!$H$11-공여사들_가공!D949+공여사들_가공!E949,E949-D949),"")</f>
        <v>0.41160879629629626</v>
      </c>
      <c r="M949" s="113">
        <f>IF(E949&gt;=기준정보!$H$4,기준정보!$H$6,IF(E949&gt;=기준정보!$H$3,E949-기준정보!$H$3,IF(E949&gt;=기준정보!$H$2,기준정보!$H$5,IF(E949&gt;=기준정보!$H$1,E949-기준정보!$H$1,0))))</f>
        <v>1.0590277777777768E-2</v>
      </c>
      <c r="N949" s="113">
        <f t="shared" si="174"/>
        <v>0.4010185185185185</v>
      </c>
      <c r="O949" s="114">
        <f t="shared" si="175"/>
        <v>9.6244444444444444</v>
      </c>
      <c r="P949" s="120">
        <f t="shared" si="176"/>
        <v>9</v>
      </c>
      <c r="Q949" s="120">
        <f t="shared" si="177"/>
        <v>8</v>
      </c>
      <c r="R949" s="120">
        <f t="shared" si="180"/>
        <v>1</v>
      </c>
      <c r="S949" s="120">
        <f t="shared" si="178"/>
        <v>0</v>
      </c>
      <c r="T949" s="120" t="str">
        <f t="shared" si="170"/>
        <v>정</v>
      </c>
      <c r="U949" s="113">
        <f>IFERROR(IF(P949&lt;8,기준정보!$H$7-N949,0),0)</f>
        <v>0</v>
      </c>
      <c r="V949" s="120">
        <f t="shared" si="179"/>
        <v>0</v>
      </c>
      <c r="W949" s="110"/>
    </row>
    <row r="950" spans="1:23">
      <c r="A950" s="89" t="s">
        <v>1222</v>
      </c>
      <c r="B950" s="89" t="s">
        <v>292</v>
      </c>
      <c r="C950" s="89" t="s">
        <v>45</v>
      </c>
      <c r="D950" s="89" t="s">
        <v>1240</v>
      </c>
      <c r="E950" s="89" t="s">
        <v>1241</v>
      </c>
      <c r="F950" s="102">
        <f t="shared" si="169"/>
        <v>43903</v>
      </c>
      <c r="G950" s="125" t="str">
        <f t="shared" si="171"/>
        <v>3월</v>
      </c>
      <c r="H950" s="108">
        <f t="shared" si="172"/>
        <v>5</v>
      </c>
      <c r="I950" s="108" t="str">
        <f>VLOOKUP(H950,기준정보!D:E,2,FALSE)</f>
        <v>금</v>
      </c>
      <c r="J950" s="110" t="str">
        <f>IFERROR(VLOOKUP(F950,기준정보!A:B,2,FALSE),"")</f>
        <v/>
      </c>
      <c r="K950" s="110" t="str">
        <f t="shared" si="173"/>
        <v>정상근무</v>
      </c>
      <c r="L950" s="113">
        <f>IFERROR(IF(E950-D950&lt;0,기준정보!$H$11-공여사들_가공!D950+공여사들_가공!E950,E950-D950),"")</f>
        <v>0.54069444444444448</v>
      </c>
      <c r="M950" s="113" t="str">
        <f>IF(E950&gt;=기준정보!$H$4,기준정보!$H$6,IF(E950&gt;=기준정보!$H$3,E950-기준정보!$H$3,IF(E950&gt;=기준정보!$H$2,기준정보!$H$5,IF(E950&gt;=기준정보!$H$1,E950-기준정보!$H$1,0))))</f>
        <v>2:00:00</v>
      </c>
      <c r="N950" s="113">
        <f t="shared" si="174"/>
        <v>0.45736111111111116</v>
      </c>
      <c r="O950" s="114">
        <f t="shared" si="175"/>
        <v>10.976666666666667</v>
      </c>
      <c r="P950" s="120">
        <f t="shared" si="176"/>
        <v>10</v>
      </c>
      <c r="Q950" s="120">
        <f t="shared" si="177"/>
        <v>8</v>
      </c>
      <c r="R950" s="120">
        <f t="shared" si="180"/>
        <v>2</v>
      </c>
      <c r="S950" s="120">
        <f t="shared" si="178"/>
        <v>0</v>
      </c>
      <c r="T950" s="120" t="str">
        <f t="shared" si="170"/>
        <v>정</v>
      </c>
      <c r="U950" s="113">
        <f>IFERROR(IF(P950&lt;8,기준정보!$H$7-N950,0),0)</f>
        <v>0</v>
      </c>
      <c r="V950" s="120">
        <f t="shared" si="179"/>
        <v>0</v>
      </c>
      <c r="W950" s="110"/>
    </row>
    <row r="951" spans="1:23">
      <c r="A951" s="89" t="s">
        <v>1242</v>
      </c>
      <c r="B951" s="89" t="s">
        <v>294</v>
      </c>
      <c r="C951" s="89" t="s">
        <v>45</v>
      </c>
      <c r="D951" s="89" t="s">
        <v>50</v>
      </c>
      <c r="E951" s="89" t="s">
        <v>50</v>
      </c>
      <c r="F951" s="102">
        <f t="shared" si="169"/>
        <v>43904</v>
      </c>
      <c r="G951" s="125" t="str">
        <f t="shared" si="171"/>
        <v>3월</v>
      </c>
      <c r="H951" s="108">
        <f t="shared" si="172"/>
        <v>6</v>
      </c>
      <c r="I951" s="108" t="str">
        <f>VLOOKUP(H951,기준정보!D:E,2,FALSE)</f>
        <v>토</v>
      </c>
      <c r="J951" s="110" t="str">
        <f>IFERROR(VLOOKUP(F951,기준정보!A:B,2,FALSE),"")</f>
        <v/>
      </c>
      <c r="K951" s="110" t="str">
        <f t="shared" si="173"/>
        <v>휴무</v>
      </c>
      <c r="L951" s="113" t="str">
        <f>IFERROR(IF(E951-D951&lt;0,기준정보!$H$11-공여사들_가공!D951+공여사들_가공!E951,E951-D951),"")</f>
        <v/>
      </c>
      <c r="M951" s="113">
        <f>IF(E951&gt;=기준정보!$H$4,기준정보!$H$6,IF(E951&gt;=기준정보!$H$3,E951-기준정보!$H$3,IF(E951&gt;=기준정보!$H$2,기준정보!$H$5,IF(E951&gt;=기준정보!$H$1,E951-기준정보!$H$1,0))))</f>
        <v>0</v>
      </c>
      <c r="N951" s="113" t="str">
        <f t="shared" si="174"/>
        <v/>
      </c>
      <c r="O951" s="114" t="str">
        <f t="shared" si="175"/>
        <v/>
      </c>
      <c r="P951" s="120">
        <f t="shared" si="176"/>
        <v>0</v>
      </c>
      <c r="Q951" s="120">
        <f t="shared" si="177"/>
        <v>0</v>
      </c>
      <c r="R951" s="120">
        <f t="shared" si="180"/>
        <v>0</v>
      </c>
      <c r="S951" s="120">
        <f t="shared" si="178"/>
        <v>0</v>
      </c>
      <c r="T951" s="120" t="str">
        <f t="shared" si="170"/>
        <v/>
      </c>
      <c r="U951" s="113">
        <f>IFERROR(IF(P951&lt;8,기준정보!$H$7-N951,0),0)</f>
        <v>0</v>
      </c>
      <c r="V951" s="120">
        <f t="shared" si="179"/>
        <v>0</v>
      </c>
      <c r="W951" s="110"/>
    </row>
    <row r="952" spans="1:23">
      <c r="A952" s="89" t="s">
        <v>1242</v>
      </c>
      <c r="B952" s="89" t="s">
        <v>295</v>
      </c>
      <c r="C952" s="89" t="s">
        <v>43</v>
      </c>
      <c r="D952" s="89" t="s">
        <v>50</v>
      </c>
      <c r="E952" s="89" t="s">
        <v>50</v>
      </c>
      <c r="F952" s="102">
        <f t="shared" si="169"/>
        <v>43904</v>
      </c>
      <c r="G952" s="125" t="str">
        <f t="shared" si="171"/>
        <v>3월</v>
      </c>
      <c r="H952" s="108">
        <f t="shared" si="172"/>
        <v>6</v>
      </c>
      <c r="I952" s="108" t="str">
        <f>VLOOKUP(H952,기준정보!D:E,2,FALSE)</f>
        <v>토</v>
      </c>
      <c r="J952" s="110" t="str">
        <f>IFERROR(VLOOKUP(F952,기준정보!A:B,2,FALSE),"")</f>
        <v/>
      </c>
      <c r="K952" s="110" t="str">
        <f t="shared" si="173"/>
        <v>휴무</v>
      </c>
      <c r="L952" s="113" t="str">
        <f>IFERROR(IF(E952-D952&lt;0,기준정보!$H$11-공여사들_가공!D952+공여사들_가공!E952,E952-D952),"")</f>
        <v/>
      </c>
      <c r="M952" s="113">
        <f>IF(E952&gt;=기준정보!$H$4,기준정보!$H$6,IF(E952&gt;=기준정보!$H$3,E952-기준정보!$H$3,IF(E952&gt;=기준정보!$H$2,기준정보!$H$5,IF(E952&gt;=기준정보!$H$1,E952-기준정보!$H$1,0))))</f>
        <v>0</v>
      </c>
      <c r="N952" s="113" t="str">
        <f t="shared" si="174"/>
        <v/>
      </c>
      <c r="O952" s="114" t="str">
        <f t="shared" si="175"/>
        <v/>
      </c>
      <c r="P952" s="120">
        <f t="shared" si="176"/>
        <v>0</v>
      </c>
      <c r="Q952" s="120">
        <f t="shared" si="177"/>
        <v>0</v>
      </c>
      <c r="R952" s="120">
        <f t="shared" si="180"/>
        <v>0</v>
      </c>
      <c r="S952" s="120">
        <f t="shared" si="178"/>
        <v>0</v>
      </c>
      <c r="T952" s="120" t="str">
        <f t="shared" si="170"/>
        <v/>
      </c>
      <c r="U952" s="113">
        <f>IFERROR(IF(P952&lt;8,기준정보!$H$7-N952,0),0)</f>
        <v>0</v>
      </c>
      <c r="V952" s="120">
        <f t="shared" si="179"/>
        <v>0</v>
      </c>
      <c r="W952" s="110"/>
    </row>
    <row r="953" spans="1:23">
      <c r="A953" s="89" t="s">
        <v>1242</v>
      </c>
      <c r="B953" s="89" t="s">
        <v>296</v>
      </c>
      <c r="C953" s="89" t="s">
        <v>46</v>
      </c>
      <c r="D953" s="89" t="s">
        <v>50</v>
      </c>
      <c r="E953" s="89" t="s">
        <v>50</v>
      </c>
      <c r="F953" s="102">
        <f t="shared" si="169"/>
        <v>43904</v>
      </c>
      <c r="G953" s="125" t="str">
        <f t="shared" si="171"/>
        <v>3월</v>
      </c>
      <c r="H953" s="108">
        <f t="shared" si="172"/>
        <v>6</v>
      </c>
      <c r="I953" s="108" t="str">
        <f>VLOOKUP(H953,기준정보!D:E,2,FALSE)</f>
        <v>토</v>
      </c>
      <c r="J953" s="110" t="str">
        <f>IFERROR(VLOOKUP(F953,기준정보!A:B,2,FALSE),"")</f>
        <v/>
      </c>
      <c r="K953" s="110" t="str">
        <f t="shared" si="173"/>
        <v>휴무</v>
      </c>
      <c r="L953" s="113" t="str">
        <f>IFERROR(IF(E953-D953&lt;0,기준정보!$H$11-공여사들_가공!D953+공여사들_가공!E953,E953-D953),"")</f>
        <v/>
      </c>
      <c r="M953" s="113">
        <f>IF(E953&gt;=기준정보!$H$4,기준정보!$H$6,IF(E953&gt;=기준정보!$H$3,E953-기준정보!$H$3,IF(E953&gt;=기준정보!$H$2,기준정보!$H$5,IF(E953&gt;=기준정보!$H$1,E953-기준정보!$H$1,0))))</f>
        <v>0</v>
      </c>
      <c r="N953" s="113" t="str">
        <f t="shared" si="174"/>
        <v/>
      </c>
      <c r="O953" s="114" t="str">
        <f t="shared" si="175"/>
        <v/>
      </c>
      <c r="P953" s="120">
        <f t="shared" si="176"/>
        <v>0</v>
      </c>
      <c r="Q953" s="120">
        <f t="shared" si="177"/>
        <v>0</v>
      </c>
      <c r="R953" s="120">
        <f t="shared" si="180"/>
        <v>0</v>
      </c>
      <c r="S953" s="120">
        <f t="shared" si="178"/>
        <v>0</v>
      </c>
      <c r="T953" s="120" t="str">
        <f t="shared" si="170"/>
        <v/>
      </c>
      <c r="U953" s="113">
        <f>IFERROR(IF(P953&lt;8,기준정보!$H$7-N953,0),0)</f>
        <v>0</v>
      </c>
      <c r="V953" s="120">
        <f t="shared" si="179"/>
        <v>0</v>
      </c>
      <c r="W953" s="110"/>
    </row>
    <row r="954" spans="1:23">
      <c r="A954" s="89" t="s">
        <v>1242</v>
      </c>
      <c r="B954" s="89" t="s">
        <v>297</v>
      </c>
      <c r="C954" s="89" t="s">
        <v>45</v>
      </c>
      <c r="D954" s="89" t="s">
        <v>50</v>
      </c>
      <c r="E954" s="89" t="s">
        <v>50</v>
      </c>
      <c r="F954" s="102">
        <f t="shared" si="169"/>
        <v>43904</v>
      </c>
      <c r="G954" s="125" t="str">
        <f t="shared" si="171"/>
        <v>3월</v>
      </c>
      <c r="H954" s="108">
        <f t="shared" si="172"/>
        <v>6</v>
      </c>
      <c r="I954" s="108" t="str">
        <f>VLOOKUP(H954,기준정보!D:E,2,FALSE)</f>
        <v>토</v>
      </c>
      <c r="J954" s="110" t="str">
        <f>IFERROR(VLOOKUP(F954,기준정보!A:B,2,FALSE),"")</f>
        <v/>
      </c>
      <c r="K954" s="110" t="str">
        <f t="shared" si="173"/>
        <v>휴무</v>
      </c>
      <c r="L954" s="113" t="str">
        <f>IFERROR(IF(E954-D954&lt;0,기준정보!$H$11-공여사들_가공!D954+공여사들_가공!E954,E954-D954),"")</f>
        <v/>
      </c>
      <c r="M954" s="113">
        <f>IF(E954&gt;=기준정보!$H$4,기준정보!$H$6,IF(E954&gt;=기준정보!$H$3,E954-기준정보!$H$3,IF(E954&gt;=기준정보!$H$2,기준정보!$H$5,IF(E954&gt;=기준정보!$H$1,E954-기준정보!$H$1,0))))</f>
        <v>0</v>
      </c>
      <c r="N954" s="113" t="str">
        <f t="shared" si="174"/>
        <v/>
      </c>
      <c r="O954" s="114" t="str">
        <f t="shared" si="175"/>
        <v/>
      </c>
      <c r="P954" s="120">
        <f t="shared" si="176"/>
        <v>0</v>
      </c>
      <c r="Q954" s="120">
        <f t="shared" si="177"/>
        <v>0</v>
      </c>
      <c r="R954" s="120">
        <f t="shared" si="180"/>
        <v>0</v>
      </c>
      <c r="S954" s="120">
        <f t="shared" si="178"/>
        <v>0</v>
      </c>
      <c r="T954" s="120" t="str">
        <f t="shared" si="170"/>
        <v/>
      </c>
      <c r="U954" s="113">
        <f>IFERROR(IF(P954&lt;8,기준정보!$H$7-N954,0),0)</f>
        <v>0</v>
      </c>
      <c r="V954" s="120">
        <f t="shared" si="179"/>
        <v>0</v>
      </c>
      <c r="W954" s="110"/>
    </row>
    <row r="955" spans="1:23">
      <c r="A955" s="89" t="s">
        <v>1242</v>
      </c>
      <c r="B955" s="89" t="s">
        <v>298</v>
      </c>
      <c r="C955" s="89" t="s">
        <v>48</v>
      </c>
      <c r="D955" s="89" t="s">
        <v>50</v>
      </c>
      <c r="E955" s="89" t="s">
        <v>50</v>
      </c>
      <c r="F955" s="102">
        <f t="shared" si="169"/>
        <v>43904</v>
      </c>
      <c r="G955" s="125" t="str">
        <f t="shared" si="171"/>
        <v>3월</v>
      </c>
      <c r="H955" s="108">
        <f t="shared" si="172"/>
        <v>6</v>
      </c>
      <c r="I955" s="108" t="str">
        <f>VLOOKUP(H955,기준정보!D:E,2,FALSE)</f>
        <v>토</v>
      </c>
      <c r="J955" s="110" t="str">
        <f>IFERROR(VLOOKUP(F955,기준정보!A:B,2,FALSE),"")</f>
        <v/>
      </c>
      <c r="K955" s="110" t="str">
        <f t="shared" si="173"/>
        <v>휴무</v>
      </c>
      <c r="L955" s="113" t="str">
        <f>IFERROR(IF(E955-D955&lt;0,기준정보!$H$11-공여사들_가공!D955+공여사들_가공!E955,E955-D955),"")</f>
        <v/>
      </c>
      <c r="M955" s="113">
        <f>IF(E955&gt;=기준정보!$H$4,기준정보!$H$6,IF(E955&gt;=기준정보!$H$3,E955-기준정보!$H$3,IF(E955&gt;=기준정보!$H$2,기준정보!$H$5,IF(E955&gt;=기준정보!$H$1,E955-기준정보!$H$1,0))))</f>
        <v>0</v>
      </c>
      <c r="N955" s="113" t="str">
        <f t="shared" si="174"/>
        <v/>
      </c>
      <c r="O955" s="114" t="str">
        <f t="shared" si="175"/>
        <v/>
      </c>
      <c r="P955" s="120">
        <f t="shared" si="176"/>
        <v>0</v>
      </c>
      <c r="Q955" s="120">
        <f t="shared" si="177"/>
        <v>0</v>
      </c>
      <c r="R955" s="120">
        <f t="shared" si="180"/>
        <v>0</v>
      </c>
      <c r="S955" s="120">
        <f t="shared" si="178"/>
        <v>0</v>
      </c>
      <c r="T955" s="120" t="str">
        <f t="shared" si="170"/>
        <v/>
      </c>
      <c r="U955" s="113">
        <f>IFERROR(IF(P955&lt;8,기준정보!$H$7-N955,0),0)</f>
        <v>0</v>
      </c>
      <c r="V955" s="120">
        <f t="shared" si="179"/>
        <v>0</v>
      </c>
      <c r="W955" s="110"/>
    </row>
    <row r="956" spans="1:23">
      <c r="A956" s="89" t="s">
        <v>1242</v>
      </c>
      <c r="B956" s="89" t="s">
        <v>299</v>
      </c>
      <c r="C956" s="89" t="s">
        <v>47</v>
      </c>
      <c r="D956" s="89" t="s">
        <v>50</v>
      </c>
      <c r="E956" s="89" t="s">
        <v>50</v>
      </c>
      <c r="F956" s="102">
        <f t="shared" si="169"/>
        <v>43904</v>
      </c>
      <c r="G956" s="125" t="str">
        <f t="shared" si="171"/>
        <v>3월</v>
      </c>
      <c r="H956" s="108">
        <f t="shared" si="172"/>
        <v>6</v>
      </c>
      <c r="I956" s="108" t="str">
        <f>VLOOKUP(H956,기준정보!D:E,2,FALSE)</f>
        <v>토</v>
      </c>
      <c r="J956" s="110" t="str">
        <f>IFERROR(VLOOKUP(F956,기준정보!A:B,2,FALSE),"")</f>
        <v/>
      </c>
      <c r="K956" s="110" t="str">
        <f t="shared" si="173"/>
        <v>휴무</v>
      </c>
      <c r="L956" s="113" t="str">
        <f>IFERROR(IF(E956-D956&lt;0,기준정보!$H$11-공여사들_가공!D956+공여사들_가공!E956,E956-D956),"")</f>
        <v/>
      </c>
      <c r="M956" s="113">
        <f>IF(E956&gt;=기준정보!$H$4,기준정보!$H$6,IF(E956&gt;=기준정보!$H$3,E956-기준정보!$H$3,IF(E956&gt;=기준정보!$H$2,기준정보!$H$5,IF(E956&gt;=기준정보!$H$1,E956-기준정보!$H$1,0))))</f>
        <v>0</v>
      </c>
      <c r="N956" s="113" t="str">
        <f t="shared" si="174"/>
        <v/>
      </c>
      <c r="O956" s="114" t="str">
        <f t="shared" si="175"/>
        <v/>
      </c>
      <c r="P956" s="120">
        <f t="shared" si="176"/>
        <v>0</v>
      </c>
      <c r="Q956" s="120">
        <f t="shared" si="177"/>
        <v>0</v>
      </c>
      <c r="R956" s="120">
        <f t="shared" si="180"/>
        <v>0</v>
      </c>
      <c r="S956" s="120">
        <f t="shared" si="178"/>
        <v>0</v>
      </c>
      <c r="T956" s="120" t="str">
        <f t="shared" si="170"/>
        <v/>
      </c>
      <c r="U956" s="113">
        <f>IFERROR(IF(P956&lt;8,기준정보!$H$7-N956,0),0)</f>
        <v>0</v>
      </c>
      <c r="V956" s="120">
        <f t="shared" si="179"/>
        <v>0</v>
      </c>
      <c r="W956" s="110"/>
    </row>
    <row r="957" spans="1:23">
      <c r="A957" s="89" t="s">
        <v>1242</v>
      </c>
      <c r="B957" s="89" t="s">
        <v>300</v>
      </c>
      <c r="C957" s="89" t="s">
        <v>47</v>
      </c>
      <c r="D957" s="89" t="s">
        <v>50</v>
      </c>
      <c r="E957" s="89" t="s">
        <v>50</v>
      </c>
      <c r="F957" s="102">
        <f t="shared" si="169"/>
        <v>43904</v>
      </c>
      <c r="G957" s="125" t="str">
        <f t="shared" si="171"/>
        <v>3월</v>
      </c>
      <c r="H957" s="108">
        <f t="shared" si="172"/>
        <v>6</v>
      </c>
      <c r="I957" s="108" t="str">
        <f>VLOOKUP(H957,기준정보!D:E,2,FALSE)</f>
        <v>토</v>
      </c>
      <c r="J957" s="110" t="str">
        <f>IFERROR(VLOOKUP(F957,기준정보!A:B,2,FALSE),"")</f>
        <v/>
      </c>
      <c r="K957" s="110" t="str">
        <f t="shared" si="173"/>
        <v>휴무</v>
      </c>
      <c r="L957" s="113" t="str">
        <f>IFERROR(IF(E957-D957&lt;0,기준정보!$H$11-공여사들_가공!D957+공여사들_가공!E957,E957-D957),"")</f>
        <v/>
      </c>
      <c r="M957" s="113">
        <f>IF(E957&gt;=기준정보!$H$4,기준정보!$H$6,IF(E957&gt;=기준정보!$H$3,E957-기준정보!$H$3,IF(E957&gt;=기준정보!$H$2,기준정보!$H$5,IF(E957&gt;=기준정보!$H$1,E957-기준정보!$H$1,0))))</f>
        <v>0</v>
      </c>
      <c r="N957" s="113" t="str">
        <f t="shared" si="174"/>
        <v/>
      </c>
      <c r="O957" s="114" t="str">
        <f t="shared" si="175"/>
        <v/>
      </c>
      <c r="P957" s="120">
        <f t="shared" si="176"/>
        <v>0</v>
      </c>
      <c r="Q957" s="120">
        <f t="shared" si="177"/>
        <v>0</v>
      </c>
      <c r="R957" s="120">
        <f t="shared" si="180"/>
        <v>0</v>
      </c>
      <c r="S957" s="120">
        <f t="shared" si="178"/>
        <v>0</v>
      </c>
      <c r="T957" s="120" t="str">
        <f t="shared" si="170"/>
        <v/>
      </c>
      <c r="U957" s="113">
        <f>IFERROR(IF(P957&lt;8,기준정보!$H$7-N957,0),0)</f>
        <v>0</v>
      </c>
      <c r="V957" s="120">
        <f t="shared" si="179"/>
        <v>0</v>
      </c>
      <c r="W957" s="110"/>
    </row>
    <row r="958" spans="1:23">
      <c r="A958" s="89" t="s">
        <v>1242</v>
      </c>
      <c r="B958" s="89" t="s">
        <v>301</v>
      </c>
      <c r="C958" s="89" t="s">
        <v>44</v>
      </c>
      <c r="D958" s="89" t="s">
        <v>1243</v>
      </c>
      <c r="E958" s="89" t="s">
        <v>1244</v>
      </c>
      <c r="F958" s="102">
        <f t="shared" si="169"/>
        <v>43904</v>
      </c>
      <c r="G958" s="125" t="str">
        <f t="shared" si="171"/>
        <v>3월</v>
      </c>
      <c r="H958" s="108">
        <f t="shared" si="172"/>
        <v>6</v>
      </c>
      <c r="I958" s="108" t="str">
        <f>VLOOKUP(H958,기준정보!D:E,2,FALSE)</f>
        <v>토</v>
      </c>
      <c r="J958" s="110" t="str">
        <f>IFERROR(VLOOKUP(F958,기준정보!A:B,2,FALSE),"")</f>
        <v/>
      </c>
      <c r="K958" s="110" t="str">
        <f t="shared" si="173"/>
        <v>휴무</v>
      </c>
      <c r="L958" s="113">
        <f>IFERROR(IF(E958-D958&lt;0,기준정보!$H$11-공여사들_가공!D958+공여사들_가공!E958,E958-D958),"")</f>
        <v>0.40879629629629632</v>
      </c>
      <c r="M958" s="113" t="str">
        <f>IF(E958&gt;=기준정보!$H$4,기준정보!$H$6,IF(E958&gt;=기준정보!$H$3,E958-기준정보!$H$3,IF(E958&gt;=기준정보!$H$2,기준정보!$H$5,IF(E958&gt;=기준정보!$H$1,E958-기준정보!$H$1,0))))</f>
        <v>2:00:00</v>
      </c>
      <c r="N958" s="113">
        <f t="shared" si="174"/>
        <v>0.32546296296296301</v>
      </c>
      <c r="O958" s="114">
        <f t="shared" si="175"/>
        <v>7.8111111111111109</v>
      </c>
      <c r="P958" s="120">
        <f t="shared" si="176"/>
        <v>7</v>
      </c>
      <c r="Q958" s="120">
        <f t="shared" si="177"/>
        <v>7</v>
      </c>
      <c r="R958" s="120">
        <f t="shared" si="180"/>
        <v>0</v>
      </c>
      <c r="S958" s="120">
        <f t="shared" si="178"/>
        <v>0</v>
      </c>
      <c r="T958" s="120" t="str">
        <f t="shared" si="170"/>
        <v>특</v>
      </c>
      <c r="U958" s="113">
        <f>IFERROR(IF(P958&lt;8,기준정보!$H$7-N958,0),0)</f>
        <v>7.8703703703703054E-3</v>
      </c>
      <c r="V958" s="120">
        <f t="shared" si="179"/>
        <v>11</v>
      </c>
      <c r="W958" s="110"/>
    </row>
    <row r="959" spans="1:23">
      <c r="A959" s="89" t="s">
        <v>1242</v>
      </c>
      <c r="B959" s="89" t="s">
        <v>288</v>
      </c>
      <c r="C959" s="89" t="s">
        <v>45</v>
      </c>
      <c r="D959" s="89" t="s">
        <v>50</v>
      </c>
      <c r="E959" s="89" t="s">
        <v>50</v>
      </c>
      <c r="F959" s="102">
        <f t="shared" si="169"/>
        <v>43904</v>
      </c>
      <c r="G959" s="125" t="str">
        <f t="shared" si="171"/>
        <v>3월</v>
      </c>
      <c r="H959" s="108">
        <f t="shared" si="172"/>
        <v>6</v>
      </c>
      <c r="I959" s="108" t="str">
        <f>VLOOKUP(H959,기준정보!D:E,2,FALSE)</f>
        <v>토</v>
      </c>
      <c r="J959" s="110" t="str">
        <f>IFERROR(VLOOKUP(F959,기준정보!A:B,2,FALSE),"")</f>
        <v/>
      </c>
      <c r="K959" s="110" t="str">
        <f t="shared" si="173"/>
        <v>휴무</v>
      </c>
      <c r="L959" s="113" t="str">
        <f>IFERROR(IF(E959-D959&lt;0,기준정보!$H$11-공여사들_가공!D959+공여사들_가공!E959,E959-D959),"")</f>
        <v/>
      </c>
      <c r="M959" s="113">
        <f>IF(E959&gt;=기준정보!$H$4,기준정보!$H$6,IF(E959&gt;=기준정보!$H$3,E959-기준정보!$H$3,IF(E959&gt;=기준정보!$H$2,기준정보!$H$5,IF(E959&gt;=기준정보!$H$1,E959-기준정보!$H$1,0))))</f>
        <v>0</v>
      </c>
      <c r="N959" s="113" t="str">
        <f t="shared" si="174"/>
        <v/>
      </c>
      <c r="O959" s="114" t="str">
        <f t="shared" si="175"/>
        <v/>
      </c>
      <c r="P959" s="120">
        <f t="shared" si="176"/>
        <v>0</v>
      </c>
      <c r="Q959" s="120">
        <f t="shared" si="177"/>
        <v>0</v>
      </c>
      <c r="R959" s="120">
        <f t="shared" si="180"/>
        <v>0</v>
      </c>
      <c r="S959" s="120">
        <f t="shared" si="178"/>
        <v>0</v>
      </c>
      <c r="T959" s="120" t="str">
        <f t="shared" si="170"/>
        <v/>
      </c>
      <c r="U959" s="113">
        <f>IFERROR(IF(P959&lt;8,기준정보!$H$7-N959,0),0)</f>
        <v>0</v>
      </c>
      <c r="V959" s="120">
        <f t="shared" si="179"/>
        <v>0</v>
      </c>
      <c r="W959" s="110"/>
    </row>
    <row r="960" spans="1:23">
      <c r="A960" s="89" t="s">
        <v>1242</v>
      </c>
      <c r="B960" s="89" t="s">
        <v>289</v>
      </c>
      <c r="C960" s="89" t="s">
        <v>44</v>
      </c>
      <c r="D960" s="89" t="s">
        <v>1245</v>
      </c>
      <c r="E960" s="89" t="s">
        <v>1246</v>
      </c>
      <c r="F960" s="102">
        <f t="shared" si="169"/>
        <v>43904</v>
      </c>
      <c r="G960" s="125" t="str">
        <f t="shared" si="171"/>
        <v>3월</v>
      </c>
      <c r="H960" s="108">
        <f t="shared" si="172"/>
        <v>6</v>
      </c>
      <c r="I960" s="108" t="str">
        <f>VLOOKUP(H960,기준정보!D:E,2,FALSE)</f>
        <v>토</v>
      </c>
      <c r="J960" s="110" t="str">
        <f>IFERROR(VLOOKUP(F960,기준정보!A:B,2,FALSE),"")</f>
        <v/>
      </c>
      <c r="K960" s="110" t="str">
        <f t="shared" si="173"/>
        <v>휴무</v>
      </c>
      <c r="L960" s="113">
        <f>IFERROR(IF(E960-D960&lt;0,기준정보!$H$11-공여사들_가공!D960+공여사들_가공!E960,E960-D960),"")</f>
        <v>0.45026620370370374</v>
      </c>
      <c r="M960" s="113" t="str">
        <f>IF(E960&gt;=기준정보!$H$4,기준정보!$H$6,IF(E960&gt;=기준정보!$H$3,E960-기준정보!$H$3,IF(E960&gt;=기준정보!$H$2,기준정보!$H$5,IF(E960&gt;=기준정보!$H$1,E960-기준정보!$H$1,0))))</f>
        <v>1:00:00</v>
      </c>
      <c r="N960" s="113">
        <f t="shared" si="174"/>
        <v>0.40859953703703705</v>
      </c>
      <c r="O960" s="114">
        <f t="shared" si="175"/>
        <v>9.8063888888888897</v>
      </c>
      <c r="P960" s="120">
        <f t="shared" si="176"/>
        <v>9</v>
      </c>
      <c r="Q960" s="120">
        <f t="shared" si="177"/>
        <v>8</v>
      </c>
      <c r="R960" s="120">
        <f t="shared" si="180"/>
        <v>1</v>
      </c>
      <c r="S960" s="120">
        <f t="shared" si="178"/>
        <v>0</v>
      </c>
      <c r="T960" s="120" t="str">
        <f t="shared" si="170"/>
        <v>특</v>
      </c>
      <c r="U960" s="113">
        <f>IFERROR(IF(P960&lt;8,기준정보!$H$7-N960,0),0)</f>
        <v>0</v>
      </c>
      <c r="V960" s="120">
        <f t="shared" si="179"/>
        <v>0</v>
      </c>
      <c r="W960" s="110"/>
    </row>
    <row r="961" spans="1:23">
      <c r="A961" s="89" t="s">
        <v>1242</v>
      </c>
      <c r="B961" s="89" t="s">
        <v>290</v>
      </c>
      <c r="C961" s="89" t="s">
        <v>49</v>
      </c>
      <c r="D961" s="89" t="s">
        <v>50</v>
      </c>
      <c r="E961" s="89" t="s">
        <v>50</v>
      </c>
      <c r="F961" s="102">
        <f t="shared" si="169"/>
        <v>43904</v>
      </c>
      <c r="G961" s="125" t="str">
        <f t="shared" si="171"/>
        <v>3월</v>
      </c>
      <c r="H961" s="108">
        <f t="shared" si="172"/>
        <v>6</v>
      </c>
      <c r="I961" s="108" t="str">
        <f>VLOOKUP(H961,기준정보!D:E,2,FALSE)</f>
        <v>토</v>
      </c>
      <c r="J961" s="110" t="str">
        <f>IFERROR(VLOOKUP(F961,기준정보!A:B,2,FALSE),"")</f>
        <v/>
      </c>
      <c r="K961" s="110" t="str">
        <f t="shared" si="173"/>
        <v>휴무</v>
      </c>
      <c r="L961" s="113" t="str">
        <f>IFERROR(IF(E961-D961&lt;0,기준정보!$H$11-공여사들_가공!D961+공여사들_가공!E961,E961-D961),"")</f>
        <v/>
      </c>
      <c r="M961" s="113">
        <f>IF(E961&gt;=기준정보!$H$4,기준정보!$H$6,IF(E961&gt;=기준정보!$H$3,E961-기준정보!$H$3,IF(E961&gt;=기준정보!$H$2,기준정보!$H$5,IF(E961&gt;=기준정보!$H$1,E961-기준정보!$H$1,0))))</f>
        <v>0</v>
      </c>
      <c r="N961" s="113" t="str">
        <f t="shared" si="174"/>
        <v/>
      </c>
      <c r="O961" s="114" t="str">
        <f t="shared" si="175"/>
        <v/>
      </c>
      <c r="P961" s="120">
        <f t="shared" si="176"/>
        <v>0</v>
      </c>
      <c r="Q961" s="120">
        <f t="shared" si="177"/>
        <v>0</v>
      </c>
      <c r="R961" s="120">
        <f t="shared" si="180"/>
        <v>0</v>
      </c>
      <c r="S961" s="120">
        <f t="shared" si="178"/>
        <v>0</v>
      </c>
      <c r="T961" s="120" t="str">
        <f t="shared" si="170"/>
        <v/>
      </c>
      <c r="U961" s="113">
        <f>IFERROR(IF(P961&lt;8,기준정보!$H$7-N961,0),0)</f>
        <v>0</v>
      </c>
      <c r="V961" s="120">
        <f t="shared" si="179"/>
        <v>0</v>
      </c>
      <c r="W961" s="110"/>
    </row>
    <row r="962" spans="1:23">
      <c r="A962" s="89" t="s">
        <v>1242</v>
      </c>
      <c r="B962" s="89" t="s">
        <v>291</v>
      </c>
      <c r="C962" s="89" t="s">
        <v>309</v>
      </c>
      <c r="D962" s="89" t="s">
        <v>50</v>
      </c>
      <c r="E962" s="89" t="s">
        <v>50</v>
      </c>
      <c r="F962" s="102">
        <f t="shared" ref="F962:F1025" si="181">DATE(LEFT(A962,4),MID(A962,6,2),MID(A962,9,2))</f>
        <v>43904</v>
      </c>
      <c r="G962" s="125" t="str">
        <f t="shared" si="171"/>
        <v>3월</v>
      </c>
      <c r="H962" s="108">
        <f t="shared" si="172"/>
        <v>6</v>
      </c>
      <c r="I962" s="108" t="str">
        <f>VLOOKUP(H962,기준정보!D:E,2,FALSE)</f>
        <v>토</v>
      </c>
      <c r="J962" s="110" t="str">
        <f>IFERROR(VLOOKUP(F962,기준정보!A:B,2,FALSE),"")</f>
        <v/>
      </c>
      <c r="K962" s="110" t="str">
        <f t="shared" si="173"/>
        <v>휴무</v>
      </c>
      <c r="L962" s="113" t="str">
        <f>IFERROR(IF(E962-D962&lt;0,기준정보!$H$11-공여사들_가공!D962+공여사들_가공!E962,E962-D962),"")</f>
        <v/>
      </c>
      <c r="M962" s="113">
        <f>IF(E962&gt;=기준정보!$H$4,기준정보!$H$6,IF(E962&gt;=기준정보!$H$3,E962-기준정보!$H$3,IF(E962&gt;=기준정보!$H$2,기준정보!$H$5,IF(E962&gt;=기준정보!$H$1,E962-기준정보!$H$1,0))))</f>
        <v>0</v>
      </c>
      <c r="N962" s="113" t="str">
        <f t="shared" si="174"/>
        <v/>
      </c>
      <c r="O962" s="114" t="str">
        <f t="shared" si="175"/>
        <v/>
      </c>
      <c r="P962" s="120">
        <f t="shared" si="176"/>
        <v>0</v>
      </c>
      <c r="Q962" s="120">
        <f t="shared" si="177"/>
        <v>0</v>
      </c>
      <c r="R962" s="120">
        <f t="shared" si="180"/>
        <v>0</v>
      </c>
      <c r="S962" s="120">
        <f t="shared" si="178"/>
        <v>0</v>
      </c>
      <c r="T962" s="120" t="str">
        <f t="shared" ref="T962:T1025" si="182">IF(AND(K962="휴무",P962&gt;0),"특",IF(P962&gt;0,"정",""))</f>
        <v/>
      </c>
      <c r="U962" s="113">
        <f>IFERROR(IF(P962&lt;8,기준정보!$H$7-N962,0),0)</f>
        <v>0</v>
      </c>
      <c r="V962" s="120">
        <f t="shared" si="179"/>
        <v>0</v>
      </c>
      <c r="W962" s="110"/>
    </row>
    <row r="963" spans="1:23">
      <c r="A963" s="89" t="s">
        <v>1242</v>
      </c>
      <c r="B963" s="89" t="s">
        <v>292</v>
      </c>
      <c r="C963" s="89" t="s">
        <v>45</v>
      </c>
      <c r="D963" s="89" t="s">
        <v>1247</v>
      </c>
      <c r="E963" s="89" t="s">
        <v>1248</v>
      </c>
      <c r="F963" s="102">
        <f t="shared" si="181"/>
        <v>43904</v>
      </c>
      <c r="G963" s="125" t="str">
        <f t="shared" ref="G963:G1026" si="183">MONTH(F963)&amp;"월"</f>
        <v>3월</v>
      </c>
      <c r="H963" s="108">
        <f t="shared" ref="H963:H1026" si="184">WEEKDAY(F963,2)</f>
        <v>6</v>
      </c>
      <c r="I963" s="108" t="str">
        <f>VLOOKUP(H963,기준정보!D:E,2,FALSE)</f>
        <v>토</v>
      </c>
      <c r="J963" s="110" t="str">
        <f>IFERROR(VLOOKUP(F963,기준정보!A:B,2,FALSE),"")</f>
        <v/>
      </c>
      <c r="K963" s="110" t="str">
        <f t="shared" ref="K963:K1026" si="185">IF(OR(I963="토",I963="일"),"휴무",IF(J963="","정상근무","휴무"))</f>
        <v>휴무</v>
      </c>
      <c r="L963" s="113">
        <f>IFERROR(IF(E963-D963&lt;0,기준정보!$H$11-공여사들_가공!D963+공여사들_가공!E963,E963-D963),"")</f>
        <v>0.27436342592592594</v>
      </c>
      <c r="M963" s="113" t="str">
        <f>IF(E963&gt;=기준정보!$H$4,기준정보!$H$6,IF(E963&gt;=기준정보!$H$3,E963-기준정보!$H$3,IF(E963&gt;=기준정보!$H$2,기준정보!$H$5,IF(E963&gt;=기준정보!$H$1,E963-기준정보!$H$1,0))))</f>
        <v>1:00:00</v>
      </c>
      <c r="N963" s="113">
        <f t="shared" ref="N963:N1026" si="186">IFERROR(L963-M963,"")</f>
        <v>0.23269675925925928</v>
      </c>
      <c r="O963" s="114">
        <f t="shared" ref="O963:O1026" si="187">IFERROR(HOUR(N963)+MINUTE(N963)/60+SECOND(N963)/3600,"")</f>
        <v>5.5847222222222221</v>
      </c>
      <c r="P963" s="120">
        <f t="shared" ref="P963:P1026" si="188">IFERROR(ROUNDDOWN(O963,0),0)</f>
        <v>5</v>
      </c>
      <c r="Q963" s="120">
        <f t="shared" ref="Q963:Q1026" si="189">IF(P963&lt;8,P963,8)</f>
        <v>5</v>
      </c>
      <c r="R963" s="120">
        <f t="shared" si="180"/>
        <v>0</v>
      </c>
      <c r="S963" s="120">
        <f t="shared" ref="S963:S1026" si="190">P963-Q963-R963</f>
        <v>0</v>
      </c>
      <c r="T963" s="120" t="str">
        <f t="shared" si="182"/>
        <v>특</v>
      </c>
      <c r="U963" s="113">
        <f>IFERROR(IF(P963&lt;8,기준정보!$H$7-N963,0),0)</f>
        <v>0.10063657407407403</v>
      </c>
      <c r="V963" s="120">
        <f t="shared" ref="V963:V1026" si="191">ROUND(IFERROR(HOUR(U963)+MINUTE(U963)/60+SECOND(U963)/3600,"")*60,0)</f>
        <v>145</v>
      </c>
      <c r="W963" s="110"/>
    </row>
    <row r="964" spans="1:23">
      <c r="A964" s="89" t="s">
        <v>1249</v>
      </c>
      <c r="B964" s="89" t="s">
        <v>294</v>
      </c>
      <c r="C964" s="89" t="s">
        <v>45</v>
      </c>
      <c r="D964" s="89" t="s">
        <v>50</v>
      </c>
      <c r="E964" s="89" t="s">
        <v>50</v>
      </c>
      <c r="F964" s="102">
        <f t="shared" si="181"/>
        <v>43905</v>
      </c>
      <c r="G964" s="125" t="str">
        <f t="shared" si="183"/>
        <v>3월</v>
      </c>
      <c r="H964" s="108">
        <f t="shared" si="184"/>
        <v>7</v>
      </c>
      <c r="I964" s="108" t="str">
        <f>VLOOKUP(H964,기준정보!D:E,2,FALSE)</f>
        <v>일</v>
      </c>
      <c r="J964" s="110" t="str">
        <f>IFERROR(VLOOKUP(F964,기준정보!A:B,2,FALSE),"")</f>
        <v/>
      </c>
      <c r="K964" s="110" t="str">
        <f t="shared" si="185"/>
        <v>휴무</v>
      </c>
      <c r="L964" s="113" t="str">
        <f>IFERROR(IF(E964-D964&lt;0,기준정보!$H$11-공여사들_가공!D964+공여사들_가공!E964,E964-D964),"")</f>
        <v/>
      </c>
      <c r="M964" s="113">
        <f>IF(E964&gt;=기준정보!$H$4,기준정보!$H$6,IF(E964&gt;=기준정보!$H$3,E964-기준정보!$H$3,IF(E964&gt;=기준정보!$H$2,기준정보!$H$5,IF(E964&gt;=기준정보!$H$1,E964-기준정보!$H$1,0))))</f>
        <v>0</v>
      </c>
      <c r="N964" s="113" t="str">
        <f t="shared" si="186"/>
        <v/>
      </c>
      <c r="O964" s="114" t="str">
        <f t="shared" si="187"/>
        <v/>
      </c>
      <c r="P964" s="120">
        <f t="shared" si="188"/>
        <v>0</v>
      </c>
      <c r="Q964" s="120">
        <f t="shared" si="189"/>
        <v>0</v>
      </c>
      <c r="R964" s="120">
        <f t="shared" si="180"/>
        <v>0</v>
      </c>
      <c r="S964" s="120">
        <f t="shared" si="190"/>
        <v>0</v>
      </c>
      <c r="T964" s="120" t="str">
        <f t="shared" si="182"/>
        <v/>
      </c>
      <c r="U964" s="113">
        <f>IFERROR(IF(P964&lt;8,기준정보!$H$7-N964,0),0)</f>
        <v>0</v>
      </c>
      <c r="V964" s="120">
        <f t="shared" si="191"/>
        <v>0</v>
      </c>
      <c r="W964" s="110"/>
    </row>
    <row r="965" spans="1:23">
      <c r="A965" s="89" t="s">
        <v>1249</v>
      </c>
      <c r="B965" s="89" t="s">
        <v>295</v>
      </c>
      <c r="C965" s="89" t="s">
        <v>43</v>
      </c>
      <c r="D965" s="89" t="s">
        <v>50</v>
      </c>
      <c r="E965" s="89" t="s">
        <v>50</v>
      </c>
      <c r="F965" s="102">
        <f t="shared" si="181"/>
        <v>43905</v>
      </c>
      <c r="G965" s="125" t="str">
        <f t="shared" si="183"/>
        <v>3월</v>
      </c>
      <c r="H965" s="108">
        <f t="shared" si="184"/>
        <v>7</v>
      </c>
      <c r="I965" s="108" t="str">
        <f>VLOOKUP(H965,기준정보!D:E,2,FALSE)</f>
        <v>일</v>
      </c>
      <c r="J965" s="110" t="str">
        <f>IFERROR(VLOOKUP(F965,기준정보!A:B,2,FALSE),"")</f>
        <v/>
      </c>
      <c r="K965" s="110" t="str">
        <f t="shared" si="185"/>
        <v>휴무</v>
      </c>
      <c r="L965" s="113" t="str">
        <f>IFERROR(IF(E965-D965&lt;0,기준정보!$H$11-공여사들_가공!D965+공여사들_가공!E965,E965-D965),"")</f>
        <v/>
      </c>
      <c r="M965" s="113">
        <f>IF(E965&gt;=기준정보!$H$4,기준정보!$H$6,IF(E965&gt;=기준정보!$H$3,E965-기준정보!$H$3,IF(E965&gt;=기준정보!$H$2,기준정보!$H$5,IF(E965&gt;=기준정보!$H$1,E965-기준정보!$H$1,0))))</f>
        <v>0</v>
      </c>
      <c r="N965" s="113" t="str">
        <f t="shared" si="186"/>
        <v/>
      </c>
      <c r="O965" s="114" t="str">
        <f t="shared" si="187"/>
        <v/>
      </c>
      <c r="P965" s="120">
        <f t="shared" si="188"/>
        <v>0</v>
      </c>
      <c r="Q965" s="120">
        <f t="shared" si="189"/>
        <v>0</v>
      </c>
      <c r="R965" s="120">
        <f t="shared" si="180"/>
        <v>0</v>
      </c>
      <c r="S965" s="120">
        <f t="shared" si="190"/>
        <v>0</v>
      </c>
      <c r="T965" s="120" t="str">
        <f t="shared" si="182"/>
        <v/>
      </c>
      <c r="U965" s="113">
        <f>IFERROR(IF(P965&lt;8,기준정보!$H$7-N965,0),0)</f>
        <v>0</v>
      </c>
      <c r="V965" s="120">
        <f t="shared" si="191"/>
        <v>0</v>
      </c>
      <c r="W965" s="110"/>
    </row>
    <row r="966" spans="1:23">
      <c r="A966" s="89" t="s">
        <v>1249</v>
      </c>
      <c r="B966" s="89" t="s">
        <v>296</v>
      </c>
      <c r="C966" s="89" t="s">
        <v>46</v>
      </c>
      <c r="D966" s="89" t="s">
        <v>50</v>
      </c>
      <c r="E966" s="89" t="s">
        <v>50</v>
      </c>
      <c r="F966" s="102">
        <f t="shared" si="181"/>
        <v>43905</v>
      </c>
      <c r="G966" s="125" t="str">
        <f t="shared" si="183"/>
        <v>3월</v>
      </c>
      <c r="H966" s="108">
        <f t="shared" si="184"/>
        <v>7</v>
      </c>
      <c r="I966" s="108" t="str">
        <f>VLOOKUP(H966,기준정보!D:E,2,FALSE)</f>
        <v>일</v>
      </c>
      <c r="J966" s="110" t="str">
        <f>IFERROR(VLOOKUP(F966,기준정보!A:B,2,FALSE),"")</f>
        <v/>
      </c>
      <c r="K966" s="110" t="str">
        <f t="shared" si="185"/>
        <v>휴무</v>
      </c>
      <c r="L966" s="113" t="str">
        <f>IFERROR(IF(E966-D966&lt;0,기준정보!$H$11-공여사들_가공!D966+공여사들_가공!E966,E966-D966),"")</f>
        <v/>
      </c>
      <c r="M966" s="113">
        <f>IF(E966&gt;=기준정보!$H$4,기준정보!$H$6,IF(E966&gt;=기준정보!$H$3,E966-기준정보!$H$3,IF(E966&gt;=기준정보!$H$2,기준정보!$H$5,IF(E966&gt;=기준정보!$H$1,E966-기준정보!$H$1,0))))</f>
        <v>0</v>
      </c>
      <c r="N966" s="113" t="str">
        <f t="shared" si="186"/>
        <v/>
      </c>
      <c r="O966" s="114" t="str">
        <f t="shared" si="187"/>
        <v/>
      </c>
      <c r="P966" s="120">
        <f t="shared" si="188"/>
        <v>0</v>
      </c>
      <c r="Q966" s="120">
        <f t="shared" si="189"/>
        <v>0</v>
      </c>
      <c r="R966" s="120">
        <f t="shared" si="180"/>
        <v>0</v>
      </c>
      <c r="S966" s="120">
        <f t="shared" si="190"/>
        <v>0</v>
      </c>
      <c r="T966" s="120" t="str">
        <f t="shared" si="182"/>
        <v/>
      </c>
      <c r="U966" s="113">
        <f>IFERROR(IF(P966&lt;8,기준정보!$H$7-N966,0),0)</f>
        <v>0</v>
      </c>
      <c r="V966" s="120">
        <f t="shared" si="191"/>
        <v>0</v>
      </c>
      <c r="W966" s="110"/>
    </row>
    <row r="967" spans="1:23">
      <c r="A967" s="89" t="s">
        <v>1249</v>
      </c>
      <c r="B967" s="89" t="s">
        <v>297</v>
      </c>
      <c r="C967" s="89" t="s">
        <v>45</v>
      </c>
      <c r="D967" s="89" t="s">
        <v>50</v>
      </c>
      <c r="E967" s="89" t="s">
        <v>50</v>
      </c>
      <c r="F967" s="102">
        <f t="shared" si="181"/>
        <v>43905</v>
      </c>
      <c r="G967" s="125" t="str">
        <f t="shared" si="183"/>
        <v>3월</v>
      </c>
      <c r="H967" s="108">
        <f t="shared" si="184"/>
        <v>7</v>
      </c>
      <c r="I967" s="108" t="str">
        <f>VLOOKUP(H967,기준정보!D:E,2,FALSE)</f>
        <v>일</v>
      </c>
      <c r="J967" s="110" t="str">
        <f>IFERROR(VLOOKUP(F967,기준정보!A:B,2,FALSE),"")</f>
        <v/>
      </c>
      <c r="K967" s="110" t="str">
        <f t="shared" si="185"/>
        <v>휴무</v>
      </c>
      <c r="L967" s="113" t="str">
        <f>IFERROR(IF(E967-D967&lt;0,기준정보!$H$11-공여사들_가공!D967+공여사들_가공!E967,E967-D967),"")</f>
        <v/>
      </c>
      <c r="M967" s="113">
        <f>IF(E967&gt;=기준정보!$H$4,기준정보!$H$6,IF(E967&gt;=기준정보!$H$3,E967-기준정보!$H$3,IF(E967&gt;=기준정보!$H$2,기준정보!$H$5,IF(E967&gt;=기준정보!$H$1,E967-기준정보!$H$1,0))))</f>
        <v>0</v>
      </c>
      <c r="N967" s="113" t="str">
        <f t="shared" si="186"/>
        <v/>
      </c>
      <c r="O967" s="114" t="str">
        <f t="shared" si="187"/>
        <v/>
      </c>
      <c r="P967" s="120">
        <f t="shared" si="188"/>
        <v>0</v>
      </c>
      <c r="Q967" s="120">
        <f t="shared" si="189"/>
        <v>0</v>
      </c>
      <c r="R967" s="120">
        <f t="shared" si="180"/>
        <v>0</v>
      </c>
      <c r="S967" s="120">
        <f t="shared" si="190"/>
        <v>0</v>
      </c>
      <c r="T967" s="120" t="str">
        <f t="shared" si="182"/>
        <v/>
      </c>
      <c r="U967" s="113">
        <f>IFERROR(IF(P967&lt;8,기준정보!$H$7-N967,0),0)</f>
        <v>0</v>
      </c>
      <c r="V967" s="120">
        <f t="shared" si="191"/>
        <v>0</v>
      </c>
      <c r="W967" s="110"/>
    </row>
    <row r="968" spans="1:23">
      <c r="A968" s="89" t="s">
        <v>1249</v>
      </c>
      <c r="B968" s="89" t="s">
        <v>298</v>
      </c>
      <c r="C968" s="89" t="s">
        <v>48</v>
      </c>
      <c r="D968" s="89" t="s">
        <v>50</v>
      </c>
      <c r="E968" s="89" t="s">
        <v>50</v>
      </c>
      <c r="F968" s="102">
        <f t="shared" si="181"/>
        <v>43905</v>
      </c>
      <c r="G968" s="125" t="str">
        <f t="shared" si="183"/>
        <v>3월</v>
      </c>
      <c r="H968" s="108">
        <f t="shared" si="184"/>
        <v>7</v>
      </c>
      <c r="I968" s="108" t="str">
        <f>VLOOKUP(H968,기준정보!D:E,2,FALSE)</f>
        <v>일</v>
      </c>
      <c r="J968" s="110" t="str">
        <f>IFERROR(VLOOKUP(F968,기준정보!A:B,2,FALSE),"")</f>
        <v/>
      </c>
      <c r="K968" s="110" t="str">
        <f t="shared" si="185"/>
        <v>휴무</v>
      </c>
      <c r="L968" s="113" t="str">
        <f>IFERROR(IF(E968-D968&lt;0,기준정보!$H$11-공여사들_가공!D968+공여사들_가공!E968,E968-D968),"")</f>
        <v/>
      </c>
      <c r="M968" s="113">
        <f>IF(E968&gt;=기준정보!$H$4,기준정보!$H$6,IF(E968&gt;=기준정보!$H$3,E968-기준정보!$H$3,IF(E968&gt;=기준정보!$H$2,기준정보!$H$5,IF(E968&gt;=기준정보!$H$1,E968-기준정보!$H$1,0))))</f>
        <v>0</v>
      </c>
      <c r="N968" s="113" t="str">
        <f t="shared" si="186"/>
        <v/>
      </c>
      <c r="O968" s="114" t="str">
        <f t="shared" si="187"/>
        <v/>
      </c>
      <c r="P968" s="120">
        <f t="shared" si="188"/>
        <v>0</v>
      </c>
      <c r="Q968" s="120">
        <f t="shared" si="189"/>
        <v>0</v>
      </c>
      <c r="R968" s="120">
        <f t="shared" si="180"/>
        <v>0</v>
      </c>
      <c r="S968" s="120">
        <f t="shared" si="190"/>
        <v>0</v>
      </c>
      <c r="T968" s="120" t="str">
        <f t="shared" si="182"/>
        <v/>
      </c>
      <c r="U968" s="113">
        <f>IFERROR(IF(P968&lt;8,기준정보!$H$7-N968,0),0)</f>
        <v>0</v>
      </c>
      <c r="V968" s="120">
        <f t="shared" si="191"/>
        <v>0</v>
      </c>
      <c r="W968" s="110"/>
    </row>
    <row r="969" spans="1:23">
      <c r="A969" s="89" t="s">
        <v>1249</v>
      </c>
      <c r="B969" s="89" t="s">
        <v>299</v>
      </c>
      <c r="C969" s="89" t="s">
        <v>47</v>
      </c>
      <c r="D969" s="89" t="s">
        <v>50</v>
      </c>
      <c r="E969" s="89" t="s">
        <v>1250</v>
      </c>
      <c r="F969" s="102">
        <f t="shared" si="181"/>
        <v>43905</v>
      </c>
      <c r="G969" s="125" t="str">
        <f t="shared" si="183"/>
        <v>3월</v>
      </c>
      <c r="H969" s="108">
        <f t="shared" si="184"/>
        <v>7</v>
      </c>
      <c r="I969" s="108" t="str">
        <f>VLOOKUP(H969,기준정보!D:E,2,FALSE)</f>
        <v>일</v>
      </c>
      <c r="J969" s="110" t="str">
        <f>IFERROR(VLOOKUP(F969,기준정보!A:B,2,FALSE),"")</f>
        <v/>
      </c>
      <c r="K969" s="110" t="str">
        <f t="shared" si="185"/>
        <v>휴무</v>
      </c>
      <c r="L969" s="113" t="str">
        <f>IFERROR(IF(E969-D969&lt;0,기준정보!$H$11-공여사들_가공!D969+공여사들_가공!E969,E969-D969),"")</f>
        <v/>
      </c>
      <c r="M969" s="113" t="str">
        <f>IF(E969&gt;=기준정보!$H$4,기준정보!$H$6,IF(E969&gt;=기준정보!$H$3,E969-기준정보!$H$3,IF(E969&gt;=기준정보!$H$2,기준정보!$H$5,IF(E969&gt;=기준정보!$H$1,E969-기준정보!$H$1,0))))</f>
        <v>2:00:00</v>
      </c>
      <c r="N969" s="113" t="str">
        <f t="shared" si="186"/>
        <v/>
      </c>
      <c r="O969" s="114" t="str">
        <f t="shared" si="187"/>
        <v/>
      </c>
      <c r="P969" s="120">
        <f t="shared" si="188"/>
        <v>0</v>
      </c>
      <c r="Q969" s="120">
        <f t="shared" si="189"/>
        <v>0</v>
      </c>
      <c r="R969" s="120">
        <f t="shared" si="180"/>
        <v>0</v>
      </c>
      <c r="S969" s="120">
        <f t="shared" si="190"/>
        <v>0</v>
      </c>
      <c r="T969" s="120" t="str">
        <f t="shared" si="182"/>
        <v/>
      </c>
      <c r="U969" s="113">
        <f>IFERROR(IF(P969&lt;8,기준정보!$H$7-N969,0),0)</f>
        <v>0</v>
      </c>
      <c r="V969" s="120">
        <f t="shared" si="191"/>
        <v>0</v>
      </c>
      <c r="W969" s="110"/>
    </row>
    <row r="970" spans="1:23">
      <c r="A970" s="89" t="s">
        <v>1249</v>
      </c>
      <c r="B970" s="89" t="s">
        <v>300</v>
      </c>
      <c r="C970" s="89" t="s">
        <v>47</v>
      </c>
      <c r="D970" s="89" t="s">
        <v>1251</v>
      </c>
      <c r="E970" s="89" t="s">
        <v>1252</v>
      </c>
      <c r="F970" s="102">
        <f t="shared" si="181"/>
        <v>43905</v>
      </c>
      <c r="G970" s="125" t="str">
        <f t="shared" si="183"/>
        <v>3월</v>
      </c>
      <c r="H970" s="108">
        <f t="shared" si="184"/>
        <v>7</v>
      </c>
      <c r="I970" s="108" t="str">
        <f>VLOOKUP(H970,기준정보!D:E,2,FALSE)</f>
        <v>일</v>
      </c>
      <c r="J970" s="110" t="str">
        <f>IFERROR(VLOOKUP(F970,기준정보!A:B,2,FALSE),"")</f>
        <v/>
      </c>
      <c r="K970" s="110" t="str">
        <f t="shared" si="185"/>
        <v>휴무</v>
      </c>
      <c r="L970" s="113">
        <f>IFERROR(IF(E970-D970&lt;0,기준정보!$H$11-공여사들_가공!D970+공여사들_가공!E970,E970-D970),"")</f>
        <v>0.3887962962962962</v>
      </c>
      <c r="M970" s="113" t="str">
        <f>IF(E970&gt;=기준정보!$H$4,기준정보!$H$6,IF(E970&gt;=기준정보!$H$3,E970-기준정보!$H$3,IF(E970&gt;=기준정보!$H$2,기준정보!$H$5,IF(E970&gt;=기준정보!$H$1,E970-기준정보!$H$1,0))))</f>
        <v>2:00:00</v>
      </c>
      <c r="N970" s="113">
        <f t="shared" si="186"/>
        <v>0.30546296296296288</v>
      </c>
      <c r="O970" s="114">
        <f t="shared" si="187"/>
        <v>7.3311111111111105</v>
      </c>
      <c r="P970" s="120">
        <f t="shared" si="188"/>
        <v>7</v>
      </c>
      <c r="Q970" s="120">
        <f t="shared" si="189"/>
        <v>7</v>
      </c>
      <c r="R970" s="120">
        <f t="shared" si="180"/>
        <v>0</v>
      </c>
      <c r="S970" s="120">
        <f t="shared" si="190"/>
        <v>0</v>
      </c>
      <c r="T970" s="120" t="str">
        <f t="shared" si="182"/>
        <v>특</v>
      </c>
      <c r="U970" s="113">
        <f>IFERROR(IF(P970&lt;8,기준정보!$H$7-N970,0),0)</f>
        <v>2.7870370370370434E-2</v>
      </c>
      <c r="V970" s="120">
        <f t="shared" si="191"/>
        <v>40</v>
      </c>
      <c r="W970" s="110"/>
    </row>
    <row r="971" spans="1:23">
      <c r="A971" s="89" t="s">
        <v>1249</v>
      </c>
      <c r="B971" s="89" t="s">
        <v>301</v>
      </c>
      <c r="C971" s="89" t="s">
        <v>44</v>
      </c>
      <c r="D971" s="89" t="s">
        <v>50</v>
      </c>
      <c r="E971" s="89" t="s">
        <v>50</v>
      </c>
      <c r="F971" s="102">
        <f t="shared" si="181"/>
        <v>43905</v>
      </c>
      <c r="G971" s="125" t="str">
        <f t="shared" si="183"/>
        <v>3월</v>
      </c>
      <c r="H971" s="108">
        <f t="shared" si="184"/>
        <v>7</v>
      </c>
      <c r="I971" s="108" t="str">
        <f>VLOOKUP(H971,기준정보!D:E,2,FALSE)</f>
        <v>일</v>
      </c>
      <c r="J971" s="110" t="str">
        <f>IFERROR(VLOOKUP(F971,기준정보!A:B,2,FALSE),"")</f>
        <v/>
      </c>
      <c r="K971" s="110" t="str">
        <f t="shared" si="185"/>
        <v>휴무</v>
      </c>
      <c r="L971" s="113" t="str">
        <f>IFERROR(IF(E971-D971&lt;0,기준정보!$H$11-공여사들_가공!D971+공여사들_가공!E971,E971-D971),"")</f>
        <v/>
      </c>
      <c r="M971" s="113">
        <f>IF(E971&gt;=기준정보!$H$4,기준정보!$H$6,IF(E971&gt;=기준정보!$H$3,E971-기준정보!$H$3,IF(E971&gt;=기준정보!$H$2,기준정보!$H$5,IF(E971&gt;=기준정보!$H$1,E971-기준정보!$H$1,0))))</f>
        <v>0</v>
      </c>
      <c r="N971" s="113" t="str">
        <f t="shared" si="186"/>
        <v/>
      </c>
      <c r="O971" s="114" t="str">
        <f t="shared" si="187"/>
        <v/>
      </c>
      <c r="P971" s="120">
        <f t="shared" si="188"/>
        <v>0</v>
      </c>
      <c r="Q971" s="120">
        <f t="shared" si="189"/>
        <v>0</v>
      </c>
      <c r="R971" s="120">
        <f t="shared" si="180"/>
        <v>0</v>
      </c>
      <c r="S971" s="120">
        <f t="shared" si="190"/>
        <v>0</v>
      </c>
      <c r="T971" s="120" t="str">
        <f t="shared" si="182"/>
        <v/>
      </c>
      <c r="U971" s="113">
        <f>IFERROR(IF(P971&lt;8,기준정보!$H$7-N971,0),0)</f>
        <v>0</v>
      </c>
      <c r="V971" s="120">
        <f t="shared" si="191"/>
        <v>0</v>
      </c>
      <c r="W971" s="110"/>
    </row>
    <row r="972" spans="1:23">
      <c r="A972" s="89" t="s">
        <v>1249</v>
      </c>
      <c r="B972" s="89" t="s">
        <v>288</v>
      </c>
      <c r="C972" s="89" t="s">
        <v>45</v>
      </c>
      <c r="D972" s="89" t="s">
        <v>50</v>
      </c>
      <c r="E972" s="89" t="s">
        <v>50</v>
      </c>
      <c r="F972" s="102">
        <f t="shared" si="181"/>
        <v>43905</v>
      </c>
      <c r="G972" s="125" t="str">
        <f t="shared" si="183"/>
        <v>3월</v>
      </c>
      <c r="H972" s="108">
        <f t="shared" si="184"/>
        <v>7</v>
      </c>
      <c r="I972" s="108" t="str">
        <f>VLOOKUP(H972,기준정보!D:E,2,FALSE)</f>
        <v>일</v>
      </c>
      <c r="J972" s="110" t="str">
        <f>IFERROR(VLOOKUP(F972,기준정보!A:B,2,FALSE),"")</f>
        <v/>
      </c>
      <c r="K972" s="110" t="str">
        <f t="shared" si="185"/>
        <v>휴무</v>
      </c>
      <c r="L972" s="113" t="str">
        <f>IFERROR(IF(E972-D972&lt;0,기준정보!$H$11-공여사들_가공!D972+공여사들_가공!E972,E972-D972),"")</f>
        <v/>
      </c>
      <c r="M972" s="113">
        <f>IF(E972&gt;=기준정보!$H$4,기준정보!$H$6,IF(E972&gt;=기준정보!$H$3,E972-기준정보!$H$3,IF(E972&gt;=기준정보!$H$2,기준정보!$H$5,IF(E972&gt;=기준정보!$H$1,E972-기준정보!$H$1,0))))</f>
        <v>0</v>
      </c>
      <c r="N972" s="113" t="str">
        <f t="shared" si="186"/>
        <v/>
      </c>
      <c r="O972" s="114" t="str">
        <f t="shared" si="187"/>
        <v/>
      </c>
      <c r="P972" s="120">
        <f t="shared" si="188"/>
        <v>0</v>
      </c>
      <c r="Q972" s="120">
        <f t="shared" si="189"/>
        <v>0</v>
      </c>
      <c r="R972" s="120">
        <f t="shared" si="180"/>
        <v>0</v>
      </c>
      <c r="S972" s="120">
        <f t="shared" si="190"/>
        <v>0</v>
      </c>
      <c r="T972" s="120" t="str">
        <f t="shared" si="182"/>
        <v/>
      </c>
      <c r="U972" s="113">
        <f>IFERROR(IF(P972&lt;8,기준정보!$H$7-N972,0),0)</f>
        <v>0</v>
      </c>
      <c r="V972" s="120">
        <f t="shared" si="191"/>
        <v>0</v>
      </c>
      <c r="W972" s="110"/>
    </row>
    <row r="973" spans="1:23">
      <c r="A973" s="89" t="s">
        <v>1249</v>
      </c>
      <c r="B973" s="89" t="s">
        <v>289</v>
      </c>
      <c r="C973" s="89" t="s">
        <v>44</v>
      </c>
      <c r="D973" s="89" t="s">
        <v>50</v>
      </c>
      <c r="E973" s="89" t="s">
        <v>50</v>
      </c>
      <c r="F973" s="102">
        <f t="shared" si="181"/>
        <v>43905</v>
      </c>
      <c r="G973" s="125" t="str">
        <f t="shared" si="183"/>
        <v>3월</v>
      </c>
      <c r="H973" s="108">
        <f t="shared" si="184"/>
        <v>7</v>
      </c>
      <c r="I973" s="108" t="str">
        <f>VLOOKUP(H973,기준정보!D:E,2,FALSE)</f>
        <v>일</v>
      </c>
      <c r="J973" s="110" t="str">
        <f>IFERROR(VLOOKUP(F973,기준정보!A:B,2,FALSE),"")</f>
        <v/>
      </c>
      <c r="K973" s="110" t="str">
        <f t="shared" si="185"/>
        <v>휴무</v>
      </c>
      <c r="L973" s="113" t="str">
        <f>IFERROR(IF(E973-D973&lt;0,기준정보!$H$11-공여사들_가공!D973+공여사들_가공!E973,E973-D973),"")</f>
        <v/>
      </c>
      <c r="M973" s="113">
        <f>IF(E973&gt;=기준정보!$H$4,기준정보!$H$6,IF(E973&gt;=기준정보!$H$3,E973-기준정보!$H$3,IF(E973&gt;=기준정보!$H$2,기준정보!$H$5,IF(E973&gt;=기준정보!$H$1,E973-기준정보!$H$1,0))))</f>
        <v>0</v>
      </c>
      <c r="N973" s="113" t="str">
        <f t="shared" si="186"/>
        <v/>
      </c>
      <c r="O973" s="114" t="str">
        <f t="shared" si="187"/>
        <v/>
      </c>
      <c r="P973" s="120">
        <f t="shared" si="188"/>
        <v>0</v>
      </c>
      <c r="Q973" s="120">
        <f t="shared" si="189"/>
        <v>0</v>
      </c>
      <c r="R973" s="120">
        <f t="shared" si="180"/>
        <v>0</v>
      </c>
      <c r="S973" s="120">
        <f t="shared" si="190"/>
        <v>0</v>
      </c>
      <c r="T973" s="120" t="str">
        <f t="shared" si="182"/>
        <v/>
      </c>
      <c r="U973" s="113">
        <f>IFERROR(IF(P973&lt;8,기준정보!$H$7-N973,0),0)</f>
        <v>0</v>
      </c>
      <c r="V973" s="120">
        <f t="shared" si="191"/>
        <v>0</v>
      </c>
      <c r="W973" s="110"/>
    </row>
    <row r="974" spans="1:23">
      <c r="A974" s="89" t="s">
        <v>1249</v>
      </c>
      <c r="B974" s="89" t="s">
        <v>290</v>
      </c>
      <c r="C974" s="89" t="s">
        <v>49</v>
      </c>
      <c r="D974" s="89" t="s">
        <v>50</v>
      </c>
      <c r="E974" s="89" t="s">
        <v>50</v>
      </c>
      <c r="F974" s="102">
        <f t="shared" si="181"/>
        <v>43905</v>
      </c>
      <c r="G974" s="125" t="str">
        <f t="shared" si="183"/>
        <v>3월</v>
      </c>
      <c r="H974" s="108">
        <f t="shared" si="184"/>
        <v>7</v>
      </c>
      <c r="I974" s="108" t="str">
        <f>VLOOKUP(H974,기준정보!D:E,2,FALSE)</f>
        <v>일</v>
      </c>
      <c r="J974" s="110" t="str">
        <f>IFERROR(VLOOKUP(F974,기준정보!A:B,2,FALSE),"")</f>
        <v/>
      </c>
      <c r="K974" s="110" t="str">
        <f t="shared" si="185"/>
        <v>휴무</v>
      </c>
      <c r="L974" s="113" t="str">
        <f>IFERROR(IF(E974-D974&lt;0,기준정보!$H$11-공여사들_가공!D974+공여사들_가공!E974,E974-D974),"")</f>
        <v/>
      </c>
      <c r="M974" s="113">
        <f>IF(E974&gt;=기준정보!$H$4,기준정보!$H$6,IF(E974&gt;=기준정보!$H$3,E974-기준정보!$H$3,IF(E974&gt;=기준정보!$H$2,기준정보!$H$5,IF(E974&gt;=기준정보!$H$1,E974-기준정보!$H$1,0))))</f>
        <v>0</v>
      </c>
      <c r="N974" s="113" t="str">
        <f t="shared" si="186"/>
        <v/>
      </c>
      <c r="O974" s="114" t="str">
        <f t="shared" si="187"/>
        <v/>
      </c>
      <c r="P974" s="120">
        <f t="shared" si="188"/>
        <v>0</v>
      </c>
      <c r="Q974" s="120">
        <f t="shared" si="189"/>
        <v>0</v>
      </c>
      <c r="R974" s="120">
        <f t="shared" si="180"/>
        <v>0</v>
      </c>
      <c r="S974" s="120">
        <f t="shared" si="190"/>
        <v>0</v>
      </c>
      <c r="T974" s="120" t="str">
        <f t="shared" si="182"/>
        <v/>
      </c>
      <c r="U974" s="113">
        <f>IFERROR(IF(P974&lt;8,기준정보!$H$7-N974,0),0)</f>
        <v>0</v>
      </c>
      <c r="V974" s="120">
        <f t="shared" si="191"/>
        <v>0</v>
      </c>
      <c r="W974" s="110"/>
    </row>
    <row r="975" spans="1:23">
      <c r="A975" s="89" t="s">
        <v>1249</v>
      </c>
      <c r="B975" s="89" t="s">
        <v>291</v>
      </c>
      <c r="C975" s="89" t="s">
        <v>309</v>
      </c>
      <c r="D975" s="89" t="s">
        <v>50</v>
      </c>
      <c r="E975" s="89" t="s">
        <v>50</v>
      </c>
      <c r="F975" s="102">
        <f t="shared" si="181"/>
        <v>43905</v>
      </c>
      <c r="G975" s="125" t="str">
        <f t="shared" si="183"/>
        <v>3월</v>
      </c>
      <c r="H975" s="108">
        <f t="shared" si="184"/>
        <v>7</v>
      </c>
      <c r="I975" s="108" t="str">
        <f>VLOOKUP(H975,기준정보!D:E,2,FALSE)</f>
        <v>일</v>
      </c>
      <c r="J975" s="110" t="str">
        <f>IFERROR(VLOOKUP(F975,기준정보!A:B,2,FALSE),"")</f>
        <v/>
      </c>
      <c r="K975" s="110" t="str">
        <f t="shared" si="185"/>
        <v>휴무</v>
      </c>
      <c r="L975" s="113" t="str">
        <f>IFERROR(IF(E975-D975&lt;0,기준정보!$H$11-공여사들_가공!D975+공여사들_가공!E975,E975-D975),"")</f>
        <v/>
      </c>
      <c r="M975" s="113">
        <f>IF(E975&gt;=기준정보!$H$4,기준정보!$H$6,IF(E975&gt;=기준정보!$H$3,E975-기준정보!$H$3,IF(E975&gt;=기준정보!$H$2,기준정보!$H$5,IF(E975&gt;=기준정보!$H$1,E975-기준정보!$H$1,0))))</f>
        <v>0</v>
      </c>
      <c r="N975" s="113" t="str">
        <f t="shared" si="186"/>
        <v/>
      </c>
      <c r="O975" s="114" t="str">
        <f t="shared" si="187"/>
        <v/>
      </c>
      <c r="P975" s="120">
        <f t="shared" si="188"/>
        <v>0</v>
      </c>
      <c r="Q975" s="120">
        <f t="shared" si="189"/>
        <v>0</v>
      </c>
      <c r="R975" s="120">
        <f t="shared" si="180"/>
        <v>0</v>
      </c>
      <c r="S975" s="120">
        <f t="shared" si="190"/>
        <v>0</v>
      </c>
      <c r="T975" s="120" t="str">
        <f t="shared" si="182"/>
        <v/>
      </c>
      <c r="U975" s="113">
        <f>IFERROR(IF(P975&lt;8,기준정보!$H$7-N975,0),0)</f>
        <v>0</v>
      </c>
      <c r="V975" s="120">
        <f t="shared" si="191"/>
        <v>0</v>
      </c>
      <c r="W975" s="110"/>
    </row>
    <row r="976" spans="1:23">
      <c r="A976" s="89" t="s">
        <v>1249</v>
      </c>
      <c r="B976" s="89" t="s">
        <v>292</v>
      </c>
      <c r="C976" s="89" t="s">
        <v>45</v>
      </c>
      <c r="D976" s="89" t="s">
        <v>50</v>
      </c>
      <c r="E976" s="89" t="s">
        <v>50</v>
      </c>
      <c r="F976" s="102">
        <f t="shared" si="181"/>
        <v>43905</v>
      </c>
      <c r="G976" s="125" t="str">
        <f t="shared" si="183"/>
        <v>3월</v>
      </c>
      <c r="H976" s="108">
        <f t="shared" si="184"/>
        <v>7</v>
      </c>
      <c r="I976" s="108" t="str">
        <f>VLOOKUP(H976,기준정보!D:E,2,FALSE)</f>
        <v>일</v>
      </c>
      <c r="J976" s="110" t="str">
        <f>IFERROR(VLOOKUP(F976,기준정보!A:B,2,FALSE),"")</f>
        <v/>
      </c>
      <c r="K976" s="110" t="str">
        <f t="shared" si="185"/>
        <v>휴무</v>
      </c>
      <c r="L976" s="113" t="str">
        <f>IFERROR(IF(E976-D976&lt;0,기준정보!$H$11-공여사들_가공!D976+공여사들_가공!E976,E976-D976),"")</f>
        <v/>
      </c>
      <c r="M976" s="113">
        <f>IF(E976&gt;=기준정보!$H$4,기준정보!$H$6,IF(E976&gt;=기준정보!$H$3,E976-기준정보!$H$3,IF(E976&gt;=기준정보!$H$2,기준정보!$H$5,IF(E976&gt;=기준정보!$H$1,E976-기준정보!$H$1,0))))</f>
        <v>0</v>
      </c>
      <c r="N976" s="113" t="str">
        <f t="shared" si="186"/>
        <v/>
      </c>
      <c r="O976" s="114" t="str">
        <f t="shared" si="187"/>
        <v/>
      </c>
      <c r="P976" s="120">
        <f t="shared" si="188"/>
        <v>0</v>
      </c>
      <c r="Q976" s="120">
        <f t="shared" si="189"/>
        <v>0</v>
      </c>
      <c r="R976" s="120">
        <f t="shared" si="180"/>
        <v>0</v>
      </c>
      <c r="S976" s="120">
        <f t="shared" si="190"/>
        <v>0</v>
      </c>
      <c r="T976" s="120" t="str">
        <f t="shared" si="182"/>
        <v/>
      </c>
      <c r="U976" s="113">
        <f>IFERROR(IF(P976&lt;8,기준정보!$H$7-N976,0),0)</f>
        <v>0</v>
      </c>
      <c r="V976" s="120">
        <f t="shared" si="191"/>
        <v>0</v>
      </c>
      <c r="W976" s="110"/>
    </row>
    <row r="977" spans="1:23">
      <c r="A977" s="89" t="s">
        <v>1253</v>
      </c>
      <c r="B977" s="89" t="s">
        <v>294</v>
      </c>
      <c r="C977" s="89" t="s">
        <v>45</v>
      </c>
      <c r="D977" s="89" t="s">
        <v>1254</v>
      </c>
      <c r="E977" s="89" t="s">
        <v>1255</v>
      </c>
      <c r="F977" s="102">
        <f t="shared" si="181"/>
        <v>43906</v>
      </c>
      <c r="G977" s="125" t="str">
        <f t="shared" si="183"/>
        <v>3월</v>
      </c>
      <c r="H977" s="108">
        <f t="shared" si="184"/>
        <v>1</v>
      </c>
      <c r="I977" s="108" t="str">
        <f>VLOOKUP(H977,기준정보!D:E,2,FALSE)</f>
        <v>월</v>
      </c>
      <c r="J977" s="110" t="str">
        <f>IFERROR(VLOOKUP(F977,기준정보!A:B,2,FALSE),"")</f>
        <v/>
      </c>
      <c r="K977" s="110" t="str">
        <f t="shared" si="185"/>
        <v>정상근무</v>
      </c>
      <c r="L977" s="113">
        <f>IFERROR(IF(E977-D977&lt;0,기준정보!$H$11-공여사들_가공!D977+공여사들_가공!E977,E977-D977),"")</f>
        <v>0.50937499999999991</v>
      </c>
      <c r="M977" s="113" t="str">
        <f>IF(E977&gt;=기준정보!$H$4,기준정보!$H$6,IF(E977&gt;=기준정보!$H$3,E977-기준정보!$H$3,IF(E977&gt;=기준정보!$H$2,기준정보!$H$5,IF(E977&gt;=기준정보!$H$1,E977-기준정보!$H$1,0))))</f>
        <v>2:00:00</v>
      </c>
      <c r="N977" s="113">
        <f t="shared" si="186"/>
        <v>0.4260416666666666</v>
      </c>
      <c r="O977" s="114">
        <f t="shared" si="187"/>
        <v>10.225</v>
      </c>
      <c r="P977" s="120">
        <f t="shared" si="188"/>
        <v>10</v>
      </c>
      <c r="Q977" s="120">
        <f t="shared" si="189"/>
        <v>8</v>
      </c>
      <c r="R977" s="120">
        <f t="shared" si="180"/>
        <v>2</v>
      </c>
      <c r="S977" s="120">
        <f t="shared" si="190"/>
        <v>0</v>
      </c>
      <c r="T977" s="120" t="str">
        <f t="shared" si="182"/>
        <v>정</v>
      </c>
      <c r="U977" s="113">
        <f>IFERROR(IF(P977&lt;8,기준정보!$H$7-N977,0),0)</f>
        <v>0</v>
      </c>
      <c r="V977" s="120">
        <f t="shared" si="191"/>
        <v>0</v>
      </c>
      <c r="W977" s="110"/>
    </row>
    <row r="978" spans="1:23">
      <c r="A978" s="89" t="s">
        <v>1253</v>
      </c>
      <c r="B978" s="89" t="s">
        <v>295</v>
      </c>
      <c r="C978" s="89" t="s">
        <v>43</v>
      </c>
      <c r="D978" s="89" t="s">
        <v>50</v>
      </c>
      <c r="E978" s="89" t="s">
        <v>50</v>
      </c>
      <c r="F978" s="102">
        <f t="shared" si="181"/>
        <v>43906</v>
      </c>
      <c r="G978" s="125" t="str">
        <f t="shared" si="183"/>
        <v>3월</v>
      </c>
      <c r="H978" s="108">
        <f t="shared" si="184"/>
        <v>1</v>
      </c>
      <c r="I978" s="108" t="str">
        <f>VLOOKUP(H978,기준정보!D:E,2,FALSE)</f>
        <v>월</v>
      </c>
      <c r="J978" s="110" t="str">
        <f>IFERROR(VLOOKUP(F978,기준정보!A:B,2,FALSE),"")</f>
        <v/>
      </c>
      <c r="K978" s="110" t="str">
        <f t="shared" si="185"/>
        <v>정상근무</v>
      </c>
      <c r="L978" s="113" t="str">
        <f>IFERROR(IF(E978-D978&lt;0,기준정보!$H$11-공여사들_가공!D978+공여사들_가공!E978,E978-D978),"")</f>
        <v/>
      </c>
      <c r="M978" s="113">
        <f>IF(E978&gt;=기준정보!$H$4,기준정보!$H$6,IF(E978&gt;=기준정보!$H$3,E978-기준정보!$H$3,IF(E978&gt;=기준정보!$H$2,기준정보!$H$5,IF(E978&gt;=기준정보!$H$1,E978-기준정보!$H$1,0))))</f>
        <v>0</v>
      </c>
      <c r="N978" s="113" t="str">
        <f t="shared" si="186"/>
        <v/>
      </c>
      <c r="O978" s="114" t="str">
        <f t="shared" si="187"/>
        <v/>
      </c>
      <c r="P978" s="120">
        <f t="shared" si="188"/>
        <v>0</v>
      </c>
      <c r="Q978" s="120">
        <f t="shared" si="189"/>
        <v>0</v>
      </c>
      <c r="R978" s="120">
        <f t="shared" si="180"/>
        <v>0</v>
      </c>
      <c r="S978" s="120">
        <f t="shared" si="190"/>
        <v>0</v>
      </c>
      <c r="T978" s="120" t="str">
        <f t="shared" si="182"/>
        <v/>
      </c>
      <c r="U978" s="113">
        <f>IFERROR(IF(P978&lt;8,기준정보!$H$7-N978,0),0)</f>
        <v>0</v>
      </c>
      <c r="V978" s="120">
        <f t="shared" si="191"/>
        <v>0</v>
      </c>
      <c r="W978" s="110"/>
    </row>
    <row r="979" spans="1:23">
      <c r="A979" s="89" t="s">
        <v>1253</v>
      </c>
      <c r="B979" s="89" t="s">
        <v>296</v>
      </c>
      <c r="C979" s="89" t="s">
        <v>46</v>
      </c>
      <c r="D979" s="89" t="s">
        <v>283</v>
      </c>
      <c r="E979" s="89" t="s">
        <v>147</v>
      </c>
      <c r="F979" s="102">
        <f t="shared" si="181"/>
        <v>43906</v>
      </c>
      <c r="G979" s="125" t="str">
        <f t="shared" si="183"/>
        <v>3월</v>
      </c>
      <c r="H979" s="108">
        <f t="shared" si="184"/>
        <v>1</v>
      </c>
      <c r="I979" s="108" t="str">
        <f>VLOOKUP(H979,기준정보!D:E,2,FALSE)</f>
        <v>월</v>
      </c>
      <c r="J979" s="110" t="str">
        <f>IFERROR(VLOOKUP(F979,기준정보!A:B,2,FALSE),"")</f>
        <v/>
      </c>
      <c r="K979" s="110" t="str">
        <f t="shared" si="185"/>
        <v>정상근무</v>
      </c>
      <c r="L979" s="113">
        <f>IFERROR(IF(E979-D979&lt;0,기준정보!$H$11-공여사들_가공!D979+공여사들_가공!E979,E979-D979),"")</f>
        <v>0.37679398148148141</v>
      </c>
      <c r="M979" s="113">
        <f>IF(E979&gt;=기준정보!$H$4,기준정보!$H$6,IF(E979&gt;=기준정보!$H$3,E979-기준정보!$H$3,IF(E979&gt;=기준정보!$H$2,기준정보!$H$5,IF(E979&gt;=기준정보!$H$1,E979-기준정보!$H$1,0))))</f>
        <v>2.0740740740740726E-2</v>
      </c>
      <c r="N979" s="113">
        <f t="shared" si="186"/>
        <v>0.35605324074074068</v>
      </c>
      <c r="O979" s="114">
        <f t="shared" si="187"/>
        <v>8.5452777777777769</v>
      </c>
      <c r="P979" s="120">
        <f t="shared" si="188"/>
        <v>8</v>
      </c>
      <c r="Q979" s="120">
        <f t="shared" si="189"/>
        <v>8</v>
      </c>
      <c r="R979" s="120">
        <f t="shared" si="180"/>
        <v>0</v>
      </c>
      <c r="S979" s="120">
        <f t="shared" si="190"/>
        <v>0</v>
      </c>
      <c r="T979" s="120" t="str">
        <f t="shared" si="182"/>
        <v>정</v>
      </c>
      <c r="U979" s="113">
        <f>IFERROR(IF(P979&lt;8,기준정보!$H$7-N979,0),0)</f>
        <v>0</v>
      </c>
      <c r="V979" s="120">
        <f t="shared" si="191"/>
        <v>0</v>
      </c>
      <c r="W979" s="110"/>
    </row>
    <row r="980" spans="1:23">
      <c r="A980" s="89" t="s">
        <v>1253</v>
      </c>
      <c r="B980" s="89" t="s">
        <v>297</v>
      </c>
      <c r="C980" s="89" t="s">
        <v>45</v>
      </c>
      <c r="D980" s="89" t="s">
        <v>255</v>
      </c>
      <c r="E980" s="89" t="s">
        <v>1256</v>
      </c>
      <c r="F980" s="102">
        <f t="shared" si="181"/>
        <v>43906</v>
      </c>
      <c r="G980" s="125" t="str">
        <f t="shared" si="183"/>
        <v>3월</v>
      </c>
      <c r="H980" s="108">
        <f t="shared" si="184"/>
        <v>1</v>
      </c>
      <c r="I980" s="108" t="str">
        <f>VLOOKUP(H980,기준정보!D:E,2,FALSE)</f>
        <v>월</v>
      </c>
      <c r="J980" s="110" t="str">
        <f>IFERROR(VLOOKUP(F980,기준정보!A:B,2,FALSE),"")</f>
        <v/>
      </c>
      <c r="K980" s="110" t="str">
        <f t="shared" si="185"/>
        <v>정상근무</v>
      </c>
      <c r="L980" s="113">
        <f>IFERROR(IF(E980-D980&lt;0,기준정보!$H$11-공여사들_가공!D980+공여사들_가공!E980,E980-D980),"")</f>
        <v>0.34530092592592593</v>
      </c>
      <c r="M980" s="113" t="str">
        <f>IF(E980&gt;=기준정보!$H$4,기준정보!$H$6,IF(E980&gt;=기준정보!$H$3,E980-기준정보!$H$3,IF(E980&gt;=기준정보!$H$2,기준정보!$H$5,IF(E980&gt;=기준정보!$H$1,E980-기준정보!$H$1,0))))</f>
        <v>1:00:00</v>
      </c>
      <c r="N980" s="113">
        <f t="shared" si="186"/>
        <v>0.30363425925925924</v>
      </c>
      <c r="O980" s="114">
        <f t="shared" si="187"/>
        <v>7.2872222222222218</v>
      </c>
      <c r="P980" s="120">
        <f t="shared" si="188"/>
        <v>7</v>
      </c>
      <c r="Q980" s="120">
        <f t="shared" si="189"/>
        <v>7</v>
      </c>
      <c r="R980" s="120">
        <f t="shared" si="180"/>
        <v>0</v>
      </c>
      <c r="S980" s="120">
        <f t="shared" si="190"/>
        <v>0</v>
      </c>
      <c r="T980" s="120" t="str">
        <f t="shared" si="182"/>
        <v>정</v>
      </c>
      <c r="U980" s="113">
        <f>IFERROR(IF(P980&lt;8,기준정보!$H$7-N980,0),0)</f>
        <v>2.9699074074074072E-2</v>
      </c>
      <c r="V980" s="120">
        <f t="shared" si="191"/>
        <v>43</v>
      </c>
      <c r="W980" s="110"/>
    </row>
    <row r="981" spans="1:23">
      <c r="A981" s="89" t="s">
        <v>1253</v>
      </c>
      <c r="B981" s="89" t="s">
        <v>298</v>
      </c>
      <c r="C981" s="89" t="s">
        <v>48</v>
      </c>
      <c r="D981" s="89" t="s">
        <v>226</v>
      </c>
      <c r="E981" s="89" t="s">
        <v>1257</v>
      </c>
      <c r="F981" s="102">
        <f t="shared" si="181"/>
        <v>43906</v>
      </c>
      <c r="G981" s="125" t="str">
        <f t="shared" si="183"/>
        <v>3월</v>
      </c>
      <c r="H981" s="108">
        <f t="shared" si="184"/>
        <v>1</v>
      </c>
      <c r="I981" s="108" t="str">
        <f>VLOOKUP(H981,기준정보!D:E,2,FALSE)</f>
        <v>월</v>
      </c>
      <c r="J981" s="110" t="str">
        <f>IFERROR(VLOOKUP(F981,기준정보!A:B,2,FALSE),"")</f>
        <v/>
      </c>
      <c r="K981" s="110" t="str">
        <f t="shared" si="185"/>
        <v>정상근무</v>
      </c>
      <c r="L981" s="113">
        <f>IFERROR(IF(E981-D981&lt;0,기준정보!$H$11-공여사들_가공!D981+공여사들_가공!E981,E981-D981),"")</f>
        <v>0.40084490740740736</v>
      </c>
      <c r="M981" s="113">
        <f>IF(E981&gt;=기준정보!$H$4,기준정보!$H$6,IF(E981&gt;=기준정보!$H$3,E981-기준정보!$H$3,IF(E981&gt;=기준정보!$H$2,기준정보!$H$5,IF(E981&gt;=기준정보!$H$1,E981-기준정보!$H$1,0))))</f>
        <v>1.8888888888888844E-2</v>
      </c>
      <c r="N981" s="113">
        <f t="shared" si="186"/>
        <v>0.38195601851851851</v>
      </c>
      <c r="O981" s="114">
        <f t="shared" si="187"/>
        <v>9.166944444444443</v>
      </c>
      <c r="P981" s="120">
        <f t="shared" si="188"/>
        <v>9</v>
      </c>
      <c r="Q981" s="120">
        <f t="shared" si="189"/>
        <v>8</v>
      </c>
      <c r="R981" s="120">
        <f t="shared" si="180"/>
        <v>1</v>
      </c>
      <c r="S981" s="120">
        <f t="shared" si="190"/>
        <v>0</v>
      </c>
      <c r="T981" s="120" t="str">
        <f t="shared" si="182"/>
        <v>정</v>
      </c>
      <c r="U981" s="113">
        <f>IFERROR(IF(P981&lt;8,기준정보!$H$7-N981,0),0)</f>
        <v>0</v>
      </c>
      <c r="V981" s="120">
        <f t="shared" si="191"/>
        <v>0</v>
      </c>
      <c r="W981" s="110"/>
    </row>
    <row r="982" spans="1:23">
      <c r="A982" s="89" t="s">
        <v>1253</v>
      </c>
      <c r="B982" s="89" t="s">
        <v>299</v>
      </c>
      <c r="C982" s="89" t="s">
        <v>47</v>
      </c>
      <c r="D982" s="89" t="s">
        <v>50</v>
      </c>
      <c r="E982" s="89" t="s">
        <v>50</v>
      </c>
      <c r="F982" s="102">
        <f t="shared" si="181"/>
        <v>43906</v>
      </c>
      <c r="G982" s="125" t="str">
        <f t="shared" si="183"/>
        <v>3월</v>
      </c>
      <c r="H982" s="108">
        <f t="shared" si="184"/>
        <v>1</v>
      </c>
      <c r="I982" s="108" t="str">
        <f>VLOOKUP(H982,기준정보!D:E,2,FALSE)</f>
        <v>월</v>
      </c>
      <c r="J982" s="110" t="str">
        <f>IFERROR(VLOOKUP(F982,기준정보!A:B,2,FALSE),"")</f>
        <v/>
      </c>
      <c r="K982" s="110" t="str">
        <f t="shared" si="185"/>
        <v>정상근무</v>
      </c>
      <c r="L982" s="113" t="str">
        <f>IFERROR(IF(E982-D982&lt;0,기준정보!$H$11-공여사들_가공!D982+공여사들_가공!E982,E982-D982),"")</f>
        <v/>
      </c>
      <c r="M982" s="113">
        <f>IF(E982&gt;=기준정보!$H$4,기준정보!$H$6,IF(E982&gt;=기준정보!$H$3,E982-기준정보!$H$3,IF(E982&gt;=기준정보!$H$2,기준정보!$H$5,IF(E982&gt;=기준정보!$H$1,E982-기준정보!$H$1,0))))</f>
        <v>0</v>
      </c>
      <c r="N982" s="113" t="str">
        <f t="shared" si="186"/>
        <v/>
      </c>
      <c r="O982" s="114" t="str">
        <f t="shared" si="187"/>
        <v/>
      </c>
      <c r="P982" s="120">
        <f t="shared" si="188"/>
        <v>0</v>
      </c>
      <c r="Q982" s="120">
        <f t="shared" si="189"/>
        <v>0</v>
      </c>
      <c r="R982" s="120">
        <f t="shared" si="180"/>
        <v>0</v>
      </c>
      <c r="S982" s="120">
        <f t="shared" si="190"/>
        <v>0</v>
      </c>
      <c r="T982" s="120" t="str">
        <f t="shared" si="182"/>
        <v/>
      </c>
      <c r="U982" s="113">
        <f>IFERROR(IF(P982&lt;8,기준정보!$H$7-N982,0),0)</f>
        <v>0</v>
      </c>
      <c r="V982" s="120">
        <f t="shared" si="191"/>
        <v>0</v>
      </c>
      <c r="W982" s="110"/>
    </row>
    <row r="983" spans="1:23">
      <c r="A983" s="89" t="s">
        <v>1253</v>
      </c>
      <c r="B983" s="89" t="s">
        <v>300</v>
      </c>
      <c r="C983" s="89" t="s">
        <v>47</v>
      </c>
      <c r="D983" s="89" t="s">
        <v>1258</v>
      </c>
      <c r="E983" s="89" t="s">
        <v>246</v>
      </c>
      <c r="F983" s="102">
        <f t="shared" si="181"/>
        <v>43906</v>
      </c>
      <c r="G983" s="125" t="str">
        <f t="shared" si="183"/>
        <v>3월</v>
      </c>
      <c r="H983" s="108">
        <f t="shared" si="184"/>
        <v>1</v>
      </c>
      <c r="I983" s="108" t="str">
        <f>VLOOKUP(H983,기준정보!D:E,2,FALSE)</f>
        <v>월</v>
      </c>
      <c r="J983" s="110" t="str">
        <f>IFERROR(VLOOKUP(F983,기준정보!A:B,2,FALSE),"")</f>
        <v/>
      </c>
      <c r="K983" s="110" t="str">
        <f t="shared" si="185"/>
        <v>정상근무</v>
      </c>
      <c r="L983" s="113">
        <f>IFERROR(IF(E983-D983&lt;0,기준정보!$H$11-공여사들_가공!D983+공여사들_가공!E983,E983-D983),"")</f>
        <v>0.47770833333333335</v>
      </c>
      <c r="M983" s="113" t="str">
        <f>IF(E983&gt;=기준정보!$H$4,기준정보!$H$6,IF(E983&gt;=기준정보!$H$3,E983-기준정보!$H$3,IF(E983&gt;=기준정보!$H$2,기준정보!$H$5,IF(E983&gt;=기준정보!$H$1,E983-기준정보!$H$1,0))))</f>
        <v>1:00:00</v>
      </c>
      <c r="N983" s="113">
        <f t="shared" si="186"/>
        <v>0.43604166666666666</v>
      </c>
      <c r="O983" s="114">
        <f t="shared" si="187"/>
        <v>10.465</v>
      </c>
      <c r="P983" s="120">
        <f t="shared" si="188"/>
        <v>10</v>
      </c>
      <c r="Q983" s="120">
        <f t="shared" si="189"/>
        <v>8</v>
      </c>
      <c r="R983" s="120">
        <f t="shared" si="180"/>
        <v>2</v>
      </c>
      <c r="S983" s="120">
        <f t="shared" si="190"/>
        <v>0</v>
      </c>
      <c r="T983" s="120" t="str">
        <f t="shared" si="182"/>
        <v>정</v>
      </c>
      <c r="U983" s="113">
        <f>IFERROR(IF(P983&lt;8,기준정보!$H$7-N983,0),0)</f>
        <v>0</v>
      </c>
      <c r="V983" s="120">
        <f t="shared" si="191"/>
        <v>0</v>
      </c>
      <c r="W983" s="110"/>
    </row>
    <row r="984" spans="1:23">
      <c r="A984" s="89" t="s">
        <v>1253</v>
      </c>
      <c r="B984" s="89" t="s">
        <v>301</v>
      </c>
      <c r="C984" s="89" t="s">
        <v>44</v>
      </c>
      <c r="D984" s="89" t="s">
        <v>165</v>
      </c>
      <c r="E984" s="89" t="s">
        <v>562</v>
      </c>
      <c r="F984" s="102">
        <f t="shared" si="181"/>
        <v>43906</v>
      </c>
      <c r="G984" s="125" t="str">
        <f t="shared" si="183"/>
        <v>3월</v>
      </c>
      <c r="H984" s="108">
        <f t="shared" si="184"/>
        <v>1</v>
      </c>
      <c r="I984" s="108" t="str">
        <f>VLOOKUP(H984,기준정보!D:E,2,FALSE)</f>
        <v>월</v>
      </c>
      <c r="J984" s="110" t="str">
        <f>IFERROR(VLOOKUP(F984,기준정보!A:B,2,FALSE),"")</f>
        <v/>
      </c>
      <c r="K984" s="110" t="str">
        <f t="shared" si="185"/>
        <v>정상근무</v>
      </c>
      <c r="L984" s="113">
        <f>IFERROR(IF(E984-D984&lt;0,기준정보!$H$11-공여사들_가공!D984+공여사들_가공!E984,E984-D984),"")</f>
        <v>0.38206018518518514</v>
      </c>
      <c r="M984" s="113">
        <f>IF(E984&gt;=기준정보!$H$4,기준정보!$H$6,IF(E984&gt;=기준정보!$H$3,E984-기준정보!$H$3,IF(E984&gt;=기준정보!$H$2,기준정보!$H$5,IF(E984&gt;=기준정보!$H$1,E984-기준정보!$H$1,0))))</f>
        <v>2.0648148148148082E-2</v>
      </c>
      <c r="N984" s="113">
        <f t="shared" si="186"/>
        <v>0.36141203703703706</v>
      </c>
      <c r="O984" s="114">
        <f t="shared" si="187"/>
        <v>8.6738888888888876</v>
      </c>
      <c r="P984" s="120">
        <f t="shared" si="188"/>
        <v>8</v>
      </c>
      <c r="Q984" s="120">
        <f t="shared" si="189"/>
        <v>8</v>
      </c>
      <c r="R984" s="120">
        <f t="shared" si="180"/>
        <v>0</v>
      </c>
      <c r="S984" s="120">
        <f t="shared" si="190"/>
        <v>0</v>
      </c>
      <c r="T984" s="120" t="str">
        <f t="shared" si="182"/>
        <v>정</v>
      </c>
      <c r="U984" s="113">
        <f>IFERROR(IF(P984&lt;8,기준정보!$H$7-N984,0),0)</f>
        <v>0</v>
      </c>
      <c r="V984" s="120">
        <f t="shared" si="191"/>
        <v>0</v>
      </c>
      <c r="W984" s="110"/>
    </row>
    <row r="985" spans="1:23">
      <c r="A985" s="89" t="s">
        <v>1253</v>
      </c>
      <c r="B985" s="89" t="s">
        <v>288</v>
      </c>
      <c r="C985" s="89" t="s">
        <v>45</v>
      </c>
      <c r="D985" s="89" t="s">
        <v>1259</v>
      </c>
      <c r="E985" s="89" t="s">
        <v>1260</v>
      </c>
      <c r="F985" s="102">
        <f t="shared" si="181"/>
        <v>43906</v>
      </c>
      <c r="G985" s="125" t="str">
        <f t="shared" si="183"/>
        <v>3월</v>
      </c>
      <c r="H985" s="108">
        <f t="shared" si="184"/>
        <v>1</v>
      </c>
      <c r="I985" s="108" t="str">
        <f>VLOOKUP(H985,기준정보!D:E,2,FALSE)</f>
        <v>월</v>
      </c>
      <c r="J985" s="110" t="str">
        <f>IFERROR(VLOOKUP(F985,기준정보!A:B,2,FALSE),"")</f>
        <v/>
      </c>
      <c r="K985" s="110" t="str">
        <f t="shared" si="185"/>
        <v>정상근무</v>
      </c>
      <c r="L985" s="113">
        <f>IFERROR(IF(E985-D985&lt;0,기준정보!$H$11-공여사들_가공!D985+공여사들_가공!E985,E985-D985),"")</f>
        <v>0.39021990740740742</v>
      </c>
      <c r="M985" s="113">
        <f>IF(E985&gt;=기준정보!$H$4,기준정보!$H$6,IF(E985&gt;=기준정보!$H$3,E985-기준정보!$H$3,IF(E985&gt;=기준정보!$H$2,기준정보!$H$5,IF(E985&gt;=기준정보!$H$1,E985-기준정보!$H$1,0))))</f>
        <v>9.8842592592592871E-3</v>
      </c>
      <c r="N985" s="113">
        <f t="shared" si="186"/>
        <v>0.38033564814814813</v>
      </c>
      <c r="O985" s="114">
        <f t="shared" si="187"/>
        <v>9.1280555555555551</v>
      </c>
      <c r="P985" s="120">
        <f t="shared" si="188"/>
        <v>9</v>
      </c>
      <c r="Q985" s="120">
        <f t="shared" si="189"/>
        <v>8</v>
      </c>
      <c r="R985" s="120">
        <f t="shared" ref="R985:R1048" si="192">IF(P985&lt;11,P985-Q985,3)</f>
        <v>1</v>
      </c>
      <c r="S985" s="120">
        <f t="shared" si="190"/>
        <v>0</v>
      </c>
      <c r="T985" s="120" t="str">
        <f t="shared" si="182"/>
        <v>정</v>
      </c>
      <c r="U985" s="113">
        <f>IFERROR(IF(P985&lt;8,기준정보!$H$7-N985,0),0)</f>
        <v>0</v>
      </c>
      <c r="V985" s="120">
        <f t="shared" si="191"/>
        <v>0</v>
      </c>
      <c r="W985" s="110"/>
    </row>
    <row r="986" spans="1:23">
      <c r="A986" s="89" t="s">
        <v>1253</v>
      </c>
      <c r="B986" s="89" t="s">
        <v>289</v>
      </c>
      <c r="C986" s="89" t="s">
        <v>44</v>
      </c>
      <c r="D986" s="89" t="s">
        <v>1261</v>
      </c>
      <c r="E986" s="89" t="s">
        <v>1262</v>
      </c>
      <c r="F986" s="102">
        <f t="shared" si="181"/>
        <v>43906</v>
      </c>
      <c r="G986" s="125" t="str">
        <f t="shared" si="183"/>
        <v>3월</v>
      </c>
      <c r="H986" s="108">
        <f t="shared" si="184"/>
        <v>1</v>
      </c>
      <c r="I986" s="108" t="str">
        <f>VLOOKUP(H986,기준정보!D:E,2,FALSE)</f>
        <v>월</v>
      </c>
      <c r="J986" s="110" t="str">
        <f>IFERROR(VLOOKUP(F986,기준정보!A:B,2,FALSE),"")</f>
        <v/>
      </c>
      <c r="K986" s="110" t="str">
        <f t="shared" si="185"/>
        <v>정상근무</v>
      </c>
      <c r="L986" s="113">
        <f>IFERROR(IF(E986-D986&lt;0,기준정보!$H$11-공여사들_가공!D986+공여사들_가공!E986,E986-D986),"")</f>
        <v>0.52298611111111115</v>
      </c>
      <c r="M986" s="113" t="str">
        <f>IF(E986&gt;=기준정보!$H$4,기준정보!$H$6,IF(E986&gt;=기준정보!$H$3,E986-기준정보!$H$3,IF(E986&gt;=기준정보!$H$2,기준정보!$H$5,IF(E986&gt;=기준정보!$H$1,E986-기준정보!$H$1,0))))</f>
        <v>2:00:00</v>
      </c>
      <c r="N986" s="113">
        <f t="shared" si="186"/>
        <v>0.43965277777777784</v>
      </c>
      <c r="O986" s="114">
        <f t="shared" si="187"/>
        <v>10.551666666666668</v>
      </c>
      <c r="P986" s="120">
        <f t="shared" si="188"/>
        <v>10</v>
      </c>
      <c r="Q986" s="120">
        <f t="shared" si="189"/>
        <v>8</v>
      </c>
      <c r="R986" s="120">
        <f t="shared" si="192"/>
        <v>2</v>
      </c>
      <c r="S986" s="120">
        <f t="shared" si="190"/>
        <v>0</v>
      </c>
      <c r="T986" s="120" t="str">
        <f t="shared" si="182"/>
        <v>정</v>
      </c>
      <c r="U986" s="113">
        <f>IFERROR(IF(P986&lt;8,기준정보!$H$7-N986,0),0)</f>
        <v>0</v>
      </c>
      <c r="V986" s="120">
        <f t="shared" si="191"/>
        <v>0</v>
      </c>
      <c r="W986" s="110"/>
    </row>
    <row r="987" spans="1:23">
      <c r="A987" s="89" t="s">
        <v>1253</v>
      </c>
      <c r="B987" s="89" t="s">
        <v>290</v>
      </c>
      <c r="C987" s="89" t="s">
        <v>49</v>
      </c>
      <c r="D987" s="89" t="s">
        <v>1263</v>
      </c>
      <c r="E987" s="89" t="s">
        <v>1264</v>
      </c>
      <c r="F987" s="102">
        <f t="shared" si="181"/>
        <v>43906</v>
      </c>
      <c r="G987" s="125" t="str">
        <f t="shared" si="183"/>
        <v>3월</v>
      </c>
      <c r="H987" s="108">
        <f t="shared" si="184"/>
        <v>1</v>
      </c>
      <c r="I987" s="108" t="str">
        <f>VLOOKUP(H987,기준정보!D:E,2,FALSE)</f>
        <v>월</v>
      </c>
      <c r="J987" s="110" t="str">
        <f>IFERROR(VLOOKUP(F987,기준정보!A:B,2,FALSE),"")</f>
        <v/>
      </c>
      <c r="K987" s="110" t="str">
        <f t="shared" si="185"/>
        <v>정상근무</v>
      </c>
      <c r="L987" s="113">
        <f>IFERROR(IF(E987-D987&lt;0,기준정보!$H$11-공여사들_가공!D987+공여사들_가공!E987,E987-D987),"")</f>
        <v>0.37620370370370354</v>
      </c>
      <c r="M987" s="113">
        <f>IF(E987&gt;=기준정보!$H$4,기준정보!$H$6,IF(E987&gt;=기준정보!$H$3,E987-기준정보!$H$3,IF(E987&gt;=기준정보!$H$2,기준정보!$H$5,IF(E987&gt;=기준정보!$H$1,E987-기준정보!$H$1,0))))</f>
        <v>1.445601851851841E-2</v>
      </c>
      <c r="N987" s="113">
        <f t="shared" si="186"/>
        <v>0.36174768518518513</v>
      </c>
      <c r="O987" s="114">
        <f t="shared" si="187"/>
        <v>8.6819444444444436</v>
      </c>
      <c r="P987" s="120">
        <f t="shared" si="188"/>
        <v>8</v>
      </c>
      <c r="Q987" s="120">
        <f t="shared" si="189"/>
        <v>8</v>
      </c>
      <c r="R987" s="120">
        <f t="shared" si="192"/>
        <v>0</v>
      </c>
      <c r="S987" s="120">
        <f t="shared" si="190"/>
        <v>0</v>
      </c>
      <c r="T987" s="120" t="str">
        <f t="shared" si="182"/>
        <v>정</v>
      </c>
      <c r="U987" s="113">
        <f>IFERROR(IF(P987&lt;8,기준정보!$H$7-N987,0),0)</f>
        <v>0</v>
      </c>
      <c r="V987" s="120">
        <f t="shared" si="191"/>
        <v>0</v>
      </c>
      <c r="W987" s="110"/>
    </row>
    <row r="988" spans="1:23">
      <c r="A988" s="89" t="s">
        <v>1253</v>
      </c>
      <c r="B988" s="89" t="s">
        <v>291</v>
      </c>
      <c r="C988" s="89" t="s">
        <v>309</v>
      </c>
      <c r="D988" s="89" t="s">
        <v>1265</v>
      </c>
      <c r="E988" s="89" t="s">
        <v>50</v>
      </c>
      <c r="F988" s="102">
        <f t="shared" si="181"/>
        <v>43906</v>
      </c>
      <c r="G988" s="125" t="str">
        <f t="shared" si="183"/>
        <v>3월</v>
      </c>
      <c r="H988" s="108">
        <f t="shared" si="184"/>
        <v>1</v>
      </c>
      <c r="I988" s="108" t="str">
        <f>VLOOKUP(H988,기준정보!D:E,2,FALSE)</f>
        <v>월</v>
      </c>
      <c r="J988" s="110" t="str">
        <f>IFERROR(VLOOKUP(F988,기준정보!A:B,2,FALSE),"")</f>
        <v/>
      </c>
      <c r="K988" s="110" t="str">
        <f t="shared" si="185"/>
        <v>정상근무</v>
      </c>
      <c r="L988" s="113" t="str">
        <f>IFERROR(IF(E988-D988&lt;0,기준정보!$H$11-공여사들_가공!D988+공여사들_가공!E988,E988-D988),"")</f>
        <v/>
      </c>
      <c r="M988" s="113">
        <f>IF(E988&gt;=기준정보!$H$4,기준정보!$H$6,IF(E988&gt;=기준정보!$H$3,E988-기준정보!$H$3,IF(E988&gt;=기준정보!$H$2,기준정보!$H$5,IF(E988&gt;=기준정보!$H$1,E988-기준정보!$H$1,0))))</f>
        <v>0</v>
      </c>
      <c r="N988" s="113" t="str">
        <f t="shared" si="186"/>
        <v/>
      </c>
      <c r="O988" s="114" t="str">
        <f t="shared" si="187"/>
        <v/>
      </c>
      <c r="P988" s="120">
        <f t="shared" si="188"/>
        <v>0</v>
      </c>
      <c r="Q988" s="120">
        <f t="shared" si="189"/>
        <v>0</v>
      </c>
      <c r="R988" s="120">
        <f t="shared" si="192"/>
        <v>0</v>
      </c>
      <c r="S988" s="120">
        <f t="shared" si="190"/>
        <v>0</v>
      </c>
      <c r="T988" s="120" t="str">
        <f t="shared" si="182"/>
        <v/>
      </c>
      <c r="U988" s="113">
        <f>IFERROR(IF(P988&lt;8,기준정보!$H$7-N988,0),0)</f>
        <v>0</v>
      </c>
      <c r="V988" s="120">
        <f t="shared" si="191"/>
        <v>0</v>
      </c>
      <c r="W988" s="110"/>
    </row>
    <row r="989" spans="1:23">
      <c r="A989" s="89" t="s">
        <v>1253</v>
      </c>
      <c r="B989" s="89" t="s">
        <v>292</v>
      </c>
      <c r="C989" s="89" t="s">
        <v>45</v>
      </c>
      <c r="D989" s="89" t="s">
        <v>50</v>
      </c>
      <c r="E989" s="89" t="s">
        <v>50</v>
      </c>
      <c r="F989" s="102">
        <f t="shared" si="181"/>
        <v>43906</v>
      </c>
      <c r="G989" s="125" t="str">
        <f t="shared" si="183"/>
        <v>3월</v>
      </c>
      <c r="H989" s="108">
        <f t="shared" si="184"/>
        <v>1</v>
      </c>
      <c r="I989" s="108" t="str">
        <f>VLOOKUP(H989,기준정보!D:E,2,FALSE)</f>
        <v>월</v>
      </c>
      <c r="J989" s="110" t="str">
        <f>IFERROR(VLOOKUP(F989,기준정보!A:B,2,FALSE),"")</f>
        <v/>
      </c>
      <c r="K989" s="110" t="str">
        <f t="shared" si="185"/>
        <v>정상근무</v>
      </c>
      <c r="L989" s="113" t="str">
        <f>IFERROR(IF(E989-D989&lt;0,기준정보!$H$11-공여사들_가공!D989+공여사들_가공!E989,E989-D989),"")</f>
        <v/>
      </c>
      <c r="M989" s="113">
        <f>IF(E989&gt;=기준정보!$H$4,기준정보!$H$6,IF(E989&gt;=기준정보!$H$3,E989-기준정보!$H$3,IF(E989&gt;=기준정보!$H$2,기준정보!$H$5,IF(E989&gt;=기준정보!$H$1,E989-기준정보!$H$1,0))))</f>
        <v>0</v>
      </c>
      <c r="N989" s="113" t="str">
        <f t="shared" si="186"/>
        <v/>
      </c>
      <c r="O989" s="114" t="str">
        <f t="shared" si="187"/>
        <v/>
      </c>
      <c r="P989" s="120">
        <f t="shared" si="188"/>
        <v>0</v>
      </c>
      <c r="Q989" s="120">
        <f t="shared" si="189"/>
        <v>0</v>
      </c>
      <c r="R989" s="120">
        <f t="shared" si="192"/>
        <v>0</v>
      </c>
      <c r="S989" s="120">
        <f t="shared" si="190"/>
        <v>0</v>
      </c>
      <c r="T989" s="120" t="str">
        <f t="shared" si="182"/>
        <v/>
      </c>
      <c r="U989" s="113">
        <f>IFERROR(IF(P989&lt;8,기준정보!$H$7-N989,0),0)</f>
        <v>0</v>
      </c>
      <c r="V989" s="120">
        <f t="shared" si="191"/>
        <v>0</v>
      </c>
      <c r="W989" s="110"/>
    </row>
    <row r="990" spans="1:23">
      <c r="A990" s="89" t="s">
        <v>1266</v>
      </c>
      <c r="B990" s="89" t="s">
        <v>294</v>
      </c>
      <c r="C990" s="89" t="s">
        <v>45</v>
      </c>
      <c r="D990" s="89" t="s">
        <v>1267</v>
      </c>
      <c r="E990" s="89" t="s">
        <v>1268</v>
      </c>
      <c r="F990" s="102">
        <f t="shared" si="181"/>
        <v>43907</v>
      </c>
      <c r="G990" s="125" t="str">
        <f t="shared" si="183"/>
        <v>3월</v>
      </c>
      <c r="H990" s="108">
        <f t="shared" si="184"/>
        <v>2</v>
      </c>
      <c r="I990" s="108" t="str">
        <f>VLOOKUP(H990,기준정보!D:E,2,FALSE)</f>
        <v>화</v>
      </c>
      <c r="J990" s="110" t="str">
        <f>IFERROR(VLOOKUP(F990,기준정보!A:B,2,FALSE),"")</f>
        <v/>
      </c>
      <c r="K990" s="110" t="str">
        <f t="shared" si="185"/>
        <v>정상근무</v>
      </c>
      <c r="L990" s="113">
        <f>IFERROR(IF(E990-D990&lt;0,기준정보!$H$11-공여사들_가공!D990+공여사들_가공!E990,E990-D990),"")</f>
        <v>0.36611111111111122</v>
      </c>
      <c r="M990" s="113">
        <f>IF(E990&gt;=기준정보!$H$4,기준정보!$H$6,IF(E990&gt;=기준정보!$H$3,E990-기준정보!$H$3,IF(E990&gt;=기준정보!$H$2,기준정보!$H$5,IF(E990&gt;=기준정보!$H$1,E990-기준정보!$H$1,0))))</f>
        <v>1.5115740740740846E-2</v>
      </c>
      <c r="N990" s="113">
        <f t="shared" si="186"/>
        <v>0.35099537037037037</v>
      </c>
      <c r="O990" s="114">
        <f t="shared" si="187"/>
        <v>8.4238888888888876</v>
      </c>
      <c r="P990" s="120">
        <f t="shared" si="188"/>
        <v>8</v>
      </c>
      <c r="Q990" s="120">
        <f t="shared" si="189"/>
        <v>8</v>
      </c>
      <c r="R990" s="120">
        <f t="shared" si="192"/>
        <v>0</v>
      </c>
      <c r="S990" s="120">
        <f t="shared" si="190"/>
        <v>0</v>
      </c>
      <c r="T990" s="120" t="str">
        <f t="shared" si="182"/>
        <v>정</v>
      </c>
      <c r="U990" s="113">
        <f>IFERROR(IF(P990&lt;8,기준정보!$H$7-N990,0),0)</f>
        <v>0</v>
      </c>
      <c r="V990" s="120">
        <f t="shared" si="191"/>
        <v>0</v>
      </c>
      <c r="W990" s="110"/>
    </row>
    <row r="991" spans="1:23">
      <c r="A991" s="89" t="s">
        <v>1266</v>
      </c>
      <c r="B991" s="89" t="s">
        <v>295</v>
      </c>
      <c r="C991" s="89" t="s">
        <v>43</v>
      </c>
      <c r="D991" s="89" t="s">
        <v>50</v>
      </c>
      <c r="E991" s="89" t="s">
        <v>50</v>
      </c>
      <c r="F991" s="102">
        <f t="shared" si="181"/>
        <v>43907</v>
      </c>
      <c r="G991" s="125" t="str">
        <f t="shared" si="183"/>
        <v>3월</v>
      </c>
      <c r="H991" s="108">
        <f t="shared" si="184"/>
        <v>2</v>
      </c>
      <c r="I991" s="108" t="str">
        <f>VLOOKUP(H991,기준정보!D:E,2,FALSE)</f>
        <v>화</v>
      </c>
      <c r="J991" s="110" t="str">
        <f>IFERROR(VLOOKUP(F991,기준정보!A:B,2,FALSE),"")</f>
        <v/>
      </c>
      <c r="K991" s="110" t="str">
        <f t="shared" si="185"/>
        <v>정상근무</v>
      </c>
      <c r="L991" s="113" t="str">
        <f>IFERROR(IF(E991-D991&lt;0,기준정보!$H$11-공여사들_가공!D991+공여사들_가공!E991,E991-D991),"")</f>
        <v/>
      </c>
      <c r="M991" s="113">
        <f>IF(E991&gt;=기준정보!$H$4,기준정보!$H$6,IF(E991&gt;=기준정보!$H$3,E991-기준정보!$H$3,IF(E991&gt;=기준정보!$H$2,기준정보!$H$5,IF(E991&gt;=기준정보!$H$1,E991-기준정보!$H$1,0))))</f>
        <v>0</v>
      </c>
      <c r="N991" s="113" t="str">
        <f t="shared" si="186"/>
        <v/>
      </c>
      <c r="O991" s="114" t="str">
        <f t="shared" si="187"/>
        <v/>
      </c>
      <c r="P991" s="120">
        <f t="shared" si="188"/>
        <v>0</v>
      </c>
      <c r="Q991" s="120">
        <f t="shared" si="189"/>
        <v>0</v>
      </c>
      <c r="R991" s="120">
        <f t="shared" si="192"/>
        <v>0</v>
      </c>
      <c r="S991" s="120">
        <f t="shared" si="190"/>
        <v>0</v>
      </c>
      <c r="T991" s="120" t="str">
        <f t="shared" si="182"/>
        <v/>
      </c>
      <c r="U991" s="113">
        <f>IFERROR(IF(P991&lt;8,기준정보!$H$7-N991,0),0)</f>
        <v>0</v>
      </c>
      <c r="V991" s="120">
        <f t="shared" si="191"/>
        <v>0</v>
      </c>
      <c r="W991" s="110"/>
    </row>
    <row r="992" spans="1:23">
      <c r="A992" s="89" t="s">
        <v>1266</v>
      </c>
      <c r="B992" s="89" t="s">
        <v>296</v>
      </c>
      <c r="C992" s="89" t="s">
        <v>46</v>
      </c>
      <c r="D992" s="89" t="s">
        <v>67</v>
      </c>
      <c r="E992" s="89" t="s">
        <v>1269</v>
      </c>
      <c r="F992" s="102">
        <f t="shared" si="181"/>
        <v>43907</v>
      </c>
      <c r="G992" s="125" t="str">
        <f t="shared" si="183"/>
        <v>3월</v>
      </c>
      <c r="H992" s="108">
        <f t="shared" si="184"/>
        <v>2</v>
      </c>
      <c r="I992" s="108" t="str">
        <f>VLOOKUP(H992,기준정보!D:E,2,FALSE)</f>
        <v>화</v>
      </c>
      <c r="J992" s="110" t="str">
        <f>IFERROR(VLOOKUP(F992,기준정보!A:B,2,FALSE),"")</f>
        <v/>
      </c>
      <c r="K992" s="110" t="str">
        <f t="shared" si="185"/>
        <v>정상근무</v>
      </c>
      <c r="L992" s="113">
        <f>IFERROR(IF(E992-D992&lt;0,기준정보!$H$11-공여사들_가공!D992+공여사들_가공!E992,E992-D992),"")</f>
        <v>0.36283564814814823</v>
      </c>
      <c r="M992" s="113">
        <f>IF(E992&gt;=기준정보!$H$4,기준정보!$H$6,IF(E992&gt;=기준정보!$H$3,E992-기준정보!$H$3,IF(E992&gt;=기준정보!$H$2,기준정보!$H$5,IF(E992&gt;=기준정보!$H$1,E992-기준정보!$H$1,0))))</f>
        <v>6.9444444444445308E-3</v>
      </c>
      <c r="N992" s="113">
        <f t="shared" si="186"/>
        <v>0.3558912037037037</v>
      </c>
      <c r="O992" s="114">
        <f t="shared" si="187"/>
        <v>8.5413888888888891</v>
      </c>
      <c r="P992" s="120">
        <f t="shared" si="188"/>
        <v>8</v>
      </c>
      <c r="Q992" s="120">
        <f t="shared" si="189"/>
        <v>8</v>
      </c>
      <c r="R992" s="120">
        <f t="shared" si="192"/>
        <v>0</v>
      </c>
      <c r="S992" s="120">
        <f t="shared" si="190"/>
        <v>0</v>
      </c>
      <c r="T992" s="120" t="str">
        <f t="shared" si="182"/>
        <v>정</v>
      </c>
      <c r="U992" s="113">
        <f>IFERROR(IF(P992&lt;8,기준정보!$H$7-N992,0),0)</f>
        <v>0</v>
      </c>
      <c r="V992" s="120">
        <f t="shared" si="191"/>
        <v>0</v>
      </c>
      <c r="W992" s="110"/>
    </row>
    <row r="993" spans="1:23">
      <c r="A993" s="89" t="s">
        <v>1266</v>
      </c>
      <c r="B993" s="89" t="s">
        <v>297</v>
      </c>
      <c r="C993" s="89" t="s">
        <v>45</v>
      </c>
      <c r="D993" s="89" t="s">
        <v>154</v>
      </c>
      <c r="E993" s="89" t="s">
        <v>1270</v>
      </c>
      <c r="F993" s="102">
        <f t="shared" si="181"/>
        <v>43907</v>
      </c>
      <c r="G993" s="125" t="str">
        <f t="shared" si="183"/>
        <v>3월</v>
      </c>
      <c r="H993" s="108">
        <f t="shared" si="184"/>
        <v>2</v>
      </c>
      <c r="I993" s="108" t="str">
        <f>VLOOKUP(H993,기준정보!D:E,2,FALSE)</f>
        <v>화</v>
      </c>
      <c r="J993" s="110" t="str">
        <f>IFERROR(VLOOKUP(F993,기준정보!A:B,2,FALSE),"")</f>
        <v/>
      </c>
      <c r="K993" s="110" t="str">
        <f t="shared" si="185"/>
        <v>정상근무</v>
      </c>
      <c r="L993" s="113">
        <f>IFERROR(IF(E993-D993&lt;0,기준정보!$H$11-공여사들_가공!D993+공여사들_가공!E993,E993-D993),"")</f>
        <v>0.33480324074074075</v>
      </c>
      <c r="M993" s="113" t="str">
        <f>IF(E993&gt;=기준정보!$H$4,기준정보!$H$6,IF(E993&gt;=기준정보!$H$3,E993-기준정보!$H$3,IF(E993&gt;=기준정보!$H$2,기준정보!$H$5,IF(E993&gt;=기준정보!$H$1,E993-기준정보!$H$1,0))))</f>
        <v>1:00:00</v>
      </c>
      <c r="N993" s="113">
        <f t="shared" si="186"/>
        <v>0.29313657407407406</v>
      </c>
      <c r="O993" s="114">
        <f t="shared" si="187"/>
        <v>7.035277777777778</v>
      </c>
      <c r="P993" s="120">
        <f t="shared" si="188"/>
        <v>7</v>
      </c>
      <c r="Q993" s="120">
        <f t="shared" si="189"/>
        <v>7</v>
      </c>
      <c r="R993" s="120">
        <f t="shared" si="192"/>
        <v>0</v>
      </c>
      <c r="S993" s="120">
        <f t="shared" si="190"/>
        <v>0</v>
      </c>
      <c r="T993" s="120" t="str">
        <f t="shared" si="182"/>
        <v>정</v>
      </c>
      <c r="U993" s="113">
        <f>IFERROR(IF(P993&lt;8,기준정보!$H$7-N993,0),0)</f>
        <v>4.0196759259259252E-2</v>
      </c>
      <c r="V993" s="120">
        <f t="shared" si="191"/>
        <v>58</v>
      </c>
      <c r="W993" s="110"/>
    </row>
    <row r="994" spans="1:23">
      <c r="A994" s="89" t="s">
        <v>1266</v>
      </c>
      <c r="B994" s="89" t="s">
        <v>298</v>
      </c>
      <c r="C994" s="89" t="s">
        <v>48</v>
      </c>
      <c r="D994" s="89" t="s">
        <v>222</v>
      </c>
      <c r="E994" s="89" t="s">
        <v>1271</v>
      </c>
      <c r="F994" s="102">
        <f t="shared" si="181"/>
        <v>43907</v>
      </c>
      <c r="G994" s="125" t="str">
        <f t="shared" si="183"/>
        <v>3월</v>
      </c>
      <c r="H994" s="108">
        <f t="shared" si="184"/>
        <v>2</v>
      </c>
      <c r="I994" s="108" t="str">
        <f>VLOOKUP(H994,기준정보!D:E,2,FALSE)</f>
        <v>화</v>
      </c>
      <c r="J994" s="110" t="str">
        <f>IFERROR(VLOOKUP(F994,기준정보!A:B,2,FALSE),"")</f>
        <v/>
      </c>
      <c r="K994" s="110" t="str">
        <f t="shared" si="185"/>
        <v>정상근무</v>
      </c>
      <c r="L994" s="113">
        <f>IFERROR(IF(E994-D994&lt;0,기준정보!$H$11-공여사들_가공!D994+공여사들_가공!E994,E994-D994),"")</f>
        <v>0.38034722222222223</v>
      </c>
      <c r="M994" s="113">
        <f>IF(E994&gt;=기준정보!$H$4,기준정보!$H$6,IF(E994&gt;=기준정보!$H$3,E994-기준정보!$H$3,IF(E994&gt;=기준정보!$H$2,기준정보!$H$5,IF(E994&gt;=기준정보!$H$1,E994-기준정보!$H$1,0))))</f>
        <v>7.511574074074101E-3</v>
      </c>
      <c r="N994" s="113">
        <f t="shared" si="186"/>
        <v>0.37283564814814812</v>
      </c>
      <c r="O994" s="114">
        <f t="shared" si="187"/>
        <v>8.9480555555555554</v>
      </c>
      <c r="P994" s="120">
        <f t="shared" si="188"/>
        <v>8</v>
      </c>
      <c r="Q994" s="120">
        <f t="shared" si="189"/>
        <v>8</v>
      </c>
      <c r="R994" s="120">
        <f t="shared" si="192"/>
        <v>0</v>
      </c>
      <c r="S994" s="120">
        <f t="shared" si="190"/>
        <v>0</v>
      </c>
      <c r="T994" s="120" t="str">
        <f t="shared" si="182"/>
        <v>정</v>
      </c>
      <c r="U994" s="113">
        <f>IFERROR(IF(P994&lt;8,기준정보!$H$7-N994,0),0)</f>
        <v>0</v>
      </c>
      <c r="V994" s="120">
        <f t="shared" si="191"/>
        <v>0</v>
      </c>
      <c r="W994" s="110"/>
    </row>
    <row r="995" spans="1:23">
      <c r="A995" s="89" t="s">
        <v>1266</v>
      </c>
      <c r="B995" s="89" t="s">
        <v>299</v>
      </c>
      <c r="C995" s="89" t="s">
        <v>47</v>
      </c>
      <c r="D995" s="89" t="s">
        <v>50</v>
      </c>
      <c r="E995" s="89" t="s">
        <v>50</v>
      </c>
      <c r="F995" s="102">
        <f t="shared" si="181"/>
        <v>43907</v>
      </c>
      <c r="G995" s="125" t="str">
        <f t="shared" si="183"/>
        <v>3월</v>
      </c>
      <c r="H995" s="108">
        <f t="shared" si="184"/>
        <v>2</v>
      </c>
      <c r="I995" s="108" t="str">
        <f>VLOOKUP(H995,기준정보!D:E,2,FALSE)</f>
        <v>화</v>
      </c>
      <c r="J995" s="110" t="str">
        <f>IFERROR(VLOOKUP(F995,기준정보!A:B,2,FALSE),"")</f>
        <v/>
      </c>
      <c r="K995" s="110" t="str">
        <f t="shared" si="185"/>
        <v>정상근무</v>
      </c>
      <c r="L995" s="113" t="str">
        <f>IFERROR(IF(E995-D995&lt;0,기준정보!$H$11-공여사들_가공!D995+공여사들_가공!E995,E995-D995),"")</f>
        <v/>
      </c>
      <c r="M995" s="113">
        <f>IF(E995&gt;=기준정보!$H$4,기준정보!$H$6,IF(E995&gt;=기준정보!$H$3,E995-기준정보!$H$3,IF(E995&gt;=기준정보!$H$2,기준정보!$H$5,IF(E995&gt;=기준정보!$H$1,E995-기준정보!$H$1,0))))</f>
        <v>0</v>
      </c>
      <c r="N995" s="113" t="str">
        <f t="shared" si="186"/>
        <v/>
      </c>
      <c r="O995" s="114" t="str">
        <f t="shared" si="187"/>
        <v/>
      </c>
      <c r="P995" s="120">
        <f t="shared" si="188"/>
        <v>0</v>
      </c>
      <c r="Q995" s="120">
        <f t="shared" si="189"/>
        <v>0</v>
      </c>
      <c r="R995" s="120">
        <f t="shared" si="192"/>
        <v>0</v>
      </c>
      <c r="S995" s="120">
        <f t="shared" si="190"/>
        <v>0</v>
      </c>
      <c r="T995" s="120" t="str">
        <f t="shared" si="182"/>
        <v/>
      </c>
      <c r="U995" s="113">
        <f>IFERROR(IF(P995&lt;8,기준정보!$H$7-N995,0),0)</f>
        <v>0</v>
      </c>
      <c r="V995" s="120">
        <f t="shared" si="191"/>
        <v>0</v>
      </c>
      <c r="W995" s="110"/>
    </row>
    <row r="996" spans="1:23">
      <c r="A996" s="89" t="s">
        <v>1266</v>
      </c>
      <c r="B996" s="89" t="s">
        <v>300</v>
      </c>
      <c r="C996" s="89" t="s">
        <v>47</v>
      </c>
      <c r="D996" s="89" t="s">
        <v>50</v>
      </c>
      <c r="E996" s="89" t="s">
        <v>50</v>
      </c>
      <c r="F996" s="102">
        <f t="shared" si="181"/>
        <v>43907</v>
      </c>
      <c r="G996" s="125" t="str">
        <f t="shared" si="183"/>
        <v>3월</v>
      </c>
      <c r="H996" s="108">
        <f t="shared" si="184"/>
        <v>2</v>
      </c>
      <c r="I996" s="108" t="str">
        <f>VLOOKUP(H996,기준정보!D:E,2,FALSE)</f>
        <v>화</v>
      </c>
      <c r="J996" s="110" t="str">
        <f>IFERROR(VLOOKUP(F996,기준정보!A:B,2,FALSE),"")</f>
        <v/>
      </c>
      <c r="K996" s="110" t="str">
        <f t="shared" si="185"/>
        <v>정상근무</v>
      </c>
      <c r="L996" s="113" t="str">
        <f>IFERROR(IF(E996-D996&lt;0,기준정보!$H$11-공여사들_가공!D996+공여사들_가공!E996,E996-D996),"")</f>
        <v/>
      </c>
      <c r="M996" s="113">
        <f>IF(E996&gt;=기준정보!$H$4,기준정보!$H$6,IF(E996&gt;=기준정보!$H$3,E996-기준정보!$H$3,IF(E996&gt;=기준정보!$H$2,기준정보!$H$5,IF(E996&gt;=기준정보!$H$1,E996-기준정보!$H$1,0))))</f>
        <v>0</v>
      </c>
      <c r="N996" s="113" t="str">
        <f t="shared" si="186"/>
        <v/>
      </c>
      <c r="O996" s="114" t="str">
        <f t="shared" si="187"/>
        <v/>
      </c>
      <c r="P996" s="120">
        <f t="shared" si="188"/>
        <v>0</v>
      </c>
      <c r="Q996" s="120">
        <f t="shared" si="189"/>
        <v>0</v>
      </c>
      <c r="R996" s="120">
        <f t="shared" si="192"/>
        <v>0</v>
      </c>
      <c r="S996" s="120">
        <f t="shared" si="190"/>
        <v>0</v>
      </c>
      <c r="T996" s="120" t="str">
        <f t="shared" si="182"/>
        <v/>
      </c>
      <c r="U996" s="113">
        <f>IFERROR(IF(P996&lt;8,기준정보!$H$7-N996,0),0)</f>
        <v>0</v>
      </c>
      <c r="V996" s="120">
        <f t="shared" si="191"/>
        <v>0</v>
      </c>
      <c r="W996" s="110"/>
    </row>
    <row r="997" spans="1:23">
      <c r="A997" s="89" t="s">
        <v>1266</v>
      </c>
      <c r="B997" s="89" t="s">
        <v>301</v>
      </c>
      <c r="C997" s="89" t="s">
        <v>44</v>
      </c>
      <c r="D997" s="89" t="s">
        <v>118</v>
      </c>
      <c r="E997" s="89" t="s">
        <v>1272</v>
      </c>
      <c r="F997" s="102">
        <f t="shared" si="181"/>
        <v>43907</v>
      </c>
      <c r="G997" s="125" t="str">
        <f t="shared" si="183"/>
        <v>3월</v>
      </c>
      <c r="H997" s="108">
        <f t="shared" si="184"/>
        <v>2</v>
      </c>
      <c r="I997" s="108" t="str">
        <f>VLOOKUP(H997,기준정보!D:E,2,FALSE)</f>
        <v>화</v>
      </c>
      <c r="J997" s="110" t="str">
        <f>IFERROR(VLOOKUP(F997,기준정보!A:B,2,FALSE),"")</f>
        <v/>
      </c>
      <c r="K997" s="110" t="str">
        <f t="shared" si="185"/>
        <v>정상근무</v>
      </c>
      <c r="L997" s="113">
        <f>IFERROR(IF(E997-D997&lt;0,기준정보!$H$11-공여사들_가공!D997+공여사들_가공!E997,E997-D997),"")</f>
        <v>0.51011574074074084</v>
      </c>
      <c r="M997" s="113" t="str">
        <f>IF(E997&gt;=기준정보!$H$4,기준정보!$H$6,IF(E997&gt;=기준정보!$H$3,E997-기준정보!$H$3,IF(E997&gt;=기준정보!$H$2,기준정보!$H$5,IF(E997&gt;=기준정보!$H$1,E997-기준정보!$H$1,0))))</f>
        <v>2:00:00</v>
      </c>
      <c r="N997" s="113">
        <f t="shared" si="186"/>
        <v>0.42678240740740753</v>
      </c>
      <c r="O997" s="114">
        <f t="shared" si="187"/>
        <v>10.242777777777777</v>
      </c>
      <c r="P997" s="120">
        <f t="shared" si="188"/>
        <v>10</v>
      </c>
      <c r="Q997" s="120">
        <f t="shared" si="189"/>
        <v>8</v>
      </c>
      <c r="R997" s="120">
        <f t="shared" si="192"/>
        <v>2</v>
      </c>
      <c r="S997" s="120">
        <f t="shared" si="190"/>
        <v>0</v>
      </c>
      <c r="T997" s="120" t="str">
        <f t="shared" si="182"/>
        <v>정</v>
      </c>
      <c r="U997" s="113">
        <f>IFERROR(IF(P997&lt;8,기준정보!$H$7-N997,0),0)</f>
        <v>0</v>
      </c>
      <c r="V997" s="120">
        <f t="shared" si="191"/>
        <v>0</v>
      </c>
      <c r="W997" s="110"/>
    </row>
    <row r="998" spans="1:23">
      <c r="A998" s="89" t="s">
        <v>1266</v>
      </c>
      <c r="B998" s="89" t="s">
        <v>288</v>
      </c>
      <c r="C998" s="89" t="s">
        <v>45</v>
      </c>
      <c r="D998" s="89" t="s">
        <v>1273</v>
      </c>
      <c r="E998" s="89" t="s">
        <v>1274</v>
      </c>
      <c r="F998" s="102">
        <f t="shared" si="181"/>
        <v>43907</v>
      </c>
      <c r="G998" s="125" t="str">
        <f t="shared" si="183"/>
        <v>3월</v>
      </c>
      <c r="H998" s="108">
        <f t="shared" si="184"/>
        <v>2</v>
      </c>
      <c r="I998" s="108" t="str">
        <f>VLOOKUP(H998,기준정보!D:E,2,FALSE)</f>
        <v>화</v>
      </c>
      <c r="J998" s="110" t="str">
        <f>IFERROR(VLOOKUP(F998,기준정보!A:B,2,FALSE),"")</f>
        <v/>
      </c>
      <c r="K998" s="110" t="str">
        <f t="shared" si="185"/>
        <v>정상근무</v>
      </c>
      <c r="L998" s="113">
        <f>IFERROR(IF(E998-D998&lt;0,기준정보!$H$11-공여사들_가공!D998+공여사들_가공!E998,E998-D998),"")</f>
        <v>0.39668981481481475</v>
      </c>
      <c r="M998" s="113">
        <f>IF(E998&gt;=기준정보!$H$4,기준정보!$H$6,IF(E998&gt;=기준정보!$H$3,E998-기준정보!$H$3,IF(E998&gt;=기준정보!$H$2,기준정보!$H$5,IF(E998&gt;=기준정보!$H$1,E998-기준정보!$H$1,0))))</f>
        <v>1.1504629629629615E-2</v>
      </c>
      <c r="N998" s="113">
        <f t="shared" si="186"/>
        <v>0.38518518518518513</v>
      </c>
      <c r="O998" s="114">
        <f t="shared" si="187"/>
        <v>9.2444444444444436</v>
      </c>
      <c r="P998" s="120">
        <f t="shared" si="188"/>
        <v>9</v>
      </c>
      <c r="Q998" s="120">
        <f t="shared" si="189"/>
        <v>8</v>
      </c>
      <c r="R998" s="120">
        <f t="shared" si="192"/>
        <v>1</v>
      </c>
      <c r="S998" s="120">
        <f t="shared" si="190"/>
        <v>0</v>
      </c>
      <c r="T998" s="120" t="str">
        <f t="shared" si="182"/>
        <v>정</v>
      </c>
      <c r="U998" s="113">
        <f>IFERROR(IF(P998&lt;8,기준정보!$H$7-N998,0),0)</f>
        <v>0</v>
      </c>
      <c r="V998" s="120">
        <f t="shared" si="191"/>
        <v>0</v>
      </c>
      <c r="W998" s="110"/>
    </row>
    <row r="999" spans="1:23">
      <c r="A999" s="89" t="s">
        <v>1266</v>
      </c>
      <c r="B999" s="89" t="s">
        <v>289</v>
      </c>
      <c r="C999" s="89" t="s">
        <v>44</v>
      </c>
      <c r="D999" s="89" t="s">
        <v>1275</v>
      </c>
      <c r="E999" s="89" t="s">
        <v>50</v>
      </c>
      <c r="F999" s="102">
        <f t="shared" si="181"/>
        <v>43907</v>
      </c>
      <c r="G999" s="125" t="str">
        <f t="shared" si="183"/>
        <v>3월</v>
      </c>
      <c r="H999" s="108">
        <f t="shared" si="184"/>
        <v>2</v>
      </c>
      <c r="I999" s="108" t="str">
        <f>VLOOKUP(H999,기준정보!D:E,2,FALSE)</f>
        <v>화</v>
      </c>
      <c r="J999" s="110" t="str">
        <f>IFERROR(VLOOKUP(F999,기준정보!A:B,2,FALSE),"")</f>
        <v/>
      </c>
      <c r="K999" s="110" t="str">
        <f t="shared" si="185"/>
        <v>정상근무</v>
      </c>
      <c r="L999" s="113" t="str">
        <f>IFERROR(IF(E999-D999&lt;0,기준정보!$H$11-공여사들_가공!D999+공여사들_가공!E999,E999-D999),"")</f>
        <v/>
      </c>
      <c r="M999" s="113">
        <f>IF(E999&gt;=기준정보!$H$4,기준정보!$H$6,IF(E999&gt;=기준정보!$H$3,E999-기준정보!$H$3,IF(E999&gt;=기준정보!$H$2,기준정보!$H$5,IF(E999&gt;=기준정보!$H$1,E999-기준정보!$H$1,0))))</f>
        <v>0</v>
      </c>
      <c r="N999" s="113" t="str">
        <f t="shared" si="186"/>
        <v/>
      </c>
      <c r="O999" s="114" t="str">
        <f t="shared" si="187"/>
        <v/>
      </c>
      <c r="P999" s="120">
        <f t="shared" si="188"/>
        <v>0</v>
      </c>
      <c r="Q999" s="120">
        <f t="shared" si="189"/>
        <v>0</v>
      </c>
      <c r="R999" s="120">
        <f t="shared" si="192"/>
        <v>0</v>
      </c>
      <c r="S999" s="120">
        <f t="shared" si="190"/>
        <v>0</v>
      </c>
      <c r="T999" s="120" t="str">
        <f t="shared" si="182"/>
        <v/>
      </c>
      <c r="U999" s="113">
        <f>IFERROR(IF(P999&lt;8,기준정보!$H$7-N999,0),0)</f>
        <v>0</v>
      </c>
      <c r="V999" s="120">
        <f t="shared" si="191"/>
        <v>0</v>
      </c>
      <c r="W999" s="110"/>
    </row>
    <row r="1000" spans="1:23">
      <c r="A1000" s="89" t="s">
        <v>1266</v>
      </c>
      <c r="B1000" s="89" t="s">
        <v>290</v>
      </c>
      <c r="C1000" s="89" t="s">
        <v>49</v>
      </c>
      <c r="D1000" s="89" t="s">
        <v>1276</v>
      </c>
      <c r="E1000" s="89" t="s">
        <v>1277</v>
      </c>
      <c r="F1000" s="102">
        <f t="shared" si="181"/>
        <v>43907</v>
      </c>
      <c r="G1000" s="125" t="str">
        <f t="shared" si="183"/>
        <v>3월</v>
      </c>
      <c r="H1000" s="108">
        <f t="shared" si="184"/>
        <v>2</v>
      </c>
      <c r="I1000" s="108" t="str">
        <f>VLOOKUP(H1000,기준정보!D:E,2,FALSE)</f>
        <v>화</v>
      </c>
      <c r="J1000" s="110" t="str">
        <f>IFERROR(VLOOKUP(F1000,기준정보!A:B,2,FALSE),"")</f>
        <v/>
      </c>
      <c r="K1000" s="110" t="str">
        <f t="shared" si="185"/>
        <v>정상근무</v>
      </c>
      <c r="L1000" s="113">
        <f>IFERROR(IF(E1000-D1000&lt;0,기준정보!$H$11-공여사들_가공!D1000+공여사들_가공!E1000,E1000-D1000),"")</f>
        <v>0.37858796296296299</v>
      </c>
      <c r="M1000" s="113">
        <f>IF(E1000&gt;=기준정보!$H$4,기준정보!$H$6,IF(E1000&gt;=기준정보!$H$3,E1000-기준정보!$H$3,IF(E1000&gt;=기준정보!$H$2,기준정보!$H$5,IF(E1000&gt;=기준정보!$H$1,E1000-기준정보!$H$1,0))))</f>
        <v>1.3680555555555585E-2</v>
      </c>
      <c r="N1000" s="113">
        <f t="shared" si="186"/>
        <v>0.3649074074074074</v>
      </c>
      <c r="O1000" s="114">
        <f t="shared" si="187"/>
        <v>8.7577777777777772</v>
      </c>
      <c r="P1000" s="120">
        <f t="shared" si="188"/>
        <v>8</v>
      </c>
      <c r="Q1000" s="120">
        <f t="shared" si="189"/>
        <v>8</v>
      </c>
      <c r="R1000" s="120">
        <f t="shared" si="192"/>
        <v>0</v>
      </c>
      <c r="S1000" s="120">
        <f t="shared" si="190"/>
        <v>0</v>
      </c>
      <c r="T1000" s="120" t="str">
        <f t="shared" si="182"/>
        <v>정</v>
      </c>
      <c r="U1000" s="113">
        <f>IFERROR(IF(P1000&lt;8,기준정보!$H$7-N1000,0),0)</f>
        <v>0</v>
      </c>
      <c r="V1000" s="120">
        <f t="shared" si="191"/>
        <v>0</v>
      </c>
      <c r="W1000" s="110"/>
    </row>
    <row r="1001" spans="1:23">
      <c r="A1001" s="89" t="s">
        <v>1266</v>
      </c>
      <c r="B1001" s="89" t="s">
        <v>291</v>
      </c>
      <c r="C1001" s="89" t="s">
        <v>309</v>
      </c>
      <c r="D1001" s="89" t="s">
        <v>1123</v>
      </c>
      <c r="E1001" s="89" t="s">
        <v>1278</v>
      </c>
      <c r="F1001" s="102">
        <f t="shared" si="181"/>
        <v>43907</v>
      </c>
      <c r="G1001" s="125" t="str">
        <f t="shared" si="183"/>
        <v>3월</v>
      </c>
      <c r="H1001" s="108">
        <f t="shared" si="184"/>
        <v>2</v>
      </c>
      <c r="I1001" s="108" t="str">
        <f>VLOOKUP(H1001,기준정보!D:E,2,FALSE)</f>
        <v>화</v>
      </c>
      <c r="J1001" s="110" t="str">
        <f>IFERROR(VLOOKUP(F1001,기준정보!A:B,2,FALSE),"")</f>
        <v/>
      </c>
      <c r="K1001" s="110" t="str">
        <f t="shared" si="185"/>
        <v>정상근무</v>
      </c>
      <c r="L1001" s="113">
        <f>IFERROR(IF(E1001-D1001&lt;0,기준정보!$H$11-공여사들_가공!D1001+공여사들_가공!E1001,E1001-D1001),"")</f>
        <v>0.45796296296296307</v>
      </c>
      <c r="M1001" s="113" t="str">
        <f>IF(E1001&gt;=기준정보!$H$4,기준정보!$H$6,IF(E1001&gt;=기준정보!$H$3,E1001-기준정보!$H$3,IF(E1001&gt;=기준정보!$H$2,기준정보!$H$5,IF(E1001&gt;=기준정보!$H$1,E1001-기준정보!$H$1,0))))</f>
        <v>2:00:00</v>
      </c>
      <c r="N1001" s="113">
        <f t="shared" si="186"/>
        <v>0.37462962962962976</v>
      </c>
      <c r="O1001" s="114">
        <f t="shared" si="187"/>
        <v>8.9911111111111097</v>
      </c>
      <c r="P1001" s="120">
        <f t="shared" si="188"/>
        <v>8</v>
      </c>
      <c r="Q1001" s="120">
        <f t="shared" si="189"/>
        <v>8</v>
      </c>
      <c r="R1001" s="120">
        <f t="shared" si="192"/>
        <v>0</v>
      </c>
      <c r="S1001" s="120">
        <f t="shared" si="190"/>
        <v>0</v>
      </c>
      <c r="T1001" s="120" t="str">
        <f t="shared" si="182"/>
        <v>정</v>
      </c>
      <c r="U1001" s="113">
        <f>IFERROR(IF(P1001&lt;8,기준정보!$H$7-N1001,0),0)</f>
        <v>0</v>
      </c>
      <c r="V1001" s="120">
        <f t="shared" si="191"/>
        <v>0</v>
      </c>
      <c r="W1001" s="110"/>
    </row>
    <row r="1002" spans="1:23">
      <c r="A1002" s="89" t="s">
        <v>1266</v>
      </c>
      <c r="B1002" s="89" t="s">
        <v>292</v>
      </c>
      <c r="C1002" s="89" t="s">
        <v>45</v>
      </c>
      <c r="D1002" s="89" t="s">
        <v>50</v>
      </c>
      <c r="E1002" s="89" t="s">
        <v>50</v>
      </c>
      <c r="F1002" s="102">
        <f t="shared" si="181"/>
        <v>43907</v>
      </c>
      <c r="G1002" s="125" t="str">
        <f t="shared" si="183"/>
        <v>3월</v>
      </c>
      <c r="H1002" s="108">
        <f t="shared" si="184"/>
        <v>2</v>
      </c>
      <c r="I1002" s="108" t="str">
        <f>VLOOKUP(H1002,기준정보!D:E,2,FALSE)</f>
        <v>화</v>
      </c>
      <c r="J1002" s="110" t="str">
        <f>IFERROR(VLOOKUP(F1002,기준정보!A:B,2,FALSE),"")</f>
        <v/>
      </c>
      <c r="K1002" s="110" t="str">
        <f t="shared" si="185"/>
        <v>정상근무</v>
      </c>
      <c r="L1002" s="113" t="str">
        <f>IFERROR(IF(E1002-D1002&lt;0,기준정보!$H$11-공여사들_가공!D1002+공여사들_가공!E1002,E1002-D1002),"")</f>
        <v/>
      </c>
      <c r="M1002" s="113">
        <f>IF(E1002&gt;=기준정보!$H$4,기준정보!$H$6,IF(E1002&gt;=기준정보!$H$3,E1002-기준정보!$H$3,IF(E1002&gt;=기준정보!$H$2,기준정보!$H$5,IF(E1002&gt;=기준정보!$H$1,E1002-기준정보!$H$1,0))))</f>
        <v>0</v>
      </c>
      <c r="N1002" s="113" t="str">
        <f t="shared" si="186"/>
        <v/>
      </c>
      <c r="O1002" s="114" t="str">
        <f t="shared" si="187"/>
        <v/>
      </c>
      <c r="P1002" s="120">
        <f t="shared" si="188"/>
        <v>0</v>
      </c>
      <c r="Q1002" s="120">
        <f t="shared" si="189"/>
        <v>0</v>
      </c>
      <c r="R1002" s="120">
        <f t="shared" si="192"/>
        <v>0</v>
      </c>
      <c r="S1002" s="120">
        <f t="shared" si="190"/>
        <v>0</v>
      </c>
      <c r="T1002" s="120" t="str">
        <f t="shared" si="182"/>
        <v/>
      </c>
      <c r="U1002" s="113">
        <f>IFERROR(IF(P1002&lt;8,기준정보!$H$7-N1002,0),0)</f>
        <v>0</v>
      </c>
      <c r="V1002" s="120">
        <f t="shared" si="191"/>
        <v>0</v>
      </c>
      <c r="W1002" s="110"/>
    </row>
    <row r="1003" spans="1:23">
      <c r="A1003" s="89" t="s">
        <v>1279</v>
      </c>
      <c r="B1003" s="89" t="s">
        <v>294</v>
      </c>
      <c r="C1003" s="89" t="s">
        <v>45</v>
      </c>
      <c r="D1003" s="89" t="s">
        <v>1280</v>
      </c>
      <c r="E1003" s="89" t="s">
        <v>1281</v>
      </c>
      <c r="F1003" s="102">
        <f t="shared" si="181"/>
        <v>43908</v>
      </c>
      <c r="G1003" s="125" t="str">
        <f t="shared" si="183"/>
        <v>3월</v>
      </c>
      <c r="H1003" s="108">
        <f t="shared" si="184"/>
        <v>3</v>
      </c>
      <c r="I1003" s="108" t="str">
        <f>VLOOKUP(H1003,기준정보!D:E,2,FALSE)</f>
        <v>수</v>
      </c>
      <c r="J1003" s="110" t="str">
        <f>IFERROR(VLOOKUP(F1003,기준정보!A:B,2,FALSE),"")</f>
        <v/>
      </c>
      <c r="K1003" s="110" t="str">
        <f t="shared" si="185"/>
        <v>정상근무</v>
      </c>
      <c r="L1003" s="113">
        <f>IFERROR(IF(E1003-D1003&lt;0,기준정보!$H$11-공여사들_가공!D1003+공여사들_가공!E1003,E1003-D1003),"")</f>
        <v>0.51504629629629628</v>
      </c>
      <c r="M1003" s="113" t="str">
        <f>IF(E1003&gt;=기준정보!$H$4,기준정보!$H$6,IF(E1003&gt;=기준정보!$H$3,E1003-기준정보!$H$3,IF(E1003&gt;=기준정보!$H$2,기준정보!$H$5,IF(E1003&gt;=기준정보!$H$1,E1003-기준정보!$H$1,0))))</f>
        <v>2:00:00</v>
      </c>
      <c r="N1003" s="113">
        <f t="shared" si="186"/>
        <v>0.43171296296296297</v>
      </c>
      <c r="O1003" s="114">
        <f t="shared" si="187"/>
        <v>10.361111111111111</v>
      </c>
      <c r="P1003" s="120">
        <f t="shared" si="188"/>
        <v>10</v>
      </c>
      <c r="Q1003" s="120">
        <f t="shared" si="189"/>
        <v>8</v>
      </c>
      <c r="R1003" s="120">
        <f t="shared" si="192"/>
        <v>2</v>
      </c>
      <c r="S1003" s="120">
        <f t="shared" si="190"/>
        <v>0</v>
      </c>
      <c r="T1003" s="120" t="str">
        <f t="shared" si="182"/>
        <v>정</v>
      </c>
      <c r="U1003" s="113">
        <f>IFERROR(IF(P1003&lt;8,기준정보!$H$7-N1003,0),0)</f>
        <v>0</v>
      </c>
      <c r="V1003" s="120">
        <f t="shared" si="191"/>
        <v>0</v>
      </c>
      <c r="W1003" s="110"/>
    </row>
    <row r="1004" spans="1:23">
      <c r="A1004" s="89" t="s">
        <v>1279</v>
      </c>
      <c r="B1004" s="89" t="s">
        <v>295</v>
      </c>
      <c r="C1004" s="89" t="s">
        <v>43</v>
      </c>
      <c r="D1004" s="89" t="s">
        <v>365</v>
      </c>
      <c r="E1004" s="89" t="s">
        <v>1282</v>
      </c>
      <c r="F1004" s="102">
        <f t="shared" si="181"/>
        <v>43908</v>
      </c>
      <c r="G1004" s="125" t="str">
        <f t="shared" si="183"/>
        <v>3월</v>
      </c>
      <c r="H1004" s="108">
        <f t="shared" si="184"/>
        <v>3</v>
      </c>
      <c r="I1004" s="108" t="str">
        <f>VLOOKUP(H1004,기준정보!D:E,2,FALSE)</f>
        <v>수</v>
      </c>
      <c r="J1004" s="110" t="str">
        <f>IFERROR(VLOOKUP(F1004,기준정보!A:B,2,FALSE),"")</f>
        <v/>
      </c>
      <c r="K1004" s="110" t="str">
        <f t="shared" si="185"/>
        <v>정상근무</v>
      </c>
      <c r="L1004" s="113">
        <f>IFERROR(IF(E1004-D1004&lt;0,기준정보!$H$11-공여사들_가공!D1004+공여사들_가공!E1004,E1004-D1004),"")</f>
        <v>0.41204861111111118</v>
      </c>
      <c r="M1004" s="113" t="str">
        <f>IF(E1004&gt;=기준정보!$H$4,기준정보!$H$6,IF(E1004&gt;=기준정보!$H$3,E1004-기준정보!$H$3,IF(E1004&gt;=기준정보!$H$2,기준정보!$H$5,IF(E1004&gt;=기준정보!$H$1,E1004-기준정보!$H$1,0))))</f>
        <v>2:00:00</v>
      </c>
      <c r="N1004" s="113">
        <f t="shared" si="186"/>
        <v>0.32871527777777787</v>
      </c>
      <c r="O1004" s="114">
        <f t="shared" si="187"/>
        <v>7.8891666666666662</v>
      </c>
      <c r="P1004" s="120">
        <f t="shared" si="188"/>
        <v>7</v>
      </c>
      <c r="Q1004" s="120">
        <f t="shared" si="189"/>
        <v>7</v>
      </c>
      <c r="R1004" s="120">
        <f t="shared" si="192"/>
        <v>0</v>
      </c>
      <c r="S1004" s="120">
        <f t="shared" si="190"/>
        <v>0</v>
      </c>
      <c r="T1004" s="120" t="str">
        <f t="shared" si="182"/>
        <v>정</v>
      </c>
      <c r="U1004" s="113">
        <f>IFERROR(IF(P1004&lt;8,기준정보!$H$7-N1004,0),0)</f>
        <v>4.6180555555554448E-3</v>
      </c>
      <c r="V1004" s="120">
        <f t="shared" si="191"/>
        <v>7</v>
      </c>
      <c r="W1004" s="110"/>
    </row>
    <row r="1005" spans="1:23">
      <c r="A1005" s="89" t="s">
        <v>1279</v>
      </c>
      <c r="B1005" s="89" t="s">
        <v>296</v>
      </c>
      <c r="C1005" s="89" t="s">
        <v>46</v>
      </c>
      <c r="D1005" s="89" t="s">
        <v>1283</v>
      </c>
      <c r="E1005" s="89" t="s">
        <v>1284</v>
      </c>
      <c r="F1005" s="102">
        <f t="shared" si="181"/>
        <v>43908</v>
      </c>
      <c r="G1005" s="125" t="str">
        <f t="shared" si="183"/>
        <v>3월</v>
      </c>
      <c r="H1005" s="108">
        <f t="shared" si="184"/>
        <v>3</v>
      </c>
      <c r="I1005" s="108" t="str">
        <f>VLOOKUP(H1005,기준정보!D:E,2,FALSE)</f>
        <v>수</v>
      </c>
      <c r="J1005" s="110" t="str">
        <f>IFERROR(VLOOKUP(F1005,기준정보!A:B,2,FALSE),"")</f>
        <v/>
      </c>
      <c r="K1005" s="110" t="str">
        <f t="shared" si="185"/>
        <v>정상근무</v>
      </c>
      <c r="L1005" s="113">
        <f>IFERROR(IF(E1005-D1005&lt;0,기준정보!$H$11-공여사들_가공!D1005+공여사들_가공!E1005,E1005-D1005),"")</f>
        <v>0.19787037037037025</v>
      </c>
      <c r="M1005" s="113">
        <f>IF(E1005&gt;=기준정보!$H$4,기준정보!$H$6,IF(E1005&gt;=기준정보!$H$3,E1005-기준정보!$H$3,IF(E1005&gt;=기준정보!$H$2,기준정보!$H$5,IF(E1005&gt;=기준정보!$H$1,E1005-기준정보!$H$1,0))))</f>
        <v>4.3055555555554514E-3</v>
      </c>
      <c r="N1005" s="113">
        <f t="shared" si="186"/>
        <v>0.1935648148148148</v>
      </c>
      <c r="O1005" s="114">
        <f t="shared" si="187"/>
        <v>4.6455555555555552</v>
      </c>
      <c r="P1005" s="120">
        <f t="shared" si="188"/>
        <v>4</v>
      </c>
      <c r="Q1005" s="120">
        <f t="shared" si="189"/>
        <v>4</v>
      </c>
      <c r="R1005" s="120">
        <f t="shared" si="192"/>
        <v>0</v>
      </c>
      <c r="S1005" s="120">
        <f t="shared" si="190"/>
        <v>0</v>
      </c>
      <c r="T1005" s="120" t="str">
        <f t="shared" si="182"/>
        <v>정</v>
      </c>
      <c r="U1005" s="113">
        <f>IFERROR(IF(P1005&lt;8,기준정보!$H$7-N1005,0),0)</f>
        <v>0.13976851851851851</v>
      </c>
      <c r="V1005" s="120">
        <f t="shared" si="191"/>
        <v>201</v>
      </c>
      <c r="W1005" s="110"/>
    </row>
    <row r="1006" spans="1:23">
      <c r="A1006" s="89" t="s">
        <v>1279</v>
      </c>
      <c r="B1006" s="89" t="s">
        <v>297</v>
      </c>
      <c r="C1006" s="89" t="s">
        <v>45</v>
      </c>
      <c r="D1006" s="89" t="s">
        <v>50</v>
      </c>
      <c r="E1006" s="89" t="s">
        <v>1285</v>
      </c>
      <c r="F1006" s="102">
        <f t="shared" si="181"/>
        <v>43908</v>
      </c>
      <c r="G1006" s="125" t="str">
        <f t="shared" si="183"/>
        <v>3월</v>
      </c>
      <c r="H1006" s="108">
        <f t="shared" si="184"/>
        <v>3</v>
      </c>
      <c r="I1006" s="108" t="str">
        <f>VLOOKUP(H1006,기준정보!D:E,2,FALSE)</f>
        <v>수</v>
      </c>
      <c r="J1006" s="110" t="str">
        <f>IFERROR(VLOOKUP(F1006,기준정보!A:B,2,FALSE),"")</f>
        <v/>
      </c>
      <c r="K1006" s="110" t="str">
        <f t="shared" si="185"/>
        <v>정상근무</v>
      </c>
      <c r="L1006" s="113" t="str">
        <f>IFERROR(IF(E1006-D1006&lt;0,기준정보!$H$11-공여사들_가공!D1006+공여사들_가공!E1006,E1006-D1006),"")</f>
        <v/>
      </c>
      <c r="M1006" s="113" t="str">
        <f>IF(E1006&gt;=기준정보!$H$4,기준정보!$H$6,IF(E1006&gt;=기준정보!$H$3,E1006-기준정보!$H$3,IF(E1006&gt;=기준정보!$H$2,기준정보!$H$5,IF(E1006&gt;=기준정보!$H$1,E1006-기준정보!$H$1,0))))</f>
        <v>1:00:00</v>
      </c>
      <c r="N1006" s="113" t="str">
        <f t="shared" si="186"/>
        <v/>
      </c>
      <c r="O1006" s="114" t="str">
        <f t="shared" si="187"/>
        <v/>
      </c>
      <c r="P1006" s="120">
        <f t="shared" si="188"/>
        <v>0</v>
      </c>
      <c r="Q1006" s="120">
        <f t="shared" si="189"/>
        <v>0</v>
      </c>
      <c r="R1006" s="120">
        <f t="shared" si="192"/>
        <v>0</v>
      </c>
      <c r="S1006" s="120">
        <f t="shared" si="190"/>
        <v>0</v>
      </c>
      <c r="T1006" s="120" t="str">
        <f t="shared" si="182"/>
        <v/>
      </c>
      <c r="U1006" s="113">
        <f>IFERROR(IF(P1006&lt;8,기준정보!$H$7-N1006,0),0)</f>
        <v>0</v>
      </c>
      <c r="V1006" s="120">
        <f t="shared" si="191"/>
        <v>0</v>
      </c>
      <c r="W1006" s="110"/>
    </row>
    <row r="1007" spans="1:23">
      <c r="A1007" s="89" t="s">
        <v>1279</v>
      </c>
      <c r="B1007" s="89" t="s">
        <v>298</v>
      </c>
      <c r="C1007" s="89" t="s">
        <v>48</v>
      </c>
      <c r="D1007" s="89" t="s">
        <v>1286</v>
      </c>
      <c r="E1007" s="89" t="s">
        <v>1287</v>
      </c>
      <c r="F1007" s="102">
        <f t="shared" si="181"/>
        <v>43908</v>
      </c>
      <c r="G1007" s="125" t="str">
        <f t="shared" si="183"/>
        <v>3월</v>
      </c>
      <c r="H1007" s="108">
        <f t="shared" si="184"/>
        <v>3</v>
      </c>
      <c r="I1007" s="108" t="str">
        <f>VLOOKUP(H1007,기준정보!D:E,2,FALSE)</f>
        <v>수</v>
      </c>
      <c r="J1007" s="110" t="str">
        <f>IFERROR(VLOOKUP(F1007,기준정보!A:B,2,FALSE),"")</f>
        <v/>
      </c>
      <c r="K1007" s="110" t="str">
        <f t="shared" si="185"/>
        <v>정상근무</v>
      </c>
      <c r="L1007" s="113">
        <f>IFERROR(IF(E1007-D1007&lt;0,기준정보!$H$11-공여사들_가공!D1007+공여사들_가공!E1007,E1007-D1007),"")</f>
        <v>0.3985763888888888</v>
      </c>
      <c r="M1007" s="113">
        <f>IF(E1007&gt;=기준정보!$H$4,기준정보!$H$6,IF(E1007&gt;=기준정보!$H$3,E1007-기준정보!$H$3,IF(E1007&gt;=기준정보!$H$2,기준정보!$H$5,IF(E1007&gt;=기준정보!$H$1,E1007-기준정보!$H$1,0))))</f>
        <v>2.1307870370370297E-2</v>
      </c>
      <c r="N1007" s="113">
        <f t="shared" si="186"/>
        <v>0.3772685185185185</v>
      </c>
      <c r="O1007" s="114">
        <f t="shared" si="187"/>
        <v>9.0544444444444458</v>
      </c>
      <c r="P1007" s="120">
        <f t="shared" si="188"/>
        <v>9</v>
      </c>
      <c r="Q1007" s="120">
        <f t="shared" si="189"/>
        <v>8</v>
      </c>
      <c r="R1007" s="120">
        <f t="shared" si="192"/>
        <v>1</v>
      </c>
      <c r="S1007" s="120">
        <f t="shared" si="190"/>
        <v>0</v>
      </c>
      <c r="T1007" s="120" t="str">
        <f t="shared" si="182"/>
        <v>정</v>
      </c>
      <c r="U1007" s="113">
        <f>IFERROR(IF(P1007&lt;8,기준정보!$H$7-N1007,0),0)</f>
        <v>0</v>
      </c>
      <c r="V1007" s="120">
        <f t="shared" si="191"/>
        <v>0</v>
      </c>
      <c r="W1007" s="110"/>
    </row>
    <row r="1008" spans="1:23">
      <c r="A1008" s="89" t="s">
        <v>1279</v>
      </c>
      <c r="B1008" s="89" t="s">
        <v>299</v>
      </c>
      <c r="C1008" s="89" t="s">
        <v>47</v>
      </c>
      <c r="D1008" s="89" t="s">
        <v>50</v>
      </c>
      <c r="E1008" s="89" t="s">
        <v>50</v>
      </c>
      <c r="F1008" s="102">
        <f t="shared" si="181"/>
        <v>43908</v>
      </c>
      <c r="G1008" s="125" t="str">
        <f t="shared" si="183"/>
        <v>3월</v>
      </c>
      <c r="H1008" s="108">
        <f t="shared" si="184"/>
        <v>3</v>
      </c>
      <c r="I1008" s="108" t="str">
        <f>VLOOKUP(H1008,기준정보!D:E,2,FALSE)</f>
        <v>수</v>
      </c>
      <c r="J1008" s="110" t="str">
        <f>IFERROR(VLOOKUP(F1008,기준정보!A:B,2,FALSE),"")</f>
        <v/>
      </c>
      <c r="K1008" s="110" t="str">
        <f t="shared" si="185"/>
        <v>정상근무</v>
      </c>
      <c r="L1008" s="113" t="str">
        <f>IFERROR(IF(E1008-D1008&lt;0,기준정보!$H$11-공여사들_가공!D1008+공여사들_가공!E1008,E1008-D1008),"")</f>
        <v/>
      </c>
      <c r="M1008" s="113">
        <f>IF(E1008&gt;=기준정보!$H$4,기준정보!$H$6,IF(E1008&gt;=기준정보!$H$3,E1008-기준정보!$H$3,IF(E1008&gt;=기준정보!$H$2,기준정보!$H$5,IF(E1008&gt;=기준정보!$H$1,E1008-기준정보!$H$1,0))))</f>
        <v>0</v>
      </c>
      <c r="N1008" s="113" t="str">
        <f t="shared" si="186"/>
        <v/>
      </c>
      <c r="O1008" s="114" t="str">
        <f t="shared" si="187"/>
        <v/>
      </c>
      <c r="P1008" s="120">
        <f t="shared" si="188"/>
        <v>0</v>
      </c>
      <c r="Q1008" s="120">
        <f t="shared" si="189"/>
        <v>0</v>
      </c>
      <c r="R1008" s="120">
        <f t="shared" si="192"/>
        <v>0</v>
      </c>
      <c r="S1008" s="120">
        <f t="shared" si="190"/>
        <v>0</v>
      </c>
      <c r="T1008" s="120" t="str">
        <f t="shared" si="182"/>
        <v/>
      </c>
      <c r="U1008" s="113">
        <f>IFERROR(IF(P1008&lt;8,기준정보!$H$7-N1008,0),0)</f>
        <v>0</v>
      </c>
      <c r="V1008" s="120">
        <f t="shared" si="191"/>
        <v>0</v>
      </c>
      <c r="W1008" s="110"/>
    </row>
    <row r="1009" spans="1:23">
      <c r="A1009" s="89" t="s">
        <v>1279</v>
      </c>
      <c r="B1009" s="89" t="s">
        <v>300</v>
      </c>
      <c r="C1009" s="89" t="s">
        <v>47</v>
      </c>
      <c r="D1009" s="89" t="s">
        <v>1288</v>
      </c>
      <c r="E1009" s="89" t="s">
        <v>1289</v>
      </c>
      <c r="F1009" s="102">
        <f t="shared" si="181"/>
        <v>43908</v>
      </c>
      <c r="G1009" s="125" t="str">
        <f t="shared" si="183"/>
        <v>3월</v>
      </c>
      <c r="H1009" s="108">
        <f t="shared" si="184"/>
        <v>3</v>
      </c>
      <c r="I1009" s="108" t="str">
        <f>VLOOKUP(H1009,기준정보!D:E,2,FALSE)</f>
        <v>수</v>
      </c>
      <c r="J1009" s="110" t="str">
        <f>IFERROR(VLOOKUP(F1009,기준정보!A:B,2,FALSE),"")</f>
        <v/>
      </c>
      <c r="K1009" s="110" t="str">
        <f t="shared" si="185"/>
        <v>정상근무</v>
      </c>
      <c r="L1009" s="113">
        <f>IFERROR(IF(E1009-D1009&lt;0,기준정보!$H$11-공여사들_가공!D1009+공여사들_가공!E1009,E1009-D1009),"")</f>
        <v>0.40003472222222225</v>
      </c>
      <c r="M1009" s="113" t="str">
        <f>IF(E1009&gt;=기준정보!$H$4,기준정보!$H$6,IF(E1009&gt;=기준정보!$H$3,E1009-기준정보!$H$3,IF(E1009&gt;=기준정보!$H$2,기준정보!$H$5,IF(E1009&gt;=기준정보!$H$1,E1009-기준정보!$H$1,0))))</f>
        <v>2:00:00</v>
      </c>
      <c r="N1009" s="113">
        <f t="shared" si="186"/>
        <v>0.31670138888888894</v>
      </c>
      <c r="O1009" s="114">
        <f t="shared" si="187"/>
        <v>7.6008333333333331</v>
      </c>
      <c r="P1009" s="120">
        <f t="shared" si="188"/>
        <v>7</v>
      </c>
      <c r="Q1009" s="120">
        <f t="shared" si="189"/>
        <v>7</v>
      </c>
      <c r="R1009" s="120">
        <f t="shared" si="192"/>
        <v>0</v>
      </c>
      <c r="S1009" s="120">
        <f t="shared" si="190"/>
        <v>0</v>
      </c>
      <c r="T1009" s="120" t="str">
        <f t="shared" si="182"/>
        <v>정</v>
      </c>
      <c r="U1009" s="113">
        <f>IFERROR(IF(P1009&lt;8,기준정보!$H$7-N1009,0),0)</f>
        <v>1.663194444444438E-2</v>
      </c>
      <c r="V1009" s="120">
        <f t="shared" si="191"/>
        <v>24</v>
      </c>
      <c r="W1009" s="110"/>
    </row>
    <row r="1010" spans="1:23">
      <c r="A1010" s="89" t="s">
        <v>1279</v>
      </c>
      <c r="B1010" s="89" t="s">
        <v>301</v>
      </c>
      <c r="C1010" s="89" t="s">
        <v>44</v>
      </c>
      <c r="D1010" s="89" t="s">
        <v>1290</v>
      </c>
      <c r="E1010" s="89" t="s">
        <v>1291</v>
      </c>
      <c r="F1010" s="102">
        <f t="shared" si="181"/>
        <v>43908</v>
      </c>
      <c r="G1010" s="125" t="str">
        <f t="shared" si="183"/>
        <v>3월</v>
      </c>
      <c r="H1010" s="108">
        <f t="shared" si="184"/>
        <v>3</v>
      </c>
      <c r="I1010" s="108" t="str">
        <f>VLOOKUP(H1010,기준정보!D:E,2,FALSE)</f>
        <v>수</v>
      </c>
      <c r="J1010" s="110" t="str">
        <f>IFERROR(VLOOKUP(F1010,기준정보!A:B,2,FALSE),"")</f>
        <v/>
      </c>
      <c r="K1010" s="110" t="str">
        <f t="shared" si="185"/>
        <v>정상근무</v>
      </c>
      <c r="L1010" s="113">
        <f>IFERROR(IF(E1010-D1010&lt;0,기준정보!$H$11-공여사들_가공!D1010+공여사들_가공!E1010,E1010-D1010),"")</f>
        <v>0.52836805555555566</v>
      </c>
      <c r="M1010" s="113" t="str">
        <f>IF(E1010&gt;=기준정보!$H$4,기준정보!$H$6,IF(E1010&gt;=기준정보!$H$3,E1010-기준정보!$H$3,IF(E1010&gt;=기준정보!$H$2,기준정보!$H$5,IF(E1010&gt;=기준정보!$H$1,E1010-기준정보!$H$1,0))))</f>
        <v>2:00:00</v>
      </c>
      <c r="N1010" s="113">
        <f t="shared" si="186"/>
        <v>0.44503472222222235</v>
      </c>
      <c r="O1010" s="114">
        <f t="shared" si="187"/>
        <v>10.680833333333332</v>
      </c>
      <c r="P1010" s="120">
        <f t="shared" si="188"/>
        <v>10</v>
      </c>
      <c r="Q1010" s="120">
        <f t="shared" si="189"/>
        <v>8</v>
      </c>
      <c r="R1010" s="120">
        <f t="shared" si="192"/>
        <v>2</v>
      </c>
      <c r="S1010" s="120">
        <f t="shared" si="190"/>
        <v>0</v>
      </c>
      <c r="T1010" s="120" t="str">
        <f t="shared" si="182"/>
        <v>정</v>
      </c>
      <c r="U1010" s="113">
        <f>IFERROR(IF(P1010&lt;8,기준정보!$H$7-N1010,0),0)</f>
        <v>0</v>
      </c>
      <c r="V1010" s="120">
        <f t="shared" si="191"/>
        <v>0</v>
      </c>
      <c r="W1010" s="110"/>
    </row>
    <row r="1011" spans="1:23">
      <c r="A1011" s="89" t="s">
        <v>1279</v>
      </c>
      <c r="B1011" s="89" t="s">
        <v>288</v>
      </c>
      <c r="C1011" s="89" t="s">
        <v>45</v>
      </c>
      <c r="D1011" s="89" t="s">
        <v>1292</v>
      </c>
      <c r="E1011" s="89" t="s">
        <v>50</v>
      </c>
      <c r="F1011" s="102">
        <f t="shared" si="181"/>
        <v>43908</v>
      </c>
      <c r="G1011" s="125" t="str">
        <f t="shared" si="183"/>
        <v>3월</v>
      </c>
      <c r="H1011" s="108">
        <f t="shared" si="184"/>
        <v>3</v>
      </c>
      <c r="I1011" s="108" t="str">
        <f>VLOOKUP(H1011,기준정보!D:E,2,FALSE)</f>
        <v>수</v>
      </c>
      <c r="J1011" s="110" t="str">
        <f>IFERROR(VLOOKUP(F1011,기준정보!A:B,2,FALSE),"")</f>
        <v/>
      </c>
      <c r="K1011" s="110" t="str">
        <f t="shared" si="185"/>
        <v>정상근무</v>
      </c>
      <c r="L1011" s="113" t="str">
        <f>IFERROR(IF(E1011-D1011&lt;0,기준정보!$H$11-공여사들_가공!D1011+공여사들_가공!E1011,E1011-D1011),"")</f>
        <v/>
      </c>
      <c r="M1011" s="113">
        <f>IF(E1011&gt;=기준정보!$H$4,기준정보!$H$6,IF(E1011&gt;=기준정보!$H$3,E1011-기준정보!$H$3,IF(E1011&gt;=기준정보!$H$2,기준정보!$H$5,IF(E1011&gt;=기준정보!$H$1,E1011-기준정보!$H$1,0))))</f>
        <v>0</v>
      </c>
      <c r="N1011" s="113" t="str">
        <f t="shared" si="186"/>
        <v/>
      </c>
      <c r="O1011" s="114" t="str">
        <f t="shared" si="187"/>
        <v/>
      </c>
      <c r="P1011" s="120">
        <f t="shared" si="188"/>
        <v>0</v>
      </c>
      <c r="Q1011" s="120">
        <f t="shared" si="189"/>
        <v>0</v>
      </c>
      <c r="R1011" s="120">
        <f t="shared" si="192"/>
        <v>0</v>
      </c>
      <c r="S1011" s="120">
        <f t="shared" si="190"/>
        <v>0</v>
      </c>
      <c r="T1011" s="120" t="str">
        <f t="shared" si="182"/>
        <v/>
      </c>
      <c r="U1011" s="113">
        <f>IFERROR(IF(P1011&lt;8,기준정보!$H$7-N1011,0),0)</f>
        <v>0</v>
      </c>
      <c r="V1011" s="120">
        <f t="shared" si="191"/>
        <v>0</v>
      </c>
      <c r="W1011" s="110"/>
    </row>
    <row r="1012" spans="1:23">
      <c r="A1012" s="89" t="s">
        <v>1279</v>
      </c>
      <c r="B1012" s="89" t="s">
        <v>289</v>
      </c>
      <c r="C1012" s="89" t="s">
        <v>44</v>
      </c>
      <c r="D1012" s="89" t="s">
        <v>1293</v>
      </c>
      <c r="E1012" s="89" t="s">
        <v>50</v>
      </c>
      <c r="F1012" s="102">
        <f t="shared" si="181"/>
        <v>43908</v>
      </c>
      <c r="G1012" s="125" t="str">
        <f t="shared" si="183"/>
        <v>3월</v>
      </c>
      <c r="H1012" s="108">
        <f t="shared" si="184"/>
        <v>3</v>
      </c>
      <c r="I1012" s="108" t="str">
        <f>VLOOKUP(H1012,기준정보!D:E,2,FALSE)</f>
        <v>수</v>
      </c>
      <c r="J1012" s="110" t="str">
        <f>IFERROR(VLOOKUP(F1012,기준정보!A:B,2,FALSE),"")</f>
        <v/>
      </c>
      <c r="K1012" s="110" t="str">
        <f t="shared" si="185"/>
        <v>정상근무</v>
      </c>
      <c r="L1012" s="113" t="str">
        <f>IFERROR(IF(E1012-D1012&lt;0,기준정보!$H$11-공여사들_가공!D1012+공여사들_가공!E1012,E1012-D1012),"")</f>
        <v/>
      </c>
      <c r="M1012" s="113">
        <f>IF(E1012&gt;=기준정보!$H$4,기준정보!$H$6,IF(E1012&gt;=기준정보!$H$3,E1012-기준정보!$H$3,IF(E1012&gt;=기준정보!$H$2,기준정보!$H$5,IF(E1012&gt;=기준정보!$H$1,E1012-기준정보!$H$1,0))))</f>
        <v>0</v>
      </c>
      <c r="N1012" s="113" t="str">
        <f t="shared" si="186"/>
        <v/>
      </c>
      <c r="O1012" s="114" t="str">
        <f t="shared" si="187"/>
        <v/>
      </c>
      <c r="P1012" s="120">
        <f t="shared" si="188"/>
        <v>0</v>
      </c>
      <c r="Q1012" s="120">
        <f t="shared" si="189"/>
        <v>0</v>
      </c>
      <c r="R1012" s="120">
        <f t="shared" si="192"/>
        <v>0</v>
      </c>
      <c r="S1012" s="120">
        <f t="shared" si="190"/>
        <v>0</v>
      </c>
      <c r="T1012" s="120" t="str">
        <f t="shared" si="182"/>
        <v/>
      </c>
      <c r="U1012" s="113">
        <f>IFERROR(IF(P1012&lt;8,기준정보!$H$7-N1012,0),0)</f>
        <v>0</v>
      </c>
      <c r="V1012" s="120">
        <f t="shared" si="191"/>
        <v>0</v>
      </c>
      <c r="W1012" s="110"/>
    </row>
    <row r="1013" spans="1:23">
      <c r="A1013" s="89" t="s">
        <v>1279</v>
      </c>
      <c r="B1013" s="89" t="s">
        <v>290</v>
      </c>
      <c r="C1013" s="89" t="s">
        <v>49</v>
      </c>
      <c r="D1013" s="89" t="s">
        <v>50</v>
      </c>
      <c r="E1013" s="89" t="s">
        <v>50</v>
      </c>
      <c r="F1013" s="102">
        <f t="shared" si="181"/>
        <v>43908</v>
      </c>
      <c r="G1013" s="125" t="str">
        <f t="shared" si="183"/>
        <v>3월</v>
      </c>
      <c r="H1013" s="108">
        <f t="shared" si="184"/>
        <v>3</v>
      </c>
      <c r="I1013" s="108" t="str">
        <f>VLOOKUP(H1013,기준정보!D:E,2,FALSE)</f>
        <v>수</v>
      </c>
      <c r="J1013" s="110" t="str">
        <f>IFERROR(VLOOKUP(F1013,기준정보!A:B,2,FALSE),"")</f>
        <v/>
      </c>
      <c r="K1013" s="110" t="str">
        <f t="shared" si="185"/>
        <v>정상근무</v>
      </c>
      <c r="L1013" s="113" t="str">
        <f>IFERROR(IF(E1013-D1013&lt;0,기준정보!$H$11-공여사들_가공!D1013+공여사들_가공!E1013,E1013-D1013),"")</f>
        <v/>
      </c>
      <c r="M1013" s="113">
        <f>IF(E1013&gt;=기준정보!$H$4,기준정보!$H$6,IF(E1013&gt;=기준정보!$H$3,E1013-기준정보!$H$3,IF(E1013&gt;=기준정보!$H$2,기준정보!$H$5,IF(E1013&gt;=기준정보!$H$1,E1013-기준정보!$H$1,0))))</f>
        <v>0</v>
      </c>
      <c r="N1013" s="113" t="str">
        <f t="shared" si="186"/>
        <v/>
      </c>
      <c r="O1013" s="114" t="str">
        <f t="shared" si="187"/>
        <v/>
      </c>
      <c r="P1013" s="120">
        <f t="shared" si="188"/>
        <v>0</v>
      </c>
      <c r="Q1013" s="120">
        <f t="shared" si="189"/>
        <v>0</v>
      </c>
      <c r="R1013" s="120">
        <f t="shared" si="192"/>
        <v>0</v>
      </c>
      <c r="S1013" s="120">
        <f t="shared" si="190"/>
        <v>0</v>
      </c>
      <c r="T1013" s="120" t="str">
        <f t="shared" si="182"/>
        <v/>
      </c>
      <c r="U1013" s="113">
        <f>IFERROR(IF(P1013&lt;8,기준정보!$H$7-N1013,0),0)</f>
        <v>0</v>
      </c>
      <c r="V1013" s="120">
        <f t="shared" si="191"/>
        <v>0</v>
      </c>
      <c r="W1013" s="110"/>
    </row>
    <row r="1014" spans="1:23">
      <c r="A1014" s="89" t="s">
        <v>1279</v>
      </c>
      <c r="B1014" s="89" t="s">
        <v>291</v>
      </c>
      <c r="C1014" s="89" t="s">
        <v>309</v>
      </c>
      <c r="D1014" s="89" t="s">
        <v>1294</v>
      </c>
      <c r="E1014" s="89" t="s">
        <v>1295</v>
      </c>
      <c r="F1014" s="102">
        <f t="shared" si="181"/>
        <v>43908</v>
      </c>
      <c r="G1014" s="125" t="str">
        <f t="shared" si="183"/>
        <v>3월</v>
      </c>
      <c r="H1014" s="108">
        <f t="shared" si="184"/>
        <v>3</v>
      </c>
      <c r="I1014" s="108" t="str">
        <f>VLOOKUP(H1014,기준정보!D:E,2,FALSE)</f>
        <v>수</v>
      </c>
      <c r="J1014" s="110" t="str">
        <f>IFERROR(VLOOKUP(F1014,기준정보!A:B,2,FALSE),"")</f>
        <v/>
      </c>
      <c r="K1014" s="110" t="str">
        <f t="shared" si="185"/>
        <v>정상근무</v>
      </c>
      <c r="L1014" s="113">
        <f>IFERROR(IF(E1014-D1014&lt;0,기준정보!$H$11-공여사들_가공!D1014+공여사들_가공!E1014,E1014-D1014),"")</f>
        <v>0.4707986111111111</v>
      </c>
      <c r="M1014" s="113" t="str">
        <f>IF(E1014&gt;=기준정보!$H$4,기준정보!$H$6,IF(E1014&gt;=기준정보!$H$3,E1014-기준정보!$H$3,IF(E1014&gt;=기준정보!$H$2,기준정보!$H$5,IF(E1014&gt;=기준정보!$H$1,E1014-기준정보!$H$1,0))))</f>
        <v>2:00:00</v>
      </c>
      <c r="N1014" s="113">
        <f t="shared" si="186"/>
        <v>0.38746527777777778</v>
      </c>
      <c r="O1014" s="114">
        <f t="shared" si="187"/>
        <v>9.2991666666666664</v>
      </c>
      <c r="P1014" s="120">
        <f t="shared" si="188"/>
        <v>9</v>
      </c>
      <c r="Q1014" s="120">
        <f t="shared" si="189"/>
        <v>8</v>
      </c>
      <c r="R1014" s="120">
        <f t="shared" si="192"/>
        <v>1</v>
      </c>
      <c r="S1014" s="120">
        <f t="shared" si="190"/>
        <v>0</v>
      </c>
      <c r="T1014" s="120" t="str">
        <f t="shared" si="182"/>
        <v>정</v>
      </c>
      <c r="U1014" s="113">
        <f>IFERROR(IF(P1014&lt;8,기준정보!$H$7-N1014,0),0)</f>
        <v>0</v>
      </c>
      <c r="V1014" s="120">
        <f t="shared" si="191"/>
        <v>0</v>
      </c>
      <c r="W1014" s="110"/>
    </row>
    <row r="1015" spans="1:23">
      <c r="A1015" s="89" t="s">
        <v>1279</v>
      </c>
      <c r="B1015" s="89" t="s">
        <v>292</v>
      </c>
      <c r="C1015" s="89" t="s">
        <v>45</v>
      </c>
      <c r="D1015" s="89" t="s">
        <v>1296</v>
      </c>
      <c r="E1015" s="89" t="s">
        <v>1297</v>
      </c>
      <c r="F1015" s="102">
        <f t="shared" si="181"/>
        <v>43908</v>
      </c>
      <c r="G1015" s="125" t="str">
        <f t="shared" si="183"/>
        <v>3월</v>
      </c>
      <c r="H1015" s="108">
        <f t="shared" si="184"/>
        <v>3</v>
      </c>
      <c r="I1015" s="108" t="str">
        <f>VLOOKUP(H1015,기준정보!D:E,2,FALSE)</f>
        <v>수</v>
      </c>
      <c r="J1015" s="110" t="str">
        <f>IFERROR(VLOOKUP(F1015,기준정보!A:B,2,FALSE),"")</f>
        <v/>
      </c>
      <c r="K1015" s="110" t="str">
        <f t="shared" si="185"/>
        <v>정상근무</v>
      </c>
      <c r="L1015" s="113">
        <f>IFERROR(IF(E1015-D1015&lt;0,기준정보!$H$11-공여사들_가공!D1015+공여사들_가공!E1015,E1015-D1015),"")</f>
        <v>0.45974537037037039</v>
      </c>
      <c r="M1015" s="113" t="str">
        <f>IF(E1015&gt;=기준정보!$H$4,기준정보!$H$6,IF(E1015&gt;=기준정보!$H$3,E1015-기준정보!$H$3,IF(E1015&gt;=기준정보!$H$2,기준정보!$H$5,IF(E1015&gt;=기준정보!$H$1,E1015-기준정보!$H$1,0))))</f>
        <v>2:00:00</v>
      </c>
      <c r="N1015" s="113">
        <f t="shared" si="186"/>
        <v>0.37641203703703707</v>
      </c>
      <c r="O1015" s="114">
        <f t="shared" si="187"/>
        <v>9.0338888888888889</v>
      </c>
      <c r="P1015" s="120">
        <f t="shared" si="188"/>
        <v>9</v>
      </c>
      <c r="Q1015" s="120">
        <f t="shared" si="189"/>
        <v>8</v>
      </c>
      <c r="R1015" s="120">
        <f t="shared" si="192"/>
        <v>1</v>
      </c>
      <c r="S1015" s="120">
        <f t="shared" si="190"/>
        <v>0</v>
      </c>
      <c r="T1015" s="120" t="str">
        <f t="shared" si="182"/>
        <v>정</v>
      </c>
      <c r="U1015" s="113">
        <f>IFERROR(IF(P1015&lt;8,기준정보!$H$7-N1015,0),0)</f>
        <v>0</v>
      </c>
      <c r="V1015" s="120">
        <f t="shared" si="191"/>
        <v>0</v>
      </c>
      <c r="W1015" s="110"/>
    </row>
    <row r="1016" spans="1:23">
      <c r="A1016" s="89" t="s">
        <v>1298</v>
      </c>
      <c r="B1016" s="89" t="s">
        <v>294</v>
      </c>
      <c r="C1016" s="89" t="s">
        <v>45</v>
      </c>
      <c r="D1016" s="89" t="s">
        <v>77</v>
      </c>
      <c r="E1016" s="89" t="s">
        <v>1299</v>
      </c>
      <c r="F1016" s="102">
        <f t="shared" si="181"/>
        <v>43909</v>
      </c>
      <c r="G1016" s="125" t="str">
        <f t="shared" si="183"/>
        <v>3월</v>
      </c>
      <c r="H1016" s="108">
        <f t="shared" si="184"/>
        <v>4</v>
      </c>
      <c r="I1016" s="108" t="str">
        <f>VLOOKUP(H1016,기준정보!D:E,2,FALSE)</f>
        <v>목</v>
      </c>
      <c r="J1016" s="110" t="str">
        <f>IFERROR(VLOOKUP(F1016,기준정보!A:B,2,FALSE),"")</f>
        <v/>
      </c>
      <c r="K1016" s="110" t="str">
        <f t="shared" si="185"/>
        <v>정상근무</v>
      </c>
      <c r="L1016" s="113">
        <f>IFERROR(IF(E1016-D1016&lt;0,기준정보!$H$11-공여사들_가공!D1016+공여사들_가공!E1016,E1016-D1016),"")</f>
        <v>0.5344444444444445</v>
      </c>
      <c r="M1016" s="113" t="str">
        <f>IF(E1016&gt;=기준정보!$H$4,기준정보!$H$6,IF(E1016&gt;=기준정보!$H$3,E1016-기준정보!$H$3,IF(E1016&gt;=기준정보!$H$2,기준정보!$H$5,IF(E1016&gt;=기준정보!$H$1,E1016-기준정보!$H$1,0))))</f>
        <v>2:00:00</v>
      </c>
      <c r="N1016" s="113">
        <f t="shared" si="186"/>
        <v>0.45111111111111118</v>
      </c>
      <c r="O1016" s="114">
        <f t="shared" si="187"/>
        <v>10.826666666666666</v>
      </c>
      <c r="P1016" s="120">
        <f t="shared" si="188"/>
        <v>10</v>
      </c>
      <c r="Q1016" s="120">
        <f t="shared" si="189"/>
        <v>8</v>
      </c>
      <c r="R1016" s="120">
        <f t="shared" si="192"/>
        <v>2</v>
      </c>
      <c r="S1016" s="120">
        <f t="shared" si="190"/>
        <v>0</v>
      </c>
      <c r="T1016" s="120" t="str">
        <f t="shared" si="182"/>
        <v>정</v>
      </c>
      <c r="U1016" s="113">
        <f>IFERROR(IF(P1016&lt;8,기준정보!$H$7-N1016,0),0)</f>
        <v>0</v>
      </c>
      <c r="V1016" s="120">
        <f t="shared" si="191"/>
        <v>0</v>
      </c>
      <c r="W1016" s="110"/>
    </row>
    <row r="1017" spans="1:23">
      <c r="A1017" s="89" t="s">
        <v>1298</v>
      </c>
      <c r="B1017" s="89" t="s">
        <v>295</v>
      </c>
      <c r="C1017" s="89" t="s">
        <v>43</v>
      </c>
      <c r="D1017" s="89" t="s">
        <v>1300</v>
      </c>
      <c r="E1017" s="89" t="s">
        <v>1301</v>
      </c>
      <c r="F1017" s="102">
        <f t="shared" si="181"/>
        <v>43909</v>
      </c>
      <c r="G1017" s="125" t="str">
        <f t="shared" si="183"/>
        <v>3월</v>
      </c>
      <c r="H1017" s="108">
        <f t="shared" si="184"/>
        <v>4</v>
      </c>
      <c r="I1017" s="108" t="str">
        <f>VLOOKUP(H1017,기준정보!D:E,2,FALSE)</f>
        <v>목</v>
      </c>
      <c r="J1017" s="110" t="str">
        <f>IFERROR(VLOOKUP(F1017,기준정보!A:B,2,FALSE),"")</f>
        <v/>
      </c>
      <c r="K1017" s="110" t="str">
        <f t="shared" si="185"/>
        <v>정상근무</v>
      </c>
      <c r="L1017" s="113">
        <f>IFERROR(IF(E1017-D1017&lt;0,기준정보!$H$11-공여사들_가공!D1017+공여사들_가공!E1017,E1017-D1017),"")</f>
        <v>0.52793981481481489</v>
      </c>
      <c r="M1017" s="113" t="str">
        <f>IF(E1017&gt;=기준정보!$H$4,기준정보!$H$6,IF(E1017&gt;=기준정보!$H$3,E1017-기준정보!$H$3,IF(E1017&gt;=기준정보!$H$2,기준정보!$H$5,IF(E1017&gt;=기준정보!$H$1,E1017-기준정보!$H$1,0))))</f>
        <v>2:00:00</v>
      </c>
      <c r="N1017" s="113">
        <f t="shared" si="186"/>
        <v>0.44460648148148157</v>
      </c>
      <c r="O1017" s="114">
        <f t="shared" si="187"/>
        <v>10.670555555555556</v>
      </c>
      <c r="P1017" s="120">
        <f t="shared" si="188"/>
        <v>10</v>
      </c>
      <c r="Q1017" s="120">
        <f t="shared" si="189"/>
        <v>8</v>
      </c>
      <c r="R1017" s="120">
        <f t="shared" si="192"/>
        <v>2</v>
      </c>
      <c r="S1017" s="120">
        <f t="shared" si="190"/>
        <v>0</v>
      </c>
      <c r="T1017" s="120" t="str">
        <f t="shared" si="182"/>
        <v>정</v>
      </c>
      <c r="U1017" s="113">
        <f>IFERROR(IF(P1017&lt;8,기준정보!$H$7-N1017,0),0)</f>
        <v>0</v>
      </c>
      <c r="V1017" s="120">
        <f t="shared" si="191"/>
        <v>0</v>
      </c>
      <c r="W1017" s="110"/>
    </row>
    <row r="1018" spans="1:23">
      <c r="A1018" s="89" t="s">
        <v>1298</v>
      </c>
      <c r="B1018" s="89" t="s">
        <v>296</v>
      </c>
      <c r="C1018" s="89" t="s">
        <v>46</v>
      </c>
      <c r="D1018" s="89" t="s">
        <v>228</v>
      </c>
      <c r="E1018" s="89" t="s">
        <v>1302</v>
      </c>
      <c r="F1018" s="102">
        <f t="shared" si="181"/>
        <v>43909</v>
      </c>
      <c r="G1018" s="125" t="str">
        <f t="shared" si="183"/>
        <v>3월</v>
      </c>
      <c r="H1018" s="108">
        <f t="shared" si="184"/>
        <v>4</v>
      </c>
      <c r="I1018" s="108" t="str">
        <f>VLOOKUP(H1018,기준정보!D:E,2,FALSE)</f>
        <v>목</v>
      </c>
      <c r="J1018" s="110" t="str">
        <f>IFERROR(VLOOKUP(F1018,기준정보!A:B,2,FALSE),"")</f>
        <v/>
      </c>
      <c r="K1018" s="110" t="str">
        <f t="shared" si="185"/>
        <v>정상근무</v>
      </c>
      <c r="L1018" s="113">
        <f>IFERROR(IF(E1018-D1018&lt;0,기준정보!$H$11-공여사들_가공!D1018+공여사들_가공!E1018,E1018-D1018),"")</f>
        <v>0.38042824074074072</v>
      </c>
      <c r="M1018" s="113">
        <f>IF(E1018&gt;=기준정보!$H$4,기준정보!$H$6,IF(E1018&gt;=기준정보!$H$3,E1018-기준정보!$H$3,IF(E1018&gt;=기준정보!$H$2,기준정보!$H$5,IF(E1018&gt;=기준정보!$H$1,E1018-기준정보!$H$1,0))))</f>
        <v>2.64699074074074E-2</v>
      </c>
      <c r="N1018" s="113">
        <f t="shared" si="186"/>
        <v>0.35395833333333332</v>
      </c>
      <c r="O1018" s="114">
        <f t="shared" si="187"/>
        <v>8.4949999999999992</v>
      </c>
      <c r="P1018" s="120">
        <f t="shared" si="188"/>
        <v>8</v>
      </c>
      <c r="Q1018" s="120">
        <f t="shared" si="189"/>
        <v>8</v>
      </c>
      <c r="R1018" s="120">
        <f t="shared" si="192"/>
        <v>0</v>
      </c>
      <c r="S1018" s="120">
        <f t="shared" si="190"/>
        <v>0</v>
      </c>
      <c r="T1018" s="120" t="str">
        <f t="shared" si="182"/>
        <v>정</v>
      </c>
      <c r="U1018" s="113">
        <f>IFERROR(IF(P1018&lt;8,기준정보!$H$7-N1018,0),0)</f>
        <v>0</v>
      </c>
      <c r="V1018" s="120">
        <f t="shared" si="191"/>
        <v>0</v>
      </c>
      <c r="W1018" s="110"/>
    </row>
    <row r="1019" spans="1:23">
      <c r="A1019" s="89" t="s">
        <v>1298</v>
      </c>
      <c r="B1019" s="89" t="s">
        <v>297</v>
      </c>
      <c r="C1019" s="89" t="s">
        <v>45</v>
      </c>
      <c r="D1019" s="89" t="s">
        <v>233</v>
      </c>
      <c r="E1019" s="89" t="s">
        <v>1303</v>
      </c>
      <c r="F1019" s="102">
        <f t="shared" si="181"/>
        <v>43909</v>
      </c>
      <c r="G1019" s="125" t="str">
        <f t="shared" si="183"/>
        <v>3월</v>
      </c>
      <c r="H1019" s="108">
        <f t="shared" si="184"/>
        <v>4</v>
      </c>
      <c r="I1019" s="108" t="str">
        <f>VLOOKUP(H1019,기준정보!D:E,2,FALSE)</f>
        <v>목</v>
      </c>
      <c r="J1019" s="110" t="str">
        <f>IFERROR(VLOOKUP(F1019,기준정보!A:B,2,FALSE),"")</f>
        <v/>
      </c>
      <c r="K1019" s="110" t="str">
        <f t="shared" si="185"/>
        <v>정상근무</v>
      </c>
      <c r="L1019" s="113">
        <f>IFERROR(IF(E1019-D1019&lt;0,기준정보!$H$11-공여사들_가공!D1019+공여사들_가공!E1019,E1019-D1019),"")</f>
        <v>0.34195601851851853</v>
      </c>
      <c r="M1019" s="113" t="str">
        <f>IF(E1019&gt;=기준정보!$H$4,기준정보!$H$6,IF(E1019&gt;=기준정보!$H$3,E1019-기준정보!$H$3,IF(E1019&gt;=기준정보!$H$2,기준정보!$H$5,IF(E1019&gt;=기준정보!$H$1,E1019-기준정보!$H$1,0))))</f>
        <v>1:00:00</v>
      </c>
      <c r="N1019" s="113">
        <f t="shared" si="186"/>
        <v>0.30028935185185185</v>
      </c>
      <c r="O1019" s="114">
        <f t="shared" si="187"/>
        <v>7.2069444444444448</v>
      </c>
      <c r="P1019" s="120">
        <f t="shared" si="188"/>
        <v>7</v>
      </c>
      <c r="Q1019" s="120">
        <f t="shared" si="189"/>
        <v>7</v>
      </c>
      <c r="R1019" s="120">
        <f t="shared" si="192"/>
        <v>0</v>
      </c>
      <c r="S1019" s="120">
        <f t="shared" si="190"/>
        <v>0</v>
      </c>
      <c r="T1019" s="120" t="str">
        <f t="shared" si="182"/>
        <v>정</v>
      </c>
      <c r="U1019" s="113">
        <f>IFERROR(IF(P1019&lt;8,기준정보!$H$7-N1019,0),0)</f>
        <v>3.3043981481481466E-2</v>
      </c>
      <c r="V1019" s="120">
        <f t="shared" si="191"/>
        <v>48</v>
      </c>
      <c r="W1019" s="110"/>
    </row>
    <row r="1020" spans="1:23">
      <c r="A1020" s="89" t="s">
        <v>1298</v>
      </c>
      <c r="B1020" s="89" t="s">
        <v>298</v>
      </c>
      <c r="C1020" s="89" t="s">
        <v>48</v>
      </c>
      <c r="D1020" s="89" t="s">
        <v>1304</v>
      </c>
      <c r="E1020" s="89" t="s">
        <v>1305</v>
      </c>
      <c r="F1020" s="102">
        <f t="shared" si="181"/>
        <v>43909</v>
      </c>
      <c r="G1020" s="125" t="str">
        <f t="shared" si="183"/>
        <v>3월</v>
      </c>
      <c r="H1020" s="108">
        <f t="shared" si="184"/>
        <v>4</v>
      </c>
      <c r="I1020" s="108" t="str">
        <f>VLOOKUP(H1020,기준정보!D:E,2,FALSE)</f>
        <v>목</v>
      </c>
      <c r="J1020" s="110" t="str">
        <f>IFERROR(VLOOKUP(F1020,기준정보!A:B,2,FALSE),"")</f>
        <v/>
      </c>
      <c r="K1020" s="110" t="str">
        <f t="shared" si="185"/>
        <v>정상근무</v>
      </c>
      <c r="L1020" s="113">
        <f>IFERROR(IF(E1020-D1020&lt;0,기준정보!$H$11-공여사들_가공!D1020+공여사들_가공!E1020,E1020-D1020),"")</f>
        <v>0.48723379629629632</v>
      </c>
      <c r="M1020" s="113" t="str">
        <f>IF(E1020&gt;=기준정보!$H$4,기준정보!$H$6,IF(E1020&gt;=기준정보!$H$3,E1020-기준정보!$H$3,IF(E1020&gt;=기준정보!$H$2,기준정보!$H$5,IF(E1020&gt;=기준정보!$H$1,E1020-기준정보!$H$1,0))))</f>
        <v>2:00:00</v>
      </c>
      <c r="N1020" s="113">
        <f t="shared" si="186"/>
        <v>0.403900462962963</v>
      </c>
      <c r="O1020" s="114">
        <f t="shared" si="187"/>
        <v>9.6936111111111121</v>
      </c>
      <c r="P1020" s="120">
        <f t="shared" si="188"/>
        <v>9</v>
      </c>
      <c r="Q1020" s="120">
        <f t="shared" si="189"/>
        <v>8</v>
      </c>
      <c r="R1020" s="120">
        <f t="shared" si="192"/>
        <v>1</v>
      </c>
      <c r="S1020" s="120">
        <f t="shared" si="190"/>
        <v>0</v>
      </c>
      <c r="T1020" s="120" t="str">
        <f t="shared" si="182"/>
        <v>정</v>
      </c>
      <c r="U1020" s="113">
        <f>IFERROR(IF(P1020&lt;8,기준정보!$H$7-N1020,0),0)</f>
        <v>0</v>
      </c>
      <c r="V1020" s="120">
        <f t="shared" si="191"/>
        <v>0</v>
      </c>
      <c r="W1020" s="110"/>
    </row>
    <row r="1021" spans="1:23">
      <c r="A1021" s="89" t="s">
        <v>1298</v>
      </c>
      <c r="B1021" s="89" t="s">
        <v>299</v>
      </c>
      <c r="C1021" s="89" t="s">
        <v>47</v>
      </c>
      <c r="D1021" s="89" t="s">
        <v>1306</v>
      </c>
      <c r="E1021" s="89" t="s">
        <v>1307</v>
      </c>
      <c r="F1021" s="102">
        <f t="shared" si="181"/>
        <v>43909</v>
      </c>
      <c r="G1021" s="125" t="str">
        <f t="shared" si="183"/>
        <v>3월</v>
      </c>
      <c r="H1021" s="108">
        <f t="shared" si="184"/>
        <v>4</v>
      </c>
      <c r="I1021" s="108" t="str">
        <f>VLOOKUP(H1021,기준정보!D:E,2,FALSE)</f>
        <v>목</v>
      </c>
      <c r="J1021" s="110" t="str">
        <f>IFERROR(VLOOKUP(F1021,기준정보!A:B,2,FALSE),"")</f>
        <v/>
      </c>
      <c r="K1021" s="110" t="str">
        <f t="shared" si="185"/>
        <v>정상근무</v>
      </c>
      <c r="L1021" s="113">
        <f>IFERROR(IF(E1021-D1021&lt;0,기준정보!$H$11-공여사들_가공!D1021+공여사들_가공!E1021,E1021-D1021),"")</f>
        <v>0.52583333333333337</v>
      </c>
      <c r="M1021" s="113" t="str">
        <f>IF(E1021&gt;=기준정보!$H$4,기준정보!$H$6,IF(E1021&gt;=기준정보!$H$3,E1021-기준정보!$H$3,IF(E1021&gt;=기준정보!$H$2,기준정보!$H$5,IF(E1021&gt;=기준정보!$H$1,E1021-기준정보!$H$1,0))))</f>
        <v>2:00:00</v>
      </c>
      <c r="N1021" s="113">
        <f t="shared" si="186"/>
        <v>0.44250000000000006</v>
      </c>
      <c r="O1021" s="114">
        <f t="shared" si="187"/>
        <v>10.620000000000001</v>
      </c>
      <c r="P1021" s="120">
        <f t="shared" si="188"/>
        <v>10</v>
      </c>
      <c r="Q1021" s="120">
        <f t="shared" si="189"/>
        <v>8</v>
      </c>
      <c r="R1021" s="120">
        <f t="shared" si="192"/>
        <v>2</v>
      </c>
      <c r="S1021" s="120">
        <f t="shared" si="190"/>
        <v>0</v>
      </c>
      <c r="T1021" s="120" t="str">
        <f t="shared" si="182"/>
        <v>정</v>
      </c>
      <c r="U1021" s="113">
        <f>IFERROR(IF(P1021&lt;8,기준정보!$H$7-N1021,0),0)</f>
        <v>0</v>
      </c>
      <c r="V1021" s="120">
        <f t="shared" si="191"/>
        <v>0</v>
      </c>
      <c r="W1021" s="110"/>
    </row>
    <row r="1022" spans="1:23">
      <c r="A1022" s="89" t="s">
        <v>1298</v>
      </c>
      <c r="B1022" s="89" t="s">
        <v>300</v>
      </c>
      <c r="C1022" s="89" t="s">
        <v>47</v>
      </c>
      <c r="D1022" s="89" t="s">
        <v>1308</v>
      </c>
      <c r="E1022" s="89" t="s">
        <v>1309</v>
      </c>
      <c r="F1022" s="102">
        <f t="shared" si="181"/>
        <v>43909</v>
      </c>
      <c r="G1022" s="125" t="str">
        <f t="shared" si="183"/>
        <v>3월</v>
      </c>
      <c r="H1022" s="108">
        <f t="shared" si="184"/>
        <v>4</v>
      </c>
      <c r="I1022" s="108" t="str">
        <f>VLOOKUP(H1022,기준정보!D:E,2,FALSE)</f>
        <v>목</v>
      </c>
      <c r="J1022" s="110" t="str">
        <f>IFERROR(VLOOKUP(F1022,기준정보!A:B,2,FALSE),"")</f>
        <v/>
      </c>
      <c r="K1022" s="110" t="str">
        <f t="shared" si="185"/>
        <v>정상근무</v>
      </c>
      <c r="L1022" s="113">
        <f>IFERROR(IF(E1022-D1022&lt;0,기준정보!$H$11-공여사들_가공!D1022+공여사들_가공!E1022,E1022-D1022),"")</f>
        <v>0.51064814814814818</v>
      </c>
      <c r="M1022" s="113" t="str">
        <f>IF(E1022&gt;=기준정보!$H$4,기준정보!$H$6,IF(E1022&gt;=기준정보!$H$3,E1022-기준정보!$H$3,IF(E1022&gt;=기준정보!$H$2,기준정보!$H$5,IF(E1022&gt;=기준정보!$H$1,E1022-기준정보!$H$1,0))))</f>
        <v>2:00:00</v>
      </c>
      <c r="N1022" s="113">
        <f t="shared" si="186"/>
        <v>0.42731481481481487</v>
      </c>
      <c r="O1022" s="114">
        <f t="shared" si="187"/>
        <v>10.255555555555556</v>
      </c>
      <c r="P1022" s="120">
        <f t="shared" si="188"/>
        <v>10</v>
      </c>
      <c r="Q1022" s="120">
        <f t="shared" si="189"/>
        <v>8</v>
      </c>
      <c r="R1022" s="120">
        <f t="shared" si="192"/>
        <v>2</v>
      </c>
      <c r="S1022" s="120">
        <f t="shared" si="190"/>
        <v>0</v>
      </c>
      <c r="T1022" s="120" t="str">
        <f t="shared" si="182"/>
        <v>정</v>
      </c>
      <c r="U1022" s="113">
        <f>IFERROR(IF(P1022&lt;8,기준정보!$H$7-N1022,0),0)</f>
        <v>0</v>
      </c>
      <c r="V1022" s="120">
        <f t="shared" si="191"/>
        <v>0</v>
      </c>
      <c r="W1022" s="110"/>
    </row>
    <row r="1023" spans="1:23">
      <c r="A1023" s="89" t="s">
        <v>1298</v>
      </c>
      <c r="B1023" s="89" t="s">
        <v>301</v>
      </c>
      <c r="C1023" s="89" t="s">
        <v>44</v>
      </c>
      <c r="D1023" s="89" t="s">
        <v>1310</v>
      </c>
      <c r="E1023" s="89" t="s">
        <v>1311</v>
      </c>
      <c r="F1023" s="102">
        <f t="shared" si="181"/>
        <v>43909</v>
      </c>
      <c r="G1023" s="125" t="str">
        <f t="shared" si="183"/>
        <v>3월</v>
      </c>
      <c r="H1023" s="108">
        <f t="shared" si="184"/>
        <v>4</v>
      </c>
      <c r="I1023" s="108" t="str">
        <f>VLOOKUP(H1023,기준정보!D:E,2,FALSE)</f>
        <v>목</v>
      </c>
      <c r="J1023" s="110" t="str">
        <f>IFERROR(VLOOKUP(F1023,기준정보!A:B,2,FALSE),"")</f>
        <v/>
      </c>
      <c r="K1023" s="110" t="str">
        <f t="shared" si="185"/>
        <v>정상근무</v>
      </c>
      <c r="L1023" s="113">
        <f>IFERROR(IF(E1023-D1023&lt;0,기준정보!$H$11-공여사들_가공!D1023+공여사들_가공!E1023,E1023-D1023),"")</f>
        <v>0.54208333333333336</v>
      </c>
      <c r="M1023" s="113" t="str">
        <f>IF(E1023&gt;=기준정보!$H$4,기준정보!$H$6,IF(E1023&gt;=기준정보!$H$3,E1023-기준정보!$H$3,IF(E1023&gt;=기준정보!$H$2,기준정보!$H$5,IF(E1023&gt;=기준정보!$H$1,E1023-기준정보!$H$1,0))))</f>
        <v>2:00:00</v>
      </c>
      <c r="N1023" s="113">
        <f t="shared" si="186"/>
        <v>0.45875000000000005</v>
      </c>
      <c r="O1023" s="114">
        <f t="shared" si="187"/>
        <v>11.01</v>
      </c>
      <c r="P1023" s="120">
        <f t="shared" si="188"/>
        <v>11</v>
      </c>
      <c r="Q1023" s="120">
        <f t="shared" si="189"/>
        <v>8</v>
      </c>
      <c r="R1023" s="120">
        <f t="shared" si="192"/>
        <v>3</v>
      </c>
      <c r="S1023" s="120">
        <f t="shared" si="190"/>
        <v>0</v>
      </c>
      <c r="T1023" s="120" t="str">
        <f t="shared" si="182"/>
        <v>정</v>
      </c>
      <c r="U1023" s="113">
        <f>IFERROR(IF(P1023&lt;8,기준정보!$H$7-N1023,0),0)</f>
        <v>0</v>
      </c>
      <c r="V1023" s="120">
        <f t="shared" si="191"/>
        <v>0</v>
      </c>
      <c r="W1023" s="110"/>
    </row>
    <row r="1024" spans="1:23">
      <c r="A1024" s="89" t="s">
        <v>1298</v>
      </c>
      <c r="B1024" s="89" t="s">
        <v>288</v>
      </c>
      <c r="C1024" s="89" t="s">
        <v>45</v>
      </c>
      <c r="D1024" s="89" t="s">
        <v>272</v>
      </c>
      <c r="E1024" s="89" t="s">
        <v>1312</v>
      </c>
      <c r="F1024" s="102">
        <f t="shared" si="181"/>
        <v>43909</v>
      </c>
      <c r="G1024" s="125" t="str">
        <f t="shared" si="183"/>
        <v>3월</v>
      </c>
      <c r="H1024" s="108">
        <f t="shared" si="184"/>
        <v>4</v>
      </c>
      <c r="I1024" s="108" t="str">
        <f>VLOOKUP(H1024,기준정보!D:E,2,FALSE)</f>
        <v>목</v>
      </c>
      <c r="J1024" s="110" t="str">
        <f>IFERROR(VLOOKUP(F1024,기준정보!A:B,2,FALSE),"")</f>
        <v/>
      </c>
      <c r="K1024" s="110" t="str">
        <f t="shared" si="185"/>
        <v>정상근무</v>
      </c>
      <c r="L1024" s="113">
        <f>IFERROR(IF(E1024-D1024&lt;0,기준정보!$H$11-공여사들_가공!D1024+공여사들_가공!E1024,E1024-D1024),"")</f>
        <v>0.50370370370370354</v>
      </c>
      <c r="M1024" s="113" t="str">
        <f>IF(E1024&gt;=기준정보!$H$4,기준정보!$H$6,IF(E1024&gt;=기준정보!$H$3,E1024-기준정보!$H$3,IF(E1024&gt;=기준정보!$H$2,기준정보!$H$5,IF(E1024&gt;=기준정보!$H$1,E1024-기준정보!$H$1,0))))</f>
        <v>2:00:00</v>
      </c>
      <c r="N1024" s="113">
        <f t="shared" si="186"/>
        <v>0.42037037037037023</v>
      </c>
      <c r="O1024" s="114">
        <f t="shared" si="187"/>
        <v>10.08888888888889</v>
      </c>
      <c r="P1024" s="120">
        <f t="shared" si="188"/>
        <v>10</v>
      </c>
      <c r="Q1024" s="120">
        <f t="shared" si="189"/>
        <v>8</v>
      </c>
      <c r="R1024" s="120">
        <f t="shared" si="192"/>
        <v>2</v>
      </c>
      <c r="S1024" s="120">
        <f t="shared" si="190"/>
        <v>0</v>
      </c>
      <c r="T1024" s="120" t="str">
        <f t="shared" si="182"/>
        <v>정</v>
      </c>
      <c r="U1024" s="113">
        <f>IFERROR(IF(P1024&lt;8,기준정보!$H$7-N1024,0),0)</f>
        <v>0</v>
      </c>
      <c r="V1024" s="120">
        <f t="shared" si="191"/>
        <v>0</v>
      </c>
      <c r="W1024" s="110"/>
    </row>
    <row r="1025" spans="1:23">
      <c r="A1025" s="89" t="s">
        <v>1298</v>
      </c>
      <c r="B1025" s="89" t="s">
        <v>289</v>
      </c>
      <c r="C1025" s="89" t="s">
        <v>44</v>
      </c>
      <c r="D1025" s="89" t="s">
        <v>1313</v>
      </c>
      <c r="E1025" s="89" t="s">
        <v>50</v>
      </c>
      <c r="F1025" s="102">
        <f t="shared" si="181"/>
        <v>43909</v>
      </c>
      <c r="G1025" s="125" t="str">
        <f t="shared" si="183"/>
        <v>3월</v>
      </c>
      <c r="H1025" s="108">
        <f t="shared" si="184"/>
        <v>4</v>
      </c>
      <c r="I1025" s="108" t="str">
        <f>VLOOKUP(H1025,기준정보!D:E,2,FALSE)</f>
        <v>목</v>
      </c>
      <c r="J1025" s="110" t="str">
        <f>IFERROR(VLOOKUP(F1025,기준정보!A:B,2,FALSE),"")</f>
        <v/>
      </c>
      <c r="K1025" s="110" t="str">
        <f t="shared" si="185"/>
        <v>정상근무</v>
      </c>
      <c r="L1025" s="113" t="str">
        <f>IFERROR(IF(E1025-D1025&lt;0,기준정보!$H$11-공여사들_가공!D1025+공여사들_가공!E1025,E1025-D1025),"")</f>
        <v/>
      </c>
      <c r="M1025" s="113">
        <f>IF(E1025&gt;=기준정보!$H$4,기준정보!$H$6,IF(E1025&gt;=기준정보!$H$3,E1025-기준정보!$H$3,IF(E1025&gt;=기준정보!$H$2,기준정보!$H$5,IF(E1025&gt;=기준정보!$H$1,E1025-기준정보!$H$1,0))))</f>
        <v>0</v>
      </c>
      <c r="N1025" s="113" t="str">
        <f t="shared" si="186"/>
        <v/>
      </c>
      <c r="O1025" s="114" t="str">
        <f t="shared" si="187"/>
        <v/>
      </c>
      <c r="P1025" s="120">
        <f t="shared" si="188"/>
        <v>0</v>
      </c>
      <c r="Q1025" s="120">
        <f t="shared" si="189"/>
        <v>0</v>
      </c>
      <c r="R1025" s="120">
        <f t="shared" si="192"/>
        <v>0</v>
      </c>
      <c r="S1025" s="120">
        <f t="shared" si="190"/>
        <v>0</v>
      </c>
      <c r="T1025" s="120" t="str">
        <f t="shared" si="182"/>
        <v/>
      </c>
      <c r="U1025" s="113">
        <f>IFERROR(IF(P1025&lt;8,기준정보!$H$7-N1025,0),0)</f>
        <v>0</v>
      </c>
      <c r="V1025" s="120">
        <f t="shared" si="191"/>
        <v>0</v>
      </c>
      <c r="W1025" s="110"/>
    </row>
    <row r="1026" spans="1:23">
      <c r="A1026" s="89" t="s">
        <v>1298</v>
      </c>
      <c r="B1026" s="89" t="s">
        <v>290</v>
      </c>
      <c r="C1026" s="89" t="s">
        <v>49</v>
      </c>
      <c r="D1026" s="89" t="s">
        <v>856</v>
      </c>
      <c r="E1026" s="89" t="s">
        <v>50</v>
      </c>
      <c r="F1026" s="102">
        <f t="shared" ref="F1026:F1089" si="193">DATE(LEFT(A1026,4),MID(A1026,6,2),MID(A1026,9,2))</f>
        <v>43909</v>
      </c>
      <c r="G1026" s="125" t="str">
        <f t="shared" si="183"/>
        <v>3월</v>
      </c>
      <c r="H1026" s="108">
        <f t="shared" si="184"/>
        <v>4</v>
      </c>
      <c r="I1026" s="108" t="str">
        <f>VLOOKUP(H1026,기준정보!D:E,2,FALSE)</f>
        <v>목</v>
      </c>
      <c r="J1026" s="110" t="str">
        <f>IFERROR(VLOOKUP(F1026,기준정보!A:B,2,FALSE),"")</f>
        <v/>
      </c>
      <c r="K1026" s="110" t="str">
        <f t="shared" si="185"/>
        <v>정상근무</v>
      </c>
      <c r="L1026" s="113" t="str">
        <f>IFERROR(IF(E1026-D1026&lt;0,기준정보!$H$11-공여사들_가공!D1026+공여사들_가공!E1026,E1026-D1026),"")</f>
        <v/>
      </c>
      <c r="M1026" s="113">
        <f>IF(E1026&gt;=기준정보!$H$4,기준정보!$H$6,IF(E1026&gt;=기준정보!$H$3,E1026-기준정보!$H$3,IF(E1026&gt;=기준정보!$H$2,기준정보!$H$5,IF(E1026&gt;=기준정보!$H$1,E1026-기준정보!$H$1,0))))</f>
        <v>0</v>
      </c>
      <c r="N1026" s="113" t="str">
        <f t="shared" si="186"/>
        <v/>
      </c>
      <c r="O1026" s="114" t="str">
        <f t="shared" si="187"/>
        <v/>
      </c>
      <c r="P1026" s="120">
        <f t="shared" si="188"/>
        <v>0</v>
      </c>
      <c r="Q1026" s="120">
        <f t="shared" si="189"/>
        <v>0</v>
      </c>
      <c r="R1026" s="120">
        <f t="shared" si="192"/>
        <v>0</v>
      </c>
      <c r="S1026" s="120">
        <f t="shared" si="190"/>
        <v>0</v>
      </c>
      <c r="T1026" s="120" t="str">
        <f t="shared" ref="T1026:T1089" si="194">IF(AND(K1026="휴무",P1026&gt;0),"특",IF(P1026&gt;0,"정",""))</f>
        <v/>
      </c>
      <c r="U1026" s="113">
        <f>IFERROR(IF(P1026&lt;8,기준정보!$H$7-N1026,0),0)</f>
        <v>0</v>
      </c>
      <c r="V1026" s="120">
        <f t="shared" si="191"/>
        <v>0</v>
      </c>
      <c r="W1026" s="110"/>
    </row>
    <row r="1027" spans="1:23">
      <c r="A1027" s="89" t="s">
        <v>1298</v>
      </c>
      <c r="B1027" s="89" t="s">
        <v>291</v>
      </c>
      <c r="C1027" s="89" t="s">
        <v>309</v>
      </c>
      <c r="D1027" s="89" t="s">
        <v>1102</v>
      </c>
      <c r="E1027" s="89" t="s">
        <v>1314</v>
      </c>
      <c r="F1027" s="102">
        <f t="shared" si="193"/>
        <v>43909</v>
      </c>
      <c r="G1027" s="125" t="str">
        <f t="shared" ref="G1027:G1090" si="195">MONTH(F1027)&amp;"월"</f>
        <v>3월</v>
      </c>
      <c r="H1027" s="108">
        <f t="shared" ref="H1027:H1090" si="196">WEEKDAY(F1027,2)</f>
        <v>4</v>
      </c>
      <c r="I1027" s="108" t="str">
        <f>VLOOKUP(H1027,기준정보!D:E,2,FALSE)</f>
        <v>목</v>
      </c>
      <c r="J1027" s="110" t="str">
        <f>IFERROR(VLOOKUP(F1027,기준정보!A:B,2,FALSE),"")</f>
        <v/>
      </c>
      <c r="K1027" s="110" t="str">
        <f t="shared" ref="K1027:K1090" si="197">IF(OR(I1027="토",I1027="일"),"휴무",IF(J1027="","정상근무","휴무"))</f>
        <v>정상근무</v>
      </c>
      <c r="L1027" s="113">
        <f>IFERROR(IF(E1027-D1027&lt;0,기준정보!$H$11-공여사들_가공!D1027+공여사들_가공!E1027,E1027-D1027),"")</f>
        <v>0.40886574074074072</v>
      </c>
      <c r="M1027" s="113">
        <f>IF(E1027&gt;=기준정보!$H$4,기준정보!$H$6,IF(E1027&gt;=기준정보!$H$3,E1027-기준정보!$H$3,IF(E1027&gt;=기준정보!$H$2,기준정보!$H$5,IF(E1027&gt;=기준정보!$H$1,E1027-기준정보!$H$1,0))))</f>
        <v>3.9583333333333304E-2</v>
      </c>
      <c r="N1027" s="113">
        <f t="shared" ref="N1027:N1090" si="198">IFERROR(L1027-M1027,"")</f>
        <v>0.36928240740740742</v>
      </c>
      <c r="O1027" s="114">
        <f t="shared" ref="O1027:O1090" si="199">IFERROR(HOUR(N1027)+MINUTE(N1027)/60+SECOND(N1027)/3600,"")</f>
        <v>8.8627777777777776</v>
      </c>
      <c r="P1027" s="120">
        <f t="shared" ref="P1027:P1090" si="200">IFERROR(ROUNDDOWN(O1027,0),0)</f>
        <v>8</v>
      </c>
      <c r="Q1027" s="120">
        <f t="shared" ref="Q1027:Q1090" si="201">IF(P1027&lt;8,P1027,8)</f>
        <v>8</v>
      </c>
      <c r="R1027" s="120">
        <f t="shared" si="192"/>
        <v>0</v>
      </c>
      <c r="S1027" s="120">
        <f t="shared" ref="S1027:S1090" si="202">P1027-Q1027-R1027</f>
        <v>0</v>
      </c>
      <c r="T1027" s="120" t="str">
        <f t="shared" si="194"/>
        <v>정</v>
      </c>
      <c r="U1027" s="113">
        <f>IFERROR(IF(P1027&lt;8,기준정보!$H$7-N1027,0),0)</f>
        <v>0</v>
      </c>
      <c r="V1027" s="120">
        <f t="shared" ref="V1027:V1090" si="203">ROUND(IFERROR(HOUR(U1027)+MINUTE(U1027)/60+SECOND(U1027)/3600,"")*60,0)</f>
        <v>0</v>
      </c>
      <c r="W1027" s="110"/>
    </row>
    <row r="1028" spans="1:23">
      <c r="A1028" s="89" t="s">
        <v>1298</v>
      </c>
      <c r="B1028" s="89" t="s">
        <v>292</v>
      </c>
      <c r="C1028" s="89" t="s">
        <v>45</v>
      </c>
      <c r="D1028" s="89" t="s">
        <v>200</v>
      </c>
      <c r="E1028" s="89" t="s">
        <v>1315</v>
      </c>
      <c r="F1028" s="102">
        <f t="shared" si="193"/>
        <v>43909</v>
      </c>
      <c r="G1028" s="125" t="str">
        <f t="shared" si="195"/>
        <v>3월</v>
      </c>
      <c r="H1028" s="108">
        <f t="shared" si="196"/>
        <v>4</v>
      </c>
      <c r="I1028" s="108" t="str">
        <f>VLOOKUP(H1028,기준정보!D:E,2,FALSE)</f>
        <v>목</v>
      </c>
      <c r="J1028" s="110" t="str">
        <f>IFERROR(VLOOKUP(F1028,기준정보!A:B,2,FALSE),"")</f>
        <v/>
      </c>
      <c r="K1028" s="110" t="str">
        <f t="shared" si="197"/>
        <v>정상근무</v>
      </c>
      <c r="L1028" s="113">
        <f>IFERROR(IF(E1028-D1028&lt;0,기준정보!$H$11-공여사들_가공!D1028+공여사들_가공!E1028,E1028-D1028),"")</f>
        <v>0.41009259259259256</v>
      </c>
      <c r="M1028" s="113" t="str">
        <f>IF(E1028&gt;=기준정보!$H$4,기준정보!$H$6,IF(E1028&gt;=기준정보!$H$3,E1028-기준정보!$H$3,IF(E1028&gt;=기준정보!$H$2,기준정보!$H$5,IF(E1028&gt;=기준정보!$H$1,E1028-기준정보!$H$1,0))))</f>
        <v>2:00:00</v>
      </c>
      <c r="N1028" s="113">
        <f t="shared" si="198"/>
        <v>0.32675925925925925</v>
      </c>
      <c r="O1028" s="114">
        <f t="shared" si="199"/>
        <v>7.8422222222222215</v>
      </c>
      <c r="P1028" s="120">
        <f t="shared" si="200"/>
        <v>7</v>
      </c>
      <c r="Q1028" s="120">
        <f t="shared" si="201"/>
        <v>7</v>
      </c>
      <c r="R1028" s="120">
        <f t="shared" si="192"/>
        <v>0</v>
      </c>
      <c r="S1028" s="120">
        <f t="shared" si="202"/>
        <v>0</v>
      </c>
      <c r="T1028" s="120" t="str">
        <f t="shared" si="194"/>
        <v>정</v>
      </c>
      <c r="U1028" s="113">
        <f>IFERROR(IF(P1028&lt;8,기준정보!$H$7-N1028,0),0)</f>
        <v>6.5740740740740655E-3</v>
      </c>
      <c r="V1028" s="120">
        <f t="shared" si="203"/>
        <v>9</v>
      </c>
      <c r="W1028" s="110"/>
    </row>
    <row r="1029" spans="1:23">
      <c r="A1029" s="89" t="s">
        <v>1316</v>
      </c>
      <c r="B1029" s="89" t="s">
        <v>294</v>
      </c>
      <c r="C1029" s="89" t="s">
        <v>45</v>
      </c>
      <c r="D1029" s="89" t="s">
        <v>1317</v>
      </c>
      <c r="E1029" s="89" t="s">
        <v>1318</v>
      </c>
      <c r="F1029" s="102">
        <f t="shared" si="193"/>
        <v>43910</v>
      </c>
      <c r="G1029" s="125" t="str">
        <f t="shared" si="195"/>
        <v>3월</v>
      </c>
      <c r="H1029" s="108">
        <f t="shared" si="196"/>
        <v>5</v>
      </c>
      <c r="I1029" s="108" t="str">
        <f>VLOOKUP(H1029,기준정보!D:E,2,FALSE)</f>
        <v>금</v>
      </c>
      <c r="J1029" s="110" t="str">
        <f>IFERROR(VLOOKUP(F1029,기준정보!A:B,2,FALSE),"")</f>
        <v/>
      </c>
      <c r="K1029" s="110" t="str">
        <f t="shared" si="197"/>
        <v>정상근무</v>
      </c>
      <c r="L1029" s="113">
        <f>IFERROR(IF(E1029-D1029&lt;0,기준정보!$H$11-공여사들_가공!D1029+공여사들_가공!E1029,E1029-D1029),"")</f>
        <v>0.50854166666666667</v>
      </c>
      <c r="M1029" s="113" t="str">
        <f>IF(E1029&gt;=기준정보!$H$4,기준정보!$H$6,IF(E1029&gt;=기준정보!$H$3,E1029-기준정보!$H$3,IF(E1029&gt;=기준정보!$H$2,기준정보!$H$5,IF(E1029&gt;=기준정보!$H$1,E1029-기준정보!$H$1,0))))</f>
        <v>2:00:00</v>
      </c>
      <c r="N1029" s="113">
        <f t="shared" si="198"/>
        <v>0.42520833333333335</v>
      </c>
      <c r="O1029" s="114">
        <f t="shared" si="199"/>
        <v>10.205</v>
      </c>
      <c r="P1029" s="120">
        <f t="shared" si="200"/>
        <v>10</v>
      </c>
      <c r="Q1029" s="120">
        <f t="shared" si="201"/>
        <v>8</v>
      </c>
      <c r="R1029" s="120">
        <f t="shared" si="192"/>
        <v>2</v>
      </c>
      <c r="S1029" s="120">
        <f t="shared" si="202"/>
        <v>0</v>
      </c>
      <c r="T1029" s="120" t="str">
        <f t="shared" si="194"/>
        <v>정</v>
      </c>
      <c r="U1029" s="113">
        <f>IFERROR(IF(P1029&lt;8,기준정보!$H$7-N1029,0),0)</f>
        <v>0</v>
      </c>
      <c r="V1029" s="120">
        <f t="shared" si="203"/>
        <v>0</v>
      </c>
      <c r="W1029" s="110"/>
    </row>
    <row r="1030" spans="1:23">
      <c r="A1030" s="89" t="s">
        <v>1316</v>
      </c>
      <c r="B1030" s="89" t="s">
        <v>295</v>
      </c>
      <c r="C1030" s="89" t="s">
        <v>43</v>
      </c>
      <c r="D1030" s="89" t="s">
        <v>1319</v>
      </c>
      <c r="E1030" s="89" t="s">
        <v>1320</v>
      </c>
      <c r="F1030" s="102">
        <f t="shared" si="193"/>
        <v>43910</v>
      </c>
      <c r="G1030" s="125" t="str">
        <f t="shared" si="195"/>
        <v>3월</v>
      </c>
      <c r="H1030" s="108">
        <f t="shared" si="196"/>
        <v>5</v>
      </c>
      <c r="I1030" s="108" t="str">
        <f>VLOOKUP(H1030,기준정보!D:E,2,FALSE)</f>
        <v>금</v>
      </c>
      <c r="J1030" s="110" t="str">
        <f>IFERROR(VLOOKUP(F1030,기준정보!A:B,2,FALSE),"")</f>
        <v/>
      </c>
      <c r="K1030" s="110" t="str">
        <f t="shared" si="197"/>
        <v>정상근무</v>
      </c>
      <c r="L1030" s="113">
        <f>IFERROR(IF(E1030-D1030&lt;0,기준정보!$H$11-공여사들_가공!D1030+공여사들_가공!E1030,E1030-D1030),"")</f>
        <v>0.37281249999999999</v>
      </c>
      <c r="M1030" s="113">
        <f>IF(E1030&gt;=기준정보!$H$4,기준정보!$H$6,IF(E1030&gt;=기준정보!$H$3,E1030-기준정보!$H$3,IF(E1030&gt;=기준정보!$H$2,기준정보!$H$5,IF(E1030&gt;=기준정보!$H$1,E1030-기준정보!$H$1,0))))</f>
        <v>1.8981481481481488E-3</v>
      </c>
      <c r="N1030" s="113">
        <f t="shared" si="198"/>
        <v>0.37091435185185184</v>
      </c>
      <c r="O1030" s="114">
        <f t="shared" si="199"/>
        <v>8.9019444444444442</v>
      </c>
      <c r="P1030" s="120">
        <f t="shared" si="200"/>
        <v>8</v>
      </c>
      <c r="Q1030" s="120">
        <f t="shared" si="201"/>
        <v>8</v>
      </c>
      <c r="R1030" s="120">
        <f t="shared" si="192"/>
        <v>0</v>
      </c>
      <c r="S1030" s="120">
        <f t="shared" si="202"/>
        <v>0</v>
      </c>
      <c r="T1030" s="120" t="str">
        <f t="shared" si="194"/>
        <v>정</v>
      </c>
      <c r="U1030" s="113">
        <f>IFERROR(IF(P1030&lt;8,기준정보!$H$7-N1030,0),0)</f>
        <v>0</v>
      </c>
      <c r="V1030" s="120">
        <f t="shared" si="203"/>
        <v>0</v>
      </c>
      <c r="W1030" s="110"/>
    </row>
    <row r="1031" spans="1:23">
      <c r="A1031" s="89" t="s">
        <v>1316</v>
      </c>
      <c r="B1031" s="89" t="s">
        <v>296</v>
      </c>
      <c r="C1031" s="89" t="s">
        <v>46</v>
      </c>
      <c r="D1031" s="89" t="s">
        <v>1321</v>
      </c>
      <c r="E1031" s="89" t="s">
        <v>1322</v>
      </c>
      <c r="F1031" s="102">
        <f t="shared" si="193"/>
        <v>43910</v>
      </c>
      <c r="G1031" s="125" t="str">
        <f t="shared" si="195"/>
        <v>3월</v>
      </c>
      <c r="H1031" s="108">
        <f t="shared" si="196"/>
        <v>5</v>
      </c>
      <c r="I1031" s="108" t="str">
        <f>VLOOKUP(H1031,기준정보!D:E,2,FALSE)</f>
        <v>금</v>
      </c>
      <c r="J1031" s="110" t="str">
        <f>IFERROR(VLOOKUP(F1031,기준정보!A:B,2,FALSE),"")</f>
        <v/>
      </c>
      <c r="K1031" s="110" t="str">
        <f t="shared" si="197"/>
        <v>정상근무</v>
      </c>
      <c r="L1031" s="113">
        <f>IFERROR(IF(E1031-D1031&lt;0,기준정보!$H$11-공여사들_가공!D1031+공여사들_가공!E1031,E1031-D1031),"")</f>
        <v>0.36804398148148149</v>
      </c>
      <c r="M1031" s="113">
        <f>IF(E1031&gt;=기준정보!$H$4,기준정보!$H$6,IF(E1031&gt;=기준정보!$H$3,E1031-기준정보!$H$3,IF(E1031&gt;=기준정보!$H$2,기준정보!$H$5,IF(E1031&gt;=기준정보!$H$1,E1031-기준정보!$H$1,0))))</f>
        <v>1.2407407407407423E-2</v>
      </c>
      <c r="N1031" s="113">
        <f t="shared" si="198"/>
        <v>0.35563657407407406</v>
      </c>
      <c r="O1031" s="114">
        <f t="shared" si="199"/>
        <v>8.5352777777777771</v>
      </c>
      <c r="P1031" s="120">
        <f t="shared" si="200"/>
        <v>8</v>
      </c>
      <c r="Q1031" s="120">
        <f t="shared" si="201"/>
        <v>8</v>
      </c>
      <c r="R1031" s="120">
        <f t="shared" si="192"/>
        <v>0</v>
      </c>
      <c r="S1031" s="120">
        <f t="shared" si="202"/>
        <v>0</v>
      </c>
      <c r="T1031" s="120" t="str">
        <f t="shared" si="194"/>
        <v>정</v>
      </c>
      <c r="U1031" s="113">
        <f>IFERROR(IF(P1031&lt;8,기준정보!$H$7-N1031,0),0)</f>
        <v>0</v>
      </c>
      <c r="V1031" s="120">
        <f t="shared" si="203"/>
        <v>0</v>
      </c>
      <c r="W1031" s="110"/>
    </row>
    <row r="1032" spans="1:23">
      <c r="A1032" s="89" t="s">
        <v>1316</v>
      </c>
      <c r="B1032" s="89" t="s">
        <v>297</v>
      </c>
      <c r="C1032" s="89" t="s">
        <v>45</v>
      </c>
      <c r="D1032" s="89" t="s">
        <v>111</v>
      </c>
      <c r="E1032" s="89" t="s">
        <v>1323</v>
      </c>
      <c r="F1032" s="102">
        <f t="shared" si="193"/>
        <v>43910</v>
      </c>
      <c r="G1032" s="125" t="str">
        <f t="shared" si="195"/>
        <v>3월</v>
      </c>
      <c r="H1032" s="108">
        <f t="shared" si="196"/>
        <v>5</v>
      </c>
      <c r="I1032" s="108" t="str">
        <f>VLOOKUP(H1032,기준정보!D:E,2,FALSE)</f>
        <v>금</v>
      </c>
      <c r="J1032" s="110" t="str">
        <f>IFERROR(VLOOKUP(F1032,기준정보!A:B,2,FALSE),"")</f>
        <v/>
      </c>
      <c r="K1032" s="110" t="str">
        <f t="shared" si="197"/>
        <v>정상근무</v>
      </c>
      <c r="L1032" s="113">
        <f>IFERROR(IF(E1032-D1032&lt;0,기준정보!$H$11-공여사들_가공!D1032+공여사들_가공!E1032,E1032-D1032),"")</f>
        <v>0.34716435185185185</v>
      </c>
      <c r="M1032" s="113" t="str">
        <f>IF(E1032&gt;=기준정보!$H$4,기준정보!$H$6,IF(E1032&gt;=기준정보!$H$3,E1032-기준정보!$H$3,IF(E1032&gt;=기준정보!$H$2,기준정보!$H$5,IF(E1032&gt;=기준정보!$H$1,E1032-기준정보!$H$1,0))))</f>
        <v>1:00:00</v>
      </c>
      <c r="N1032" s="113">
        <f t="shared" si="198"/>
        <v>0.30549768518518516</v>
      </c>
      <c r="O1032" s="114">
        <f t="shared" si="199"/>
        <v>7.3319444444444439</v>
      </c>
      <c r="P1032" s="120">
        <f t="shared" si="200"/>
        <v>7</v>
      </c>
      <c r="Q1032" s="120">
        <f t="shared" si="201"/>
        <v>7</v>
      </c>
      <c r="R1032" s="120">
        <f t="shared" si="192"/>
        <v>0</v>
      </c>
      <c r="S1032" s="120">
        <f t="shared" si="202"/>
        <v>0</v>
      </c>
      <c r="T1032" s="120" t="str">
        <f t="shared" si="194"/>
        <v>정</v>
      </c>
      <c r="U1032" s="113">
        <f>IFERROR(IF(P1032&lt;8,기준정보!$H$7-N1032,0),0)</f>
        <v>2.7835648148148151E-2</v>
      </c>
      <c r="V1032" s="120">
        <f t="shared" si="203"/>
        <v>40</v>
      </c>
      <c r="W1032" s="110"/>
    </row>
    <row r="1033" spans="1:23">
      <c r="A1033" s="89" t="s">
        <v>1316</v>
      </c>
      <c r="B1033" s="89" t="s">
        <v>298</v>
      </c>
      <c r="C1033" s="89" t="s">
        <v>48</v>
      </c>
      <c r="D1033" s="89" t="s">
        <v>1324</v>
      </c>
      <c r="E1033" s="89" t="s">
        <v>1325</v>
      </c>
      <c r="F1033" s="102">
        <f t="shared" si="193"/>
        <v>43910</v>
      </c>
      <c r="G1033" s="125" t="str">
        <f t="shared" si="195"/>
        <v>3월</v>
      </c>
      <c r="H1033" s="108">
        <f t="shared" si="196"/>
        <v>5</v>
      </c>
      <c r="I1033" s="108" t="str">
        <f>VLOOKUP(H1033,기준정보!D:E,2,FALSE)</f>
        <v>금</v>
      </c>
      <c r="J1033" s="110" t="str">
        <f>IFERROR(VLOOKUP(F1033,기준정보!A:B,2,FALSE),"")</f>
        <v/>
      </c>
      <c r="K1033" s="110" t="str">
        <f t="shared" si="197"/>
        <v>정상근무</v>
      </c>
      <c r="L1033" s="113">
        <f>IFERROR(IF(E1033-D1033&lt;0,기준정보!$H$11-공여사들_가공!D1033+공여사들_가공!E1033,E1033-D1033),"")</f>
        <v>0.47385416666666674</v>
      </c>
      <c r="M1033" s="113" t="str">
        <f>IF(E1033&gt;=기준정보!$H$4,기준정보!$H$6,IF(E1033&gt;=기준정보!$H$3,E1033-기준정보!$H$3,IF(E1033&gt;=기준정보!$H$2,기준정보!$H$5,IF(E1033&gt;=기준정보!$H$1,E1033-기준정보!$H$1,0))))</f>
        <v>2:00:00</v>
      </c>
      <c r="N1033" s="113">
        <f t="shared" si="198"/>
        <v>0.39052083333333343</v>
      </c>
      <c r="O1033" s="114">
        <f t="shared" si="199"/>
        <v>9.3725000000000005</v>
      </c>
      <c r="P1033" s="120">
        <f t="shared" si="200"/>
        <v>9</v>
      </c>
      <c r="Q1033" s="120">
        <f t="shared" si="201"/>
        <v>8</v>
      </c>
      <c r="R1033" s="120">
        <f t="shared" si="192"/>
        <v>1</v>
      </c>
      <c r="S1033" s="120">
        <f t="shared" si="202"/>
        <v>0</v>
      </c>
      <c r="T1033" s="120" t="str">
        <f t="shared" si="194"/>
        <v>정</v>
      </c>
      <c r="U1033" s="113">
        <f>IFERROR(IF(P1033&lt;8,기준정보!$H$7-N1033,0),0)</f>
        <v>0</v>
      </c>
      <c r="V1033" s="120">
        <f t="shared" si="203"/>
        <v>0</v>
      </c>
      <c r="W1033" s="110"/>
    </row>
    <row r="1034" spans="1:23">
      <c r="A1034" s="89" t="s">
        <v>1316</v>
      </c>
      <c r="B1034" s="89" t="s">
        <v>299</v>
      </c>
      <c r="C1034" s="89" t="s">
        <v>47</v>
      </c>
      <c r="D1034" s="89" t="s">
        <v>50</v>
      </c>
      <c r="E1034" s="89" t="s">
        <v>50</v>
      </c>
      <c r="F1034" s="102">
        <f t="shared" si="193"/>
        <v>43910</v>
      </c>
      <c r="G1034" s="125" t="str">
        <f t="shared" si="195"/>
        <v>3월</v>
      </c>
      <c r="H1034" s="108">
        <f t="shared" si="196"/>
        <v>5</v>
      </c>
      <c r="I1034" s="108" t="str">
        <f>VLOOKUP(H1034,기준정보!D:E,2,FALSE)</f>
        <v>금</v>
      </c>
      <c r="J1034" s="110" t="str">
        <f>IFERROR(VLOOKUP(F1034,기준정보!A:B,2,FALSE),"")</f>
        <v/>
      </c>
      <c r="K1034" s="110" t="str">
        <f t="shared" si="197"/>
        <v>정상근무</v>
      </c>
      <c r="L1034" s="113" t="str">
        <f>IFERROR(IF(E1034-D1034&lt;0,기준정보!$H$11-공여사들_가공!D1034+공여사들_가공!E1034,E1034-D1034),"")</f>
        <v/>
      </c>
      <c r="M1034" s="113">
        <f>IF(E1034&gt;=기준정보!$H$4,기준정보!$H$6,IF(E1034&gt;=기준정보!$H$3,E1034-기준정보!$H$3,IF(E1034&gt;=기준정보!$H$2,기준정보!$H$5,IF(E1034&gt;=기준정보!$H$1,E1034-기준정보!$H$1,0))))</f>
        <v>0</v>
      </c>
      <c r="N1034" s="113" t="str">
        <f t="shared" si="198"/>
        <v/>
      </c>
      <c r="O1034" s="114" t="str">
        <f t="shared" si="199"/>
        <v/>
      </c>
      <c r="P1034" s="120">
        <f t="shared" si="200"/>
        <v>0</v>
      </c>
      <c r="Q1034" s="120">
        <f t="shared" si="201"/>
        <v>0</v>
      </c>
      <c r="R1034" s="120">
        <f t="shared" si="192"/>
        <v>0</v>
      </c>
      <c r="S1034" s="120">
        <f t="shared" si="202"/>
        <v>0</v>
      </c>
      <c r="T1034" s="120" t="str">
        <f t="shared" si="194"/>
        <v/>
      </c>
      <c r="U1034" s="113">
        <f>IFERROR(IF(P1034&lt;8,기준정보!$H$7-N1034,0),0)</f>
        <v>0</v>
      </c>
      <c r="V1034" s="120">
        <f t="shared" si="203"/>
        <v>0</v>
      </c>
      <c r="W1034" s="110"/>
    </row>
    <row r="1035" spans="1:23">
      <c r="A1035" s="89" t="s">
        <v>1316</v>
      </c>
      <c r="B1035" s="89" t="s">
        <v>300</v>
      </c>
      <c r="C1035" s="89" t="s">
        <v>47</v>
      </c>
      <c r="D1035" s="89" t="s">
        <v>152</v>
      </c>
      <c r="E1035" s="89" t="s">
        <v>1216</v>
      </c>
      <c r="F1035" s="102">
        <f t="shared" si="193"/>
        <v>43910</v>
      </c>
      <c r="G1035" s="125" t="str">
        <f t="shared" si="195"/>
        <v>3월</v>
      </c>
      <c r="H1035" s="108">
        <f t="shared" si="196"/>
        <v>5</v>
      </c>
      <c r="I1035" s="108" t="str">
        <f>VLOOKUP(H1035,기준정보!D:E,2,FALSE)</f>
        <v>금</v>
      </c>
      <c r="J1035" s="110" t="str">
        <f>IFERROR(VLOOKUP(F1035,기준정보!A:B,2,FALSE),"")</f>
        <v/>
      </c>
      <c r="K1035" s="110" t="str">
        <f t="shared" si="197"/>
        <v>정상근무</v>
      </c>
      <c r="L1035" s="113">
        <f>IFERROR(IF(E1035-D1035&lt;0,기준정보!$H$11-공여사들_가공!D1035+공여사들_가공!E1035,E1035-D1035),"")</f>
        <v>0.52144675925925932</v>
      </c>
      <c r="M1035" s="113" t="str">
        <f>IF(E1035&gt;=기준정보!$H$4,기준정보!$H$6,IF(E1035&gt;=기준정보!$H$3,E1035-기준정보!$H$3,IF(E1035&gt;=기준정보!$H$2,기준정보!$H$5,IF(E1035&gt;=기준정보!$H$1,E1035-기준정보!$H$1,0))))</f>
        <v>2:00:00</v>
      </c>
      <c r="N1035" s="113">
        <f t="shared" si="198"/>
        <v>0.438113425925926</v>
      </c>
      <c r="O1035" s="114">
        <f t="shared" si="199"/>
        <v>10.514722222222222</v>
      </c>
      <c r="P1035" s="120">
        <f t="shared" si="200"/>
        <v>10</v>
      </c>
      <c r="Q1035" s="120">
        <f t="shared" si="201"/>
        <v>8</v>
      </c>
      <c r="R1035" s="120">
        <f t="shared" si="192"/>
        <v>2</v>
      </c>
      <c r="S1035" s="120">
        <f t="shared" si="202"/>
        <v>0</v>
      </c>
      <c r="T1035" s="120" t="str">
        <f t="shared" si="194"/>
        <v>정</v>
      </c>
      <c r="U1035" s="113">
        <f>IFERROR(IF(P1035&lt;8,기준정보!$H$7-N1035,0),0)</f>
        <v>0</v>
      </c>
      <c r="V1035" s="120">
        <f t="shared" si="203"/>
        <v>0</v>
      </c>
      <c r="W1035" s="110"/>
    </row>
    <row r="1036" spans="1:23">
      <c r="A1036" s="89" t="s">
        <v>1316</v>
      </c>
      <c r="B1036" s="89" t="s">
        <v>301</v>
      </c>
      <c r="C1036" s="89" t="s">
        <v>44</v>
      </c>
      <c r="D1036" s="89" t="s">
        <v>1326</v>
      </c>
      <c r="E1036" s="89" t="s">
        <v>1327</v>
      </c>
      <c r="F1036" s="102">
        <f t="shared" si="193"/>
        <v>43910</v>
      </c>
      <c r="G1036" s="125" t="str">
        <f t="shared" si="195"/>
        <v>3월</v>
      </c>
      <c r="H1036" s="108">
        <f t="shared" si="196"/>
        <v>5</v>
      </c>
      <c r="I1036" s="108" t="str">
        <f>VLOOKUP(H1036,기준정보!D:E,2,FALSE)</f>
        <v>금</v>
      </c>
      <c r="J1036" s="110" t="str">
        <f>IFERROR(VLOOKUP(F1036,기준정보!A:B,2,FALSE),"")</f>
        <v/>
      </c>
      <c r="K1036" s="110" t="str">
        <f t="shared" si="197"/>
        <v>정상근무</v>
      </c>
      <c r="L1036" s="113">
        <f>IFERROR(IF(E1036-D1036&lt;0,기준정보!$H$11-공여사들_가공!D1036+공여사들_가공!E1036,E1036-D1036),"")</f>
        <v>0.38444444444444431</v>
      </c>
      <c r="M1036" s="113">
        <f>IF(E1036&gt;=기준정보!$H$4,기준정보!$H$6,IF(E1036&gt;=기준정보!$H$3,E1036-기준정보!$H$3,IF(E1036&gt;=기준정보!$H$2,기준정보!$H$5,IF(E1036&gt;=기준정보!$H$1,E1036-기준정보!$H$1,0))))</f>
        <v>3.4895833333333237E-2</v>
      </c>
      <c r="N1036" s="113">
        <f t="shared" si="198"/>
        <v>0.34954861111111107</v>
      </c>
      <c r="O1036" s="114">
        <f t="shared" si="199"/>
        <v>8.3891666666666662</v>
      </c>
      <c r="P1036" s="120">
        <f t="shared" si="200"/>
        <v>8</v>
      </c>
      <c r="Q1036" s="120">
        <f t="shared" si="201"/>
        <v>8</v>
      </c>
      <c r="R1036" s="120">
        <f t="shared" si="192"/>
        <v>0</v>
      </c>
      <c r="S1036" s="120">
        <f t="shared" si="202"/>
        <v>0</v>
      </c>
      <c r="T1036" s="120" t="str">
        <f t="shared" si="194"/>
        <v>정</v>
      </c>
      <c r="U1036" s="113">
        <f>IFERROR(IF(P1036&lt;8,기준정보!$H$7-N1036,0),0)</f>
        <v>0</v>
      </c>
      <c r="V1036" s="120">
        <f t="shared" si="203"/>
        <v>0</v>
      </c>
      <c r="W1036" s="110"/>
    </row>
    <row r="1037" spans="1:23">
      <c r="A1037" s="89" t="s">
        <v>1316</v>
      </c>
      <c r="B1037" s="89" t="s">
        <v>288</v>
      </c>
      <c r="C1037" s="89" t="s">
        <v>45</v>
      </c>
      <c r="D1037" s="89" t="s">
        <v>1328</v>
      </c>
      <c r="E1037" s="89" t="s">
        <v>1329</v>
      </c>
      <c r="F1037" s="102">
        <f t="shared" si="193"/>
        <v>43910</v>
      </c>
      <c r="G1037" s="125" t="str">
        <f t="shared" si="195"/>
        <v>3월</v>
      </c>
      <c r="H1037" s="108">
        <f t="shared" si="196"/>
        <v>5</v>
      </c>
      <c r="I1037" s="108" t="str">
        <f>VLOOKUP(H1037,기준정보!D:E,2,FALSE)</f>
        <v>금</v>
      </c>
      <c r="J1037" s="110" t="str">
        <f>IFERROR(VLOOKUP(F1037,기준정보!A:B,2,FALSE),"")</f>
        <v/>
      </c>
      <c r="K1037" s="110" t="str">
        <f t="shared" si="197"/>
        <v>정상근무</v>
      </c>
      <c r="L1037" s="113">
        <f>IFERROR(IF(E1037-D1037&lt;0,기준정보!$H$11-공여사들_가공!D1037+공여사들_가공!E1037,E1037-D1037),"")</f>
        <v>0.49194444444444435</v>
      </c>
      <c r="M1037" s="113" t="str">
        <f>IF(E1037&gt;=기준정보!$H$4,기준정보!$H$6,IF(E1037&gt;=기준정보!$H$3,E1037-기준정보!$H$3,IF(E1037&gt;=기준정보!$H$2,기준정보!$H$5,IF(E1037&gt;=기준정보!$H$1,E1037-기준정보!$H$1,0))))</f>
        <v>2:00:00</v>
      </c>
      <c r="N1037" s="113">
        <f t="shared" si="198"/>
        <v>0.40861111111111104</v>
      </c>
      <c r="O1037" s="114">
        <f t="shared" si="199"/>
        <v>9.8066666666666666</v>
      </c>
      <c r="P1037" s="120">
        <f t="shared" si="200"/>
        <v>9</v>
      </c>
      <c r="Q1037" s="120">
        <f t="shared" si="201"/>
        <v>8</v>
      </c>
      <c r="R1037" s="120">
        <f t="shared" si="192"/>
        <v>1</v>
      </c>
      <c r="S1037" s="120">
        <f t="shared" si="202"/>
        <v>0</v>
      </c>
      <c r="T1037" s="120" t="str">
        <f t="shared" si="194"/>
        <v>정</v>
      </c>
      <c r="U1037" s="113">
        <f>IFERROR(IF(P1037&lt;8,기준정보!$H$7-N1037,0),0)</f>
        <v>0</v>
      </c>
      <c r="V1037" s="120">
        <f t="shared" si="203"/>
        <v>0</v>
      </c>
      <c r="W1037" s="110"/>
    </row>
    <row r="1038" spans="1:23">
      <c r="A1038" s="89" t="s">
        <v>1316</v>
      </c>
      <c r="B1038" s="89" t="s">
        <v>289</v>
      </c>
      <c r="C1038" s="89" t="s">
        <v>44</v>
      </c>
      <c r="D1038" s="89" t="s">
        <v>1330</v>
      </c>
      <c r="E1038" s="89" t="s">
        <v>1331</v>
      </c>
      <c r="F1038" s="102">
        <f t="shared" si="193"/>
        <v>43910</v>
      </c>
      <c r="G1038" s="125" t="str">
        <f t="shared" si="195"/>
        <v>3월</v>
      </c>
      <c r="H1038" s="108">
        <f t="shared" si="196"/>
        <v>5</v>
      </c>
      <c r="I1038" s="108" t="str">
        <f>VLOOKUP(H1038,기준정보!D:E,2,FALSE)</f>
        <v>금</v>
      </c>
      <c r="J1038" s="110" t="str">
        <f>IFERROR(VLOOKUP(F1038,기준정보!A:B,2,FALSE),"")</f>
        <v/>
      </c>
      <c r="K1038" s="110" t="str">
        <f t="shared" si="197"/>
        <v>정상근무</v>
      </c>
      <c r="L1038" s="113">
        <f>IFERROR(IF(E1038-D1038&lt;0,기준정보!$H$11-공여사들_가공!D1038+공여사들_가공!E1038,E1038-D1038),"")</f>
        <v>0.486412037037037</v>
      </c>
      <c r="M1038" s="113" t="str">
        <f>IF(E1038&gt;=기준정보!$H$4,기준정보!$H$6,IF(E1038&gt;=기준정보!$H$3,E1038-기준정보!$H$3,IF(E1038&gt;=기준정보!$H$2,기준정보!$H$5,IF(E1038&gt;=기준정보!$H$1,E1038-기준정보!$H$1,0))))</f>
        <v>2:00:00</v>
      </c>
      <c r="N1038" s="113">
        <f t="shared" si="198"/>
        <v>0.40307870370370369</v>
      </c>
      <c r="O1038" s="114">
        <f t="shared" si="199"/>
        <v>9.6738888888888876</v>
      </c>
      <c r="P1038" s="120">
        <f t="shared" si="200"/>
        <v>9</v>
      </c>
      <c r="Q1038" s="120">
        <f t="shared" si="201"/>
        <v>8</v>
      </c>
      <c r="R1038" s="120">
        <f t="shared" si="192"/>
        <v>1</v>
      </c>
      <c r="S1038" s="120">
        <f t="shared" si="202"/>
        <v>0</v>
      </c>
      <c r="T1038" s="120" t="str">
        <f t="shared" si="194"/>
        <v>정</v>
      </c>
      <c r="U1038" s="113">
        <f>IFERROR(IF(P1038&lt;8,기준정보!$H$7-N1038,0),0)</f>
        <v>0</v>
      </c>
      <c r="V1038" s="120">
        <f t="shared" si="203"/>
        <v>0</v>
      </c>
      <c r="W1038" s="110"/>
    </row>
    <row r="1039" spans="1:23">
      <c r="A1039" s="89" t="s">
        <v>1316</v>
      </c>
      <c r="B1039" s="89" t="s">
        <v>290</v>
      </c>
      <c r="C1039" s="89" t="s">
        <v>49</v>
      </c>
      <c r="D1039" s="89" t="s">
        <v>88</v>
      </c>
      <c r="E1039" s="89" t="s">
        <v>1332</v>
      </c>
      <c r="F1039" s="102">
        <f t="shared" si="193"/>
        <v>43910</v>
      </c>
      <c r="G1039" s="125" t="str">
        <f t="shared" si="195"/>
        <v>3월</v>
      </c>
      <c r="H1039" s="108">
        <f t="shared" si="196"/>
        <v>5</v>
      </c>
      <c r="I1039" s="108" t="str">
        <f>VLOOKUP(H1039,기준정보!D:E,2,FALSE)</f>
        <v>금</v>
      </c>
      <c r="J1039" s="110" t="str">
        <f>IFERROR(VLOOKUP(F1039,기준정보!A:B,2,FALSE),"")</f>
        <v/>
      </c>
      <c r="K1039" s="110" t="str">
        <f t="shared" si="197"/>
        <v>정상근무</v>
      </c>
      <c r="L1039" s="113">
        <f>IFERROR(IF(E1039-D1039&lt;0,기준정보!$H$11-공여사들_가공!D1039+공여사들_가공!E1039,E1039-D1039),"")</f>
        <v>0.37057870370370366</v>
      </c>
      <c r="M1039" s="113">
        <f>IF(E1039&gt;=기준정보!$H$4,기준정보!$H$6,IF(E1039&gt;=기준정보!$H$3,E1039-기준정보!$H$3,IF(E1039&gt;=기준정보!$H$2,기준정보!$H$5,IF(E1039&gt;=기준정보!$H$1,E1039-기준정보!$H$1,0))))</f>
        <v>8.5879629629629362E-3</v>
      </c>
      <c r="N1039" s="113">
        <f t="shared" si="198"/>
        <v>0.36199074074074072</v>
      </c>
      <c r="O1039" s="114">
        <f t="shared" si="199"/>
        <v>8.6877777777777787</v>
      </c>
      <c r="P1039" s="120">
        <f t="shared" si="200"/>
        <v>8</v>
      </c>
      <c r="Q1039" s="120">
        <f t="shared" si="201"/>
        <v>8</v>
      </c>
      <c r="R1039" s="120">
        <f t="shared" si="192"/>
        <v>0</v>
      </c>
      <c r="S1039" s="120">
        <f t="shared" si="202"/>
        <v>0</v>
      </c>
      <c r="T1039" s="120" t="str">
        <f t="shared" si="194"/>
        <v>정</v>
      </c>
      <c r="U1039" s="113">
        <f>IFERROR(IF(P1039&lt;8,기준정보!$H$7-N1039,0),0)</f>
        <v>0</v>
      </c>
      <c r="V1039" s="120">
        <f t="shared" si="203"/>
        <v>0</v>
      </c>
      <c r="W1039" s="110"/>
    </row>
    <row r="1040" spans="1:23">
      <c r="A1040" s="89" t="s">
        <v>1316</v>
      </c>
      <c r="B1040" s="89" t="s">
        <v>291</v>
      </c>
      <c r="C1040" s="89" t="s">
        <v>309</v>
      </c>
      <c r="D1040" s="89" t="s">
        <v>1333</v>
      </c>
      <c r="E1040" s="89" t="s">
        <v>1334</v>
      </c>
      <c r="F1040" s="102">
        <f t="shared" si="193"/>
        <v>43910</v>
      </c>
      <c r="G1040" s="125" t="str">
        <f t="shared" si="195"/>
        <v>3월</v>
      </c>
      <c r="H1040" s="108">
        <f t="shared" si="196"/>
        <v>5</v>
      </c>
      <c r="I1040" s="108" t="str">
        <f>VLOOKUP(H1040,기준정보!D:E,2,FALSE)</f>
        <v>금</v>
      </c>
      <c r="J1040" s="110" t="str">
        <f>IFERROR(VLOOKUP(F1040,기준정보!A:B,2,FALSE),"")</f>
        <v/>
      </c>
      <c r="K1040" s="110" t="str">
        <f t="shared" si="197"/>
        <v>정상근무</v>
      </c>
      <c r="L1040" s="113">
        <f>IFERROR(IF(E1040-D1040&lt;0,기준정보!$H$11-공여사들_가공!D1040+공여사들_가공!E1040,E1040-D1040),"")</f>
        <v>0.45305555555555566</v>
      </c>
      <c r="M1040" s="113" t="str">
        <f>IF(E1040&gt;=기준정보!$H$4,기준정보!$H$6,IF(E1040&gt;=기준정보!$H$3,E1040-기준정보!$H$3,IF(E1040&gt;=기준정보!$H$2,기준정보!$H$5,IF(E1040&gt;=기준정보!$H$1,E1040-기준정보!$H$1,0))))</f>
        <v>2:00:00</v>
      </c>
      <c r="N1040" s="113">
        <f t="shared" si="198"/>
        <v>0.36972222222222234</v>
      </c>
      <c r="O1040" s="114">
        <f t="shared" si="199"/>
        <v>8.8733333333333331</v>
      </c>
      <c r="P1040" s="120">
        <f t="shared" si="200"/>
        <v>8</v>
      </c>
      <c r="Q1040" s="120">
        <f t="shared" si="201"/>
        <v>8</v>
      </c>
      <c r="R1040" s="120">
        <f t="shared" si="192"/>
        <v>0</v>
      </c>
      <c r="S1040" s="120">
        <f t="shared" si="202"/>
        <v>0</v>
      </c>
      <c r="T1040" s="120" t="str">
        <f t="shared" si="194"/>
        <v>정</v>
      </c>
      <c r="U1040" s="113">
        <f>IFERROR(IF(P1040&lt;8,기준정보!$H$7-N1040,0),0)</f>
        <v>0</v>
      </c>
      <c r="V1040" s="120">
        <f t="shared" si="203"/>
        <v>0</v>
      </c>
      <c r="W1040" s="110"/>
    </row>
    <row r="1041" spans="1:23">
      <c r="A1041" s="89" t="s">
        <v>1316</v>
      </c>
      <c r="B1041" s="89" t="s">
        <v>292</v>
      </c>
      <c r="C1041" s="89" t="s">
        <v>45</v>
      </c>
      <c r="D1041" s="89" t="s">
        <v>637</v>
      </c>
      <c r="E1041" s="89" t="s">
        <v>1335</v>
      </c>
      <c r="F1041" s="102">
        <f t="shared" si="193"/>
        <v>43910</v>
      </c>
      <c r="G1041" s="125" t="str">
        <f t="shared" si="195"/>
        <v>3월</v>
      </c>
      <c r="H1041" s="108">
        <f t="shared" si="196"/>
        <v>5</v>
      </c>
      <c r="I1041" s="108" t="str">
        <f>VLOOKUP(H1041,기준정보!D:E,2,FALSE)</f>
        <v>금</v>
      </c>
      <c r="J1041" s="110" t="str">
        <f>IFERROR(VLOOKUP(F1041,기준정보!A:B,2,FALSE),"")</f>
        <v/>
      </c>
      <c r="K1041" s="110" t="str">
        <f t="shared" si="197"/>
        <v>정상근무</v>
      </c>
      <c r="L1041" s="113">
        <f>IFERROR(IF(E1041-D1041&lt;0,기준정보!$H$11-공여사들_가공!D1041+공여사들_가공!E1041,E1041-D1041),"")</f>
        <v>0.42177083333333332</v>
      </c>
      <c r="M1041" s="113" t="str">
        <f>IF(E1041&gt;=기준정보!$H$4,기준정보!$H$6,IF(E1041&gt;=기준정보!$H$3,E1041-기준정보!$H$3,IF(E1041&gt;=기준정보!$H$2,기준정보!$H$5,IF(E1041&gt;=기준정보!$H$1,E1041-기준정보!$H$1,0))))</f>
        <v>2:00:00</v>
      </c>
      <c r="N1041" s="113">
        <f t="shared" si="198"/>
        <v>0.3384375</v>
      </c>
      <c r="O1041" s="114">
        <f t="shared" si="199"/>
        <v>8.1225000000000005</v>
      </c>
      <c r="P1041" s="120">
        <f t="shared" si="200"/>
        <v>8</v>
      </c>
      <c r="Q1041" s="120">
        <f t="shared" si="201"/>
        <v>8</v>
      </c>
      <c r="R1041" s="120">
        <f t="shared" si="192"/>
        <v>0</v>
      </c>
      <c r="S1041" s="120">
        <f t="shared" si="202"/>
        <v>0</v>
      </c>
      <c r="T1041" s="120" t="str">
        <f t="shared" si="194"/>
        <v>정</v>
      </c>
      <c r="U1041" s="113">
        <f>IFERROR(IF(P1041&lt;8,기준정보!$H$7-N1041,0),0)</f>
        <v>0</v>
      </c>
      <c r="V1041" s="120">
        <f t="shared" si="203"/>
        <v>0</v>
      </c>
      <c r="W1041" s="110"/>
    </row>
    <row r="1042" spans="1:23">
      <c r="A1042" s="89" t="s">
        <v>1336</v>
      </c>
      <c r="B1042" s="89" t="s">
        <v>294</v>
      </c>
      <c r="C1042" s="89" t="s">
        <v>45</v>
      </c>
      <c r="D1042" s="89" t="s">
        <v>1337</v>
      </c>
      <c r="E1042" s="89" t="s">
        <v>57</v>
      </c>
      <c r="F1042" s="102">
        <f t="shared" si="193"/>
        <v>43911</v>
      </c>
      <c r="G1042" s="125" t="str">
        <f t="shared" si="195"/>
        <v>3월</v>
      </c>
      <c r="H1042" s="108">
        <f t="shared" si="196"/>
        <v>6</v>
      </c>
      <c r="I1042" s="108" t="str">
        <f>VLOOKUP(H1042,기준정보!D:E,2,FALSE)</f>
        <v>토</v>
      </c>
      <c r="J1042" s="110" t="str">
        <f>IFERROR(VLOOKUP(F1042,기준정보!A:B,2,FALSE),"")</f>
        <v/>
      </c>
      <c r="K1042" s="110" t="str">
        <f t="shared" si="197"/>
        <v>휴무</v>
      </c>
      <c r="L1042" s="113">
        <f>IFERROR(IF(E1042-D1042&lt;0,기준정보!$H$11-공여사들_가공!D1042+공여사들_가공!E1042,E1042-D1042),"")</f>
        <v>0.42035879629629619</v>
      </c>
      <c r="M1042" s="113" t="str">
        <f>IF(E1042&gt;=기준정보!$H$4,기준정보!$H$6,IF(E1042&gt;=기준정보!$H$3,E1042-기준정보!$H$3,IF(E1042&gt;=기준정보!$H$2,기준정보!$H$5,IF(E1042&gt;=기준정보!$H$1,E1042-기준정보!$H$1,0))))</f>
        <v>2:00:00</v>
      </c>
      <c r="N1042" s="113">
        <f t="shared" si="198"/>
        <v>0.33702546296296287</v>
      </c>
      <c r="O1042" s="114">
        <f t="shared" si="199"/>
        <v>8.0886111111111116</v>
      </c>
      <c r="P1042" s="120">
        <f t="shared" si="200"/>
        <v>8</v>
      </c>
      <c r="Q1042" s="120">
        <f t="shared" si="201"/>
        <v>8</v>
      </c>
      <c r="R1042" s="120">
        <f t="shared" si="192"/>
        <v>0</v>
      </c>
      <c r="S1042" s="120">
        <f t="shared" si="202"/>
        <v>0</v>
      </c>
      <c r="T1042" s="120" t="str">
        <f t="shared" si="194"/>
        <v>특</v>
      </c>
      <c r="U1042" s="113">
        <f>IFERROR(IF(P1042&lt;8,기준정보!$H$7-N1042,0),0)</f>
        <v>0</v>
      </c>
      <c r="V1042" s="120">
        <f t="shared" si="203"/>
        <v>0</v>
      </c>
      <c r="W1042" s="110"/>
    </row>
    <row r="1043" spans="1:23">
      <c r="A1043" s="89" t="s">
        <v>1336</v>
      </c>
      <c r="B1043" s="89" t="s">
        <v>295</v>
      </c>
      <c r="C1043" s="89" t="s">
        <v>43</v>
      </c>
      <c r="D1043" s="89" t="s">
        <v>50</v>
      </c>
      <c r="E1043" s="89" t="s">
        <v>50</v>
      </c>
      <c r="F1043" s="102">
        <f t="shared" si="193"/>
        <v>43911</v>
      </c>
      <c r="G1043" s="125" t="str">
        <f t="shared" si="195"/>
        <v>3월</v>
      </c>
      <c r="H1043" s="108">
        <f t="shared" si="196"/>
        <v>6</v>
      </c>
      <c r="I1043" s="108" t="str">
        <f>VLOOKUP(H1043,기준정보!D:E,2,FALSE)</f>
        <v>토</v>
      </c>
      <c r="J1043" s="110" t="str">
        <f>IFERROR(VLOOKUP(F1043,기준정보!A:B,2,FALSE),"")</f>
        <v/>
      </c>
      <c r="K1043" s="110" t="str">
        <f t="shared" si="197"/>
        <v>휴무</v>
      </c>
      <c r="L1043" s="113" t="str">
        <f>IFERROR(IF(E1043-D1043&lt;0,기준정보!$H$11-공여사들_가공!D1043+공여사들_가공!E1043,E1043-D1043),"")</f>
        <v/>
      </c>
      <c r="M1043" s="113">
        <f>IF(E1043&gt;=기준정보!$H$4,기준정보!$H$6,IF(E1043&gt;=기준정보!$H$3,E1043-기준정보!$H$3,IF(E1043&gt;=기준정보!$H$2,기준정보!$H$5,IF(E1043&gt;=기준정보!$H$1,E1043-기준정보!$H$1,0))))</f>
        <v>0</v>
      </c>
      <c r="N1043" s="113" t="str">
        <f t="shared" si="198"/>
        <v/>
      </c>
      <c r="O1043" s="114" t="str">
        <f t="shared" si="199"/>
        <v/>
      </c>
      <c r="P1043" s="120">
        <f t="shared" si="200"/>
        <v>0</v>
      </c>
      <c r="Q1043" s="120">
        <f t="shared" si="201"/>
        <v>0</v>
      </c>
      <c r="R1043" s="120">
        <f t="shared" si="192"/>
        <v>0</v>
      </c>
      <c r="S1043" s="120">
        <f t="shared" si="202"/>
        <v>0</v>
      </c>
      <c r="T1043" s="120" t="str">
        <f t="shared" si="194"/>
        <v/>
      </c>
      <c r="U1043" s="113">
        <f>IFERROR(IF(P1043&lt;8,기준정보!$H$7-N1043,0),0)</f>
        <v>0</v>
      </c>
      <c r="V1043" s="120">
        <f t="shared" si="203"/>
        <v>0</v>
      </c>
      <c r="W1043" s="110"/>
    </row>
    <row r="1044" spans="1:23">
      <c r="A1044" s="89" t="s">
        <v>1336</v>
      </c>
      <c r="B1044" s="89" t="s">
        <v>296</v>
      </c>
      <c r="C1044" s="89" t="s">
        <v>46</v>
      </c>
      <c r="D1044" s="89" t="s">
        <v>50</v>
      </c>
      <c r="E1044" s="89" t="s">
        <v>50</v>
      </c>
      <c r="F1044" s="102">
        <f t="shared" si="193"/>
        <v>43911</v>
      </c>
      <c r="G1044" s="125" t="str">
        <f t="shared" si="195"/>
        <v>3월</v>
      </c>
      <c r="H1044" s="108">
        <f t="shared" si="196"/>
        <v>6</v>
      </c>
      <c r="I1044" s="108" t="str">
        <f>VLOOKUP(H1044,기준정보!D:E,2,FALSE)</f>
        <v>토</v>
      </c>
      <c r="J1044" s="110" t="str">
        <f>IFERROR(VLOOKUP(F1044,기준정보!A:B,2,FALSE),"")</f>
        <v/>
      </c>
      <c r="K1044" s="110" t="str">
        <f t="shared" si="197"/>
        <v>휴무</v>
      </c>
      <c r="L1044" s="113" t="str">
        <f>IFERROR(IF(E1044-D1044&lt;0,기준정보!$H$11-공여사들_가공!D1044+공여사들_가공!E1044,E1044-D1044),"")</f>
        <v/>
      </c>
      <c r="M1044" s="113">
        <f>IF(E1044&gt;=기준정보!$H$4,기준정보!$H$6,IF(E1044&gt;=기준정보!$H$3,E1044-기준정보!$H$3,IF(E1044&gt;=기준정보!$H$2,기준정보!$H$5,IF(E1044&gt;=기준정보!$H$1,E1044-기준정보!$H$1,0))))</f>
        <v>0</v>
      </c>
      <c r="N1044" s="113" t="str">
        <f t="shared" si="198"/>
        <v/>
      </c>
      <c r="O1044" s="114" t="str">
        <f t="shared" si="199"/>
        <v/>
      </c>
      <c r="P1044" s="120">
        <f t="shared" si="200"/>
        <v>0</v>
      </c>
      <c r="Q1044" s="120">
        <f t="shared" si="201"/>
        <v>0</v>
      </c>
      <c r="R1044" s="120">
        <f t="shared" si="192"/>
        <v>0</v>
      </c>
      <c r="S1044" s="120">
        <f t="shared" si="202"/>
        <v>0</v>
      </c>
      <c r="T1044" s="120" t="str">
        <f t="shared" si="194"/>
        <v/>
      </c>
      <c r="U1044" s="113">
        <f>IFERROR(IF(P1044&lt;8,기준정보!$H$7-N1044,0),0)</f>
        <v>0</v>
      </c>
      <c r="V1044" s="120">
        <f t="shared" si="203"/>
        <v>0</v>
      </c>
      <c r="W1044" s="110"/>
    </row>
    <row r="1045" spans="1:23">
      <c r="A1045" s="89" t="s">
        <v>1336</v>
      </c>
      <c r="B1045" s="89" t="s">
        <v>297</v>
      </c>
      <c r="C1045" s="89" t="s">
        <v>45</v>
      </c>
      <c r="D1045" s="89" t="s">
        <v>50</v>
      </c>
      <c r="E1045" s="89" t="s">
        <v>50</v>
      </c>
      <c r="F1045" s="102">
        <f t="shared" si="193"/>
        <v>43911</v>
      </c>
      <c r="G1045" s="125" t="str">
        <f t="shared" si="195"/>
        <v>3월</v>
      </c>
      <c r="H1045" s="108">
        <f t="shared" si="196"/>
        <v>6</v>
      </c>
      <c r="I1045" s="108" t="str">
        <f>VLOOKUP(H1045,기준정보!D:E,2,FALSE)</f>
        <v>토</v>
      </c>
      <c r="J1045" s="110" t="str">
        <f>IFERROR(VLOOKUP(F1045,기준정보!A:B,2,FALSE),"")</f>
        <v/>
      </c>
      <c r="K1045" s="110" t="str">
        <f t="shared" si="197"/>
        <v>휴무</v>
      </c>
      <c r="L1045" s="113" t="str">
        <f>IFERROR(IF(E1045-D1045&lt;0,기준정보!$H$11-공여사들_가공!D1045+공여사들_가공!E1045,E1045-D1045),"")</f>
        <v/>
      </c>
      <c r="M1045" s="113">
        <f>IF(E1045&gt;=기준정보!$H$4,기준정보!$H$6,IF(E1045&gt;=기준정보!$H$3,E1045-기준정보!$H$3,IF(E1045&gt;=기준정보!$H$2,기준정보!$H$5,IF(E1045&gt;=기준정보!$H$1,E1045-기준정보!$H$1,0))))</f>
        <v>0</v>
      </c>
      <c r="N1045" s="113" t="str">
        <f t="shared" si="198"/>
        <v/>
      </c>
      <c r="O1045" s="114" t="str">
        <f t="shared" si="199"/>
        <v/>
      </c>
      <c r="P1045" s="120">
        <f t="shared" si="200"/>
        <v>0</v>
      </c>
      <c r="Q1045" s="120">
        <f t="shared" si="201"/>
        <v>0</v>
      </c>
      <c r="R1045" s="120">
        <f t="shared" si="192"/>
        <v>0</v>
      </c>
      <c r="S1045" s="120">
        <f t="shared" si="202"/>
        <v>0</v>
      </c>
      <c r="T1045" s="120" t="str">
        <f t="shared" si="194"/>
        <v/>
      </c>
      <c r="U1045" s="113">
        <f>IFERROR(IF(P1045&lt;8,기준정보!$H$7-N1045,0),0)</f>
        <v>0</v>
      </c>
      <c r="V1045" s="120">
        <f t="shared" si="203"/>
        <v>0</v>
      </c>
      <c r="W1045" s="110"/>
    </row>
    <row r="1046" spans="1:23">
      <c r="A1046" s="89" t="s">
        <v>1336</v>
      </c>
      <c r="B1046" s="89" t="s">
        <v>298</v>
      </c>
      <c r="C1046" s="89" t="s">
        <v>48</v>
      </c>
      <c r="D1046" s="89" t="s">
        <v>50</v>
      </c>
      <c r="E1046" s="89" t="s">
        <v>50</v>
      </c>
      <c r="F1046" s="102">
        <f t="shared" si="193"/>
        <v>43911</v>
      </c>
      <c r="G1046" s="125" t="str">
        <f t="shared" si="195"/>
        <v>3월</v>
      </c>
      <c r="H1046" s="108">
        <f t="shared" si="196"/>
        <v>6</v>
      </c>
      <c r="I1046" s="108" t="str">
        <f>VLOOKUP(H1046,기준정보!D:E,2,FALSE)</f>
        <v>토</v>
      </c>
      <c r="J1046" s="110" t="str">
        <f>IFERROR(VLOOKUP(F1046,기준정보!A:B,2,FALSE),"")</f>
        <v/>
      </c>
      <c r="K1046" s="110" t="str">
        <f t="shared" si="197"/>
        <v>휴무</v>
      </c>
      <c r="L1046" s="113" t="str">
        <f>IFERROR(IF(E1046-D1046&lt;0,기준정보!$H$11-공여사들_가공!D1046+공여사들_가공!E1046,E1046-D1046),"")</f>
        <v/>
      </c>
      <c r="M1046" s="113">
        <f>IF(E1046&gt;=기준정보!$H$4,기준정보!$H$6,IF(E1046&gt;=기준정보!$H$3,E1046-기준정보!$H$3,IF(E1046&gt;=기준정보!$H$2,기준정보!$H$5,IF(E1046&gt;=기준정보!$H$1,E1046-기준정보!$H$1,0))))</f>
        <v>0</v>
      </c>
      <c r="N1046" s="113" t="str">
        <f t="shared" si="198"/>
        <v/>
      </c>
      <c r="O1046" s="114" t="str">
        <f t="shared" si="199"/>
        <v/>
      </c>
      <c r="P1046" s="120">
        <f t="shared" si="200"/>
        <v>0</v>
      </c>
      <c r="Q1046" s="120">
        <f t="shared" si="201"/>
        <v>0</v>
      </c>
      <c r="R1046" s="120">
        <f t="shared" si="192"/>
        <v>0</v>
      </c>
      <c r="S1046" s="120">
        <f t="shared" si="202"/>
        <v>0</v>
      </c>
      <c r="T1046" s="120" t="str">
        <f t="shared" si="194"/>
        <v/>
      </c>
      <c r="U1046" s="113">
        <f>IFERROR(IF(P1046&lt;8,기준정보!$H$7-N1046,0),0)</f>
        <v>0</v>
      </c>
      <c r="V1046" s="120">
        <f t="shared" si="203"/>
        <v>0</v>
      </c>
      <c r="W1046" s="110"/>
    </row>
    <row r="1047" spans="1:23">
      <c r="A1047" s="89" t="s">
        <v>1336</v>
      </c>
      <c r="B1047" s="89" t="s">
        <v>299</v>
      </c>
      <c r="C1047" s="89" t="s">
        <v>47</v>
      </c>
      <c r="D1047" s="89" t="s">
        <v>50</v>
      </c>
      <c r="E1047" s="89" t="s">
        <v>50</v>
      </c>
      <c r="F1047" s="102">
        <f t="shared" si="193"/>
        <v>43911</v>
      </c>
      <c r="G1047" s="125" t="str">
        <f t="shared" si="195"/>
        <v>3월</v>
      </c>
      <c r="H1047" s="108">
        <f t="shared" si="196"/>
        <v>6</v>
      </c>
      <c r="I1047" s="108" t="str">
        <f>VLOOKUP(H1047,기준정보!D:E,2,FALSE)</f>
        <v>토</v>
      </c>
      <c r="J1047" s="110" t="str">
        <f>IFERROR(VLOOKUP(F1047,기준정보!A:B,2,FALSE),"")</f>
        <v/>
      </c>
      <c r="K1047" s="110" t="str">
        <f t="shared" si="197"/>
        <v>휴무</v>
      </c>
      <c r="L1047" s="113" t="str">
        <f>IFERROR(IF(E1047-D1047&lt;0,기준정보!$H$11-공여사들_가공!D1047+공여사들_가공!E1047,E1047-D1047),"")</f>
        <v/>
      </c>
      <c r="M1047" s="113">
        <f>IF(E1047&gt;=기준정보!$H$4,기준정보!$H$6,IF(E1047&gt;=기준정보!$H$3,E1047-기준정보!$H$3,IF(E1047&gt;=기준정보!$H$2,기준정보!$H$5,IF(E1047&gt;=기준정보!$H$1,E1047-기준정보!$H$1,0))))</f>
        <v>0</v>
      </c>
      <c r="N1047" s="113" t="str">
        <f t="shared" si="198"/>
        <v/>
      </c>
      <c r="O1047" s="114" t="str">
        <f t="shared" si="199"/>
        <v/>
      </c>
      <c r="P1047" s="120">
        <f t="shared" si="200"/>
        <v>0</v>
      </c>
      <c r="Q1047" s="120">
        <f t="shared" si="201"/>
        <v>0</v>
      </c>
      <c r="R1047" s="120">
        <f t="shared" si="192"/>
        <v>0</v>
      </c>
      <c r="S1047" s="120">
        <f t="shared" si="202"/>
        <v>0</v>
      </c>
      <c r="T1047" s="120" t="str">
        <f t="shared" si="194"/>
        <v/>
      </c>
      <c r="U1047" s="113">
        <f>IFERROR(IF(P1047&lt;8,기준정보!$H$7-N1047,0),0)</f>
        <v>0</v>
      </c>
      <c r="V1047" s="120">
        <f t="shared" si="203"/>
        <v>0</v>
      </c>
      <c r="W1047" s="110"/>
    </row>
    <row r="1048" spans="1:23">
      <c r="A1048" s="89" t="s">
        <v>1336</v>
      </c>
      <c r="B1048" s="89" t="s">
        <v>300</v>
      </c>
      <c r="C1048" s="89" t="s">
        <v>47</v>
      </c>
      <c r="D1048" s="89" t="s">
        <v>50</v>
      </c>
      <c r="E1048" s="89" t="s">
        <v>50</v>
      </c>
      <c r="F1048" s="102">
        <f t="shared" si="193"/>
        <v>43911</v>
      </c>
      <c r="G1048" s="125" t="str">
        <f t="shared" si="195"/>
        <v>3월</v>
      </c>
      <c r="H1048" s="108">
        <f t="shared" si="196"/>
        <v>6</v>
      </c>
      <c r="I1048" s="108" t="str">
        <f>VLOOKUP(H1048,기준정보!D:E,2,FALSE)</f>
        <v>토</v>
      </c>
      <c r="J1048" s="110" t="str">
        <f>IFERROR(VLOOKUP(F1048,기준정보!A:B,2,FALSE),"")</f>
        <v/>
      </c>
      <c r="K1048" s="110" t="str">
        <f t="shared" si="197"/>
        <v>휴무</v>
      </c>
      <c r="L1048" s="113" t="str">
        <f>IFERROR(IF(E1048-D1048&lt;0,기준정보!$H$11-공여사들_가공!D1048+공여사들_가공!E1048,E1048-D1048),"")</f>
        <v/>
      </c>
      <c r="M1048" s="113">
        <f>IF(E1048&gt;=기준정보!$H$4,기준정보!$H$6,IF(E1048&gt;=기준정보!$H$3,E1048-기준정보!$H$3,IF(E1048&gt;=기준정보!$H$2,기준정보!$H$5,IF(E1048&gt;=기준정보!$H$1,E1048-기준정보!$H$1,0))))</f>
        <v>0</v>
      </c>
      <c r="N1048" s="113" t="str">
        <f t="shared" si="198"/>
        <v/>
      </c>
      <c r="O1048" s="114" t="str">
        <f t="shared" si="199"/>
        <v/>
      </c>
      <c r="P1048" s="120">
        <f t="shared" si="200"/>
        <v>0</v>
      </c>
      <c r="Q1048" s="120">
        <f t="shared" si="201"/>
        <v>0</v>
      </c>
      <c r="R1048" s="120">
        <f t="shared" si="192"/>
        <v>0</v>
      </c>
      <c r="S1048" s="120">
        <f t="shared" si="202"/>
        <v>0</v>
      </c>
      <c r="T1048" s="120" t="str">
        <f t="shared" si="194"/>
        <v/>
      </c>
      <c r="U1048" s="113">
        <f>IFERROR(IF(P1048&lt;8,기준정보!$H$7-N1048,0),0)</f>
        <v>0</v>
      </c>
      <c r="V1048" s="120">
        <f t="shared" si="203"/>
        <v>0</v>
      </c>
      <c r="W1048" s="110"/>
    </row>
    <row r="1049" spans="1:23">
      <c r="A1049" s="89" t="s">
        <v>1336</v>
      </c>
      <c r="B1049" s="89" t="s">
        <v>301</v>
      </c>
      <c r="C1049" s="89" t="s">
        <v>44</v>
      </c>
      <c r="D1049" s="89" t="s">
        <v>50</v>
      </c>
      <c r="E1049" s="89" t="s">
        <v>50</v>
      </c>
      <c r="F1049" s="102">
        <f t="shared" si="193"/>
        <v>43911</v>
      </c>
      <c r="G1049" s="125" t="str">
        <f t="shared" si="195"/>
        <v>3월</v>
      </c>
      <c r="H1049" s="108">
        <f t="shared" si="196"/>
        <v>6</v>
      </c>
      <c r="I1049" s="108" t="str">
        <f>VLOOKUP(H1049,기준정보!D:E,2,FALSE)</f>
        <v>토</v>
      </c>
      <c r="J1049" s="110" t="str">
        <f>IFERROR(VLOOKUP(F1049,기준정보!A:B,2,FALSE),"")</f>
        <v/>
      </c>
      <c r="K1049" s="110" t="str">
        <f t="shared" si="197"/>
        <v>휴무</v>
      </c>
      <c r="L1049" s="113" t="str">
        <f>IFERROR(IF(E1049-D1049&lt;0,기준정보!$H$11-공여사들_가공!D1049+공여사들_가공!E1049,E1049-D1049),"")</f>
        <v/>
      </c>
      <c r="M1049" s="113">
        <f>IF(E1049&gt;=기준정보!$H$4,기준정보!$H$6,IF(E1049&gt;=기준정보!$H$3,E1049-기준정보!$H$3,IF(E1049&gt;=기준정보!$H$2,기준정보!$H$5,IF(E1049&gt;=기준정보!$H$1,E1049-기준정보!$H$1,0))))</f>
        <v>0</v>
      </c>
      <c r="N1049" s="113" t="str">
        <f t="shared" si="198"/>
        <v/>
      </c>
      <c r="O1049" s="114" t="str">
        <f t="shared" si="199"/>
        <v/>
      </c>
      <c r="P1049" s="120">
        <f t="shared" si="200"/>
        <v>0</v>
      </c>
      <c r="Q1049" s="120">
        <f t="shared" si="201"/>
        <v>0</v>
      </c>
      <c r="R1049" s="120">
        <f t="shared" ref="R1049:R1112" si="204">IF(P1049&lt;11,P1049-Q1049,3)</f>
        <v>0</v>
      </c>
      <c r="S1049" s="120">
        <f t="shared" si="202"/>
        <v>0</v>
      </c>
      <c r="T1049" s="120" t="str">
        <f t="shared" si="194"/>
        <v/>
      </c>
      <c r="U1049" s="113">
        <f>IFERROR(IF(P1049&lt;8,기준정보!$H$7-N1049,0),0)</f>
        <v>0</v>
      </c>
      <c r="V1049" s="120">
        <f t="shared" si="203"/>
        <v>0</v>
      </c>
      <c r="W1049" s="110"/>
    </row>
    <row r="1050" spans="1:23">
      <c r="A1050" s="89" t="s">
        <v>1336</v>
      </c>
      <c r="B1050" s="89" t="s">
        <v>288</v>
      </c>
      <c r="C1050" s="89" t="s">
        <v>45</v>
      </c>
      <c r="D1050" s="89" t="s">
        <v>50</v>
      </c>
      <c r="E1050" s="89" t="s">
        <v>50</v>
      </c>
      <c r="F1050" s="102">
        <f t="shared" si="193"/>
        <v>43911</v>
      </c>
      <c r="G1050" s="125" t="str">
        <f t="shared" si="195"/>
        <v>3월</v>
      </c>
      <c r="H1050" s="108">
        <f t="shared" si="196"/>
        <v>6</v>
      </c>
      <c r="I1050" s="108" t="str">
        <f>VLOOKUP(H1050,기준정보!D:E,2,FALSE)</f>
        <v>토</v>
      </c>
      <c r="J1050" s="110" t="str">
        <f>IFERROR(VLOOKUP(F1050,기준정보!A:B,2,FALSE),"")</f>
        <v/>
      </c>
      <c r="K1050" s="110" t="str">
        <f t="shared" si="197"/>
        <v>휴무</v>
      </c>
      <c r="L1050" s="113" t="str">
        <f>IFERROR(IF(E1050-D1050&lt;0,기준정보!$H$11-공여사들_가공!D1050+공여사들_가공!E1050,E1050-D1050),"")</f>
        <v/>
      </c>
      <c r="M1050" s="113">
        <f>IF(E1050&gt;=기준정보!$H$4,기준정보!$H$6,IF(E1050&gt;=기준정보!$H$3,E1050-기준정보!$H$3,IF(E1050&gt;=기준정보!$H$2,기준정보!$H$5,IF(E1050&gt;=기준정보!$H$1,E1050-기준정보!$H$1,0))))</f>
        <v>0</v>
      </c>
      <c r="N1050" s="113" t="str">
        <f t="shared" si="198"/>
        <v/>
      </c>
      <c r="O1050" s="114" t="str">
        <f t="shared" si="199"/>
        <v/>
      </c>
      <c r="P1050" s="120">
        <f t="shared" si="200"/>
        <v>0</v>
      </c>
      <c r="Q1050" s="120">
        <f t="shared" si="201"/>
        <v>0</v>
      </c>
      <c r="R1050" s="120">
        <f t="shared" si="204"/>
        <v>0</v>
      </c>
      <c r="S1050" s="120">
        <f t="shared" si="202"/>
        <v>0</v>
      </c>
      <c r="T1050" s="120" t="str">
        <f t="shared" si="194"/>
        <v/>
      </c>
      <c r="U1050" s="113">
        <f>IFERROR(IF(P1050&lt;8,기준정보!$H$7-N1050,0),0)</f>
        <v>0</v>
      </c>
      <c r="V1050" s="120">
        <f t="shared" si="203"/>
        <v>0</v>
      </c>
      <c r="W1050" s="110"/>
    </row>
    <row r="1051" spans="1:23">
      <c r="A1051" s="89" t="s">
        <v>1336</v>
      </c>
      <c r="B1051" s="89" t="s">
        <v>289</v>
      </c>
      <c r="C1051" s="89" t="s">
        <v>44</v>
      </c>
      <c r="D1051" s="89" t="s">
        <v>1338</v>
      </c>
      <c r="E1051" s="89" t="s">
        <v>1339</v>
      </c>
      <c r="F1051" s="102">
        <f t="shared" si="193"/>
        <v>43911</v>
      </c>
      <c r="G1051" s="125" t="str">
        <f t="shared" si="195"/>
        <v>3월</v>
      </c>
      <c r="H1051" s="108">
        <f t="shared" si="196"/>
        <v>6</v>
      </c>
      <c r="I1051" s="108" t="str">
        <f>VLOOKUP(H1051,기준정보!D:E,2,FALSE)</f>
        <v>토</v>
      </c>
      <c r="J1051" s="110" t="str">
        <f>IFERROR(VLOOKUP(F1051,기준정보!A:B,2,FALSE),"")</f>
        <v/>
      </c>
      <c r="K1051" s="110" t="str">
        <f t="shared" si="197"/>
        <v>휴무</v>
      </c>
      <c r="L1051" s="113">
        <f>IFERROR(IF(E1051-D1051&lt;0,기준정보!$H$11-공여사들_가공!D1051+공여사들_가공!E1051,E1051-D1051),"")</f>
        <v>0.40112268518518523</v>
      </c>
      <c r="M1051" s="113" t="str">
        <f>IF(E1051&gt;=기준정보!$H$4,기준정보!$H$6,IF(E1051&gt;=기준정보!$H$3,E1051-기준정보!$H$3,IF(E1051&gt;=기준정보!$H$2,기준정보!$H$5,IF(E1051&gt;=기준정보!$H$1,E1051-기준정보!$H$1,0))))</f>
        <v>1:00:00</v>
      </c>
      <c r="N1051" s="113">
        <f t="shared" si="198"/>
        <v>0.35945601851851855</v>
      </c>
      <c r="O1051" s="114">
        <f t="shared" si="199"/>
        <v>8.6269444444444456</v>
      </c>
      <c r="P1051" s="120">
        <f t="shared" si="200"/>
        <v>8</v>
      </c>
      <c r="Q1051" s="120">
        <f t="shared" si="201"/>
        <v>8</v>
      </c>
      <c r="R1051" s="120">
        <f t="shared" si="204"/>
        <v>0</v>
      </c>
      <c r="S1051" s="120">
        <f t="shared" si="202"/>
        <v>0</v>
      </c>
      <c r="T1051" s="120" t="str">
        <f t="shared" si="194"/>
        <v>특</v>
      </c>
      <c r="U1051" s="113">
        <f>IFERROR(IF(P1051&lt;8,기준정보!$H$7-N1051,0),0)</f>
        <v>0</v>
      </c>
      <c r="V1051" s="120">
        <f t="shared" si="203"/>
        <v>0</v>
      </c>
      <c r="W1051" s="110"/>
    </row>
    <row r="1052" spans="1:23">
      <c r="A1052" s="89" t="s">
        <v>1336</v>
      </c>
      <c r="B1052" s="89" t="s">
        <v>290</v>
      </c>
      <c r="C1052" s="89" t="s">
        <v>49</v>
      </c>
      <c r="D1052" s="89" t="s">
        <v>50</v>
      </c>
      <c r="E1052" s="89" t="s">
        <v>50</v>
      </c>
      <c r="F1052" s="102">
        <f t="shared" si="193"/>
        <v>43911</v>
      </c>
      <c r="G1052" s="125" t="str">
        <f t="shared" si="195"/>
        <v>3월</v>
      </c>
      <c r="H1052" s="108">
        <f t="shared" si="196"/>
        <v>6</v>
      </c>
      <c r="I1052" s="108" t="str">
        <f>VLOOKUP(H1052,기준정보!D:E,2,FALSE)</f>
        <v>토</v>
      </c>
      <c r="J1052" s="110" t="str">
        <f>IFERROR(VLOOKUP(F1052,기준정보!A:B,2,FALSE),"")</f>
        <v/>
      </c>
      <c r="K1052" s="110" t="str">
        <f t="shared" si="197"/>
        <v>휴무</v>
      </c>
      <c r="L1052" s="113" t="str">
        <f>IFERROR(IF(E1052-D1052&lt;0,기준정보!$H$11-공여사들_가공!D1052+공여사들_가공!E1052,E1052-D1052),"")</f>
        <v/>
      </c>
      <c r="M1052" s="113">
        <f>IF(E1052&gt;=기준정보!$H$4,기준정보!$H$6,IF(E1052&gt;=기준정보!$H$3,E1052-기준정보!$H$3,IF(E1052&gt;=기준정보!$H$2,기준정보!$H$5,IF(E1052&gt;=기준정보!$H$1,E1052-기준정보!$H$1,0))))</f>
        <v>0</v>
      </c>
      <c r="N1052" s="113" t="str">
        <f t="shared" si="198"/>
        <v/>
      </c>
      <c r="O1052" s="114" t="str">
        <f t="shared" si="199"/>
        <v/>
      </c>
      <c r="P1052" s="120">
        <f t="shared" si="200"/>
        <v>0</v>
      </c>
      <c r="Q1052" s="120">
        <f t="shared" si="201"/>
        <v>0</v>
      </c>
      <c r="R1052" s="120">
        <f t="shared" si="204"/>
        <v>0</v>
      </c>
      <c r="S1052" s="120">
        <f t="shared" si="202"/>
        <v>0</v>
      </c>
      <c r="T1052" s="120" t="str">
        <f t="shared" si="194"/>
        <v/>
      </c>
      <c r="U1052" s="113">
        <f>IFERROR(IF(P1052&lt;8,기준정보!$H$7-N1052,0),0)</f>
        <v>0</v>
      </c>
      <c r="V1052" s="120">
        <f t="shared" si="203"/>
        <v>0</v>
      </c>
      <c r="W1052" s="110"/>
    </row>
    <row r="1053" spans="1:23">
      <c r="A1053" s="89" t="s">
        <v>1336</v>
      </c>
      <c r="B1053" s="89" t="s">
        <v>291</v>
      </c>
      <c r="C1053" s="89" t="s">
        <v>309</v>
      </c>
      <c r="D1053" s="89" t="s">
        <v>50</v>
      </c>
      <c r="E1053" s="89" t="s">
        <v>50</v>
      </c>
      <c r="F1053" s="102">
        <f t="shared" si="193"/>
        <v>43911</v>
      </c>
      <c r="G1053" s="125" t="str">
        <f t="shared" si="195"/>
        <v>3월</v>
      </c>
      <c r="H1053" s="108">
        <f t="shared" si="196"/>
        <v>6</v>
      </c>
      <c r="I1053" s="108" t="str">
        <f>VLOOKUP(H1053,기준정보!D:E,2,FALSE)</f>
        <v>토</v>
      </c>
      <c r="J1053" s="110" t="str">
        <f>IFERROR(VLOOKUP(F1053,기준정보!A:B,2,FALSE),"")</f>
        <v/>
      </c>
      <c r="K1053" s="110" t="str">
        <f t="shared" si="197"/>
        <v>휴무</v>
      </c>
      <c r="L1053" s="113" t="str">
        <f>IFERROR(IF(E1053-D1053&lt;0,기준정보!$H$11-공여사들_가공!D1053+공여사들_가공!E1053,E1053-D1053),"")</f>
        <v/>
      </c>
      <c r="M1053" s="113">
        <f>IF(E1053&gt;=기준정보!$H$4,기준정보!$H$6,IF(E1053&gt;=기준정보!$H$3,E1053-기준정보!$H$3,IF(E1053&gt;=기준정보!$H$2,기준정보!$H$5,IF(E1053&gt;=기준정보!$H$1,E1053-기준정보!$H$1,0))))</f>
        <v>0</v>
      </c>
      <c r="N1053" s="113" t="str">
        <f t="shared" si="198"/>
        <v/>
      </c>
      <c r="O1053" s="114" t="str">
        <f t="shared" si="199"/>
        <v/>
      </c>
      <c r="P1053" s="120">
        <f t="shared" si="200"/>
        <v>0</v>
      </c>
      <c r="Q1053" s="120">
        <f t="shared" si="201"/>
        <v>0</v>
      </c>
      <c r="R1053" s="120">
        <f t="shared" si="204"/>
        <v>0</v>
      </c>
      <c r="S1053" s="120">
        <f t="shared" si="202"/>
        <v>0</v>
      </c>
      <c r="T1053" s="120" t="str">
        <f t="shared" si="194"/>
        <v/>
      </c>
      <c r="U1053" s="113">
        <f>IFERROR(IF(P1053&lt;8,기준정보!$H$7-N1053,0),0)</f>
        <v>0</v>
      </c>
      <c r="V1053" s="120">
        <f t="shared" si="203"/>
        <v>0</v>
      </c>
      <c r="W1053" s="110"/>
    </row>
    <row r="1054" spans="1:23">
      <c r="A1054" s="89" t="s">
        <v>1336</v>
      </c>
      <c r="B1054" s="89" t="s">
        <v>292</v>
      </c>
      <c r="C1054" s="89" t="s">
        <v>45</v>
      </c>
      <c r="D1054" s="89" t="s">
        <v>50</v>
      </c>
      <c r="E1054" s="89" t="s">
        <v>50</v>
      </c>
      <c r="F1054" s="102">
        <f t="shared" si="193"/>
        <v>43911</v>
      </c>
      <c r="G1054" s="125" t="str">
        <f t="shared" si="195"/>
        <v>3월</v>
      </c>
      <c r="H1054" s="108">
        <f t="shared" si="196"/>
        <v>6</v>
      </c>
      <c r="I1054" s="108" t="str">
        <f>VLOOKUP(H1054,기준정보!D:E,2,FALSE)</f>
        <v>토</v>
      </c>
      <c r="J1054" s="110" t="str">
        <f>IFERROR(VLOOKUP(F1054,기준정보!A:B,2,FALSE),"")</f>
        <v/>
      </c>
      <c r="K1054" s="110" t="str">
        <f t="shared" si="197"/>
        <v>휴무</v>
      </c>
      <c r="L1054" s="113" t="str">
        <f>IFERROR(IF(E1054-D1054&lt;0,기준정보!$H$11-공여사들_가공!D1054+공여사들_가공!E1054,E1054-D1054),"")</f>
        <v/>
      </c>
      <c r="M1054" s="113">
        <f>IF(E1054&gt;=기준정보!$H$4,기준정보!$H$6,IF(E1054&gt;=기준정보!$H$3,E1054-기준정보!$H$3,IF(E1054&gt;=기준정보!$H$2,기준정보!$H$5,IF(E1054&gt;=기준정보!$H$1,E1054-기준정보!$H$1,0))))</f>
        <v>0</v>
      </c>
      <c r="N1054" s="113" t="str">
        <f t="shared" si="198"/>
        <v/>
      </c>
      <c r="O1054" s="114" t="str">
        <f t="shared" si="199"/>
        <v/>
      </c>
      <c r="P1054" s="120">
        <f t="shared" si="200"/>
        <v>0</v>
      </c>
      <c r="Q1054" s="120">
        <f t="shared" si="201"/>
        <v>0</v>
      </c>
      <c r="R1054" s="120">
        <f t="shared" si="204"/>
        <v>0</v>
      </c>
      <c r="S1054" s="120">
        <f t="shared" si="202"/>
        <v>0</v>
      </c>
      <c r="T1054" s="120" t="str">
        <f t="shared" si="194"/>
        <v/>
      </c>
      <c r="U1054" s="113">
        <f>IFERROR(IF(P1054&lt;8,기준정보!$H$7-N1054,0),0)</f>
        <v>0</v>
      </c>
      <c r="V1054" s="120">
        <f t="shared" si="203"/>
        <v>0</v>
      </c>
      <c r="W1054" s="110"/>
    </row>
    <row r="1055" spans="1:23">
      <c r="A1055" s="89" t="s">
        <v>1340</v>
      </c>
      <c r="B1055" s="89" t="s">
        <v>294</v>
      </c>
      <c r="C1055" s="89" t="s">
        <v>45</v>
      </c>
      <c r="D1055" s="89" t="s">
        <v>50</v>
      </c>
      <c r="E1055" s="89" t="s">
        <v>50</v>
      </c>
      <c r="F1055" s="102">
        <f t="shared" si="193"/>
        <v>43912</v>
      </c>
      <c r="G1055" s="125" t="str">
        <f t="shared" si="195"/>
        <v>3월</v>
      </c>
      <c r="H1055" s="108">
        <f t="shared" si="196"/>
        <v>7</v>
      </c>
      <c r="I1055" s="108" t="str">
        <f>VLOOKUP(H1055,기준정보!D:E,2,FALSE)</f>
        <v>일</v>
      </c>
      <c r="J1055" s="110" t="str">
        <f>IFERROR(VLOOKUP(F1055,기준정보!A:B,2,FALSE),"")</f>
        <v/>
      </c>
      <c r="K1055" s="110" t="str">
        <f t="shared" si="197"/>
        <v>휴무</v>
      </c>
      <c r="L1055" s="113" t="str">
        <f>IFERROR(IF(E1055-D1055&lt;0,기준정보!$H$11-공여사들_가공!D1055+공여사들_가공!E1055,E1055-D1055),"")</f>
        <v/>
      </c>
      <c r="M1055" s="113">
        <f>IF(E1055&gt;=기준정보!$H$4,기준정보!$H$6,IF(E1055&gt;=기준정보!$H$3,E1055-기준정보!$H$3,IF(E1055&gt;=기준정보!$H$2,기준정보!$H$5,IF(E1055&gt;=기준정보!$H$1,E1055-기준정보!$H$1,0))))</f>
        <v>0</v>
      </c>
      <c r="N1055" s="113" t="str">
        <f t="shared" si="198"/>
        <v/>
      </c>
      <c r="O1055" s="114" t="str">
        <f t="shared" si="199"/>
        <v/>
      </c>
      <c r="P1055" s="120">
        <f t="shared" si="200"/>
        <v>0</v>
      </c>
      <c r="Q1055" s="120">
        <f t="shared" si="201"/>
        <v>0</v>
      </c>
      <c r="R1055" s="120">
        <f t="shared" si="204"/>
        <v>0</v>
      </c>
      <c r="S1055" s="120">
        <f t="shared" si="202"/>
        <v>0</v>
      </c>
      <c r="T1055" s="120" t="str">
        <f t="shared" si="194"/>
        <v/>
      </c>
      <c r="U1055" s="113">
        <f>IFERROR(IF(P1055&lt;8,기준정보!$H$7-N1055,0),0)</f>
        <v>0</v>
      </c>
      <c r="V1055" s="120">
        <f t="shared" si="203"/>
        <v>0</v>
      </c>
      <c r="W1055" s="110"/>
    </row>
    <row r="1056" spans="1:23">
      <c r="A1056" s="89" t="s">
        <v>1340</v>
      </c>
      <c r="B1056" s="89" t="s">
        <v>295</v>
      </c>
      <c r="C1056" s="89" t="s">
        <v>43</v>
      </c>
      <c r="D1056" s="89" t="s">
        <v>50</v>
      </c>
      <c r="E1056" s="89" t="s">
        <v>50</v>
      </c>
      <c r="F1056" s="102">
        <f t="shared" si="193"/>
        <v>43912</v>
      </c>
      <c r="G1056" s="125" t="str">
        <f t="shared" si="195"/>
        <v>3월</v>
      </c>
      <c r="H1056" s="108">
        <f t="shared" si="196"/>
        <v>7</v>
      </c>
      <c r="I1056" s="108" t="str">
        <f>VLOOKUP(H1056,기준정보!D:E,2,FALSE)</f>
        <v>일</v>
      </c>
      <c r="J1056" s="110" t="str">
        <f>IFERROR(VLOOKUP(F1056,기준정보!A:B,2,FALSE),"")</f>
        <v/>
      </c>
      <c r="K1056" s="110" t="str">
        <f t="shared" si="197"/>
        <v>휴무</v>
      </c>
      <c r="L1056" s="113" t="str">
        <f>IFERROR(IF(E1056-D1056&lt;0,기준정보!$H$11-공여사들_가공!D1056+공여사들_가공!E1056,E1056-D1056),"")</f>
        <v/>
      </c>
      <c r="M1056" s="113">
        <f>IF(E1056&gt;=기준정보!$H$4,기준정보!$H$6,IF(E1056&gt;=기준정보!$H$3,E1056-기준정보!$H$3,IF(E1056&gt;=기준정보!$H$2,기준정보!$H$5,IF(E1056&gt;=기준정보!$H$1,E1056-기준정보!$H$1,0))))</f>
        <v>0</v>
      </c>
      <c r="N1056" s="113" t="str">
        <f t="shared" si="198"/>
        <v/>
      </c>
      <c r="O1056" s="114" t="str">
        <f t="shared" si="199"/>
        <v/>
      </c>
      <c r="P1056" s="120">
        <f t="shared" si="200"/>
        <v>0</v>
      </c>
      <c r="Q1056" s="120">
        <f t="shared" si="201"/>
        <v>0</v>
      </c>
      <c r="R1056" s="120">
        <f t="shared" si="204"/>
        <v>0</v>
      </c>
      <c r="S1056" s="120">
        <f t="shared" si="202"/>
        <v>0</v>
      </c>
      <c r="T1056" s="120" t="str">
        <f t="shared" si="194"/>
        <v/>
      </c>
      <c r="U1056" s="113">
        <f>IFERROR(IF(P1056&lt;8,기준정보!$H$7-N1056,0),0)</f>
        <v>0</v>
      </c>
      <c r="V1056" s="120">
        <f t="shared" si="203"/>
        <v>0</v>
      </c>
      <c r="W1056" s="110"/>
    </row>
    <row r="1057" spans="1:23">
      <c r="A1057" s="89" t="s">
        <v>1340</v>
      </c>
      <c r="B1057" s="89" t="s">
        <v>296</v>
      </c>
      <c r="C1057" s="89" t="s">
        <v>46</v>
      </c>
      <c r="D1057" s="89" t="s">
        <v>50</v>
      </c>
      <c r="E1057" s="89" t="s">
        <v>50</v>
      </c>
      <c r="F1057" s="102">
        <f t="shared" si="193"/>
        <v>43912</v>
      </c>
      <c r="G1057" s="125" t="str">
        <f t="shared" si="195"/>
        <v>3월</v>
      </c>
      <c r="H1057" s="108">
        <f t="shared" si="196"/>
        <v>7</v>
      </c>
      <c r="I1057" s="108" t="str">
        <f>VLOOKUP(H1057,기준정보!D:E,2,FALSE)</f>
        <v>일</v>
      </c>
      <c r="J1057" s="110" t="str">
        <f>IFERROR(VLOOKUP(F1057,기준정보!A:B,2,FALSE),"")</f>
        <v/>
      </c>
      <c r="K1057" s="110" t="str">
        <f t="shared" si="197"/>
        <v>휴무</v>
      </c>
      <c r="L1057" s="113" t="str">
        <f>IFERROR(IF(E1057-D1057&lt;0,기준정보!$H$11-공여사들_가공!D1057+공여사들_가공!E1057,E1057-D1057),"")</f>
        <v/>
      </c>
      <c r="M1057" s="113">
        <f>IF(E1057&gt;=기준정보!$H$4,기준정보!$H$6,IF(E1057&gt;=기준정보!$H$3,E1057-기준정보!$H$3,IF(E1057&gt;=기준정보!$H$2,기준정보!$H$5,IF(E1057&gt;=기준정보!$H$1,E1057-기준정보!$H$1,0))))</f>
        <v>0</v>
      </c>
      <c r="N1057" s="113" t="str">
        <f t="shared" si="198"/>
        <v/>
      </c>
      <c r="O1057" s="114" t="str">
        <f t="shared" si="199"/>
        <v/>
      </c>
      <c r="P1057" s="120">
        <f t="shared" si="200"/>
        <v>0</v>
      </c>
      <c r="Q1057" s="120">
        <f t="shared" si="201"/>
        <v>0</v>
      </c>
      <c r="R1057" s="120">
        <f t="shared" si="204"/>
        <v>0</v>
      </c>
      <c r="S1057" s="120">
        <f t="shared" si="202"/>
        <v>0</v>
      </c>
      <c r="T1057" s="120" t="str">
        <f t="shared" si="194"/>
        <v/>
      </c>
      <c r="U1057" s="113">
        <f>IFERROR(IF(P1057&lt;8,기준정보!$H$7-N1057,0),0)</f>
        <v>0</v>
      </c>
      <c r="V1057" s="120">
        <f t="shared" si="203"/>
        <v>0</v>
      </c>
      <c r="W1057" s="110"/>
    </row>
    <row r="1058" spans="1:23">
      <c r="A1058" s="89" t="s">
        <v>1340</v>
      </c>
      <c r="B1058" s="89" t="s">
        <v>297</v>
      </c>
      <c r="C1058" s="89" t="s">
        <v>45</v>
      </c>
      <c r="D1058" s="89" t="s">
        <v>50</v>
      </c>
      <c r="E1058" s="89" t="s">
        <v>50</v>
      </c>
      <c r="F1058" s="102">
        <f t="shared" si="193"/>
        <v>43912</v>
      </c>
      <c r="G1058" s="125" t="str">
        <f t="shared" si="195"/>
        <v>3월</v>
      </c>
      <c r="H1058" s="108">
        <f t="shared" si="196"/>
        <v>7</v>
      </c>
      <c r="I1058" s="108" t="str">
        <f>VLOOKUP(H1058,기준정보!D:E,2,FALSE)</f>
        <v>일</v>
      </c>
      <c r="J1058" s="110" t="str">
        <f>IFERROR(VLOOKUP(F1058,기준정보!A:B,2,FALSE),"")</f>
        <v/>
      </c>
      <c r="K1058" s="110" t="str">
        <f t="shared" si="197"/>
        <v>휴무</v>
      </c>
      <c r="L1058" s="113" t="str">
        <f>IFERROR(IF(E1058-D1058&lt;0,기준정보!$H$11-공여사들_가공!D1058+공여사들_가공!E1058,E1058-D1058),"")</f>
        <v/>
      </c>
      <c r="M1058" s="113">
        <f>IF(E1058&gt;=기준정보!$H$4,기준정보!$H$6,IF(E1058&gt;=기준정보!$H$3,E1058-기준정보!$H$3,IF(E1058&gt;=기준정보!$H$2,기준정보!$H$5,IF(E1058&gt;=기준정보!$H$1,E1058-기준정보!$H$1,0))))</f>
        <v>0</v>
      </c>
      <c r="N1058" s="113" t="str">
        <f t="shared" si="198"/>
        <v/>
      </c>
      <c r="O1058" s="114" t="str">
        <f t="shared" si="199"/>
        <v/>
      </c>
      <c r="P1058" s="120">
        <f t="shared" si="200"/>
        <v>0</v>
      </c>
      <c r="Q1058" s="120">
        <f t="shared" si="201"/>
        <v>0</v>
      </c>
      <c r="R1058" s="120">
        <f t="shared" si="204"/>
        <v>0</v>
      </c>
      <c r="S1058" s="120">
        <f t="shared" si="202"/>
        <v>0</v>
      </c>
      <c r="T1058" s="120" t="str">
        <f t="shared" si="194"/>
        <v/>
      </c>
      <c r="U1058" s="113">
        <f>IFERROR(IF(P1058&lt;8,기준정보!$H$7-N1058,0),0)</f>
        <v>0</v>
      </c>
      <c r="V1058" s="120">
        <f t="shared" si="203"/>
        <v>0</v>
      </c>
      <c r="W1058" s="110"/>
    </row>
    <row r="1059" spans="1:23">
      <c r="A1059" s="89" t="s">
        <v>1340</v>
      </c>
      <c r="B1059" s="89" t="s">
        <v>298</v>
      </c>
      <c r="C1059" s="89" t="s">
        <v>48</v>
      </c>
      <c r="D1059" s="89" t="s">
        <v>50</v>
      </c>
      <c r="E1059" s="89" t="s">
        <v>50</v>
      </c>
      <c r="F1059" s="102">
        <f t="shared" si="193"/>
        <v>43912</v>
      </c>
      <c r="G1059" s="125" t="str">
        <f t="shared" si="195"/>
        <v>3월</v>
      </c>
      <c r="H1059" s="108">
        <f t="shared" si="196"/>
        <v>7</v>
      </c>
      <c r="I1059" s="108" t="str">
        <f>VLOOKUP(H1059,기준정보!D:E,2,FALSE)</f>
        <v>일</v>
      </c>
      <c r="J1059" s="110" t="str">
        <f>IFERROR(VLOOKUP(F1059,기준정보!A:B,2,FALSE),"")</f>
        <v/>
      </c>
      <c r="K1059" s="110" t="str">
        <f t="shared" si="197"/>
        <v>휴무</v>
      </c>
      <c r="L1059" s="113" t="str">
        <f>IFERROR(IF(E1059-D1059&lt;0,기준정보!$H$11-공여사들_가공!D1059+공여사들_가공!E1059,E1059-D1059),"")</f>
        <v/>
      </c>
      <c r="M1059" s="113">
        <f>IF(E1059&gt;=기준정보!$H$4,기준정보!$H$6,IF(E1059&gt;=기준정보!$H$3,E1059-기준정보!$H$3,IF(E1059&gt;=기준정보!$H$2,기준정보!$H$5,IF(E1059&gt;=기준정보!$H$1,E1059-기준정보!$H$1,0))))</f>
        <v>0</v>
      </c>
      <c r="N1059" s="113" t="str">
        <f t="shared" si="198"/>
        <v/>
      </c>
      <c r="O1059" s="114" t="str">
        <f t="shared" si="199"/>
        <v/>
      </c>
      <c r="P1059" s="120">
        <f t="shared" si="200"/>
        <v>0</v>
      </c>
      <c r="Q1059" s="120">
        <f t="shared" si="201"/>
        <v>0</v>
      </c>
      <c r="R1059" s="120">
        <f t="shared" si="204"/>
        <v>0</v>
      </c>
      <c r="S1059" s="120">
        <f t="shared" si="202"/>
        <v>0</v>
      </c>
      <c r="T1059" s="120" t="str">
        <f t="shared" si="194"/>
        <v/>
      </c>
      <c r="U1059" s="113">
        <f>IFERROR(IF(P1059&lt;8,기준정보!$H$7-N1059,0),0)</f>
        <v>0</v>
      </c>
      <c r="V1059" s="120">
        <f t="shared" si="203"/>
        <v>0</v>
      </c>
      <c r="W1059" s="110"/>
    </row>
    <row r="1060" spans="1:23">
      <c r="A1060" s="89" t="s">
        <v>1340</v>
      </c>
      <c r="B1060" s="89" t="s">
        <v>299</v>
      </c>
      <c r="C1060" s="89" t="s">
        <v>47</v>
      </c>
      <c r="D1060" s="89" t="s">
        <v>50</v>
      </c>
      <c r="E1060" s="89" t="s">
        <v>50</v>
      </c>
      <c r="F1060" s="102">
        <f t="shared" si="193"/>
        <v>43912</v>
      </c>
      <c r="G1060" s="125" t="str">
        <f t="shared" si="195"/>
        <v>3월</v>
      </c>
      <c r="H1060" s="108">
        <f t="shared" si="196"/>
        <v>7</v>
      </c>
      <c r="I1060" s="108" t="str">
        <f>VLOOKUP(H1060,기준정보!D:E,2,FALSE)</f>
        <v>일</v>
      </c>
      <c r="J1060" s="110" t="str">
        <f>IFERROR(VLOOKUP(F1060,기준정보!A:B,2,FALSE),"")</f>
        <v/>
      </c>
      <c r="K1060" s="110" t="str">
        <f t="shared" si="197"/>
        <v>휴무</v>
      </c>
      <c r="L1060" s="113" t="str">
        <f>IFERROR(IF(E1060-D1060&lt;0,기준정보!$H$11-공여사들_가공!D1060+공여사들_가공!E1060,E1060-D1060),"")</f>
        <v/>
      </c>
      <c r="M1060" s="113">
        <f>IF(E1060&gt;=기준정보!$H$4,기준정보!$H$6,IF(E1060&gt;=기준정보!$H$3,E1060-기준정보!$H$3,IF(E1060&gt;=기준정보!$H$2,기준정보!$H$5,IF(E1060&gt;=기준정보!$H$1,E1060-기준정보!$H$1,0))))</f>
        <v>0</v>
      </c>
      <c r="N1060" s="113" t="str">
        <f t="shared" si="198"/>
        <v/>
      </c>
      <c r="O1060" s="114" t="str">
        <f t="shared" si="199"/>
        <v/>
      </c>
      <c r="P1060" s="120">
        <f t="shared" si="200"/>
        <v>0</v>
      </c>
      <c r="Q1060" s="120">
        <f t="shared" si="201"/>
        <v>0</v>
      </c>
      <c r="R1060" s="120">
        <f t="shared" si="204"/>
        <v>0</v>
      </c>
      <c r="S1060" s="120">
        <f t="shared" si="202"/>
        <v>0</v>
      </c>
      <c r="T1060" s="120" t="str">
        <f t="shared" si="194"/>
        <v/>
      </c>
      <c r="U1060" s="113">
        <f>IFERROR(IF(P1060&lt;8,기준정보!$H$7-N1060,0),0)</f>
        <v>0</v>
      </c>
      <c r="V1060" s="120">
        <f t="shared" si="203"/>
        <v>0</v>
      </c>
      <c r="W1060" s="110"/>
    </row>
    <row r="1061" spans="1:23">
      <c r="A1061" s="89" t="s">
        <v>1340</v>
      </c>
      <c r="B1061" s="89" t="s">
        <v>300</v>
      </c>
      <c r="C1061" s="89" t="s">
        <v>47</v>
      </c>
      <c r="D1061" s="89" t="s">
        <v>50</v>
      </c>
      <c r="E1061" s="89" t="s">
        <v>50</v>
      </c>
      <c r="F1061" s="102">
        <f t="shared" si="193"/>
        <v>43912</v>
      </c>
      <c r="G1061" s="125" t="str">
        <f t="shared" si="195"/>
        <v>3월</v>
      </c>
      <c r="H1061" s="108">
        <f t="shared" si="196"/>
        <v>7</v>
      </c>
      <c r="I1061" s="108" t="str">
        <f>VLOOKUP(H1061,기준정보!D:E,2,FALSE)</f>
        <v>일</v>
      </c>
      <c r="J1061" s="110" t="str">
        <f>IFERROR(VLOOKUP(F1061,기준정보!A:B,2,FALSE),"")</f>
        <v/>
      </c>
      <c r="K1061" s="110" t="str">
        <f t="shared" si="197"/>
        <v>휴무</v>
      </c>
      <c r="L1061" s="113" t="str">
        <f>IFERROR(IF(E1061-D1061&lt;0,기준정보!$H$11-공여사들_가공!D1061+공여사들_가공!E1061,E1061-D1061),"")</f>
        <v/>
      </c>
      <c r="M1061" s="113">
        <f>IF(E1061&gt;=기준정보!$H$4,기준정보!$H$6,IF(E1061&gt;=기준정보!$H$3,E1061-기준정보!$H$3,IF(E1061&gt;=기준정보!$H$2,기준정보!$H$5,IF(E1061&gt;=기준정보!$H$1,E1061-기준정보!$H$1,0))))</f>
        <v>0</v>
      </c>
      <c r="N1061" s="113" t="str">
        <f t="shared" si="198"/>
        <v/>
      </c>
      <c r="O1061" s="114" t="str">
        <f t="shared" si="199"/>
        <v/>
      </c>
      <c r="P1061" s="120">
        <f t="shared" si="200"/>
        <v>0</v>
      </c>
      <c r="Q1061" s="120">
        <f t="shared" si="201"/>
        <v>0</v>
      </c>
      <c r="R1061" s="120">
        <f t="shared" si="204"/>
        <v>0</v>
      </c>
      <c r="S1061" s="120">
        <f t="shared" si="202"/>
        <v>0</v>
      </c>
      <c r="T1061" s="120" t="str">
        <f t="shared" si="194"/>
        <v/>
      </c>
      <c r="U1061" s="113">
        <f>IFERROR(IF(P1061&lt;8,기준정보!$H$7-N1061,0),0)</f>
        <v>0</v>
      </c>
      <c r="V1061" s="120">
        <f t="shared" si="203"/>
        <v>0</v>
      </c>
      <c r="W1061" s="110"/>
    </row>
    <row r="1062" spans="1:23">
      <c r="A1062" s="89" t="s">
        <v>1340</v>
      </c>
      <c r="B1062" s="89" t="s">
        <v>301</v>
      </c>
      <c r="C1062" s="89" t="s">
        <v>44</v>
      </c>
      <c r="D1062" s="89" t="s">
        <v>50</v>
      </c>
      <c r="E1062" s="89" t="s">
        <v>50</v>
      </c>
      <c r="F1062" s="102">
        <f t="shared" si="193"/>
        <v>43912</v>
      </c>
      <c r="G1062" s="125" t="str">
        <f t="shared" si="195"/>
        <v>3월</v>
      </c>
      <c r="H1062" s="108">
        <f t="shared" si="196"/>
        <v>7</v>
      </c>
      <c r="I1062" s="108" t="str">
        <f>VLOOKUP(H1062,기준정보!D:E,2,FALSE)</f>
        <v>일</v>
      </c>
      <c r="J1062" s="110" t="str">
        <f>IFERROR(VLOOKUP(F1062,기준정보!A:B,2,FALSE),"")</f>
        <v/>
      </c>
      <c r="K1062" s="110" t="str">
        <f t="shared" si="197"/>
        <v>휴무</v>
      </c>
      <c r="L1062" s="113" t="str">
        <f>IFERROR(IF(E1062-D1062&lt;0,기준정보!$H$11-공여사들_가공!D1062+공여사들_가공!E1062,E1062-D1062),"")</f>
        <v/>
      </c>
      <c r="M1062" s="113">
        <f>IF(E1062&gt;=기준정보!$H$4,기준정보!$H$6,IF(E1062&gt;=기준정보!$H$3,E1062-기준정보!$H$3,IF(E1062&gt;=기준정보!$H$2,기준정보!$H$5,IF(E1062&gt;=기준정보!$H$1,E1062-기준정보!$H$1,0))))</f>
        <v>0</v>
      </c>
      <c r="N1062" s="113" t="str">
        <f t="shared" si="198"/>
        <v/>
      </c>
      <c r="O1062" s="114" t="str">
        <f t="shared" si="199"/>
        <v/>
      </c>
      <c r="P1062" s="120">
        <f t="shared" si="200"/>
        <v>0</v>
      </c>
      <c r="Q1062" s="120">
        <f t="shared" si="201"/>
        <v>0</v>
      </c>
      <c r="R1062" s="120">
        <f t="shared" si="204"/>
        <v>0</v>
      </c>
      <c r="S1062" s="120">
        <f t="shared" si="202"/>
        <v>0</v>
      </c>
      <c r="T1062" s="120" t="str">
        <f t="shared" si="194"/>
        <v/>
      </c>
      <c r="U1062" s="113">
        <f>IFERROR(IF(P1062&lt;8,기준정보!$H$7-N1062,0),0)</f>
        <v>0</v>
      </c>
      <c r="V1062" s="120">
        <f t="shared" si="203"/>
        <v>0</v>
      </c>
      <c r="W1062" s="110"/>
    </row>
    <row r="1063" spans="1:23">
      <c r="A1063" s="89" t="s">
        <v>1340</v>
      </c>
      <c r="B1063" s="89" t="s">
        <v>288</v>
      </c>
      <c r="C1063" s="89" t="s">
        <v>45</v>
      </c>
      <c r="D1063" s="89" t="s">
        <v>50</v>
      </c>
      <c r="E1063" s="89" t="s">
        <v>50</v>
      </c>
      <c r="F1063" s="102">
        <f t="shared" si="193"/>
        <v>43912</v>
      </c>
      <c r="G1063" s="125" t="str">
        <f t="shared" si="195"/>
        <v>3월</v>
      </c>
      <c r="H1063" s="108">
        <f t="shared" si="196"/>
        <v>7</v>
      </c>
      <c r="I1063" s="108" t="str">
        <f>VLOOKUP(H1063,기준정보!D:E,2,FALSE)</f>
        <v>일</v>
      </c>
      <c r="J1063" s="110" t="str">
        <f>IFERROR(VLOOKUP(F1063,기준정보!A:B,2,FALSE),"")</f>
        <v/>
      </c>
      <c r="K1063" s="110" t="str">
        <f t="shared" si="197"/>
        <v>휴무</v>
      </c>
      <c r="L1063" s="113" t="str">
        <f>IFERROR(IF(E1063-D1063&lt;0,기준정보!$H$11-공여사들_가공!D1063+공여사들_가공!E1063,E1063-D1063),"")</f>
        <v/>
      </c>
      <c r="M1063" s="113">
        <f>IF(E1063&gt;=기준정보!$H$4,기준정보!$H$6,IF(E1063&gt;=기준정보!$H$3,E1063-기준정보!$H$3,IF(E1063&gt;=기준정보!$H$2,기준정보!$H$5,IF(E1063&gt;=기준정보!$H$1,E1063-기준정보!$H$1,0))))</f>
        <v>0</v>
      </c>
      <c r="N1063" s="113" t="str">
        <f t="shared" si="198"/>
        <v/>
      </c>
      <c r="O1063" s="114" t="str">
        <f t="shared" si="199"/>
        <v/>
      </c>
      <c r="P1063" s="120">
        <f t="shared" si="200"/>
        <v>0</v>
      </c>
      <c r="Q1063" s="120">
        <f t="shared" si="201"/>
        <v>0</v>
      </c>
      <c r="R1063" s="120">
        <f t="shared" si="204"/>
        <v>0</v>
      </c>
      <c r="S1063" s="120">
        <f t="shared" si="202"/>
        <v>0</v>
      </c>
      <c r="T1063" s="120" t="str">
        <f t="shared" si="194"/>
        <v/>
      </c>
      <c r="U1063" s="113">
        <f>IFERROR(IF(P1063&lt;8,기준정보!$H$7-N1063,0),0)</f>
        <v>0</v>
      </c>
      <c r="V1063" s="120">
        <f t="shared" si="203"/>
        <v>0</v>
      </c>
      <c r="W1063" s="110"/>
    </row>
    <row r="1064" spans="1:23">
      <c r="A1064" s="89" t="s">
        <v>1340</v>
      </c>
      <c r="B1064" s="89" t="s">
        <v>289</v>
      </c>
      <c r="C1064" s="89" t="s">
        <v>44</v>
      </c>
      <c r="D1064" s="89" t="s">
        <v>50</v>
      </c>
      <c r="E1064" s="89" t="s">
        <v>50</v>
      </c>
      <c r="F1064" s="102">
        <f t="shared" si="193"/>
        <v>43912</v>
      </c>
      <c r="G1064" s="125" t="str">
        <f t="shared" si="195"/>
        <v>3월</v>
      </c>
      <c r="H1064" s="108">
        <f t="shared" si="196"/>
        <v>7</v>
      </c>
      <c r="I1064" s="108" t="str">
        <f>VLOOKUP(H1064,기준정보!D:E,2,FALSE)</f>
        <v>일</v>
      </c>
      <c r="J1064" s="110" t="str">
        <f>IFERROR(VLOOKUP(F1064,기준정보!A:B,2,FALSE),"")</f>
        <v/>
      </c>
      <c r="K1064" s="110" t="str">
        <f t="shared" si="197"/>
        <v>휴무</v>
      </c>
      <c r="L1064" s="113" t="str">
        <f>IFERROR(IF(E1064-D1064&lt;0,기준정보!$H$11-공여사들_가공!D1064+공여사들_가공!E1064,E1064-D1064),"")</f>
        <v/>
      </c>
      <c r="M1064" s="113">
        <f>IF(E1064&gt;=기준정보!$H$4,기준정보!$H$6,IF(E1064&gt;=기준정보!$H$3,E1064-기준정보!$H$3,IF(E1064&gt;=기준정보!$H$2,기준정보!$H$5,IF(E1064&gt;=기준정보!$H$1,E1064-기준정보!$H$1,0))))</f>
        <v>0</v>
      </c>
      <c r="N1064" s="113" t="str">
        <f t="shared" si="198"/>
        <v/>
      </c>
      <c r="O1064" s="114" t="str">
        <f t="shared" si="199"/>
        <v/>
      </c>
      <c r="P1064" s="120">
        <f t="shared" si="200"/>
        <v>0</v>
      </c>
      <c r="Q1064" s="120">
        <f t="shared" si="201"/>
        <v>0</v>
      </c>
      <c r="R1064" s="120">
        <f t="shared" si="204"/>
        <v>0</v>
      </c>
      <c r="S1064" s="120">
        <f t="shared" si="202"/>
        <v>0</v>
      </c>
      <c r="T1064" s="120" t="str">
        <f t="shared" si="194"/>
        <v/>
      </c>
      <c r="U1064" s="113">
        <f>IFERROR(IF(P1064&lt;8,기준정보!$H$7-N1064,0),0)</f>
        <v>0</v>
      </c>
      <c r="V1064" s="120">
        <f t="shared" si="203"/>
        <v>0</v>
      </c>
      <c r="W1064" s="110"/>
    </row>
    <row r="1065" spans="1:23">
      <c r="A1065" s="89" t="s">
        <v>1340</v>
      </c>
      <c r="B1065" s="89" t="s">
        <v>290</v>
      </c>
      <c r="C1065" s="89" t="s">
        <v>49</v>
      </c>
      <c r="D1065" s="89" t="s">
        <v>50</v>
      </c>
      <c r="E1065" s="89" t="s">
        <v>50</v>
      </c>
      <c r="F1065" s="102">
        <f t="shared" si="193"/>
        <v>43912</v>
      </c>
      <c r="G1065" s="125" t="str">
        <f t="shared" si="195"/>
        <v>3월</v>
      </c>
      <c r="H1065" s="108">
        <f t="shared" si="196"/>
        <v>7</v>
      </c>
      <c r="I1065" s="108" t="str">
        <f>VLOOKUP(H1065,기준정보!D:E,2,FALSE)</f>
        <v>일</v>
      </c>
      <c r="J1065" s="110" t="str">
        <f>IFERROR(VLOOKUP(F1065,기준정보!A:B,2,FALSE),"")</f>
        <v/>
      </c>
      <c r="K1065" s="110" t="str">
        <f t="shared" si="197"/>
        <v>휴무</v>
      </c>
      <c r="L1065" s="113" t="str">
        <f>IFERROR(IF(E1065-D1065&lt;0,기준정보!$H$11-공여사들_가공!D1065+공여사들_가공!E1065,E1065-D1065),"")</f>
        <v/>
      </c>
      <c r="M1065" s="113">
        <f>IF(E1065&gt;=기준정보!$H$4,기준정보!$H$6,IF(E1065&gt;=기준정보!$H$3,E1065-기준정보!$H$3,IF(E1065&gt;=기준정보!$H$2,기준정보!$H$5,IF(E1065&gt;=기준정보!$H$1,E1065-기준정보!$H$1,0))))</f>
        <v>0</v>
      </c>
      <c r="N1065" s="113" t="str">
        <f t="shared" si="198"/>
        <v/>
      </c>
      <c r="O1065" s="114" t="str">
        <f t="shared" si="199"/>
        <v/>
      </c>
      <c r="P1065" s="120">
        <f t="shared" si="200"/>
        <v>0</v>
      </c>
      <c r="Q1065" s="120">
        <f t="shared" si="201"/>
        <v>0</v>
      </c>
      <c r="R1065" s="120">
        <f t="shared" si="204"/>
        <v>0</v>
      </c>
      <c r="S1065" s="120">
        <f t="shared" si="202"/>
        <v>0</v>
      </c>
      <c r="T1065" s="120" t="str">
        <f t="shared" si="194"/>
        <v/>
      </c>
      <c r="U1065" s="113">
        <f>IFERROR(IF(P1065&lt;8,기준정보!$H$7-N1065,0),0)</f>
        <v>0</v>
      </c>
      <c r="V1065" s="120">
        <f t="shared" si="203"/>
        <v>0</v>
      </c>
      <c r="W1065" s="110"/>
    </row>
    <row r="1066" spans="1:23">
      <c r="A1066" s="89" t="s">
        <v>1340</v>
      </c>
      <c r="B1066" s="89" t="s">
        <v>291</v>
      </c>
      <c r="C1066" s="89" t="s">
        <v>309</v>
      </c>
      <c r="D1066" s="89" t="s">
        <v>50</v>
      </c>
      <c r="E1066" s="89" t="s">
        <v>50</v>
      </c>
      <c r="F1066" s="102">
        <f t="shared" si="193"/>
        <v>43912</v>
      </c>
      <c r="G1066" s="125" t="str">
        <f t="shared" si="195"/>
        <v>3월</v>
      </c>
      <c r="H1066" s="108">
        <f t="shared" si="196"/>
        <v>7</v>
      </c>
      <c r="I1066" s="108" t="str">
        <f>VLOOKUP(H1066,기준정보!D:E,2,FALSE)</f>
        <v>일</v>
      </c>
      <c r="J1066" s="110" t="str">
        <f>IFERROR(VLOOKUP(F1066,기준정보!A:B,2,FALSE),"")</f>
        <v/>
      </c>
      <c r="K1066" s="110" t="str">
        <f t="shared" si="197"/>
        <v>휴무</v>
      </c>
      <c r="L1066" s="113" t="str">
        <f>IFERROR(IF(E1066-D1066&lt;0,기준정보!$H$11-공여사들_가공!D1066+공여사들_가공!E1066,E1066-D1066),"")</f>
        <v/>
      </c>
      <c r="M1066" s="113">
        <f>IF(E1066&gt;=기준정보!$H$4,기준정보!$H$6,IF(E1066&gt;=기준정보!$H$3,E1066-기준정보!$H$3,IF(E1066&gt;=기준정보!$H$2,기준정보!$H$5,IF(E1066&gt;=기준정보!$H$1,E1066-기준정보!$H$1,0))))</f>
        <v>0</v>
      </c>
      <c r="N1066" s="113" t="str">
        <f t="shared" si="198"/>
        <v/>
      </c>
      <c r="O1066" s="114" t="str">
        <f t="shared" si="199"/>
        <v/>
      </c>
      <c r="P1066" s="120">
        <f t="shared" si="200"/>
        <v>0</v>
      </c>
      <c r="Q1066" s="120">
        <f t="shared" si="201"/>
        <v>0</v>
      </c>
      <c r="R1066" s="120">
        <f t="shared" si="204"/>
        <v>0</v>
      </c>
      <c r="S1066" s="120">
        <f t="shared" si="202"/>
        <v>0</v>
      </c>
      <c r="T1066" s="120" t="str">
        <f t="shared" si="194"/>
        <v/>
      </c>
      <c r="U1066" s="113">
        <f>IFERROR(IF(P1066&lt;8,기준정보!$H$7-N1066,0),0)</f>
        <v>0</v>
      </c>
      <c r="V1066" s="120">
        <f t="shared" si="203"/>
        <v>0</v>
      </c>
      <c r="W1066" s="110"/>
    </row>
    <row r="1067" spans="1:23">
      <c r="A1067" s="89" t="s">
        <v>1340</v>
      </c>
      <c r="B1067" s="89" t="s">
        <v>292</v>
      </c>
      <c r="C1067" s="89" t="s">
        <v>45</v>
      </c>
      <c r="D1067" s="89" t="s">
        <v>50</v>
      </c>
      <c r="E1067" s="89" t="s">
        <v>50</v>
      </c>
      <c r="F1067" s="102">
        <f t="shared" si="193"/>
        <v>43912</v>
      </c>
      <c r="G1067" s="125" t="str">
        <f t="shared" si="195"/>
        <v>3월</v>
      </c>
      <c r="H1067" s="108">
        <f t="shared" si="196"/>
        <v>7</v>
      </c>
      <c r="I1067" s="108" t="str">
        <f>VLOOKUP(H1067,기준정보!D:E,2,FALSE)</f>
        <v>일</v>
      </c>
      <c r="J1067" s="110" t="str">
        <f>IFERROR(VLOOKUP(F1067,기준정보!A:B,2,FALSE),"")</f>
        <v/>
      </c>
      <c r="K1067" s="110" t="str">
        <f t="shared" si="197"/>
        <v>휴무</v>
      </c>
      <c r="L1067" s="113" t="str">
        <f>IFERROR(IF(E1067-D1067&lt;0,기준정보!$H$11-공여사들_가공!D1067+공여사들_가공!E1067,E1067-D1067),"")</f>
        <v/>
      </c>
      <c r="M1067" s="113">
        <f>IF(E1067&gt;=기준정보!$H$4,기준정보!$H$6,IF(E1067&gt;=기준정보!$H$3,E1067-기준정보!$H$3,IF(E1067&gt;=기준정보!$H$2,기준정보!$H$5,IF(E1067&gt;=기준정보!$H$1,E1067-기준정보!$H$1,0))))</f>
        <v>0</v>
      </c>
      <c r="N1067" s="113" t="str">
        <f t="shared" si="198"/>
        <v/>
      </c>
      <c r="O1067" s="114" t="str">
        <f t="shared" si="199"/>
        <v/>
      </c>
      <c r="P1067" s="120">
        <f t="shared" si="200"/>
        <v>0</v>
      </c>
      <c r="Q1067" s="120">
        <f t="shared" si="201"/>
        <v>0</v>
      </c>
      <c r="R1067" s="120">
        <f t="shared" si="204"/>
        <v>0</v>
      </c>
      <c r="S1067" s="120">
        <f t="shared" si="202"/>
        <v>0</v>
      </c>
      <c r="T1067" s="120" t="str">
        <f t="shared" si="194"/>
        <v/>
      </c>
      <c r="U1067" s="113">
        <f>IFERROR(IF(P1067&lt;8,기준정보!$H$7-N1067,0),0)</f>
        <v>0</v>
      </c>
      <c r="V1067" s="120">
        <f t="shared" si="203"/>
        <v>0</v>
      </c>
      <c r="W1067" s="110"/>
    </row>
    <row r="1068" spans="1:23">
      <c r="A1068" s="89" t="s">
        <v>1341</v>
      </c>
      <c r="B1068" s="89" t="s">
        <v>294</v>
      </c>
      <c r="C1068" s="89" t="s">
        <v>45</v>
      </c>
      <c r="D1068" s="89" t="s">
        <v>76</v>
      </c>
      <c r="E1068" s="89" t="s">
        <v>1342</v>
      </c>
      <c r="F1068" s="102">
        <f t="shared" si="193"/>
        <v>43913</v>
      </c>
      <c r="G1068" s="125" t="str">
        <f t="shared" si="195"/>
        <v>3월</v>
      </c>
      <c r="H1068" s="108">
        <f t="shared" si="196"/>
        <v>1</v>
      </c>
      <c r="I1068" s="108" t="str">
        <f>VLOOKUP(H1068,기준정보!D:E,2,FALSE)</f>
        <v>월</v>
      </c>
      <c r="J1068" s="110" t="str">
        <f>IFERROR(VLOOKUP(F1068,기준정보!A:B,2,FALSE),"")</f>
        <v/>
      </c>
      <c r="K1068" s="110" t="str">
        <f t="shared" si="197"/>
        <v>정상근무</v>
      </c>
      <c r="L1068" s="113">
        <f>IFERROR(IF(E1068-D1068&lt;0,기준정보!$H$11-공여사들_가공!D1068+공여사들_가공!E1068,E1068-D1068),"")</f>
        <v>0.6445833333333334</v>
      </c>
      <c r="M1068" s="113">
        <f>IF(E1068&gt;=기준정보!$H$4,기준정보!$H$6,IF(E1068&gt;=기준정보!$H$3,E1068-기준정보!$H$3,IF(E1068&gt;=기준정보!$H$2,기준정보!$H$5,IF(E1068&gt;=기준정보!$H$1,E1068-기준정보!$H$1,0))))</f>
        <v>0</v>
      </c>
      <c r="N1068" s="113">
        <f t="shared" si="198"/>
        <v>0.6445833333333334</v>
      </c>
      <c r="O1068" s="114">
        <f t="shared" si="199"/>
        <v>15.47</v>
      </c>
      <c r="P1068" s="120">
        <f t="shared" si="200"/>
        <v>15</v>
      </c>
      <c r="Q1068" s="120">
        <f t="shared" si="201"/>
        <v>8</v>
      </c>
      <c r="R1068" s="120">
        <f t="shared" si="204"/>
        <v>3</v>
      </c>
      <c r="S1068" s="120">
        <f t="shared" si="202"/>
        <v>4</v>
      </c>
      <c r="T1068" s="120" t="str">
        <f t="shared" si="194"/>
        <v>정</v>
      </c>
      <c r="U1068" s="113">
        <f>IFERROR(IF(P1068&lt;8,기준정보!$H$7-N1068,0),0)</f>
        <v>0</v>
      </c>
      <c r="V1068" s="120">
        <f t="shared" si="203"/>
        <v>0</v>
      </c>
      <c r="W1068" s="110"/>
    </row>
    <row r="1069" spans="1:23">
      <c r="A1069" s="89" t="s">
        <v>1341</v>
      </c>
      <c r="B1069" s="89" t="s">
        <v>295</v>
      </c>
      <c r="C1069" s="89" t="s">
        <v>43</v>
      </c>
      <c r="D1069" s="89" t="s">
        <v>1343</v>
      </c>
      <c r="E1069" s="89" t="s">
        <v>1344</v>
      </c>
      <c r="F1069" s="102">
        <f t="shared" si="193"/>
        <v>43913</v>
      </c>
      <c r="G1069" s="125" t="str">
        <f t="shared" si="195"/>
        <v>3월</v>
      </c>
      <c r="H1069" s="108">
        <f t="shared" si="196"/>
        <v>1</v>
      </c>
      <c r="I1069" s="108" t="str">
        <f>VLOOKUP(H1069,기준정보!D:E,2,FALSE)</f>
        <v>월</v>
      </c>
      <c r="J1069" s="110" t="str">
        <f>IFERROR(VLOOKUP(F1069,기준정보!A:B,2,FALSE),"")</f>
        <v/>
      </c>
      <c r="K1069" s="110" t="str">
        <f t="shared" si="197"/>
        <v>정상근무</v>
      </c>
      <c r="L1069" s="113">
        <f>IFERROR(IF(E1069-D1069&lt;0,기준정보!$H$11-공여사들_가공!D1069+공여사들_가공!E1069,E1069-D1069),"")</f>
        <v>0.50710648148148152</v>
      </c>
      <c r="M1069" s="113" t="str">
        <f>IF(E1069&gt;=기준정보!$H$4,기준정보!$H$6,IF(E1069&gt;=기준정보!$H$3,E1069-기준정보!$H$3,IF(E1069&gt;=기준정보!$H$2,기준정보!$H$5,IF(E1069&gt;=기준정보!$H$1,E1069-기준정보!$H$1,0))))</f>
        <v>2:00:00</v>
      </c>
      <c r="N1069" s="113">
        <f t="shared" si="198"/>
        <v>0.4237731481481482</v>
      </c>
      <c r="O1069" s="114">
        <f t="shared" si="199"/>
        <v>10.170555555555556</v>
      </c>
      <c r="P1069" s="120">
        <f t="shared" si="200"/>
        <v>10</v>
      </c>
      <c r="Q1069" s="120">
        <f t="shared" si="201"/>
        <v>8</v>
      </c>
      <c r="R1069" s="120">
        <f t="shared" si="204"/>
        <v>2</v>
      </c>
      <c r="S1069" s="120">
        <f t="shared" si="202"/>
        <v>0</v>
      </c>
      <c r="T1069" s="120" t="str">
        <f t="shared" si="194"/>
        <v>정</v>
      </c>
      <c r="U1069" s="113">
        <f>IFERROR(IF(P1069&lt;8,기준정보!$H$7-N1069,0),0)</f>
        <v>0</v>
      </c>
      <c r="V1069" s="120">
        <f t="shared" si="203"/>
        <v>0</v>
      </c>
      <c r="W1069" s="110"/>
    </row>
    <row r="1070" spans="1:23">
      <c r="A1070" s="89" t="s">
        <v>1341</v>
      </c>
      <c r="B1070" s="89" t="s">
        <v>296</v>
      </c>
      <c r="C1070" s="89" t="s">
        <v>46</v>
      </c>
      <c r="D1070" s="89" t="s">
        <v>150</v>
      </c>
      <c r="E1070" s="89" t="s">
        <v>1345</v>
      </c>
      <c r="F1070" s="102">
        <f t="shared" si="193"/>
        <v>43913</v>
      </c>
      <c r="G1070" s="125" t="str">
        <f t="shared" si="195"/>
        <v>3월</v>
      </c>
      <c r="H1070" s="108">
        <f t="shared" si="196"/>
        <v>1</v>
      </c>
      <c r="I1070" s="108" t="str">
        <f>VLOOKUP(H1070,기준정보!D:E,2,FALSE)</f>
        <v>월</v>
      </c>
      <c r="J1070" s="110" t="str">
        <f>IFERROR(VLOOKUP(F1070,기준정보!A:B,2,FALSE),"")</f>
        <v/>
      </c>
      <c r="K1070" s="110" t="str">
        <f t="shared" si="197"/>
        <v>정상근무</v>
      </c>
      <c r="L1070" s="113">
        <f>IFERROR(IF(E1070-D1070&lt;0,기준정보!$H$11-공여사들_가공!D1070+공여사들_가공!E1070,E1070-D1070),"")</f>
        <v>0.37414351851851857</v>
      </c>
      <c r="M1070" s="113">
        <f>IF(E1070&gt;=기준정보!$H$4,기준정보!$H$6,IF(E1070&gt;=기준정보!$H$3,E1070-기준정보!$H$3,IF(E1070&gt;=기준정보!$H$2,기준정보!$H$5,IF(E1070&gt;=기준정보!$H$1,E1070-기준정보!$H$1,0))))</f>
        <v>2.0173611111111156E-2</v>
      </c>
      <c r="N1070" s="113">
        <f t="shared" si="198"/>
        <v>0.35396990740740741</v>
      </c>
      <c r="O1070" s="114">
        <f t="shared" si="199"/>
        <v>8.4952777777777762</v>
      </c>
      <c r="P1070" s="120">
        <f t="shared" si="200"/>
        <v>8</v>
      </c>
      <c r="Q1070" s="120">
        <f t="shared" si="201"/>
        <v>8</v>
      </c>
      <c r="R1070" s="120">
        <f t="shared" si="204"/>
        <v>0</v>
      </c>
      <c r="S1070" s="120">
        <f t="shared" si="202"/>
        <v>0</v>
      </c>
      <c r="T1070" s="120" t="str">
        <f t="shared" si="194"/>
        <v>정</v>
      </c>
      <c r="U1070" s="113">
        <f>IFERROR(IF(P1070&lt;8,기준정보!$H$7-N1070,0),0)</f>
        <v>0</v>
      </c>
      <c r="V1070" s="120">
        <f t="shared" si="203"/>
        <v>0</v>
      </c>
      <c r="W1070" s="110"/>
    </row>
    <row r="1071" spans="1:23">
      <c r="A1071" s="89" t="s">
        <v>1341</v>
      </c>
      <c r="B1071" s="89" t="s">
        <v>297</v>
      </c>
      <c r="C1071" s="89" t="s">
        <v>45</v>
      </c>
      <c r="D1071" s="89" t="s">
        <v>1346</v>
      </c>
      <c r="E1071" s="89" t="s">
        <v>1347</v>
      </c>
      <c r="F1071" s="102">
        <f t="shared" si="193"/>
        <v>43913</v>
      </c>
      <c r="G1071" s="125" t="str">
        <f t="shared" si="195"/>
        <v>3월</v>
      </c>
      <c r="H1071" s="108">
        <f t="shared" si="196"/>
        <v>1</v>
      </c>
      <c r="I1071" s="108" t="str">
        <f>VLOOKUP(H1071,기준정보!D:E,2,FALSE)</f>
        <v>월</v>
      </c>
      <c r="J1071" s="110" t="str">
        <f>IFERROR(VLOOKUP(F1071,기준정보!A:B,2,FALSE),"")</f>
        <v/>
      </c>
      <c r="K1071" s="110" t="str">
        <f t="shared" si="197"/>
        <v>정상근무</v>
      </c>
      <c r="L1071" s="113">
        <f>IFERROR(IF(E1071-D1071&lt;0,기준정보!$H$11-공여사들_가공!D1071+공여사들_가공!E1071,E1071-D1071),"")</f>
        <v>0.16857638888888882</v>
      </c>
      <c r="M1071" s="113" t="str">
        <f>IF(E1071&gt;=기준정보!$H$4,기준정보!$H$6,IF(E1071&gt;=기준정보!$H$3,E1071-기준정보!$H$3,IF(E1071&gt;=기준정보!$H$2,기준정보!$H$5,IF(E1071&gt;=기준정보!$H$1,E1071-기준정보!$H$1,0))))</f>
        <v>1:00:00</v>
      </c>
      <c r="N1071" s="113">
        <f t="shared" si="198"/>
        <v>0.12690972222222216</v>
      </c>
      <c r="O1071" s="114">
        <f t="shared" si="199"/>
        <v>3.0458333333333334</v>
      </c>
      <c r="P1071" s="120">
        <f t="shared" si="200"/>
        <v>3</v>
      </c>
      <c r="Q1071" s="120">
        <f t="shared" si="201"/>
        <v>3</v>
      </c>
      <c r="R1071" s="120">
        <f t="shared" si="204"/>
        <v>0</v>
      </c>
      <c r="S1071" s="120">
        <f t="shared" si="202"/>
        <v>0</v>
      </c>
      <c r="T1071" s="120" t="str">
        <f t="shared" si="194"/>
        <v>정</v>
      </c>
      <c r="U1071" s="113">
        <f>IFERROR(IF(P1071&lt;8,기준정보!$H$7-N1071,0),0)</f>
        <v>0.20642361111111115</v>
      </c>
      <c r="V1071" s="120">
        <f t="shared" si="203"/>
        <v>297</v>
      </c>
      <c r="W1071" s="110"/>
    </row>
    <row r="1072" spans="1:23">
      <c r="A1072" s="89" t="s">
        <v>1341</v>
      </c>
      <c r="B1072" s="89" t="s">
        <v>298</v>
      </c>
      <c r="C1072" s="89" t="s">
        <v>48</v>
      </c>
      <c r="D1072" s="89" t="s">
        <v>1348</v>
      </c>
      <c r="E1072" s="89" t="s">
        <v>1349</v>
      </c>
      <c r="F1072" s="102">
        <f t="shared" si="193"/>
        <v>43913</v>
      </c>
      <c r="G1072" s="125" t="str">
        <f t="shared" si="195"/>
        <v>3월</v>
      </c>
      <c r="H1072" s="108">
        <f t="shared" si="196"/>
        <v>1</v>
      </c>
      <c r="I1072" s="108" t="str">
        <f>VLOOKUP(H1072,기준정보!D:E,2,FALSE)</f>
        <v>월</v>
      </c>
      <c r="J1072" s="110" t="str">
        <f>IFERROR(VLOOKUP(F1072,기준정보!A:B,2,FALSE),"")</f>
        <v/>
      </c>
      <c r="K1072" s="110" t="str">
        <f t="shared" si="197"/>
        <v>정상근무</v>
      </c>
      <c r="L1072" s="113">
        <f>IFERROR(IF(E1072-D1072&lt;0,기준정보!$H$11-공여사들_가공!D1072+공여사들_가공!E1072,E1072-D1072),"")</f>
        <v>0.40605324074074073</v>
      </c>
      <c r="M1072" s="113">
        <f>IF(E1072&gt;=기준정보!$H$4,기준정보!$H$6,IF(E1072&gt;=기준정보!$H$3,E1072-기준정보!$H$3,IF(E1072&gt;=기준정보!$H$2,기준정보!$H$5,IF(E1072&gt;=기준정보!$H$1,E1072-기준정보!$H$1,0))))</f>
        <v>2.618055555555554E-2</v>
      </c>
      <c r="N1072" s="113">
        <f t="shared" si="198"/>
        <v>0.37987268518518519</v>
      </c>
      <c r="O1072" s="114">
        <f t="shared" si="199"/>
        <v>9.1169444444444441</v>
      </c>
      <c r="P1072" s="120">
        <f t="shared" si="200"/>
        <v>9</v>
      </c>
      <c r="Q1072" s="120">
        <f t="shared" si="201"/>
        <v>8</v>
      </c>
      <c r="R1072" s="120">
        <f t="shared" si="204"/>
        <v>1</v>
      </c>
      <c r="S1072" s="120">
        <f t="shared" si="202"/>
        <v>0</v>
      </c>
      <c r="T1072" s="120" t="str">
        <f t="shared" si="194"/>
        <v>정</v>
      </c>
      <c r="U1072" s="113">
        <f>IFERROR(IF(P1072&lt;8,기준정보!$H$7-N1072,0),0)</f>
        <v>0</v>
      </c>
      <c r="V1072" s="120">
        <f t="shared" si="203"/>
        <v>0</v>
      </c>
      <c r="W1072" s="110"/>
    </row>
    <row r="1073" spans="1:23">
      <c r="A1073" s="89" t="s">
        <v>1341</v>
      </c>
      <c r="B1073" s="89" t="s">
        <v>299</v>
      </c>
      <c r="C1073" s="89" t="s">
        <v>47</v>
      </c>
      <c r="D1073" s="89" t="s">
        <v>50</v>
      </c>
      <c r="E1073" s="89" t="s">
        <v>50</v>
      </c>
      <c r="F1073" s="102">
        <f t="shared" si="193"/>
        <v>43913</v>
      </c>
      <c r="G1073" s="125" t="str">
        <f t="shared" si="195"/>
        <v>3월</v>
      </c>
      <c r="H1073" s="108">
        <f t="shared" si="196"/>
        <v>1</v>
      </c>
      <c r="I1073" s="108" t="str">
        <f>VLOOKUP(H1073,기준정보!D:E,2,FALSE)</f>
        <v>월</v>
      </c>
      <c r="J1073" s="110" t="str">
        <f>IFERROR(VLOOKUP(F1073,기준정보!A:B,2,FALSE),"")</f>
        <v/>
      </c>
      <c r="K1073" s="110" t="str">
        <f t="shared" si="197"/>
        <v>정상근무</v>
      </c>
      <c r="L1073" s="113" t="str">
        <f>IFERROR(IF(E1073-D1073&lt;0,기준정보!$H$11-공여사들_가공!D1073+공여사들_가공!E1073,E1073-D1073),"")</f>
        <v/>
      </c>
      <c r="M1073" s="113">
        <f>IF(E1073&gt;=기준정보!$H$4,기준정보!$H$6,IF(E1073&gt;=기준정보!$H$3,E1073-기준정보!$H$3,IF(E1073&gt;=기준정보!$H$2,기준정보!$H$5,IF(E1073&gt;=기준정보!$H$1,E1073-기준정보!$H$1,0))))</f>
        <v>0</v>
      </c>
      <c r="N1073" s="113" t="str">
        <f t="shared" si="198"/>
        <v/>
      </c>
      <c r="O1073" s="114" t="str">
        <f t="shared" si="199"/>
        <v/>
      </c>
      <c r="P1073" s="120">
        <f t="shared" si="200"/>
        <v>0</v>
      </c>
      <c r="Q1073" s="120">
        <f t="shared" si="201"/>
        <v>0</v>
      </c>
      <c r="R1073" s="120">
        <f t="shared" si="204"/>
        <v>0</v>
      </c>
      <c r="S1073" s="120">
        <f t="shared" si="202"/>
        <v>0</v>
      </c>
      <c r="T1073" s="120" t="str">
        <f t="shared" si="194"/>
        <v/>
      </c>
      <c r="U1073" s="113">
        <f>IFERROR(IF(P1073&lt;8,기준정보!$H$7-N1073,0),0)</f>
        <v>0</v>
      </c>
      <c r="V1073" s="120">
        <f t="shared" si="203"/>
        <v>0</v>
      </c>
      <c r="W1073" s="110"/>
    </row>
    <row r="1074" spans="1:23">
      <c r="A1074" s="89" t="s">
        <v>1341</v>
      </c>
      <c r="B1074" s="89" t="s">
        <v>300</v>
      </c>
      <c r="C1074" s="89" t="s">
        <v>47</v>
      </c>
      <c r="D1074" s="89" t="s">
        <v>50</v>
      </c>
      <c r="E1074" s="89" t="s">
        <v>50</v>
      </c>
      <c r="F1074" s="102">
        <f t="shared" si="193"/>
        <v>43913</v>
      </c>
      <c r="G1074" s="125" t="str">
        <f t="shared" si="195"/>
        <v>3월</v>
      </c>
      <c r="H1074" s="108">
        <f t="shared" si="196"/>
        <v>1</v>
      </c>
      <c r="I1074" s="108" t="str">
        <f>VLOOKUP(H1074,기준정보!D:E,2,FALSE)</f>
        <v>월</v>
      </c>
      <c r="J1074" s="110" t="str">
        <f>IFERROR(VLOOKUP(F1074,기준정보!A:B,2,FALSE),"")</f>
        <v/>
      </c>
      <c r="K1074" s="110" t="str">
        <f t="shared" si="197"/>
        <v>정상근무</v>
      </c>
      <c r="L1074" s="113" t="str">
        <f>IFERROR(IF(E1074-D1074&lt;0,기준정보!$H$11-공여사들_가공!D1074+공여사들_가공!E1074,E1074-D1074),"")</f>
        <v/>
      </c>
      <c r="M1074" s="113">
        <f>IF(E1074&gt;=기준정보!$H$4,기준정보!$H$6,IF(E1074&gt;=기준정보!$H$3,E1074-기준정보!$H$3,IF(E1074&gt;=기준정보!$H$2,기준정보!$H$5,IF(E1074&gt;=기준정보!$H$1,E1074-기준정보!$H$1,0))))</f>
        <v>0</v>
      </c>
      <c r="N1074" s="113" t="str">
        <f t="shared" si="198"/>
        <v/>
      </c>
      <c r="O1074" s="114" t="str">
        <f t="shared" si="199"/>
        <v/>
      </c>
      <c r="P1074" s="120">
        <f t="shared" si="200"/>
        <v>0</v>
      </c>
      <c r="Q1074" s="120">
        <f t="shared" si="201"/>
        <v>0</v>
      </c>
      <c r="R1074" s="120">
        <f t="shared" si="204"/>
        <v>0</v>
      </c>
      <c r="S1074" s="120">
        <f t="shared" si="202"/>
        <v>0</v>
      </c>
      <c r="T1074" s="120" t="str">
        <f t="shared" si="194"/>
        <v/>
      </c>
      <c r="U1074" s="113">
        <f>IFERROR(IF(P1074&lt;8,기준정보!$H$7-N1074,0),0)</f>
        <v>0</v>
      </c>
      <c r="V1074" s="120">
        <f t="shared" si="203"/>
        <v>0</v>
      </c>
      <c r="W1074" s="110"/>
    </row>
    <row r="1075" spans="1:23">
      <c r="A1075" s="89" t="s">
        <v>1341</v>
      </c>
      <c r="B1075" s="89" t="s">
        <v>301</v>
      </c>
      <c r="C1075" s="89" t="s">
        <v>44</v>
      </c>
      <c r="D1075" s="89" t="s">
        <v>68</v>
      </c>
      <c r="E1075" s="89" t="s">
        <v>1350</v>
      </c>
      <c r="F1075" s="102">
        <f t="shared" si="193"/>
        <v>43913</v>
      </c>
      <c r="G1075" s="125" t="str">
        <f t="shared" si="195"/>
        <v>3월</v>
      </c>
      <c r="H1075" s="108">
        <f t="shared" si="196"/>
        <v>1</v>
      </c>
      <c r="I1075" s="108" t="str">
        <f>VLOOKUP(H1075,기준정보!D:E,2,FALSE)</f>
        <v>월</v>
      </c>
      <c r="J1075" s="110" t="str">
        <f>IFERROR(VLOOKUP(F1075,기준정보!A:B,2,FALSE),"")</f>
        <v/>
      </c>
      <c r="K1075" s="110" t="str">
        <f t="shared" si="197"/>
        <v>정상근무</v>
      </c>
      <c r="L1075" s="113">
        <f>IFERROR(IF(E1075-D1075&lt;0,기준정보!$H$11-공여사들_가공!D1075+공여사들_가공!E1075,E1075-D1075),"")</f>
        <v>0.48408564814814825</v>
      </c>
      <c r="M1075" s="113" t="str">
        <f>IF(E1075&gt;=기준정보!$H$4,기준정보!$H$6,IF(E1075&gt;=기준정보!$H$3,E1075-기준정보!$H$3,IF(E1075&gt;=기준정보!$H$2,기준정보!$H$5,IF(E1075&gt;=기준정보!$H$1,E1075-기준정보!$H$1,0))))</f>
        <v>2:00:00</v>
      </c>
      <c r="N1075" s="113">
        <f t="shared" si="198"/>
        <v>0.40075231481481494</v>
      </c>
      <c r="O1075" s="114">
        <f t="shared" si="199"/>
        <v>9.6180555555555554</v>
      </c>
      <c r="P1075" s="120">
        <f t="shared" si="200"/>
        <v>9</v>
      </c>
      <c r="Q1075" s="120">
        <f t="shared" si="201"/>
        <v>8</v>
      </c>
      <c r="R1075" s="120">
        <f t="shared" si="204"/>
        <v>1</v>
      </c>
      <c r="S1075" s="120">
        <f t="shared" si="202"/>
        <v>0</v>
      </c>
      <c r="T1075" s="120" t="str">
        <f t="shared" si="194"/>
        <v>정</v>
      </c>
      <c r="U1075" s="113">
        <f>IFERROR(IF(P1075&lt;8,기준정보!$H$7-N1075,0),0)</f>
        <v>0</v>
      </c>
      <c r="V1075" s="120">
        <f t="shared" si="203"/>
        <v>0</v>
      </c>
      <c r="W1075" s="110"/>
    </row>
    <row r="1076" spans="1:23">
      <c r="A1076" s="89" t="s">
        <v>1341</v>
      </c>
      <c r="B1076" s="89" t="s">
        <v>288</v>
      </c>
      <c r="C1076" s="89" t="s">
        <v>45</v>
      </c>
      <c r="D1076" s="89" t="s">
        <v>50</v>
      </c>
      <c r="E1076" s="89" t="s">
        <v>1351</v>
      </c>
      <c r="F1076" s="102">
        <f t="shared" si="193"/>
        <v>43913</v>
      </c>
      <c r="G1076" s="125" t="str">
        <f t="shared" si="195"/>
        <v>3월</v>
      </c>
      <c r="H1076" s="108">
        <f t="shared" si="196"/>
        <v>1</v>
      </c>
      <c r="I1076" s="108" t="str">
        <f>VLOOKUP(H1076,기준정보!D:E,2,FALSE)</f>
        <v>월</v>
      </c>
      <c r="J1076" s="110" t="str">
        <f>IFERROR(VLOOKUP(F1076,기준정보!A:B,2,FALSE),"")</f>
        <v/>
      </c>
      <c r="K1076" s="110" t="str">
        <f t="shared" si="197"/>
        <v>정상근무</v>
      </c>
      <c r="L1076" s="113" t="str">
        <f>IFERROR(IF(E1076-D1076&lt;0,기준정보!$H$11-공여사들_가공!D1076+공여사들_가공!E1076,E1076-D1076),"")</f>
        <v/>
      </c>
      <c r="M1076" s="113" t="str">
        <f>IF(E1076&gt;=기준정보!$H$4,기준정보!$H$6,IF(E1076&gt;=기준정보!$H$3,E1076-기준정보!$H$3,IF(E1076&gt;=기준정보!$H$2,기준정보!$H$5,IF(E1076&gt;=기준정보!$H$1,E1076-기준정보!$H$1,0))))</f>
        <v>2:00:00</v>
      </c>
      <c r="N1076" s="113" t="str">
        <f t="shared" si="198"/>
        <v/>
      </c>
      <c r="O1076" s="114" t="str">
        <f t="shared" si="199"/>
        <v/>
      </c>
      <c r="P1076" s="120">
        <f t="shared" si="200"/>
        <v>0</v>
      </c>
      <c r="Q1076" s="120">
        <f t="shared" si="201"/>
        <v>0</v>
      </c>
      <c r="R1076" s="120">
        <f t="shared" si="204"/>
        <v>0</v>
      </c>
      <c r="S1076" s="120">
        <f t="shared" si="202"/>
        <v>0</v>
      </c>
      <c r="T1076" s="120" t="str">
        <f t="shared" si="194"/>
        <v/>
      </c>
      <c r="U1076" s="113">
        <f>IFERROR(IF(P1076&lt;8,기준정보!$H$7-N1076,0),0)</f>
        <v>0</v>
      </c>
      <c r="V1076" s="120">
        <f t="shared" si="203"/>
        <v>0</v>
      </c>
      <c r="W1076" s="110"/>
    </row>
    <row r="1077" spans="1:23">
      <c r="A1077" s="89" t="s">
        <v>1341</v>
      </c>
      <c r="B1077" s="89" t="s">
        <v>289</v>
      </c>
      <c r="C1077" s="89" t="s">
        <v>44</v>
      </c>
      <c r="D1077" s="89" t="s">
        <v>1352</v>
      </c>
      <c r="E1077" s="89" t="s">
        <v>1353</v>
      </c>
      <c r="F1077" s="102">
        <f t="shared" si="193"/>
        <v>43913</v>
      </c>
      <c r="G1077" s="125" t="str">
        <f t="shared" si="195"/>
        <v>3월</v>
      </c>
      <c r="H1077" s="108">
        <f t="shared" si="196"/>
        <v>1</v>
      </c>
      <c r="I1077" s="108" t="str">
        <f>VLOOKUP(H1077,기준정보!D:E,2,FALSE)</f>
        <v>월</v>
      </c>
      <c r="J1077" s="110" t="str">
        <f>IFERROR(VLOOKUP(F1077,기준정보!A:B,2,FALSE),"")</f>
        <v/>
      </c>
      <c r="K1077" s="110" t="str">
        <f t="shared" si="197"/>
        <v>정상근무</v>
      </c>
      <c r="L1077" s="113">
        <f>IFERROR(IF(E1077-D1077&lt;0,기준정보!$H$11-공여사들_가공!D1077+공여사들_가공!E1077,E1077-D1077),"")</f>
        <v>0.4393981481481482</v>
      </c>
      <c r="M1077" s="113" t="str">
        <f>IF(E1077&gt;=기준정보!$H$4,기준정보!$H$6,IF(E1077&gt;=기준정보!$H$3,E1077-기준정보!$H$3,IF(E1077&gt;=기준정보!$H$2,기준정보!$H$5,IF(E1077&gt;=기준정보!$H$1,E1077-기준정보!$H$1,0))))</f>
        <v>1:00:00</v>
      </c>
      <c r="N1077" s="113">
        <f t="shared" si="198"/>
        <v>0.39773148148148152</v>
      </c>
      <c r="O1077" s="114">
        <f t="shared" si="199"/>
        <v>9.5455555555555556</v>
      </c>
      <c r="P1077" s="120">
        <f t="shared" si="200"/>
        <v>9</v>
      </c>
      <c r="Q1077" s="120">
        <f t="shared" si="201"/>
        <v>8</v>
      </c>
      <c r="R1077" s="120">
        <f t="shared" si="204"/>
        <v>1</v>
      </c>
      <c r="S1077" s="120">
        <f t="shared" si="202"/>
        <v>0</v>
      </c>
      <c r="T1077" s="120" t="str">
        <f t="shared" si="194"/>
        <v>정</v>
      </c>
      <c r="U1077" s="113">
        <f>IFERROR(IF(P1077&lt;8,기준정보!$H$7-N1077,0),0)</f>
        <v>0</v>
      </c>
      <c r="V1077" s="120">
        <f t="shared" si="203"/>
        <v>0</v>
      </c>
      <c r="W1077" s="110"/>
    </row>
    <row r="1078" spans="1:23">
      <c r="A1078" s="89" t="s">
        <v>1341</v>
      </c>
      <c r="B1078" s="89" t="s">
        <v>290</v>
      </c>
      <c r="C1078" s="89" t="s">
        <v>49</v>
      </c>
      <c r="D1078" s="89" t="s">
        <v>119</v>
      </c>
      <c r="E1078" s="89" t="s">
        <v>1354</v>
      </c>
      <c r="F1078" s="102">
        <f t="shared" si="193"/>
        <v>43913</v>
      </c>
      <c r="G1078" s="125" t="str">
        <f t="shared" si="195"/>
        <v>3월</v>
      </c>
      <c r="H1078" s="108">
        <f t="shared" si="196"/>
        <v>1</v>
      </c>
      <c r="I1078" s="108" t="str">
        <f>VLOOKUP(H1078,기준정보!D:E,2,FALSE)</f>
        <v>월</v>
      </c>
      <c r="J1078" s="110" t="str">
        <f>IFERROR(VLOOKUP(F1078,기준정보!A:B,2,FALSE),"")</f>
        <v/>
      </c>
      <c r="K1078" s="110" t="str">
        <f t="shared" si="197"/>
        <v>정상근무</v>
      </c>
      <c r="L1078" s="113">
        <f>IFERROR(IF(E1078-D1078&lt;0,기준정보!$H$11-공여사들_가공!D1078+공여사들_가공!E1078,E1078-D1078),"")</f>
        <v>0.3762847222222222</v>
      </c>
      <c r="M1078" s="113">
        <f>IF(E1078&gt;=기준정보!$H$4,기준정보!$H$6,IF(E1078&gt;=기준정보!$H$3,E1078-기준정보!$H$3,IF(E1078&gt;=기준정보!$H$2,기준정보!$H$5,IF(E1078&gt;=기준정보!$H$1,E1078-기준정보!$H$1,0))))</f>
        <v>1.4201388888888888E-2</v>
      </c>
      <c r="N1078" s="113">
        <f t="shared" si="198"/>
        <v>0.36208333333333331</v>
      </c>
      <c r="O1078" s="114">
        <f t="shared" si="199"/>
        <v>8.69</v>
      </c>
      <c r="P1078" s="120">
        <f t="shared" si="200"/>
        <v>8</v>
      </c>
      <c r="Q1078" s="120">
        <f t="shared" si="201"/>
        <v>8</v>
      </c>
      <c r="R1078" s="120">
        <f t="shared" si="204"/>
        <v>0</v>
      </c>
      <c r="S1078" s="120">
        <f t="shared" si="202"/>
        <v>0</v>
      </c>
      <c r="T1078" s="120" t="str">
        <f t="shared" si="194"/>
        <v>정</v>
      </c>
      <c r="U1078" s="113">
        <f>IFERROR(IF(P1078&lt;8,기준정보!$H$7-N1078,0),0)</f>
        <v>0</v>
      </c>
      <c r="V1078" s="120">
        <f t="shared" si="203"/>
        <v>0</v>
      </c>
      <c r="W1078" s="110"/>
    </row>
    <row r="1079" spans="1:23">
      <c r="A1079" s="89" t="s">
        <v>1341</v>
      </c>
      <c r="B1079" s="89" t="s">
        <v>291</v>
      </c>
      <c r="C1079" s="89" t="s">
        <v>309</v>
      </c>
      <c r="D1079" s="89" t="s">
        <v>1355</v>
      </c>
      <c r="E1079" s="89" t="s">
        <v>1356</v>
      </c>
      <c r="F1079" s="102">
        <f t="shared" si="193"/>
        <v>43913</v>
      </c>
      <c r="G1079" s="125" t="str">
        <f t="shared" si="195"/>
        <v>3월</v>
      </c>
      <c r="H1079" s="108">
        <f t="shared" si="196"/>
        <v>1</v>
      </c>
      <c r="I1079" s="108" t="str">
        <f>VLOOKUP(H1079,기준정보!D:E,2,FALSE)</f>
        <v>월</v>
      </c>
      <c r="J1079" s="110" t="str">
        <f>IFERROR(VLOOKUP(F1079,기준정보!A:B,2,FALSE),"")</f>
        <v/>
      </c>
      <c r="K1079" s="110" t="str">
        <f t="shared" si="197"/>
        <v>정상근무</v>
      </c>
      <c r="L1079" s="113">
        <f>IFERROR(IF(E1079-D1079&lt;0,기준정보!$H$11-공여사들_가공!D1079+공여사들_가공!E1079,E1079-D1079),"")</f>
        <v>0.47208333333333324</v>
      </c>
      <c r="M1079" s="113" t="str">
        <f>IF(E1079&gt;=기준정보!$H$4,기준정보!$H$6,IF(E1079&gt;=기준정보!$H$3,E1079-기준정보!$H$3,IF(E1079&gt;=기준정보!$H$2,기준정보!$H$5,IF(E1079&gt;=기준정보!$H$1,E1079-기준정보!$H$1,0))))</f>
        <v>2:00:00</v>
      </c>
      <c r="N1079" s="113">
        <f t="shared" si="198"/>
        <v>0.38874999999999993</v>
      </c>
      <c r="O1079" s="114">
        <f t="shared" si="199"/>
        <v>9.33</v>
      </c>
      <c r="P1079" s="120">
        <f t="shared" si="200"/>
        <v>9</v>
      </c>
      <c r="Q1079" s="120">
        <f t="shared" si="201"/>
        <v>8</v>
      </c>
      <c r="R1079" s="120">
        <f t="shared" si="204"/>
        <v>1</v>
      </c>
      <c r="S1079" s="120">
        <f t="shared" si="202"/>
        <v>0</v>
      </c>
      <c r="T1079" s="120" t="str">
        <f t="shared" si="194"/>
        <v>정</v>
      </c>
      <c r="U1079" s="113">
        <f>IFERROR(IF(P1079&lt;8,기준정보!$H$7-N1079,0),0)</f>
        <v>0</v>
      </c>
      <c r="V1079" s="120">
        <f t="shared" si="203"/>
        <v>0</v>
      </c>
      <c r="W1079" s="110"/>
    </row>
    <row r="1080" spans="1:23">
      <c r="A1080" s="89" t="s">
        <v>1341</v>
      </c>
      <c r="B1080" s="89" t="s">
        <v>292</v>
      </c>
      <c r="C1080" s="89" t="s">
        <v>45</v>
      </c>
      <c r="D1080" s="89" t="s">
        <v>1357</v>
      </c>
      <c r="E1080" s="89" t="s">
        <v>1358</v>
      </c>
      <c r="F1080" s="102">
        <f t="shared" si="193"/>
        <v>43913</v>
      </c>
      <c r="G1080" s="125" t="str">
        <f t="shared" si="195"/>
        <v>3월</v>
      </c>
      <c r="H1080" s="108">
        <f t="shared" si="196"/>
        <v>1</v>
      </c>
      <c r="I1080" s="108" t="str">
        <f>VLOOKUP(H1080,기준정보!D:E,2,FALSE)</f>
        <v>월</v>
      </c>
      <c r="J1080" s="110" t="str">
        <f>IFERROR(VLOOKUP(F1080,기준정보!A:B,2,FALSE),"")</f>
        <v/>
      </c>
      <c r="K1080" s="110" t="str">
        <f t="shared" si="197"/>
        <v>정상근무</v>
      </c>
      <c r="L1080" s="113">
        <f>IFERROR(IF(E1080-D1080&lt;0,기준정보!$H$11-공여사들_가공!D1080+공여사들_가공!E1080,E1080-D1080),"")</f>
        <v>0.16682870370370362</v>
      </c>
      <c r="M1080" s="113">
        <f>IF(E1080&gt;=기준정보!$H$4,기준정보!$H$6,IF(E1080&gt;=기준정보!$H$3,E1080-기준정보!$H$3,IF(E1080&gt;=기준정보!$H$2,기준정보!$H$5,IF(E1080&gt;=기준정보!$H$1,E1080-기준정보!$H$1,0))))</f>
        <v>1.2615740740740677E-2</v>
      </c>
      <c r="N1080" s="113">
        <f t="shared" si="198"/>
        <v>0.15421296296296294</v>
      </c>
      <c r="O1080" s="114">
        <f t="shared" si="199"/>
        <v>3.7011111111111115</v>
      </c>
      <c r="P1080" s="120">
        <f t="shared" si="200"/>
        <v>3</v>
      </c>
      <c r="Q1080" s="120">
        <f t="shared" si="201"/>
        <v>3</v>
      </c>
      <c r="R1080" s="120">
        <f t="shared" si="204"/>
        <v>0</v>
      </c>
      <c r="S1080" s="120">
        <f t="shared" si="202"/>
        <v>0</v>
      </c>
      <c r="T1080" s="120" t="str">
        <f t="shared" si="194"/>
        <v>정</v>
      </c>
      <c r="U1080" s="113">
        <f>IFERROR(IF(P1080&lt;8,기준정보!$H$7-N1080,0),0)</f>
        <v>0.17912037037037037</v>
      </c>
      <c r="V1080" s="120">
        <f t="shared" si="203"/>
        <v>258</v>
      </c>
      <c r="W1080" s="110"/>
    </row>
    <row r="1081" spans="1:23">
      <c r="A1081" s="89" t="s">
        <v>1359</v>
      </c>
      <c r="B1081" s="89" t="s">
        <v>294</v>
      </c>
      <c r="C1081" s="89" t="s">
        <v>45</v>
      </c>
      <c r="D1081" s="89" t="s">
        <v>60</v>
      </c>
      <c r="E1081" s="89" t="s">
        <v>1360</v>
      </c>
      <c r="F1081" s="102">
        <f t="shared" si="193"/>
        <v>43914</v>
      </c>
      <c r="G1081" s="125" t="str">
        <f t="shared" si="195"/>
        <v>3월</v>
      </c>
      <c r="H1081" s="108">
        <f t="shared" si="196"/>
        <v>2</v>
      </c>
      <c r="I1081" s="108" t="str">
        <f>VLOOKUP(H1081,기준정보!D:E,2,FALSE)</f>
        <v>화</v>
      </c>
      <c r="J1081" s="110" t="str">
        <f>IFERROR(VLOOKUP(F1081,기준정보!A:B,2,FALSE),"")</f>
        <v/>
      </c>
      <c r="K1081" s="110" t="str">
        <f t="shared" si="197"/>
        <v>정상근무</v>
      </c>
      <c r="L1081" s="113">
        <f>IFERROR(IF(E1081-D1081&lt;0,기준정보!$H$11-공여사들_가공!D1081+공여사들_가공!E1081,E1081-D1081),"")</f>
        <v>0.81763888888888903</v>
      </c>
      <c r="M1081" s="113">
        <f>IF(E1081&gt;=기준정보!$H$4,기준정보!$H$6,IF(E1081&gt;=기준정보!$H$3,E1081-기준정보!$H$3,IF(E1081&gt;=기준정보!$H$2,기준정보!$H$5,IF(E1081&gt;=기준정보!$H$1,E1081-기준정보!$H$1,0))))</f>
        <v>0</v>
      </c>
      <c r="N1081" s="113">
        <f t="shared" si="198"/>
        <v>0.81763888888888903</v>
      </c>
      <c r="O1081" s="114">
        <f t="shared" si="199"/>
        <v>19.623333333333335</v>
      </c>
      <c r="P1081" s="120">
        <f t="shared" si="200"/>
        <v>19</v>
      </c>
      <c r="Q1081" s="120">
        <f t="shared" si="201"/>
        <v>8</v>
      </c>
      <c r="R1081" s="120">
        <f t="shared" si="204"/>
        <v>3</v>
      </c>
      <c r="S1081" s="120">
        <f t="shared" si="202"/>
        <v>8</v>
      </c>
      <c r="T1081" s="120" t="str">
        <f t="shared" si="194"/>
        <v>정</v>
      </c>
      <c r="U1081" s="113">
        <f>IFERROR(IF(P1081&lt;8,기준정보!$H$7-N1081,0),0)</f>
        <v>0</v>
      </c>
      <c r="V1081" s="120">
        <f t="shared" si="203"/>
        <v>0</v>
      </c>
      <c r="W1081" s="110"/>
    </row>
    <row r="1082" spans="1:23">
      <c r="A1082" s="89" t="s">
        <v>1359</v>
      </c>
      <c r="B1082" s="89" t="s">
        <v>295</v>
      </c>
      <c r="C1082" s="89" t="s">
        <v>43</v>
      </c>
      <c r="D1082" s="89" t="s">
        <v>1361</v>
      </c>
      <c r="E1082" s="89" t="s">
        <v>1362</v>
      </c>
      <c r="F1082" s="102">
        <f t="shared" si="193"/>
        <v>43914</v>
      </c>
      <c r="G1082" s="125" t="str">
        <f t="shared" si="195"/>
        <v>3월</v>
      </c>
      <c r="H1082" s="108">
        <f t="shared" si="196"/>
        <v>2</v>
      </c>
      <c r="I1082" s="108" t="str">
        <f>VLOOKUP(H1082,기준정보!D:E,2,FALSE)</f>
        <v>화</v>
      </c>
      <c r="J1082" s="110" t="str">
        <f>IFERROR(VLOOKUP(F1082,기준정보!A:B,2,FALSE),"")</f>
        <v/>
      </c>
      <c r="K1082" s="110" t="str">
        <f t="shared" si="197"/>
        <v>정상근무</v>
      </c>
      <c r="L1082" s="113">
        <f>IFERROR(IF(E1082-D1082&lt;0,기준정보!$H$11-공여사들_가공!D1082+공여사들_가공!E1082,E1082-D1082),"")</f>
        <v>0.48226851851851843</v>
      </c>
      <c r="M1082" s="113" t="str">
        <f>IF(E1082&gt;=기준정보!$H$4,기준정보!$H$6,IF(E1082&gt;=기준정보!$H$3,E1082-기준정보!$H$3,IF(E1082&gt;=기준정보!$H$2,기준정보!$H$5,IF(E1082&gt;=기준정보!$H$1,E1082-기준정보!$H$1,0))))</f>
        <v>2:00:00</v>
      </c>
      <c r="N1082" s="113">
        <f t="shared" si="198"/>
        <v>0.39893518518518511</v>
      </c>
      <c r="O1082" s="114">
        <f t="shared" si="199"/>
        <v>9.5744444444444436</v>
      </c>
      <c r="P1082" s="120">
        <f t="shared" si="200"/>
        <v>9</v>
      </c>
      <c r="Q1082" s="120">
        <f t="shared" si="201"/>
        <v>8</v>
      </c>
      <c r="R1082" s="120">
        <f t="shared" si="204"/>
        <v>1</v>
      </c>
      <c r="S1082" s="120">
        <f t="shared" si="202"/>
        <v>0</v>
      </c>
      <c r="T1082" s="120" t="str">
        <f t="shared" si="194"/>
        <v>정</v>
      </c>
      <c r="U1082" s="113">
        <f>IFERROR(IF(P1082&lt;8,기준정보!$H$7-N1082,0),0)</f>
        <v>0</v>
      </c>
      <c r="V1082" s="120">
        <f t="shared" si="203"/>
        <v>0</v>
      </c>
      <c r="W1082" s="110"/>
    </row>
    <row r="1083" spans="1:23">
      <c r="A1083" s="89" t="s">
        <v>1359</v>
      </c>
      <c r="B1083" s="89" t="s">
        <v>296</v>
      </c>
      <c r="C1083" s="89" t="s">
        <v>46</v>
      </c>
      <c r="D1083" s="89" t="s">
        <v>206</v>
      </c>
      <c r="E1083" s="89" t="s">
        <v>50</v>
      </c>
      <c r="F1083" s="102">
        <f t="shared" si="193"/>
        <v>43914</v>
      </c>
      <c r="G1083" s="125" t="str">
        <f t="shared" si="195"/>
        <v>3월</v>
      </c>
      <c r="H1083" s="108">
        <f t="shared" si="196"/>
        <v>2</v>
      </c>
      <c r="I1083" s="108" t="str">
        <f>VLOOKUP(H1083,기준정보!D:E,2,FALSE)</f>
        <v>화</v>
      </c>
      <c r="J1083" s="110" t="str">
        <f>IFERROR(VLOOKUP(F1083,기준정보!A:B,2,FALSE),"")</f>
        <v/>
      </c>
      <c r="K1083" s="110" t="str">
        <f t="shared" si="197"/>
        <v>정상근무</v>
      </c>
      <c r="L1083" s="113" t="str">
        <f>IFERROR(IF(E1083-D1083&lt;0,기준정보!$H$11-공여사들_가공!D1083+공여사들_가공!E1083,E1083-D1083),"")</f>
        <v/>
      </c>
      <c r="M1083" s="113">
        <f>IF(E1083&gt;=기준정보!$H$4,기준정보!$H$6,IF(E1083&gt;=기준정보!$H$3,E1083-기준정보!$H$3,IF(E1083&gt;=기준정보!$H$2,기준정보!$H$5,IF(E1083&gt;=기준정보!$H$1,E1083-기준정보!$H$1,0))))</f>
        <v>0</v>
      </c>
      <c r="N1083" s="113" t="str">
        <f t="shared" si="198"/>
        <v/>
      </c>
      <c r="O1083" s="114" t="str">
        <f t="shared" si="199"/>
        <v/>
      </c>
      <c r="P1083" s="120">
        <f t="shared" si="200"/>
        <v>0</v>
      </c>
      <c r="Q1083" s="120">
        <f t="shared" si="201"/>
        <v>0</v>
      </c>
      <c r="R1083" s="120">
        <f t="shared" si="204"/>
        <v>0</v>
      </c>
      <c r="S1083" s="120">
        <f t="shared" si="202"/>
        <v>0</v>
      </c>
      <c r="T1083" s="120" t="str">
        <f t="shared" si="194"/>
        <v/>
      </c>
      <c r="U1083" s="113">
        <f>IFERROR(IF(P1083&lt;8,기준정보!$H$7-N1083,0),0)</f>
        <v>0</v>
      </c>
      <c r="V1083" s="120">
        <f t="shared" si="203"/>
        <v>0</v>
      </c>
      <c r="W1083" s="110"/>
    </row>
    <row r="1084" spans="1:23">
      <c r="A1084" s="89" t="s">
        <v>1359</v>
      </c>
      <c r="B1084" s="89" t="s">
        <v>297</v>
      </c>
      <c r="C1084" s="89" t="s">
        <v>45</v>
      </c>
      <c r="D1084" s="89" t="s">
        <v>1363</v>
      </c>
      <c r="E1084" s="89" t="s">
        <v>1364</v>
      </c>
      <c r="F1084" s="102">
        <f t="shared" si="193"/>
        <v>43914</v>
      </c>
      <c r="G1084" s="125" t="str">
        <f t="shared" si="195"/>
        <v>3월</v>
      </c>
      <c r="H1084" s="108">
        <f t="shared" si="196"/>
        <v>2</v>
      </c>
      <c r="I1084" s="108" t="str">
        <f>VLOOKUP(H1084,기준정보!D:E,2,FALSE)</f>
        <v>화</v>
      </c>
      <c r="J1084" s="110" t="str">
        <f>IFERROR(VLOOKUP(F1084,기준정보!A:B,2,FALSE),"")</f>
        <v/>
      </c>
      <c r="K1084" s="110" t="str">
        <f t="shared" si="197"/>
        <v>정상근무</v>
      </c>
      <c r="L1084" s="113">
        <f>IFERROR(IF(E1084-D1084&lt;0,기준정보!$H$11-공여사들_가공!D1084+공여사들_가공!E1084,E1084-D1084),"")</f>
        <v>0.34228009259259257</v>
      </c>
      <c r="M1084" s="113" t="str">
        <f>IF(E1084&gt;=기준정보!$H$4,기준정보!$H$6,IF(E1084&gt;=기준정보!$H$3,E1084-기준정보!$H$3,IF(E1084&gt;=기준정보!$H$2,기준정보!$H$5,IF(E1084&gt;=기준정보!$H$1,E1084-기준정보!$H$1,0))))</f>
        <v>1:00:00</v>
      </c>
      <c r="N1084" s="113">
        <f t="shared" si="198"/>
        <v>0.30061342592592588</v>
      </c>
      <c r="O1084" s="114">
        <f t="shared" si="199"/>
        <v>7.214722222222222</v>
      </c>
      <c r="P1084" s="120">
        <f t="shared" si="200"/>
        <v>7</v>
      </c>
      <c r="Q1084" s="120">
        <f t="shared" si="201"/>
        <v>7</v>
      </c>
      <c r="R1084" s="120">
        <f t="shared" si="204"/>
        <v>0</v>
      </c>
      <c r="S1084" s="120">
        <f t="shared" si="202"/>
        <v>0</v>
      </c>
      <c r="T1084" s="120" t="str">
        <f t="shared" si="194"/>
        <v>정</v>
      </c>
      <c r="U1084" s="113">
        <f>IFERROR(IF(P1084&lt;8,기준정보!$H$7-N1084,0),0)</f>
        <v>3.2719907407407434E-2</v>
      </c>
      <c r="V1084" s="120">
        <f t="shared" si="203"/>
        <v>47</v>
      </c>
      <c r="W1084" s="110"/>
    </row>
    <row r="1085" spans="1:23">
      <c r="A1085" s="89" t="s">
        <v>1359</v>
      </c>
      <c r="B1085" s="89" t="s">
        <v>298</v>
      </c>
      <c r="C1085" s="89" t="s">
        <v>48</v>
      </c>
      <c r="D1085" s="89" t="s">
        <v>1365</v>
      </c>
      <c r="E1085" s="89" t="s">
        <v>1366</v>
      </c>
      <c r="F1085" s="102">
        <f t="shared" si="193"/>
        <v>43914</v>
      </c>
      <c r="G1085" s="125" t="str">
        <f t="shared" si="195"/>
        <v>3월</v>
      </c>
      <c r="H1085" s="108">
        <f t="shared" si="196"/>
        <v>2</v>
      </c>
      <c r="I1085" s="108" t="str">
        <f>VLOOKUP(H1085,기준정보!D:E,2,FALSE)</f>
        <v>화</v>
      </c>
      <c r="J1085" s="110" t="str">
        <f>IFERROR(VLOOKUP(F1085,기준정보!A:B,2,FALSE),"")</f>
        <v/>
      </c>
      <c r="K1085" s="110" t="str">
        <f t="shared" si="197"/>
        <v>정상근무</v>
      </c>
      <c r="L1085" s="113">
        <f>IFERROR(IF(E1085-D1085&lt;0,기준정보!$H$11-공여사들_가공!D1085+공여사들_가공!E1085,E1085-D1085),"")</f>
        <v>0.35594907407407417</v>
      </c>
      <c r="M1085" s="113" t="str">
        <f>IF(E1085&gt;=기준정보!$H$4,기준정보!$H$6,IF(E1085&gt;=기준정보!$H$3,E1085-기준정보!$H$3,IF(E1085&gt;=기준정보!$H$2,기준정보!$H$5,IF(E1085&gt;=기준정보!$H$1,E1085-기준정보!$H$1,0))))</f>
        <v>2:00:00</v>
      </c>
      <c r="N1085" s="113">
        <f t="shared" si="198"/>
        <v>0.27261574074074085</v>
      </c>
      <c r="O1085" s="114">
        <f t="shared" si="199"/>
        <v>6.5427777777777774</v>
      </c>
      <c r="P1085" s="120">
        <f t="shared" si="200"/>
        <v>6</v>
      </c>
      <c r="Q1085" s="120">
        <f t="shared" si="201"/>
        <v>6</v>
      </c>
      <c r="R1085" s="120">
        <f t="shared" si="204"/>
        <v>0</v>
      </c>
      <c r="S1085" s="120">
        <f t="shared" si="202"/>
        <v>0</v>
      </c>
      <c r="T1085" s="120" t="str">
        <f t="shared" si="194"/>
        <v>정</v>
      </c>
      <c r="U1085" s="113">
        <f>IFERROR(IF(P1085&lt;8,기준정보!$H$7-N1085,0),0)</f>
        <v>6.0717592592592462E-2</v>
      </c>
      <c r="V1085" s="120">
        <f t="shared" si="203"/>
        <v>87</v>
      </c>
      <c r="W1085" s="110"/>
    </row>
    <row r="1086" spans="1:23">
      <c r="A1086" s="89" t="s">
        <v>1359</v>
      </c>
      <c r="B1086" s="89" t="s">
        <v>299</v>
      </c>
      <c r="C1086" s="89" t="s">
        <v>47</v>
      </c>
      <c r="D1086" s="89" t="s">
        <v>1367</v>
      </c>
      <c r="E1086" s="89" t="s">
        <v>106</v>
      </c>
      <c r="F1086" s="102">
        <f t="shared" si="193"/>
        <v>43914</v>
      </c>
      <c r="G1086" s="125" t="str">
        <f t="shared" si="195"/>
        <v>3월</v>
      </c>
      <c r="H1086" s="108">
        <f t="shared" si="196"/>
        <v>2</v>
      </c>
      <c r="I1086" s="108" t="str">
        <f>VLOOKUP(H1086,기준정보!D:E,2,FALSE)</f>
        <v>화</v>
      </c>
      <c r="J1086" s="110" t="str">
        <f>IFERROR(VLOOKUP(F1086,기준정보!A:B,2,FALSE),"")</f>
        <v/>
      </c>
      <c r="K1086" s="110" t="str">
        <f t="shared" si="197"/>
        <v>정상근무</v>
      </c>
      <c r="L1086" s="113">
        <f>IFERROR(IF(E1086-D1086&lt;0,기준정보!$H$11-공여사들_가공!D1086+공여사들_가공!E1086,E1086-D1086),"")</f>
        <v>0.44695601851851852</v>
      </c>
      <c r="M1086" s="113" t="str">
        <f>IF(E1086&gt;=기준정보!$H$4,기준정보!$H$6,IF(E1086&gt;=기준정보!$H$3,E1086-기준정보!$H$3,IF(E1086&gt;=기준정보!$H$2,기준정보!$H$5,IF(E1086&gt;=기준정보!$H$1,E1086-기준정보!$H$1,0))))</f>
        <v>2:00:00</v>
      </c>
      <c r="N1086" s="113">
        <f t="shared" si="198"/>
        <v>0.3636226851851852</v>
      </c>
      <c r="O1086" s="114">
        <f t="shared" si="199"/>
        <v>8.7269444444444453</v>
      </c>
      <c r="P1086" s="120">
        <f t="shared" si="200"/>
        <v>8</v>
      </c>
      <c r="Q1086" s="120">
        <f t="shared" si="201"/>
        <v>8</v>
      </c>
      <c r="R1086" s="120">
        <f t="shared" si="204"/>
        <v>0</v>
      </c>
      <c r="S1086" s="120">
        <f t="shared" si="202"/>
        <v>0</v>
      </c>
      <c r="T1086" s="120" t="str">
        <f t="shared" si="194"/>
        <v>정</v>
      </c>
      <c r="U1086" s="113">
        <f>IFERROR(IF(P1086&lt;8,기준정보!$H$7-N1086,0),0)</f>
        <v>0</v>
      </c>
      <c r="V1086" s="120">
        <f t="shared" si="203"/>
        <v>0</v>
      </c>
      <c r="W1086" s="110"/>
    </row>
    <row r="1087" spans="1:23">
      <c r="A1087" s="89" t="s">
        <v>1359</v>
      </c>
      <c r="B1087" s="89" t="s">
        <v>300</v>
      </c>
      <c r="C1087" s="89" t="s">
        <v>47</v>
      </c>
      <c r="D1087" s="89" t="s">
        <v>112</v>
      </c>
      <c r="E1087" s="89" t="s">
        <v>1368</v>
      </c>
      <c r="F1087" s="102">
        <f t="shared" si="193"/>
        <v>43914</v>
      </c>
      <c r="G1087" s="125" t="str">
        <f t="shared" si="195"/>
        <v>3월</v>
      </c>
      <c r="H1087" s="108">
        <f t="shared" si="196"/>
        <v>2</v>
      </c>
      <c r="I1087" s="108" t="str">
        <f>VLOOKUP(H1087,기준정보!D:E,2,FALSE)</f>
        <v>화</v>
      </c>
      <c r="J1087" s="110" t="str">
        <f>IFERROR(VLOOKUP(F1087,기준정보!A:B,2,FALSE),"")</f>
        <v/>
      </c>
      <c r="K1087" s="110" t="str">
        <f t="shared" si="197"/>
        <v>정상근무</v>
      </c>
      <c r="L1087" s="113">
        <f>IFERROR(IF(E1087-D1087&lt;0,기준정보!$H$11-공여사들_가공!D1087+공여사들_가공!E1087,E1087-D1087),"")</f>
        <v>0.48380787037037043</v>
      </c>
      <c r="M1087" s="113" t="str">
        <f>IF(E1087&gt;=기준정보!$H$4,기준정보!$H$6,IF(E1087&gt;=기준정보!$H$3,E1087-기준정보!$H$3,IF(E1087&gt;=기준정보!$H$2,기준정보!$H$5,IF(E1087&gt;=기준정보!$H$1,E1087-기준정보!$H$1,0))))</f>
        <v>2:00:00</v>
      </c>
      <c r="N1087" s="113">
        <f t="shared" si="198"/>
        <v>0.40047453703703711</v>
      </c>
      <c r="O1087" s="114">
        <f t="shared" si="199"/>
        <v>9.6113888888888876</v>
      </c>
      <c r="P1087" s="120">
        <f t="shared" si="200"/>
        <v>9</v>
      </c>
      <c r="Q1087" s="120">
        <f t="shared" si="201"/>
        <v>8</v>
      </c>
      <c r="R1087" s="120">
        <f t="shared" si="204"/>
        <v>1</v>
      </c>
      <c r="S1087" s="120">
        <f t="shared" si="202"/>
        <v>0</v>
      </c>
      <c r="T1087" s="120" t="str">
        <f t="shared" si="194"/>
        <v>정</v>
      </c>
      <c r="U1087" s="113">
        <f>IFERROR(IF(P1087&lt;8,기준정보!$H$7-N1087,0),0)</f>
        <v>0</v>
      </c>
      <c r="V1087" s="120">
        <f t="shared" si="203"/>
        <v>0</v>
      </c>
      <c r="W1087" s="110"/>
    </row>
    <row r="1088" spans="1:23">
      <c r="A1088" s="89" t="s">
        <v>1359</v>
      </c>
      <c r="B1088" s="89" t="s">
        <v>301</v>
      </c>
      <c r="C1088" s="89" t="s">
        <v>44</v>
      </c>
      <c r="D1088" s="89" t="s">
        <v>1369</v>
      </c>
      <c r="E1088" s="89" t="s">
        <v>1370</v>
      </c>
      <c r="F1088" s="102">
        <f t="shared" si="193"/>
        <v>43914</v>
      </c>
      <c r="G1088" s="125" t="str">
        <f t="shared" si="195"/>
        <v>3월</v>
      </c>
      <c r="H1088" s="108">
        <f t="shared" si="196"/>
        <v>2</v>
      </c>
      <c r="I1088" s="108" t="str">
        <f>VLOOKUP(H1088,기준정보!D:E,2,FALSE)</f>
        <v>화</v>
      </c>
      <c r="J1088" s="110" t="str">
        <f>IFERROR(VLOOKUP(F1088,기준정보!A:B,2,FALSE),"")</f>
        <v/>
      </c>
      <c r="K1088" s="110" t="str">
        <f t="shared" si="197"/>
        <v>정상근무</v>
      </c>
      <c r="L1088" s="113">
        <f>IFERROR(IF(E1088-D1088&lt;0,기준정보!$H$11-공여사들_가공!D1088+공여사들_가공!E1088,E1088-D1088),"")</f>
        <v>0.52975694444444443</v>
      </c>
      <c r="M1088" s="113" t="str">
        <f>IF(E1088&gt;=기준정보!$H$4,기준정보!$H$6,IF(E1088&gt;=기준정보!$H$3,E1088-기준정보!$H$3,IF(E1088&gt;=기준정보!$H$2,기준정보!$H$5,IF(E1088&gt;=기준정보!$H$1,E1088-기준정보!$H$1,0))))</f>
        <v>2:00:00</v>
      </c>
      <c r="N1088" s="113">
        <f t="shared" si="198"/>
        <v>0.44642361111111112</v>
      </c>
      <c r="O1088" s="114">
        <f t="shared" si="199"/>
        <v>10.714166666666666</v>
      </c>
      <c r="P1088" s="120">
        <f t="shared" si="200"/>
        <v>10</v>
      </c>
      <c r="Q1088" s="120">
        <f t="shared" si="201"/>
        <v>8</v>
      </c>
      <c r="R1088" s="120">
        <f t="shared" si="204"/>
        <v>2</v>
      </c>
      <c r="S1088" s="120">
        <f t="shared" si="202"/>
        <v>0</v>
      </c>
      <c r="T1088" s="120" t="str">
        <f t="shared" si="194"/>
        <v>정</v>
      </c>
      <c r="U1088" s="113">
        <f>IFERROR(IF(P1088&lt;8,기준정보!$H$7-N1088,0),0)</f>
        <v>0</v>
      </c>
      <c r="V1088" s="120">
        <f t="shared" si="203"/>
        <v>0</v>
      </c>
      <c r="W1088" s="110"/>
    </row>
    <row r="1089" spans="1:23">
      <c r="A1089" s="89" t="s">
        <v>1359</v>
      </c>
      <c r="B1089" s="89" t="s">
        <v>288</v>
      </c>
      <c r="C1089" s="89" t="s">
        <v>45</v>
      </c>
      <c r="D1089" s="89" t="s">
        <v>50</v>
      </c>
      <c r="E1089" s="89" t="s">
        <v>1371</v>
      </c>
      <c r="F1089" s="102">
        <f t="shared" si="193"/>
        <v>43914</v>
      </c>
      <c r="G1089" s="125" t="str">
        <f t="shared" si="195"/>
        <v>3월</v>
      </c>
      <c r="H1089" s="108">
        <f t="shared" si="196"/>
        <v>2</v>
      </c>
      <c r="I1089" s="108" t="str">
        <f>VLOOKUP(H1089,기준정보!D:E,2,FALSE)</f>
        <v>화</v>
      </c>
      <c r="J1089" s="110" t="str">
        <f>IFERROR(VLOOKUP(F1089,기준정보!A:B,2,FALSE),"")</f>
        <v/>
      </c>
      <c r="K1089" s="110" t="str">
        <f t="shared" si="197"/>
        <v>정상근무</v>
      </c>
      <c r="L1089" s="113" t="str">
        <f>IFERROR(IF(E1089-D1089&lt;0,기준정보!$H$11-공여사들_가공!D1089+공여사들_가공!E1089,E1089-D1089),"")</f>
        <v/>
      </c>
      <c r="M1089" s="113">
        <f>IF(E1089&gt;=기준정보!$H$4,기준정보!$H$6,IF(E1089&gt;=기준정보!$H$3,E1089-기준정보!$H$3,IF(E1089&gt;=기준정보!$H$2,기준정보!$H$5,IF(E1089&gt;=기준정보!$H$1,E1089-기준정보!$H$1,0))))</f>
        <v>2.8113425925925917E-2</v>
      </c>
      <c r="N1089" s="113" t="str">
        <f t="shared" si="198"/>
        <v/>
      </c>
      <c r="O1089" s="114" t="str">
        <f t="shared" si="199"/>
        <v/>
      </c>
      <c r="P1089" s="120">
        <f t="shared" si="200"/>
        <v>0</v>
      </c>
      <c r="Q1089" s="120">
        <f t="shared" si="201"/>
        <v>0</v>
      </c>
      <c r="R1089" s="120">
        <f t="shared" si="204"/>
        <v>0</v>
      </c>
      <c r="S1089" s="120">
        <f t="shared" si="202"/>
        <v>0</v>
      </c>
      <c r="T1089" s="120" t="str">
        <f t="shared" si="194"/>
        <v/>
      </c>
      <c r="U1089" s="113">
        <f>IFERROR(IF(P1089&lt;8,기준정보!$H$7-N1089,0),0)</f>
        <v>0</v>
      </c>
      <c r="V1089" s="120">
        <f t="shared" si="203"/>
        <v>0</v>
      </c>
      <c r="W1089" s="110"/>
    </row>
    <row r="1090" spans="1:23">
      <c r="A1090" s="89" t="s">
        <v>1359</v>
      </c>
      <c r="B1090" s="89" t="s">
        <v>289</v>
      </c>
      <c r="C1090" s="89" t="s">
        <v>44</v>
      </c>
      <c r="D1090" s="89" t="s">
        <v>1372</v>
      </c>
      <c r="E1090" s="89" t="s">
        <v>50</v>
      </c>
      <c r="F1090" s="102">
        <f t="shared" ref="F1090:F1153" si="205">DATE(LEFT(A1090,4),MID(A1090,6,2),MID(A1090,9,2))</f>
        <v>43914</v>
      </c>
      <c r="G1090" s="125" t="str">
        <f t="shared" si="195"/>
        <v>3월</v>
      </c>
      <c r="H1090" s="108">
        <f t="shared" si="196"/>
        <v>2</v>
      </c>
      <c r="I1090" s="108" t="str">
        <f>VLOOKUP(H1090,기준정보!D:E,2,FALSE)</f>
        <v>화</v>
      </c>
      <c r="J1090" s="110" t="str">
        <f>IFERROR(VLOOKUP(F1090,기준정보!A:B,2,FALSE),"")</f>
        <v/>
      </c>
      <c r="K1090" s="110" t="str">
        <f t="shared" si="197"/>
        <v>정상근무</v>
      </c>
      <c r="L1090" s="113" t="str">
        <f>IFERROR(IF(E1090-D1090&lt;0,기준정보!$H$11-공여사들_가공!D1090+공여사들_가공!E1090,E1090-D1090),"")</f>
        <v/>
      </c>
      <c r="M1090" s="113">
        <f>IF(E1090&gt;=기준정보!$H$4,기준정보!$H$6,IF(E1090&gt;=기준정보!$H$3,E1090-기준정보!$H$3,IF(E1090&gt;=기준정보!$H$2,기준정보!$H$5,IF(E1090&gt;=기준정보!$H$1,E1090-기준정보!$H$1,0))))</f>
        <v>0</v>
      </c>
      <c r="N1090" s="113" t="str">
        <f t="shared" si="198"/>
        <v/>
      </c>
      <c r="O1090" s="114" t="str">
        <f t="shared" si="199"/>
        <v/>
      </c>
      <c r="P1090" s="120">
        <f t="shared" si="200"/>
        <v>0</v>
      </c>
      <c r="Q1090" s="120">
        <f t="shared" si="201"/>
        <v>0</v>
      </c>
      <c r="R1090" s="120">
        <f t="shared" si="204"/>
        <v>0</v>
      </c>
      <c r="S1090" s="120">
        <f t="shared" si="202"/>
        <v>0</v>
      </c>
      <c r="T1090" s="120" t="str">
        <f t="shared" ref="T1090:T1153" si="206">IF(AND(K1090="휴무",P1090&gt;0),"특",IF(P1090&gt;0,"정",""))</f>
        <v/>
      </c>
      <c r="U1090" s="113">
        <f>IFERROR(IF(P1090&lt;8,기준정보!$H$7-N1090,0),0)</f>
        <v>0</v>
      </c>
      <c r="V1090" s="120">
        <f t="shared" si="203"/>
        <v>0</v>
      </c>
      <c r="W1090" s="110"/>
    </row>
    <row r="1091" spans="1:23">
      <c r="A1091" s="89" t="s">
        <v>1359</v>
      </c>
      <c r="B1091" s="89" t="s">
        <v>290</v>
      </c>
      <c r="C1091" s="89" t="s">
        <v>49</v>
      </c>
      <c r="D1091" s="89" t="s">
        <v>133</v>
      </c>
      <c r="E1091" s="89" t="s">
        <v>1373</v>
      </c>
      <c r="F1091" s="102">
        <f t="shared" si="205"/>
        <v>43914</v>
      </c>
      <c r="G1091" s="125" t="str">
        <f t="shared" ref="G1091:G1154" si="207">MONTH(F1091)&amp;"월"</f>
        <v>3월</v>
      </c>
      <c r="H1091" s="108">
        <f t="shared" ref="H1091:H1154" si="208">WEEKDAY(F1091,2)</f>
        <v>2</v>
      </c>
      <c r="I1091" s="108" t="str">
        <f>VLOOKUP(H1091,기준정보!D:E,2,FALSE)</f>
        <v>화</v>
      </c>
      <c r="J1091" s="110" t="str">
        <f>IFERROR(VLOOKUP(F1091,기준정보!A:B,2,FALSE),"")</f>
        <v/>
      </c>
      <c r="K1091" s="110" t="str">
        <f t="shared" ref="K1091:K1154" si="209">IF(OR(I1091="토",I1091="일"),"휴무",IF(J1091="","정상근무","휴무"))</f>
        <v>정상근무</v>
      </c>
      <c r="L1091" s="113">
        <f>IFERROR(IF(E1091-D1091&lt;0,기준정보!$H$11-공여사들_가공!D1091+공여사들_가공!E1091,E1091-D1091),"")</f>
        <v>0.48214120370370378</v>
      </c>
      <c r="M1091" s="113" t="str">
        <f>IF(E1091&gt;=기준정보!$H$4,기준정보!$H$6,IF(E1091&gt;=기준정보!$H$3,E1091-기준정보!$H$3,IF(E1091&gt;=기준정보!$H$2,기준정보!$H$5,IF(E1091&gt;=기준정보!$H$1,E1091-기준정보!$H$1,0))))</f>
        <v>2:00:00</v>
      </c>
      <c r="N1091" s="113">
        <f t="shared" ref="N1091:N1154" si="210">IFERROR(L1091-M1091,"")</f>
        <v>0.39880787037037047</v>
      </c>
      <c r="O1091" s="114">
        <f t="shared" ref="O1091:O1154" si="211">IFERROR(HOUR(N1091)+MINUTE(N1091)/60+SECOND(N1091)/3600,"")</f>
        <v>9.5713888888888885</v>
      </c>
      <c r="P1091" s="120">
        <f t="shared" ref="P1091:P1154" si="212">IFERROR(ROUNDDOWN(O1091,0),0)</f>
        <v>9</v>
      </c>
      <c r="Q1091" s="120">
        <f t="shared" ref="Q1091:Q1154" si="213">IF(P1091&lt;8,P1091,8)</f>
        <v>8</v>
      </c>
      <c r="R1091" s="120">
        <f t="shared" si="204"/>
        <v>1</v>
      </c>
      <c r="S1091" s="120">
        <f t="shared" ref="S1091:S1154" si="214">P1091-Q1091-R1091</f>
        <v>0</v>
      </c>
      <c r="T1091" s="120" t="str">
        <f t="shared" si="206"/>
        <v>정</v>
      </c>
      <c r="U1091" s="113">
        <f>IFERROR(IF(P1091&lt;8,기준정보!$H$7-N1091,0),0)</f>
        <v>0</v>
      </c>
      <c r="V1091" s="120">
        <f t="shared" ref="V1091:V1154" si="215">ROUND(IFERROR(HOUR(U1091)+MINUTE(U1091)/60+SECOND(U1091)/3600,"")*60,0)</f>
        <v>0</v>
      </c>
      <c r="W1091" s="110"/>
    </row>
    <row r="1092" spans="1:23">
      <c r="A1092" s="89" t="s">
        <v>1359</v>
      </c>
      <c r="B1092" s="89" t="s">
        <v>291</v>
      </c>
      <c r="C1092" s="89" t="s">
        <v>309</v>
      </c>
      <c r="D1092" s="89" t="s">
        <v>1374</v>
      </c>
      <c r="E1092" s="89" t="s">
        <v>1375</v>
      </c>
      <c r="F1092" s="102">
        <f t="shared" si="205"/>
        <v>43914</v>
      </c>
      <c r="G1092" s="125" t="str">
        <f t="shared" si="207"/>
        <v>3월</v>
      </c>
      <c r="H1092" s="108">
        <f t="shared" si="208"/>
        <v>2</v>
      </c>
      <c r="I1092" s="108" t="str">
        <f>VLOOKUP(H1092,기준정보!D:E,2,FALSE)</f>
        <v>화</v>
      </c>
      <c r="J1092" s="110" t="str">
        <f>IFERROR(VLOOKUP(F1092,기준정보!A:B,2,FALSE),"")</f>
        <v/>
      </c>
      <c r="K1092" s="110" t="str">
        <f t="shared" si="209"/>
        <v>정상근무</v>
      </c>
      <c r="L1092" s="113">
        <f>IFERROR(IF(E1092-D1092&lt;0,기준정보!$H$11-공여사들_가공!D1092+공여사들_가공!E1092,E1092-D1092),"")</f>
        <v>0.37891203703703696</v>
      </c>
      <c r="M1092" s="113">
        <f>IF(E1092&gt;=기준정보!$H$4,기준정보!$H$6,IF(E1092&gt;=기준정보!$H$3,E1092-기준정보!$H$3,IF(E1092&gt;=기준정보!$H$2,기준정보!$H$5,IF(E1092&gt;=기준정보!$H$1,E1092-기준정보!$H$1,0))))</f>
        <v>2.02430555555555E-2</v>
      </c>
      <c r="N1092" s="113">
        <f t="shared" si="210"/>
        <v>0.35866898148148146</v>
      </c>
      <c r="O1092" s="114">
        <f t="shared" si="211"/>
        <v>8.6080555555555556</v>
      </c>
      <c r="P1092" s="120">
        <f t="shared" si="212"/>
        <v>8</v>
      </c>
      <c r="Q1092" s="120">
        <f t="shared" si="213"/>
        <v>8</v>
      </c>
      <c r="R1092" s="120">
        <f t="shared" si="204"/>
        <v>0</v>
      </c>
      <c r="S1092" s="120">
        <f t="shared" si="214"/>
        <v>0</v>
      </c>
      <c r="T1092" s="120" t="str">
        <f t="shared" si="206"/>
        <v>정</v>
      </c>
      <c r="U1092" s="113">
        <f>IFERROR(IF(P1092&lt;8,기준정보!$H$7-N1092,0),0)</f>
        <v>0</v>
      </c>
      <c r="V1092" s="120">
        <f t="shared" si="215"/>
        <v>0</v>
      </c>
      <c r="W1092" s="110"/>
    </row>
    <row r="1093" spans="1:23">
      <c r="A1093" s="89" t="s">
        <v>1359</v>
      </c>
      <c r="B1093" s="89" t="s">
        <v>292</v>
      </c>
      <c r="C1093" s="89" t="s">
        <v>45</v>
      </c>
      <c r="D1093" s="89" t="s">
        <v>1376</v>
      </c>
      <c r="E1093" s="89" t="s">
        <v>1377</v>
      </c>
      <c r="F1093" s="102">
        <f t="shared" si="205"/>
        <v>43914</v>
      </c>
      <c r="G1093" s="125" t="str">
        <f t="shared" si="207"/>
        <v>3월</v>
      </c>
      <c r="H1093" s="108">
        <f t="shared" si="208"/>
        <v>2</v>
      </c>
      <c r="I1093" s="108" t="str">
        <f>VLOOKUP(H1093,기준정보!D:E,2,FALSE)</f>
        <v>화</v>
      </c>
      <c r="J1093" s="110" t="str">
        <f>IFERROR(VLOOKUP(F1093,기준정보!A:B,2,FALSE),"")</f>
        <v/>
      </c>
      <c r="K1093" s="110" t="str">
        <f t="shared" si="209"/>
        <v>정상근무</v>
      </c>
      <c r="L1093" s="113">
        <f>IFERROR(IF(E1093-D1093&lt;0,기준정보!$H$11-공여사들_가공!D1093+공여사들_가공!E1093,E1093-D1093),"")</f>
        <v>0.4490393518518519</v>
      </c>
      <c r="M1093" s="113" t="str">
        <f>IF(E1093&gt;=기준정보!$H$4,기준정보!$H$6,IF(E1093&gt;=기준정보!$H$3,E1093-기준정보!$H$3,IF(E1093&gt;=기준정보!$H$2,기준정보!$H$5,IF(E1093&gt;=기준정보!$H$1,E1093-기준정보!$H$1,0))))</f>
        <v>2:00:00</v>
      </c>
      <c r="N1093" s="113">
        <f t="shared" si="210"/>
        <v>0.36570601851851858</v>
      </c>
      <c r="O1093" s="114">
        <f t="shared" si="211"/>
        <v>8.776944444444446</v>
      </c>
      <c r="P1093" s="120">
        <f t="shared" si="212"/>
        <v>8</v>
      </c>
      <c r="Q1093" s="120">
        <f t="shared" si="213"/>
        <v>8</v>
      </c>
      <c r="R1093" s="120">
        <f t="shared" si="204"/>
        <v>0</v>
      </c>
      <c r="S1093" s="120">
        <f t="shared" si="214"/>
        <v>0</v>
      </c>
      <c r="T1093" s="120" t="str">
        <f t="shared" si="206"/>
        <v>정</v>
      </c>
      <c r="U1093" s="113">
        <f>IFERROR(IF(P1093&lt;8,기준정보!$H$7-N1093,0),0)</f>
        <v>0</v>
      </c>
      <c r="V1093" s="120">
        <f t="shared" si="215"/>
        <v>0</v>
      </c>
      <c r="W1093" s="110"/>
    </row>
    <row r="1094" spans="1:23">
      <c r="A1094" s="89" t="s">
        <v>1378</v>
      </c>
      <c r="B1094" s="89" t="s">
        <v>294</v>
      </c>
      <c r="C1094" s="89" t="s">
        <v>45</v>
      </c>
      <c r="D1094" s="89" t="s">
        <v>1379</v>
      </c>
      <c r="E1094" s="89" t="s">
        <v>1380</v>
      </c>
      <c r="F1094" s="102">
        <f t="shared" si="205"/>
        <v>43915</v>
      </c>
      <c r="G1094" s="125" t="str">
        <f t="shared" si="207"/>
        <v>3월</v>
      </c>
      <c r="H1094" s="108">
        <f t="shared" si="208"/>
        <v>3</v>
      </c>
      <c r="I1094" s="108" t="str">
        <f>VLOOKUP(H1094,기준정보!D:E,2,FALSE)</f>
        <v>수</v>
      </c>
      <c r="J1094" s="110" t="str">
        <f>IFERROR(VLOOKUP(F1094,기준정보!A:B,2,FALSE),"")</f>
        <v/>
      </c>
      <c r="K1094" s="110" t="str">
        <f t="shared" si="209"/>
        <v>정상근무</v>
      </c>
      <c r="L1094" s="113">
        <f>IFERROR(IF(E1094-D1094&lt;0,기준정보!$H$11-공여사들_가공!D1094+공여사들_가공!E1094,E1094-D1094),"")</f>
        <v>0.36297453703703697</v>
      </c>
      <c r="M1094" s="113" t="str">
        <f>IF(E1094&gt;=기준정보!$H$4,기준정보!$H$6,IF(E1094&gt;=기준정보!$H$3,E1094-기준정보!$H$3,IF(E1094&gt;=기준정보!$H$2,기준정보!$H$5,IF(E1094&gt;=기준정보!$H$1,E1094-기준정보!$H$1,0))))</f>
        <v>2:00:00</v>
      </c>
      <c r="N1094" s="113">
        <f t="shared" si="210"/>
        <v>0.27964120370370366</v>
      </c>
      <c r="O1094" s="114">
        <f t="shared" si="211"/>
        <v>6.7113888888888891</v>
      </c>
      <c r="P1094" s="120">
        <f t="shared" si="212"/>
        <v>6</v>
      </c>
      <c r="Q1094" s="120">
        <f t="shared" si="213"/>
        <v>6</v>
      </c>
      <c r="R1094" s="120">
        <f t="shared" si="204"/>
        <v>0</v>
      </c>
      <c r="S1094" s="120">
        <f t="shared" si="214"/>
        <v>0</v>
      </c>
      <c r="T1094" s="120" t="str">
        <f t="shared" si="206"/>
        <v>정</v>
      </c>
      <c r="U1094" s="113">
        <f>IFERROR(IF(P1094&lt;8,기준정보!$H$7-N1094,0),0)</f>
        <v>5.3692129629629659E-2</v>
      </c>
      <c r="V1094" s="120">
        <f t="shared" si="215"/>
        <v>77</v>
      </c>
      <c r="W1094" s="110"/>
    </row>
    <row r="1095" spans="1:23">
      <c r="A1095" s="89" t="s">
        <v>1378</v>
      </c>
      <c r="B1095" s="89" t="s">
        <v>295</v>
      </c>
      <c r="C1095" s="89" t="s">
        <v>43</v>
      </c>
      <c r="D1095" s="89" t="s">
        <v>95</v>
      </c>
      <c r="E1095" s="89" t="s">
        <v>1381</v>
      </c>
      <c r="F1095" s="102">
        <f t="shared" si="205"/>
        <v>43915</v>
      </c>
      <c r="G1095" s="125" t="str">
        <f t="shared" si="207"/>
        <v>3월</v>
      </c>
      <c r="H1095" s="108">
        <f t="shared" si="208"/>
        <v>3</v>
      </c>
      <c r="I1095" s="108" t="str">
        <f>VLOOKUP(H1095,기준정보!D:E,2,FALSE)</f>
        <v>수</v>
      </c>
      <c r="J1095" s="110" t="str">
        <f>IFERROR(VLOOKUP(F1095,기준정보!A:B,2,FALSE),"")</f>
        <v/>
      </c>
      <c r="K1095" s="110" t="str">
        <f t="shared" si="209"/>
        <v>정상근무</v>
      </c>
      <c r="L1095" s="113">
        <f>IFERROR(IF(E1095-D1095&lt;0,기준정보!$H$11-공여사들_가공!D1095+공여사들_가공!E1095,E1095-D1095),"")</f>
        <v>0.62878472222222226</v>
      </c>
      <c r="M1095" s="113">
        <f>IF(E1095&gt;=기준정보!$H$4,기준정보!$H$6,IF(E1095&gt;=기준정보!$H$3,E1095-기준정보!$H$3,IF(E1095&gt;=기준정보!$H$2,기준정보!$H$5,IF(E1095&gt;=기준정보!$H$1,E1095-기준정보!$H$1,0))))</f>
        <v>0</v>
      </c>
      <c r="N1095" s="113">
        <f t="shared" si="210"/>
        <v>0.62878472222222226</v>
      </c>
      <c r="O1095" s="114">
        <f t="shared" si="211"/>
        <v>15.090833333333334</v>
      </c>
      <c r="P1095" s="120">
        <f t="shared" si="212"/>
        <v>15</v>
      </c>
      <c r="Q1095" s="120">
        <f t="shared" si="213"/>
        <v>8</v>
      </c>
      <c r="R1095" s="120">
        <f t="shared" si="204"/>
        <v>3</v>
      </c>
      <c r="S1095" s="120">
        <f t="shared" si="214"/>
        <v>4</v>
      </c>
      <c r="T1095" s="120" t="str">
        <f t="shared" si="206"/>
        <v>정</v>
      </c>
      <c r="U1095" s="113">
        <f>IFERROR(IF(P1095&lt;8,기준정보!$H$7-N1095,0),0)</f>
        <v>0</v>
      </c>
      <c r="V1095" s="120">
        <f t="shared" si="215"/>
        <v>0</v>
      </c>
      <c r="W1095" s="110"/>
    </row>
    <row r="1096" spans="1:23">
      <c r="A1096" s="89" t="s">
        <v>1378</v>
      </c>
      <c r="B1096" s="89" t="s">
        <v>296</v>
      </c>
      <c r="C1096" s="89" t="s">
        <v>46</v>
      </c>
      <c r="D1096" s="89" t="s">
        <v>1132</v>
      </c>
      <c r="E1096" s="89" t="s">
        <v>1382</v>
      </c>
      <c r="F1096" s="102">
        <f t="shared" si="205"/>
        <v>43915</v>
      </c>
      <c r="G1096" s="125" t="str">
        <f t="shared" si="207"/>
        <v>3월</v>
      </c>
      <c r="H1096" s="108">
        <f t="shared" si="208"/>
        <v>3</v>
      </c>
      <c r="I1096" s="108" t="str">
        <f>VLOOKUP(H1096,기준정보!D:E,2,FALSE)</f>
        <v>수</v>
      </c>
      <c r="J1096" s="110" t="str">
        <f>IFERROR(VLOOKUP(F1096,기준정보!A:B,2,FALSE),"")</f>
        <v/>
      </c>
      <c r="K1096" s="110" t="str">
        <f t="shared" si="209"/>
        <v>정상근무</v>
      </c>
      <c r="L1096" s="113">
        <f>IFERROR(IF(E1096-D1096&lt;0,기준정보!$H$11-공여사들_가공!D1096+공여사들_가공!E1096,E1096-D1096),"")</f>
        <v>0.37586805555555564</v>
      </c>
      <c r="M1096" s="113">
        <f>IF(E1096&gt;=기준정보!$H$4,기준정보!$H$6,IF(E1096&gt;=기준정보!$H$3,E1096-기준정보!$H$3,IF(E1096&gt;=기준정보!$H$2,기준정보!$H$5,IF(E1096&gt;=기준정보!$H$1,E1096-기준정보!$H$1,0))))</f>
        <v>1.5995370370370465E-2</v>
      </c>
      <c r="N1096" s="113">
        <f t="shared" si="210"/>
        <v>0.35987268518518517</v>
      </c>
      <c r="O1096" s="114">
        <f t="shared" si="211"/>
        <v>8.6369444444444436</v>
      </c>
      <c r="P1096" s="120">
        <f t="shared" si="212"/>
        <v>8</v>
      </c>
      <c r="Q1096" s="120">
        <f t="shared" si="213"/>
        <v>8</v>
      </c>
      <c r="R1096" s="120">
        <f t="shared" si="204"/>
        <v>0</v>
      </c>
      <c r="S1096" s="120">
        <f t="shared" si="214"/>
        <v>0</v>
      </c>
      <c r="T1096" s="120" t="str">
        <f t="shared" si="206"/>
        <v>정</v>
      </c>
      <c r="U1096" s="113">
        <f>IFERROR(IF(P1096&lt;8,기준정보!$H$7-N1096,0),0)</f>
        <v>0</v>
      </c>
      <c r="V1096" s="120">
        <f t="shared" si="215"/>
        <v>0</v>
      </c>
      <c r="W1096" s="110"/>
    </row>
    <row r="1097" spans="1:23">
      <c r="A1097" s="89" t="s">
        <v>1378</v>
      </c>
      <c r="B1097" s="89" t="s">
        <v>297</v>
      </c>
      <c r="C1097" s="89" t="s">
        <v>45</v>
      </c>
      <c r="D1097" s="89" t="s">
        <v>1383</v>
      </c>
      <c r="E1097" s="89" t="s">
        <v>1384</v>
      </c>
      <c r="F1097" s="102">
        <f t="shared" si="205"/>
        <v>43915</v>
      </c>
      <c r="G1097" s="125" t="str">
        <f t="shared" si="207"/>
        <v>3월</v>
      </c>
      <c r="H1097" s="108">
        <f t="shared" si="208"/>
        <v>3</v>
      </c>
      <c r="I1097" s="108" t="str">
        <f>VLOOKUP(H1097,기준정보!D:E,2,FALSE)</f>
        <v>수</v>
      </c>
      <c r="J1097" s="110" t="str">
        <f>IFERROR(VLOOKUP(F1097,기준정보!A:B,2,FALSE),"")</f>
        <v/>
      </c>
      <c r="K1097" s="110" t="str">
        <f t="shared" si="209"/>
        <v>정상근무</v>
      </c>
      <c r="L1097" s="113">
        <f>IFERROR(IF(E1097-D1097&lt;0,기준정보!$H$11-공여사들_가공!D1097+공여사들_가공!E1097,E1097-D1097),"")</f>
        <v>0.35599537037037038</v>
      </c>
      <c r="M1097" s="113" t="str">
        <f>IF(E1097&gt;=기준정보!$H$4,기준정보!$H$6,IF(E1097&gt;=기준정보!$H$3,E1097-기준정보!$H$3,IF(E1097&gt;=기준정보!$H$2,기준정보!$H$5,IF(E1097&gt;=기준정보!$H$1,E1097-기준정보!$H$1,0))))</f>
        <v>1:00:00</v>
      </c>
      <c r="N1097" s="113">
        <f t="shared" si="210"/>
        <v>0.31432870370370369</v>
      </c>
      <c r="O1097" s="114">
        <f t="shared" si="211"/>
        <v>7.5438888888888886</v>
      </c>
      <c r="P1097" s="120">
        <f t="shared" si="212"/>
        <v>7</v>
      </c>
      <c r="Q1097" s="120">
        <f t="shared" si="213"/>
        <v>7</v>
      </c>
      <c r="R1097" s="120">
        <f t="shared" si="204"/>
        <v>0</v>
      </c>
      <c r="S1097" s="120">
        <f t="shared" si="214"/>
        <v>0</v>
      </c>
      <c r="T1097" s="120" t="str">
        <f t="shared" si="206"/>
        <v>정</v>
      </c>
      <c r="U1097" s="113">
        <f>IFERROR(IF(P1097&lt;8,기준정보!$H$7-N1097,0),0)</f>
        <v>1.9004629629629621E-2</v>
      </c>
      <c r="V1097" s="120">
        <f t="shared" si="215"/>
        <v>27</v>
      </c>
      <c r="W1097" s="110"/>
    </row>
    <row r="1098" spans="1:23">
      <c r="A1098" s="89" t="s">
        <v>1378</v>
      </c>
      <c r="B1098" s="89" t="s">
        <v>298</v>
      </c>
      <c r="C1098" s="89" t="s">
        <v>48</v>
      </c>
      <c r="D1098" s="89" t="s">
        <v>1385</v>
      </c>
      <c r="E1098" s="89" t="s">
        <v>1386</v>
      </c>
      <c r="F1098" s="102">
        <f t="shared" si="205"/>
        <v>43915</v>
      </c>
      <c r="G1098" s="125" t="str">
        <f t="shared" si="207"/>
        <v>3월</v>
      </c>
      <c r="H1098" s="108">
        <f t="shared" si="208"/>
        <v>3</v>
      </c>
      <c r="I1098" s="108" t="str">
        <f>VLOOKUP(H1098,기준정보!D:E,2,FALSE)</f>
        <v>수</v>
      </c>
      <c r="J1098" s="110" t="str">
        <f>IFERROR(VLOOKUP(F1098,기준정보!A:B,2,FALSE),"")</f>
        <v/>
      </c>
      <c r="K1098" s="110" t="str">
        <f t="shared" si="209"/>
        <v>정상근무</v>
      </c>
      <c r="L1098" s="113">
        <f>IFERROR(IF(E1098-D1098&lt;0,기준정보!$H$11-공여사들_가공!D1098+공여사들_가공!E1098,E1098-D1098),"")</f>
        <v>0.55999999999999994</v>
      </c>
      <c r="M1098" s="113" t="str">
        <f>IF(E1098&gt;=기준정보!$H$4,기준정보!$H$6,IF(E1098&gt;=기준정보!$H$3,E1098-기준정보!$H$3,IF(E1098&gt;=기준정보!$H$2,기준정보!$H$5,IF(E1098&gt;=기준정보!$H$1,E1098-기준정보!$H$1,0))))</f>
        <v>2:00:00</v>
      </c>
      <c r="N1098" s="113">
        <f t="shared" si="210"/>
        <v>0.47666666666666663</v>
      </c>
      <c r="O1098" s="114">
        <f t="shared" si="211"/>
        <v>11.44</v>
      </c>
      <c r="P1098" s="120">
        <f t="shared" si="212"/>
        <v>11</v>
      </c>
      <c r="Q1098" s="120">
        <f t="shared" si="213"/>
        <v>8</v>
      </c>
      <c r="R1098" s="120">
        <f t="shared" si="204"/>
        <v>3</v>
      </c>
      <c r="S1098" s="120">
        <f t="shared" si="214"/>
        <v>0</v>
      </c>
      <c r="T1098" s="120" t="str">
        <f t="shared" si="206"/>
        <v>정</v>
      </c>
      <c r="U1098" s="113">
        <f>IFERROR(IF(P1098&lt;8,기준정보!$H$7-N1098,0),0)</f>
        <v>0</v>
      </c>
      <c r="V1098" s="120">
        <f t="shared" si="215"/>
        <v>0</v>
      </c>
      <c r="W1098" s="110"/>
    </row>
    <row r="1099" spans="1:23">
      <c r="A1099" s="89" t="s">
        <v>1378</v>
      </c>
      <c r="B1099" s="89" t="s">
        <v>299</v>
      </c>
      <c r="C1099" s="89" t="s">
        <v>47</v>
      </c>
      <c r="D1099" s="89" t="s">
        <v>1387</v>
      </c>
      <c r="E1099" s="89" t="s">
        <v>1388</v>
      </c>
      <c r="F1099" s="102">
        <f t="shared" si="205"/>
        <v>43915</v>
      </c>
      <c r="G1099" s="125" t="str">
        <f t="shared" si="207"/>
        <v>3월</v>
      </c>
      <c r="H1099" s="108">
        <f t="shared" si="208"/>
        <v>3</v>
      </c>
      <c r="I1099" s="108" t="str">
        <f>VLOOKUP(H1099,기준정보!D:E,2,FALSE)</f>
        <v>수</v>
      </c>
      <c r="J1099" s="110" t="str">
        <f>IFERROR(VLOOKUP(F1099,기준정보!A:B,2,FALSE),"")</f>
        <v/>
      </c>
      <c r="K1099" s="110" t="str">
        <f t="shared" si="209"/>
        <v>정상근무</v>
      </c>
      <c r="L1099" s="113">
        <f>IFERROR(IF(E1099-D1099&lt;0,기준정보!$H$11-공여사들_가공!D1099+공여사들_가공!E1099,E1099-D1099),"")</f>
        <v>0.42945601851851856</v>
      </c>
      <c r="M1099" s="113" t="str">
        <f>IF(E1099&gt;=기준정보!$H$4,기준정보!$H$6,IF(E1099&gt;=기준정보!$H$3,E1099-기준정보!$H$3,IF(E1099&gt;=기준정보!$H$2,기준정보!$H$5,IF(E1099&gt;=기준정보!$H$1,E1099-기준정보!$H$1,0))))</f>
        <v>2:00:00</v>
      </c>
      <c r="N1099" s="113">
        <f t="shared" si="210"/>
        <v>0.34612268518518524</v>
      </c>
      <c r="O1099" s="114">
        <f t="shared" si="211"/>
        <v>8.3069444444444454</v>
      </c>
      <c r="P1099" s="120">
        <f t="shared" si="212"/>
        <v>8</v>
      </c>
      <c r="Q1099" s="120">
        <f t="shared" si="213"/>
        <v>8</v>
      </c>
      <c r="R1099" s="120">
        <f t="shared" si="204"/>
        <v>0</v>
      </c>
      <c r="S1099" s="120">
        <f t="shared" si="214"/>
        <v>0</v>
      </c>
      <c r="T1099" s="120" t="str">
        <f t="shared" si="206"/>
        <v>정</v>
      </c>
      <c r="U1099" s="113">
        <f>IFERROR(IF(P1099&lt;8,기준정보!$H$7-N1099,0),0)</f>
        <v>0</v>
      </c>
      <c r="V1099" s="120">
        <f t="shared" si="215"/>
        <v>0</v>
      </c>
      <c r="W1099" s="110"/>
    </row>
    <row r="1100" spans="1:23">
      <c r="A1100" s="89" t="s">
        <v>1378</v>
      </c>
      <c r="B1100" s="89" t="s">
        <v>300</v>
      </c>
      <c r="C1100" s="89" t="s">
        <v>47</v>
      </c>
      <c r="D1100" s="89" t="s">
        <v>264</v>
      </c>
      <c r="E1100" s="89" t="s">
        <v>1389</v>
      </c>
      <c r="F1100" s="102">
        <f t="shared" si="205"/>
        <v>43915</v>
      </c>
      <c r="G1100" s="125" t="str">
        <f t="shared" si="207"/>
        <v>3월</v>
      </c>
      <c r="H1100" s="108">
        <f t="shared" si="208"/>
        <v>3</v>
      </c>
      <c r="I1100" s="108" t="str">
        <f>VLOOKUP(H1100,기준정보!D:E,2,FALSE)</f>
        <v>수</v>
      </c>
      <c r="J1100" s="110" t="str">
        <f>IFERROR(VLOOKUP(F1100,기준정보!A:B,2,FALSE),"")</f>
        <v/>
      </c>
      <c r="K1100" s="110" t="str">
        <f t="shared" si="209"/>
        <v>정상근무</v>
      </c>
      <c r="L1100" s="113">
        <f>IFERROR(IF(E1100-D1100&lt;0,기준정보!$H$11-공여사들_가공!D1100+공여사들_가공!E1100,E1100-D1100),"")</f>
        <v>0.55572916666666661</v>
      </c>
      <c r="M1100" s="113" t="str">
        <f>IF(E1100&gt;=기준정보!$H$4,기준정보!$H$6,IF(E1100&gt;=기준정보!$H$3,E1100-기준정보!$H$3,IF(E1100&gt;=기준정보!$H$2,기준정보!$H$5,IF(E1100&gt;=기준정보!$H$1,E1100-기준정보!$H$1,0))))</f>
        <v>2:00:00</v>
      </c>
      <c r="N1100" s="113">
        <f t="shared" si="210"/>
        <v>0.47239583333333329</v>
      </c>
      <c r="O1100" s="114">
        <f t="shared" si="211"/>
        <v>11.3375</v>
      </c>
      <c r="P1100" s="120">
        <f t="shared" si="212"/>
        <v>11</v>
      </c>
      <c r="Q1100" s="120">
        <f t="shared" si="213"/>
        <v>8</v>
      </c>
      <c r="R1100" s="120">
        <f t="shared" si="204"/>
        <v>3</v>
      </c>
      <c r="S1100" s="120">
        <f t="shared" si="214"/>
        <v>0</v>
      </c>
      <c r="T1100" s="120" t="str">
        <f t="shared" si="206"/>
        <v>정</v>
      </c>
      <c r="U1100" s="113">
        <f>IFERROR(IF(P1100&lt;8,기준정보!$H$7-N1100,0),0)</f>
        <v>0</v>
      </c>
      <c r="V1100" s="120">
        <f t="shared" si="215"/>
        <v>0</v>
      </c>
      <c r="W1100" s="110"/>
    </row>
    <row r="1101" spans="1:23">
      <c r="A1101" s="89" t="s">
        <v>1378</v>
      </c>
      <c r="B1101" s="89" t="s">
        <v>301</v>
      </c>
      <c r="C1101" s="89" t="s">
        <v>44</v>
      </c>
      <c r="D1101" s="89" t="s">
        <v>1390</v>
      </c>
      <c r="E1101" s="89" t="s">
        <v>1391</v>
      </c>
      <c r="F1101" s="102">
        <f t="shared" si="205"/>
        <v>43915</v>
      </c>
      <c r="G1101" s="125" t="str">
        <f t="shared" si="207"/>
        <v>3월</v>
      </c>
      <c r="H1101" s="108">
        <f t="shared" si="208"/>
        <v>3</v>
      </c>
      <c r="I1101" s="108" t="str">
        <f>VLOOKUP(H1101,기준정보!D:E,2,FALSE)</f>
        <v>수</v>
      </c>
      <c r="J1101" s="110" t="str">
        <f>IFERROR(VLOOKUP(F1101,기준정보!A:B,2,FALSE),"")</f>
        <v/>
      </c>
      <c r="K1101" s="110" t="str">
        <f t="shared" si="209"/>
        <v>정상근무</v>
      </c>
      <c r="L1101" s="113">
        <f>IFERROR(IF(E1101-D1101&lt;0,기준정보!$H$11-공여사들_가공!D1101+공여사들_가공!E1101,E1101-D1101),"")</f>
        <v>0.56608796296296293</v>
      </c>
      <c r="M1101" s="113" t="str">
        <f>IF(E1101&gt;=기준정보!$H$4,기준정보!$H$6,IF(E1101&gt;=기준정보!$H$3,E1101-기준정보!$H$3,IF(E1101&gt;=기준정보!$H$2,기준정보!$H$5,IF(E1101&gt;=기준정보!$H$1,E1101-기준정보!$H$1,0))))</f>
        <v>2:00:00</v>
      </c>
      <c r="N1101" s="113">
        <f t="shared" si="210"/>
        <v>0.48275462962962962</v>
      </c>
      <c r="O1101" s="114">
        <f t="shared" si="211"/>
        <v>11.586111111111112</v>
      </c>
      <c r="P1101" s="120">
        <f t="shared" si="212"/>
        <v>11</v>
      </c>
      <c r="Q1101" s="120">
        <f t="shared" si="213"/>
        <v>8</v>
      </c>
      <c r="R1101" s="120">
        <f t="shared" si="204"/>
        <v>3</v>
      </c>
      <c r="S1101" s="120">
        <f t="shared" si="214"/>
        <v>0</v>
      </c>
      <c r="T1101" s="120" t="str">
        <f t="shared" si="206"/>
        <v>정</v>
      </c>
      <c r="U1101" s="113">
        <f>IFERROR(IF(P1101&lt;8,기준정보!$H$7-N1101,0),0)</f>
        <v>0</v>
      </c>
      <c r="V1101" s="120">
        <f t="shared" si="215"/>
        <v>0</v>
      </c>
      <c r="W1101" s="110"/>
    </row>
    <row r="1102" spans="1:23">
      <c r="A1102" s="89" t="s">
        <v>1378</v>
      </c>
      <c r="B1102" s="89" t="s">
        <v>288</v>
      </c>
      <c r="C1102" s="89" t="s">
        <v>45</v>
      </c>
      <c r="D1102" s="89" t="s">
        <v>1292</v>
      </c>
      <c r="E1102" s="89" t="s">
        <v>1392</v>
      </c>
      <c r="F1102" s="102">
        <f t="shared" si="205"/>
        <v>43915</v>
      </c>
      <c r="G1102" s="125" t="str">
        <f t="shared" si="207"/>
        <v>3월</v>
      </c>
      <c r="H1102" s="108">
        <f t="shared" si="208"/>
        <v>3</v>
      </c>
      <c r="I1102" s="108" t="str">
        <f>VLOOKUP(H1102,기준정보!D:E,2,FALSE)</f>
        <v>수</v>
      </c>
      <c r="J1102" s="110" t="str">
        <f>IFERROR(VLOOKUP(F1102,기준정보!A:B,2,FALSE),"")</f>
        <v/>
      </c>
      <c r="K1102" s="110" t="str">
        <f t="shared" si="209"/>
        <v>정상근무</v>
      </c>
      <c r="L1102" s="113">
        <f>IFERROR(IF(E1102-D1102&lt;0,기준정보!$H$11-공여사들_가공!D1102+공여사들_가공!E1102,E1102-D1102),"")</f>
        <v>0.54211805555555559</v>
      </c>
      <c r="M1102" s="113" t="str">
        <f>IF(E1102&gt;=기준정보!$H$4,기준정보!$H$6,IF(E1102&gt;=기준정보!$H$3,E1102-기준정보!$H$3,IF(E1102&gt;=기준정보!$H$2,기준정보!$H$5,IF(E1102&gt;=기준정보!$H$1,E1102-기준정보!$H$1,0))))</f>
        <v>2:00:00</v>
      </c>
      <c r="N1102" s="113">
        <f t="shared" si="210"/>
        <v>0.45878472222222227</v>
      </c>
      <c r="O1102" s="114">
        <f t="shared" si="211"/>
        <v>11.010833333333334</v>
      </c>
      <c r="P1102" s="120">
        <f t="shared" si="212"/>
        <v>11</v>
      </c>
      <c r="Q1102" s="120">
        <f t="shared" si="213"/>
        <v>8</v>
      </c>
      <c r="R1102" s="120">
        <f t="shared" si="204"/>
        <v>3</v>
      </c>
      <c r="S1102" s="120">
        <f t="shared" si="214"/>
        <v>0</v>
      </c>
      <c r="T1102" s="120" t="str">
        <f t="shared" si="206"/>
        <v>정</v>
      </c>
      <c r="U1102" s="113">
        <f>IFERROR(IF(P1102&lt;8,기준정보!$H$7-N1102,0),0)</f>
        <v>0</v>
      </c>
      <c r="V1102" s="120">
        <f t="shared" si="215"/>
        <v>0</v>
      </c>
      <c r="W1102" s="110"/>
    </row>
    <row r="1103" spans="1:23">
      <c r="A1103" s="89" t="s">
        <v>1378</v>
      </c>
      <c r="B1103" s="89" t="s">
        <v>289</v>
      </c>
      <c r="C1103" s="89" t="s">
        <v>44</v>
      </c>
      <c r="D1103" s="89" t="s">
        <v>1393</v>
      </c>
      <c r="E1103" s="89" t="s">
        <v>50</v>
      </c>
      <c r="F1103" s="102">
        <f t="shared" si="205"/>
        <v>43915</v>
      </c>
      <c r="G1103" s="125" t="str">
        <f t="shared" si="207"/>
        <v>3월</v>
      </c>
      <c r="H1103" s="108">
        <f t="shared" si="208"/>
        <v>3</v>
      </c>
      <c r="I1103" s="108" t="str">
        <f>VLOOKUP(H1103,기준정보!D:E,2,FALSE)</f>
        <v>수</v>
      </c>
      <c r="J1103" s="110" t="str">
        <f>IFERROR(VLOOKUP(F1103,기준정보!A:B,2,FALSE),"")</f>
        <v/>
      </c>
      <c r="K1103" s="110" t="str">
        <f t="shared" si="209"/>
        <v>정상근무</v>
      </c>
      <c r="L1103" s="113" t="str">
        <f>IFERROR(IF(E1103-D1103&lt;0,기준정보!$H$11-공여사들_가공!D1103+공여사들_가공!E1103,E1103-D1103),"")</f>
        <v/>
      </c>
      <c r="M1103" s="113">
        <f>IF(E1103&gt;=기준정보!$H$4,기준정보!$H$6,IF(E1103&gt;=기준정보!$H$3,E1103-기준정보!$H$3,IF(E1103&gt;=기준정보!$H$2,기준정보!$H$5,IF(E1103&gt;=기준정보!$H$1,E1103-기준정보!$H$1,0))))</f>
        <v>0</v>
      </c>
      <c r="N1103" s="113" t="str">
        <f t="shared" si="210"/>
        <v/>
      </c>
      <c r="O1103" s="114" t="str">
        <f t="shared" si="211"/>
        <v/>
      </c>
      <c r="P1103" s="120">
        <f t="shared" si="212"/>
        <v>0</v>
      </c>
      <c r="Q1103" s="120">
        <f t="shared" si="213"/>
        <v>0</v>
      </c>
      <c r="R1103" s="120">
        <f t="shared" si="204"/>
        <v>0</v>
      </c>
      <c r="S1103" s="120">
        <f t="shared" si="214"/>
        <v>0</v>
      </c>
      <c r="T1103" s="120" t="str">
        <f t="shared" si="206"/>
        <v/>
      </c>
      <c r="U1103" s="113">
        <f>IFERROR(IF(P1103&lt;8,기준정보!$H$7-N1103,0),0)</f>
        <v>0</v>
      </c>
      <c r="V1103" s="120">
        <f t="shared" si="215"/>
        <v>0</v>
      </c>
      <c r="W1103" s="110"/>
    </row>
    <row r="1104" spans="1:23">
      <c r="A1104" s="89" t="s">
        <v>1378</v>
      </c>
      <c r="B1104" s="89" t="s">
        <v>290</v>
      </c>
      <c r="C1104" s="89" t="s">
        <v>49</v>
      </c>
      <c r="D1104" s="89" t="s">
        <v>267</v>
      </c>
      <c r="E1104" s="89" t="s">
        <v>1394</v>
      </c>
      <c r="F1104" s="102">
        <f t="shared" si="205"/>
        <v>43915</v>
      </c>
      <c r="G1104" s="125" t="str">
        <f t="shared" si="207"/>
        <v>3월</v>
      </c>
      <c r="H1104" s="108">
        <f t="shared" si="208"/>
        <v>3</v>
      </c>
      <c r="I1104" s="108" t="str">
        <f>VLOOKUP(H1104,기준정보!D:E,2,FALSE)</f>
        <v>수</v>
      </c>
      <c r="J1104" s="110" t="str">
        <f>IFERROR(VLOOKUP(F1104,기준정보!A:B,2,FALSE),"")</f>
        <v/>
      </c>
      <c r="K1104" s="110" t="str">
        <f t="shared" si="209"/>
        <v>정상근무</v>
      </c>
      <c r="L1104" s="113">
        <f>IFERROR(IF(E1104-D1104&lt;0,기준정보!$H$11-공여사들_가공!D1104+공여사들_가공!E1104,E1104-D1104),"")</f>
        <v>0.56260416666666679</v>
      </c>
      <c r="M1104" s="113" t="str">
        <f>IF(E1104&gt;=기준정보!$H$4,기준정보!$H$6,IF(E1104&gt;=기준정보!$H$3,E1104-기준정보!$H$3,IF(E1104&gt;=기준정보!$H$2,기준정보!$H$5,IF(E1104&gt;=기준정보!$H$1,E1104-기준정보!$H$1,0))))</f>
        <v>2:00:00</v>
      </c>
      <c r="N1104" s="113">
        <f t="shared" si="210"/>
        <v>0.47927083333333348</v>
      </c>
      <c r="O1104" s="114">
        <f t="shared" si="211"/>
        <v>11.5025</v>
      </c>
      <c r="P1104" s="120">
        <f t="shared" si="212"/>
        <v>11</v>
      </c>
      <c r="Q1104" s="120">
        <f t="shared" si="213"/>
        <v>8</v>
      </c>
      <c r="R1104" s="120">
        <f t="shared" si="204"/>
        <v>3</v>
      </c>
      <c r="S1104" s="120">
        <f t="shared" si="214"/>
        <v>0</v>
      </c>
      <c r="T1104" s="120" t="str">
        <f t="shared" si="206"/>
        <v>정</v>
      </c>
      <c r="U1104" s="113">
        <f>IFERROR(IF(P1104&lt;8,기준정보!$H$7-N1104,0),0)</f>
        <v>0</v>
      </c>
      <c r="V1104" s="120">
        <f t="shared" si="215"/>
        <v>0</v>
      </c>
      <c r="W1104" s="110"/>
    </row>
    <row r="1105" spans="1:23">
      <c r="A1105" s="89" t="s">
        <v>1378</v>
      </c>
      <c r="B1105" s="89" t="s">
        <v>291</v>
      </c>
      <c r="C1105" s="89" t="s">
        <v>309</v>
      </c>
      <c r="D1105" s="89" t="s">
        <v>1395</v>
      </c>
      <c r="E1105" s="89" t="s">
        <v>1396</v>
      </c>
      <c r="F1105" s="102">
        <f t="shared" si="205"/>
        <v>43915</v>
      </c>
      <c r="G1105" s="125" t="str">
        <f t="shared" si="207"/>
        <v>3월</v>
      </c>
      <c r="H1105" s="108">
        <f t="shared" si="208"/>
        <v>3</v>
      </c>
      <c r="I1105" s="108" t="str">
        <f>VLOOKUP(H1105,기준정보!D:E,2,FALSE)</f>
        <v>수</v>
      </c>
      <c r="J1105" s="110" t="str">
        <f>IFERROR(VLOOKUP(F1105,기준정보!A:B,2,FALSE),"")</f>
        <v/>
      </c>
      <c r="K1105" s="110" t="str">
        <f t="shared" si="209"/>
        <v>정상근무</v>
      </c>
      <c r="L1105" s="113">
        <f>IFERROR(IF(E1105-D1105&lt;0,기준정보!$H$11-공여사들_가공!D1105+공여사들_가공!E1105,E1105-D1105),"")</f>
        <v>0.49928240740740731</v>
      </c>
      <c r="M1105" s="113" t="str">
        <f>IF(E1105&gt;=기준정보!$H$4,기준정보!$H$6,IF(E1105&gt;=기준정보!$H$3,E1105-기준정보!$H$3,IF(E1105&gt;=기준정보!$H$2,기준정보!$H$5,IF(E1105&gt;=기준정보!$H$1,E1105-기준정보!$H$1,0))))</f>
        <v>2:00:00</v>
      </c>
      <c r="N1105" s="113">
        <f t="shared" si="210"/>
        <v>0.415949074074074</v>
      </c>
      <c r="O1105" s="114">
        <f t="shared" si="211"/>
        <v>9.9827777777777786</v>
      </c>
      <c r="P1105" s="120">
        <f t="shared" si="212"/>
        <v>9</v>
      </c>
      <c r="Q1105" s="120">
        <f t="shared" si="213"/>
        <v>8</v>
      </c>
      <c r="R1105" s="120">
        <f t="shared" si="204"/>
        <v>1</v>
      </c>
      <c r="S1105" s="120">
        <f t="shared" si="214"/>
        <v>0</v>
      </c>
      <c r="T1105" s="120" t="str">
        <f t="shared" si="206"/>
        <v>정</v>
      </c>
      <c r="U1105" s="113">
        <f>IFERROR(IF(P1105&lt;8,기준정보!$H$7-N1105,0),0)</f>
        <v>0</v>
      </c>
      <c r="V1105" s="120">
        <f t="shared" si="215"/>
        <v>0</v>
      </c>
      <c r="W1105" s="110"/>
    </row>
    <row r="1106" spans="1:23">
      <c r="A1106" s="89" t="s">
        <v>1378</v>
      </c>
      <c r="B1106" s="89" t="s">
        <v>292</v>
      </c>
      <c r="C1106" s="89" t="s">
        <v>45</v>
      </c>
      <c r="D1106" s="89" t="s">
        <v>169</v>
      </c>
      <c r="E1106" s="89" t="s">
        <v>1397</v>
      </c>
      <c r="F1106" s="102">
        <f t="shared" si="205"/>
        <v>43915</v>
      </c>
      <c r="G1106" s="125" t="str">
        <f t="shared" si="207"/>
        <v>3월</v>
      </c>
      <c r="H1106" s="108">
        <f t="shared" si="208"/>
        <v>3</v>
      </c>
      <c r="I1106" s="108" t="str">
        <f>VLOOKUP(H1106,기준정보!D:E,2,FALSE)</f>
        <v>수</v>
      </c>
      <c r="J1106" s="110" t="str">
        <f>IFERROR(VLOOKUP(F1106,기준정보!A:B,2,FALSE),"")</f>
        <v/>
      </c>
      <c r="K1106" s="110" t="str">
        <f t="shared" si="209"/>
        <v>정상근무</v>
      </c>
      <c r="L1106" s="113">
        <f>IFERROR(IF(E1106-D1106&lt;0,기준정보!$H$11-공여사들_가공!D1106+공여사들_가공!E1106,E1106-D1106),"")</f>
        <v>0.4109374999999999</v>
      </c>
      <c r="M1106" s="113" t="str">
        <f>IF(E1106&gt;=기준정보!$H$4,기준정보!$H$6,IF(E1106&gt;=기준정보!$H$3,E1106-기준정보!$H$3,IF(E1106&gt;=기준정보!$H$2,기준정보!$H$5,IF(E1106&gt;=기준정보!$H$1,E1106-기준정보!$H$1,0))))</f>
        <v>2:00:00</v>
      </c>
      <c r="N1106" s="113">
        <f t="shared" si="210"/>
        <v>0.32760416666666659</v>
      </c>
      <c r="O1106" s="114">
        <f t="shared" si="211"/>
        <v>7.8624999999999998</v>
      </c>
      <c r="P1106" s="120">
        <f t="shared" si="212"/>
        <v>7</v>
      </c>
      <c r="Q1106" s="120">
        <f t="shared" si="213"/>
        <v>7</v>
      </c>
      <c r="R1106" s="120">
        <f t="shared" si="204"/>
        <v>0</v>
      </c>
      <c r="S1106" s="120">
        <f t="shared" si="214"/>
        <v>0</v>
      </c>
      <c r="T1106" s="120" t="str">
        <f t="shared" si="206"/>
        <v>정</v>
      </c>
      <c r="U1106" s="113">
        <f>IFERROR(IF(P1106&lt;8,기준정보!$H$7-N1106,0),0)</f>
        <v>5.7291666666667296E-3</v>
      </c>
      <c r="V1106" s="120">
        <f t="shared" si="215"/>
        <v>8</v>
      </c>
      <c r="W1106" s="110"/>
    </row>
    <row r="1107" spans="1:23">
      <c r="A1107" s="89" t="s">
        <v>1398</v>
      </c>
      <c r="B1107" s="89" t="s">
        <v>294</v>
      </c>
      <c r="C1107" s="89" t="s">
        <v>45</v>
      </c>
      <c r="D1107" s="89" t="s">
        <v>281</v>
      </c>
      <c r="E1107" s="89" t="s">
        <v>1399</v>
      </c>
      <c r="F1107" s="102">
        <f t="shared" si="205"/>
        <v>43916</v>
      </c>
      <c r="G1107" s="125" t="str">
        <f t="shared" si="207"/>
        <v>3월</v>
      </c>
      <c r="H1107" s="108">
        <f t="shared" si="208"/>
        <v>4</v>
      </c>
      <c r="I1107" s="108" t="str">
        <f>VLOOKUP(H1107,기준정보!D:E,2,FALSE)</f>
        <v>목</v>
      </c>
      <c r="J1107" s="110" t="str">
        <f>IFERROR(VLOOKUP(F1107,기준정보!A:B,2,FALSE),"")</f>
        <v/>
      </c>
      <c r="K1107" s="110" t="str">
        <f t="shared" si="209"/>
        <v>정상근무</v>
      </c>
      <c r="L1107" s="113">
        <f>IFERROR(IF(E1107-D1107&lt;0,기준정보!$H$11-공여사들_가공!D1107+공여사들_가공!E1107,E1107-D1107),"")</f>
        <v>0.60043981481481468</v>
      </c>
      <c r="M1107" s="113" t="str">
        <f>IF(E1107&gt;=기준정보!$H$4,기준정보!$H$6,IF(E1107&gt;=기준정보!$H$3,E1107-기준정보!$H$3,IF(E1107&gt;=기준정보!$H$2,기준정보!$H$5,IF(E1107&gt;=기준정보!$H$1,E1107-기준정보!$H$1,0))))</f>
        <v>2:00:00</v>
      </c>
      <c r="N1107" s="113">
        <f t="shared" si="210"/>
        <v>0.51710648148148131</v>
      </c>
      <c r="O1107" s="114">
        <f t="shared" si="211"/>
        <v>12.410555555555556</v>
      </c>
      <c r="P1107" s="120">
        <f t="shared" si="212"/>
        <v>12</v>
      </c>
      <c r="Q1107" s="120">
        <f t="shared" si="213"/>
        <v>8</v>
      </c>
      <c r="R1107" s="120">
        <f t="shared" si="204"/>
        <v>3</v>
      </c>
      <c r="S1107" s="120">
        <f t="shared" si="214"/>
        <v>1</v>
      </c>
      <c r="T1107" s="120" t="str">
        <f t="shared" si="206"/>
        <v>정</v>
      </c>
      <c r="U1107" s="113">
        <f>IFERROR(IF(P1107&lt;8,기준정보!$H$7-N1107,0),0)</f>
        <v>0</v>
      </c>
      <c r="V1107" s="120">
        <f t="shared" si="215"/>
        <v>0</v>
      </c>
      <c r="W1107" s="110"/>
    </row>
    <row r="1108" spans="1:23">
      <c r="A1108" s="89" t="s">
        <v>1398</v>
      </c>
      <c r="B1108" s="89" t="s">
        <v>295</v>
      </c>
      <c r="C1108" s="89" t="s">
        <v>43</v>
      </c>
      <c r="D1108" s="89" t="s">
        <v>1400</v>
      </c>
      <c r="E1108" s="89" t="s">
        <v>1401</v>
      </c>
      <c r="F1108" s="102">
        <f t="shared" si="205"/>
        <v>43916</v>
      </c>
      <c r="G1108" s="125" t="str">
        <f t="shared" si="207"/>
        <v>3월</v>
      </c>
      <c r="H1108" s="108">
        <f t="shared" si="208"/>
        <v>4</v>
      </c>
      <c r="I1108" s="108" t="str">
        <f>VLOOKUP(H1108,기준정보!D:E,2,FALSE)</f>
        <v>목</v>
      </c>
      <c r="J1108" s="110" t="str">
        <f>IFERROR(VLOOKUP(F1108,기준정보!A:B,2,FALSE),"")</f>
        <v/>
      </c>
      <c r="K1108" s="110" t="str">
        <f t="shared" si="209"/>
        <v>정상근무</v>
      </c>
      <c r="L1108" s="113">
        <f>IFERROR(IF(E1108-D1108&lt;0,기준정보!$H$11-공여사들_가공!D1108+공여사들_가공!E1108,E1108-D1108),"")</f>
        <v>0.47291666666666671</v>
      </c>
      <c r="M1108" s="113" t="str">
        <f>IF(E1108&gt;=기준정보!$H$4,기준정보!$H$6,IF(E1108&gt;=기준정보!$H$3,E1108-기준정보!$H$3,IF(E1108&gt;=기준정보!$H$2,기준정보!$H$5,IF(E1108&gt;=기준정보!$H$1,E1108-기준정보!$H$1,0))))</f>
        <v>1:00:00</v>
      </c>
      <c r="N1108" s="113">
        <f t="shared" si="210"/>
        <v>0.43125000000000002</v>
      </c>
      <c r="O1108" s="114">
        <f t="shared" si="211"/>
        <v>10.35</v>
      </c>
      <c r="P1108" s="120">
        <f t="shared" si="212"/>
        <v>10</v>
      </c>
      <c r="Q1108" s="120">
        <f t="shared" si="213"/>
        <v>8</v>
      </c>
      <c r="R1108" s="120">
        <f t="shared" si="204"/>
        <v>2</v>
      </c>
      <c r="S1108" s="120">
        <f t="shared" si="214"/>
        <v>0</v>
      </c>
      <c r="T1108" s="120" t="str">
        <f t="shared" si="206"/>
        <v>정</v>
      </c>
      <c r="U1108" s="113">
        <f>IFERROR(IF(P1108&lt;8,기준정보!$H$7-N1108,0),0)</f>
        <v>0</v>
      </c>
      <c r="V1108" s="120">
        <f t="shared" si="215"/>
        <v>0</v>
      </c>
      <c r="W1108" s="110"/>
    </row>
    <row r="1109" spans="1:23">
      <c r="A1109" s="89" t="s">
        <v>1398</v>
      </c>
      <c r="B1109" s="89" t="s">
        <v>296</v>
      </c>
      <c r="C1109" s="89" t="s">
        <v>46</v>
      </c>
      <c r="D1109" s="89" t="s">
        <v>190</v>
      </c>
      <c r="E1109" s="89" t="s">
        <v>1402</v>
      </c>
      <c r="F1109" s="102">
        <f t="shared" si="205"/>
        <v>43916</v>
      </c>
      <c r="G1109" s="125" t="str">
        <f t="shared" si="207"/>
        <v>3월</v>
      </c>
      <c r="H1109" s="108">
        <f t="shared" si="208"/>
        <v>4</v>
      </c>
      <c r="I1109" s="108" t="str">
        <f>VLOOKUP(H1109,기준정보!D:E,2,FALSE)</f>
        <v>목</v>
      </c>
      <c r="J1109" s="110" t="str">
        <f>IFERROR(VLOOKUP(F1109,기준정보!A:B,2,FALSE),"")</f>
        <v/>
      </c>
      <c r="K1109" s="110" t="str">
        <f t="shared" si="209"/>
        <v>정상근무</v>
      </c>
      <c r="L1109" s="113">
        <f>IFERROR(IF(E1109-D1109&lt;0,기준정보!$H$11-공여사들_가공!D1109+공여사들_가공!E1109,E1109-D1109),"")</f>
        <v>0.38559027777777782</v>
      </c>
      <c r="M1109" s="113">
        <f>IF(E1109&gt;=기준정보!$H$4,기준정보!$H$6,IF(E1109&gt;=기준정보!$H$3,E1109-기준정보!$H$3,IF(E1109&gt;=기준정보!$H$2,기준정보!$H$5,IF(E1109&gt;=기준정보!$H$1,E1109-기준정보!$H$1,0))))</f>
        <v>3.0069444444444482E-2</v>
      </c>
      <c r="N1109" s="113">
        <f t="shared" si="210"/>
        <v>0.35552083333333334</v>
      </c>
      <c r="O1109" s="114">
        <f t="shared" si="211"/>
        <v>8.5325000000000006</v>
      </c>
      <c r="P1109" s="120">
        <f t="shared" si="212"/>
        <v>8</v>
      </c>
      <c r="Q1109" s="120">
        <f t="shared" si="213"/>
        <v>8</v>
      </c>
      <c r="R1109" s="120">
        <f t="shared" si="204"/>
        <v>0</v>
      </c>
      <c r="S1109" s="120">
        <f t="shared" si="214"/>
        <v>0</v>
      </c>
      <c r="T1109" s="120" t="str">
        <f t="shared" si="206"/>
        <v>정</v>
      </c>
      <c r="U1109" s="113">
        <f>IFERROR(IF(P1109&lt;8,기준정보!$H$7-N1109,0),0)</f>
        <v>0</v>
      </c>
      <c r="V1109" s="120">
        <f t="shared" si="215"/>
        <v>0</v>
      </c>
      <c r="W1109" s="110"/>
    </row>
    <row r="1110" spans="1:23">
      <c r="A1110" s="89" t="s">
        <v>1398</v>
      </c>
      <c r="B1110" s="89" t="s">
        <v>297</v>
      </c>
      <c r="C1110" s="89" t="s">
        <v>45</v>
      </c>
      <c r="D1110" s="89" t="s">
        <v>1403</v>
      </c>
      <c r="E1110" s="89" t="s">
        <v>1404</v>
      </c>
      <c r="F1110" s="102">
        <f t="shared" si="205"/>
        <v>43916</v>
      </c>
      <c r="G1110" s="125" t="str">
        <f t="shared" si="207"/>
        <v>3월</v>
      </c>
      <c r="H1110" s="108">
        <f t="shared" si="208"/>
        <v>4</v>
      </c>
      <c r="I1110" s="108" t="str">
        <f>VLOOKUP(H1110,기준정보!D:E,2,FALSE)</f>
        <v>목</v>
      </c>
      <c r="J1110" s="110" t="str">
        <f>IFERROR(VLOOKUP(F1110,기준정보!A:B,2,FALSE),"")</f>
        <v/>
      </c>
      <c r="K1110" s="110" t="str">
        <f t="shared" si="209"/>
        <v>정상근무</v>
      </c>
      <c r="L1110" s="113">
        <f>IFERROR(IF(E1110-D1110&lt;0,기준정보!$H$11-공여사들_가공!D1110+공여사들_가공!E1110,E1110-D1110),"")</f>
        <v>0.34219907407407413</v>
      </c>
      <c r="M1110" s="113" t="str">
        <f>IF(E1110&gt;=기준정보!$H$4,기준정보!$H$6,IF(E1110&gt;=기준정보!$H$3,E1110-기준정보!$H$3,IF(E1110&gt;=기준정보!$H$2,기준정보!$H$5,IF(E1110&gt;=기준정보!$H$1,E1110-기준정보!$H$1,0))))</f>
        <v>1:00:00</v>
      </c>
      <c r="N1110" s="113">
        <f t="shared" si="210"/>
        <v>0.30053240740740744</v>
      </c>
      <c r="O1110" s="114">
        <f t="shared" si="211"/>
        <v>7.2127777777777782</v>
      </c>
      <c r="P1110" s="120">
        <f t="shared" si="212"/>
        <v>7</v>
      </c>
      <c r="Q1110" s="120">
        <f t="shared" si="213"/>
        <v>7</v>
      </c>
      <c r="R1110" s="120">
        <f t="shared" si="204"/>
        <v>0</v>
      </c>
      <c r="S1110" s="120">
        <f t="shared" si="214"/>
        <v>0</v>
      </c>
      <c r="T1110" s="120" t="str">
        <f t="shared" si="206"/>
        <v>정</v>
      </c>
      <c r="U1110" s="113">
        <f>IFERROR(IF(P1110&lt;8,기준정보!$H$7-N1110,0),0)</f>
        <v>3.2800925925925872E-2</v>
      </c>
      <c r="V1110" s="120">
        <f t="shared" si="215"/>
        <v>47</v>
      </c>
      <c r="W1110" s="110"/>
    </row>
    <row r="1111" spans="1:23">
      <c r="A1111" s="89" t="s">
        <v>1398</v>
      </c>
      <c r="B1111" s="89" t="s">
        <v>298</v>
      </c>
      <c r="C1111" s="89" t="s">
        <v>48</v>
      </c>
      <c r="D1111" s="89" t="s">
        <v>821</v>
      </c>
      <c r="E1111" s="89" t="s">
        <v>1405</v>
      </c>
      <c r="F1111" s="102">
        <f t="shared" si="205"/>
        <v>43916</v>
      </c>
      <c r="G1111" s="125" t="str">
        <f t="shared" si="207"/>
        <v>3월</v>
      </c>
      <c r="H1111" s="108">
        <f t="shared" si="208"/>
        <v>4</v>
      </c>
      <c r="I1111" s="108" t="str">
        <f>VLOOKUP(H1111,기준정보!D:E,2,FALSE)</f>
        <v>목</v>
      </c>
      <c r="J1111" s="110" t="str">
        <f>IFERROR(VLOOKUP(F1111,기준정보!A:B,2,FALSE),"")</f>
        <v/>
      </c>
      <c r="K1111" s="110" t="str">
        <f t="shared" si="209"/>
        <v>정상근무</v>
      </c>
      <c r="L1111" s="113">
        <f>IFERROR(IF(E1111-D1111&lt;0,기준정보!$H$11-공여사들_가공!D1111+공여사들_가공!E1111,E1111-D1111),"")</f>
        <v>0.62842592592592583</v>
      </c>
      <c r="M1111" s="113">
        <f>IF(E1111&gt;=기준정보!$H$4,기준정보!$H$6,IF(E1111&gt;=기준정보!$H$3,E1111-기준정보!$H$3,IF(E1111&gt;=기준정보!$H$2,기준정보!$H$5,IF(E1111&gt;=기준정보!$H$1,E1111-기준정보!$H$1,0))))</f>
        <v>0</v>
      </c>
      <c r="N1111" s="113">
        <f t="shared" si="210"/>
        <v>0.62842592592592583</v>
      </c>
      <c r="O1111" s="114">
        <f t="shared" si="211"/>
        <v>15.082222222222223</v>
      </c>
      <c r="P1111" s="120">
        <f t="shared" si="212"/>
        <v>15</v>
      </c>
      <c r="Q1111" s="120">
        <f t="shared" si="213"/>
        <v>8</v>
      </c>
      <c r="R1111" s="120">
        <f t="shared" si="204"/>
        <v>3</v>
      </c>
      <c r="S1111" s="120">
        <f t="shared" si="214"/>
        <v>4</v>
      </c>
      <c r="T1111" s="120" t="str">
        <f t="shared" si="206"/>
        <v>정</v>
      </c>
      <c r="U1111" s="113">
        <f>IFERROR(IF(P1111&lt;8,기준정보!$H$7-N1111,0),0)</f>
        <v>0</v>
      </c>
      <c r="V1111" s="120">
        <f t="shared" si="215"/>
        <v>0</v>
      </c>
      <c r="W1111" s="110"/>
    </row>
    <row r="1112" spans="1:23">
      <c r="A1112" s="89" t="s">
        <v>1398</v>
      </c>
      <c r="B1112" s="89" t="s">
        <v>299</v>
      </c>
      <c r="C1112" s="89" t="s">
        <v>47</v>
      </c>
      <c r="D1112" s="89" t="s">
        <v>1406</v>
      </c>
      <c r="E1112" s="89" t="s">
        <v>1407</v>
      </c>
      <c r="F1112" s="102">
        <f t="shared" si="205"/>
        <v>43916</v>
      </c>
      <c r="G1112" s="125" t="str">
        <f t="shared" si="207"/>
        <v>3월</v>
      </c>
      <c r="H1112" s="108">
        <f t="shared" si="208"/>
        <v>4</v>
      </c>
      <c r="I1112" s="108" t="str">
        <f>VLOOKUP(H1112,기준정보!D:E,2,FALSE)</f>
        <v>목</v>
      </c>
      <c r="J1112" s="110" t="str">
        <f>IFERROR(VLOOKUP(F1112,기준정보!A:B,2,FALSE),"")</f>
        <v/>
      </c>
      <c r="K1112" s="110" t="str">
        <f t="shared" si="209"/>
        <v>정상근무</v>
      </c>
      <c r="L1112" s="113">
        <f>IFERROR(IF(E1112-D1112&lt;0,기준정보!$H$11-공여사들_가공!D1112+공여사들_가공!E1112,E1112-D1112),"")</f>
        <v>0.2592592592592593</v>
      </c>
      <c r="M1112" s="113" t="str">
        <f>IF(E1112&gt;=기준정보!$H$4,기준정보!$H$6,IF(E1112&gt;=기준정보!$H$3,E1112-기준정보!$H$3,IF(E1112&gt;=기준정보!$H$2,기준정보!$H$5,IF(E1112&gt;=기준정보!$H$1,E1112-기준정보!$H$1,0))))</f>
        <v>2:00:00</v>
      </c>
      <c r="N1112" s="113">
        <f t="shared" si="210"/>
        <v>0.17592592592592599</v>
      </c>
      <c r="O1112" s="114">
        <f t="shared" si="211"/>
        <v>4.2222222222222223</v>
      </c>
      <c r="P1112" s="120">
        <f t="shared" si="212"/>
        <v>4</v>
      </c>
      <c r="Q1112" s="120">
        <f t="shared" si="213"/>
        <v>4</v>
      </c>
      <c r="R1112" s="120">
        <f t="shared" si="204"/>
        <v>0</v>
      </c>
      <c r="S1112" s="120">
        <f t="shared" si="214"/>
        <v>0</v>
      </c>
      <c r="T1112" s="120" t="str">
        <f t="shared" si="206"/>
        <v>정</v>
      </c>
      <c r="U1112" s="113">
        <f>IFERROR(IF(P1112&lt;8,기준정보!$H$7-N1112,0),0)</f>
        <v>0.15740740740740733</v>
      </c>
      <c r="V1112" s="120">
        <f t="shared" si="215"/>
        <v>227</v>
      </c>
      <c r="W1112" s="110"/>
    </row>
    <row r="1113" spans="1:23">
      <c r="A1113" s="89" t="s">
        <v>1398</v>
      </c>
      <c r="B1113" s="89" t="s">
        <v>300</v>
      </c>
      <c r="C1113" s="89" t="s">
        <v>47</v>
      </c>
      <c r="D1113" s="89" t="s">
        <v>61</v>
      </c>
      <c r="E1113" s="89" t="s">
        <v>1408</v>
      </c>
      <c r="F1113" s="102">
        <f t="shared" si="205"/>
        <v>43916</v>
      </c>
      <c r="G1113" s="125" t="str">
        <f t="shared" si="207"/>
        <v>3월</v>
      </c>
      <c r="H1113" s="108">
        <f t="shared" si="208"/>
        <v>4</v>
      </c>
      <c r="I1113" s="108" t="str">
        <f>VLOOKUP(H1113,기준정보!D:E,2,FALSE)</f>
        <v>목</v>
      </c>
      <c r="J1113" s="110" t="str">
        <f>IFERROR(VLOOKUP(F1113,기준정보!A:B,2,FALSE),"")</f>
        <v/>
      </c>
      <c r="K1113" s="110" t="str">
        <f t="shared" si="209"/>
        <v>정상근무</v>
      </c>
      <c r="L1113" s="113">
        <f>IFERROR(IF(E1113-D1113&lt;0,기준정보!$H$11-공여사들_가공!D1113+공여사들_가공!E1113,E1113-D1113),"")</f>
        <v>0.61802083333333346</v>
      </c>
      <c r="M1113" s="113">
        <f>IF(E1113&gt;=기준정보!$H$4,기준정보!$H$6,IF(E1113&gt;=기준정보!$H$3,E1113-기준정보!$H$3,IF(E1113&gt;=기준정보!$H$2,기준정보!$H$5,IF(E1113&gt;=기준정보!$H$1,E1113-기준정보!$H$1,0))))</f>
        <v>0</v>
      </c>
      <c r="N1113" s="113">
        <f t="shared" si="210"/>
        <v>0.61802083333333346</v>
      </c>
      <c r="O1113" s="114">
        <f t="shared" si="211"/>
        <v>14.8325</v>
      </c>
      <c r="P1113" s="120">
        <f t="shared" si="212"/>
        <v>14</v>
      </c>
      <c r="Q1113" s="120">
        <f t="shared" si="213"/>
        <v>8</v>
      </c>
      <c r="R1113" s="120">
        <f t="shared" ref="R1113:R1176" si="216">IF(P1113&lt;11,P1113-Q1113,3)</f>
        <v>3</v>
      </c>
      <c r="S1113" s="120">
        <f t="shared" si="214"/>
        <v>3</v>
      </c>
      <c r="T1113" s="120" t="str">
        <f t="shared" si="206"/>
        <v>정</v>
      </c>
      <c r="U1113" s="113">
        <f>IFERROR(IF(P1113&lt;8,기준정보!$H$7-N1113,0),0)</f>
        <v>0</v>
      </c>
      <c r="V1113" s="120">
        <f t="shared" si="215"/>
        <v>0</v>
      </c>
      <c r="W1113" s="110"/>
    </row>
    <row r="1114" spans="1:23">
      <c r="A1114" s="89" t="s">
        <v>1398</v>
      </c>
      <c r="B1114" s="89" t="s">
        <v>301</v>
      </c>
      <c r="C1114" s="89" t="s">
        <v>44</v>
      </c>
      <c r="D1114" s="89" t="s">
        <v>181</v>
      </c>
      <c r="E1114" s="89" t="s">
        <v>261</v>
      </c>
      <c r="F1114" s="102">
        <f t="shared" si="205"/>
        <v>43916</v>
      </c>
      <c r="G1114" s="125" t="str">
        <f t="shared" si="207"/>
        <v>3월</v>
      </c>
      <c r="H1114" s="108">
        <f t="shared" si="208"/>
        <v>4</v>
      </c>
      <c r="I1114" s="108" t="str">
        <f>VLOOKUP(H1114,기준정보!D:E,2,FALSE)</f>
        <v>목</v>
      </c>
      <c r="J1114" s="110" t="str">
        <f>IFERROR(VLOOKUP(F1114,기준정보!A:B,2,FALSE),"")</f>
        <v/>
      </c>
      <c r="K1114" s="110" t="str">
        <f t="shared" si="209"/>
        <v>정상근무</v>
      </c>
      <c r="L1114" s="113">
        <f>IFERROR(IF(E1114-D1114&lt;0,기준정보!$H$11-공여사들_가공!D1114+공여사들_가공!E1114,E1114-D1114),"")</f>
        <v>0.50160879629629629</v>
      </c>
      <c r="M1114" s="113" t="str">
        <f>IF(E1114&gt;=기준정보!$H$4,기준정보!$H$6,IF(E1114&gt;=기준정보!$H$3,E1114-기준정보!$H$3,IF(E1114&gt;=기준정보!$H$2,기준정보!$H$5,IF(E1114&gt;=기준정보!$H$1,E1114-기준정보!$H$1,0))))</f>
        <v>2:00:00</v>
      </c>
      <c r="N1114" s="113">
        <f t="shared" si="210"/>
        <v>0.41827546296296297</v>
      </c>
      <c r="O1114" s="114">
        <f t="shared" si="211"/>
        <v>10.038611111111111</v>
      </c>
      <c r="P1114" s="120">
        <f t="shared" si="212"/>
        <v>10</v>
      </c>
      <c r="Q1114" s="120">
        <f t="shared" si="213"/>
        <v>8</v>
      </c>
      <c r="R1114" s="120">
        <f t="shared" si="216"/>
        <v>2</v>
      </c>
      <c r="S1114" s="120">
        <f t="shared" si="214"/>
        <v>0</v>
      </c>
      <c r="T1114" s="120" t="str">
        <f t="shared" si="206"/>
        <v>정</v>
      </c>
      <c r="U1114" s="113">
        <f>IFERROR(IF(P1114&lt;8,기준정보!$H$7-N1114,0),0)</f>
        <v>0</v>
      </c>
      <c r="V1114" s="120">
        <f t="shared" si="215"/>
        <v>0</v>
      </c>
      <c r="W1114" s="110"/>
    </row>
    <row r="1115" spans="1:23">
      <c r="A1115" s="89" t="s">
        <v>1398</v>
      </c>
      <c r="B1115" s="89" t="s">
        <v>288</v>
      </c>
      <c r="C1115" s="89" t="s">
        <v>45</v>
      </c>
      <c r="D1115" s="89" t="s">
        <v>1409</v>
      </c>
      <c r="E1115" s="89" t="s">
        <v>1410</v>
      </c>
      <c r="F1115" s="102">
        <f t="shared" si="205"/>
        <v>43916</v>
      </c>
      <c r="G1115" s="125" t="str">
        <f t="shared" si="207"/>
        <v>3월</v>
      </c>
      <c r="H1115" s="108">
        <f t="shared" si="208"/>
        <v>4</v>
      </c>
      <c r="I1115" s="108" t="str">
        <f>VLOOKUP(H1115,기준정보!D:E,2,FALSE)</f>
        <v>목</v>
      </c>
      <c r="J1115" s="110" t="str">
        <f>IFERROR(VLOOKUP(F1115,기준정보!A:B,2,FALSE),"")</f>
        <v/>
      </c>
      <c r="K1115" s="110" t="str">
        <f t="shared" si="209"/>
        <v>정상근무</v>
      </c>
      <c r="L1115" s="113">
        <f>IFERROR(IF(E1115-D1115&lt;0,기준정보!$H$11-공여사들_가공!D1115+공여사들_가공!E1115,E1115-D1115),"")</f>
        <v>0.64723379629629629</v>
      </c>
      <c r="M1115" s="113">
        <f>IF(E1115&gt;=기준정보!$H$4,기준정보!$H$6,IF(E1115&gt;=기준정보!$H$3,E1115-기준정보!$H$3,IF(E1115&gt;=기준정보!$H$2,기준정보!$H$5,IF(E1115&gt;=기준정보!$H$1,E1115-기준정보!$H$1,0))))</f>
        <v>0</v>
      </c>
      <c r="N1115" s="113">
        <f t="shared" si="210"/>
        <v>0.64723379629629629</v>
      </c>
      <c r="O1115" s="114">
        <f t="shared" si="211"/>
        <v>15.53361111111111</v>
      </c>
      <c r="P1115" s="120">
        <f t="shared" si="212"/>
        <v>15</v>
      </c>
      <c r="Q1115" s="120">
        <f t="shared" si="213"/>
        <v>8</v>
      </c>
      <c r="R1115" s="120">
        <f t="shared" si="216"/>
        <v>3</v>
      </c>
      <c r="S1115" s="120">
        <f t="shared" si="214"/>
        <v>4</v>
      </c>
      <c r="T1115" s="120" t="str">
        <f t="shared" si="206"/>
        <v>정</v>
      </c>
      <c r="U1115" s="113">
        <f>IFERROR(IF(P1115&lt;8,기준정보!$H$7-N1115,0),0)</f>
        <v>0</v>
      </c>
      <c r="V1115" s="120">
        <f t="shared" si="215"/>
        <v>0</v>
      </c>
      <c r="W1115" s="110"/>
    </row>
    <row r="1116" spans="1:23">
      <c r="A1116" s="89" t="s">
        <v>1398</v>
      </c>
      <c r="B1116" s="89" t="s">
        <v>289</v>
      </c>
      <c r="C1116" s="89" t="s">
        <v>44</v>
      </c>
      <c r="D1116" s="89" t="s">
        <v>1411</v>
      </c>
      <c r="E1116" s="89" t="s">
        <v>1412</v>
      </c>
      <c r="F1116" s="102">
        <f t="shared" si="205"/>
        <v>43916</v>
      </c>
      <c r="G1116" s="125" t="str">
        <f t="shared" si="207"/>
        <v>3월</v>
      </c>
      <c r="H1116" s="108">
        <f t="shared" si="208"/>
        <v>4</v>
      </c>
      <c r="I1116" s="108" t="str">
        <f>VLOOKUP(H1116,기준정보!D:E,2,FALSE)</f>
        <v>목</v>
      </c>
      <c r="J1116" s="110" t="str">
        <f>IFERROR(VLOOKUP(F1116,기준정보!A:B,2,FALSE),"")</f>
        <v/>
      </c>
      <c r="K1116" s="110" t="str">
        <f t="shared" si="209"/>
        <v>정상근무</v>
      </c>
      <c r="L1116" s="113">
        <f>IFERROR(IF(E1116-D1116&lt;0,기준정보!$H$11-공여사들_가공!D1116+공여사들_가공!E1116,E1116-D1116),"")</f>
        <v>0.52822916666666664</v>
      </c>
      <c r="M1116" s="113" t="str">
        <f>IF(E1116&gt;=기준정보!$H$4,기준정보!$H$6,IF(E1116&gt;=기준정보!$H$3,E1116-기준정보!$H$3,IF(E1116&gt;=기준정보!$H$2,기준정보!$H$5,IF(E1116&gt;=기준정보!$H$1,E1116-기준정보!$H$1,0))))</f>
        <v>2:00:00</v>
      </c>
      <c r="N1116" s="113">
        <f t="shared" si="210"/>
        <v>0.44489583333333332</v>
      </c>
      <c r="O1116" s="114">
        <f t="shared" si="211"/>
        <v>10.6775</v>
      </c>
      <c r="P1116" s="120">
        <f t="shared" si="212"/>
        <v>10</v>
      </c>
      <c r="Q1116" s="120">
        <f t="shared" si="213"/>
        <v>8</v>
      </c>
      <c r="R1116" s="120">
        <f t="shared" si="216"/>
        <v>2</v>
      </c>
      <c r="S1116" s="120">
        <f t="shared" si="214"/>
        <v>0</v>
      </c>
      <c r="T1116" s="120" t="str">
        <f t="shared" si="206"/>
        <v>정</v>
      </c>
      <c r="U1116" s="113">
        <f>IFERROR(IF(P1116&lt;8,기준정보!$H$7-N1116,0),0)</f>
        <v>0</v>
      </c>
      <c r="V1116" s="120">
        <f t="shared" si="215"/>
        <v>0</v>
      </c>
      <c r="W1116" s="110"/>
    </row>
    <row r="1117" spans="1:23">
      <c r="A1117" s="89" t="s">
        <v>1398</v>
      </c>
      <c r="B1117" s="89" t="s">
        <v>290</v>
      </c>
      <c r="C1117" s="89" t="s">
        <v>49</v>
      </c>
      <c r="D1117" s="89" t="s">
        <v>1413</v>
      </c>
      <c r="E1117" s="89" t="s">
        <v>1414</v>
      </c>
      <c r="F1117" s="102">
        <f t="shared" si="205"/>
        <v>43916</v>
      </c>
      <c r="G1117" s="125" t="str">
        <f t="shared" si="207"/>
        <v>3월</v>
      </c>
      <c r="H1117" s="108">
        <f t="shared" si="208"/>
        <v>4</v>
      </c>
      <c r="I1117" s="108" t="str">
        <f>VLOOKUP(H1117,기준정보!D:E,2,FALSE)</f>
        <v>목</v>
      </c>
      <c r="J1117" s="110" t="str">
        <f>IFERROR(VLOOKUP(F1117,기준정보!A:B,2,FALSE),"")</f>
        <v/>
      </c>
      <c r="K1117" s="110" t="str">
        <f t="shared" si="209"/>
        <v>정상근무</v>
      </c>
      <c r="L1117" s="113">
        <f>IFERROR(IF(E1117-D1117&lt;0,기준정보!$H$11-공여사들_가공!D1117+공여사들_가공!E1117,E1117-D1117),"")</f>
        <v>0.62177083333333338</v>
      </c>
      <c r="M1117" s="113">
        <f>IF(E1117&gt;=기준정보!$H$4,기준정보!$H$6,IF(E1117&gt;=기준정보!$H$3,E1117-기준정보!$H$3,IF(E1117&gt;=기준정보!$H$2,기준정보!$H$5,IF(E1117&gt;=기준정보!$H$1,E1117-기준정보!$H$1,0))))</f>
        <v>0</v>
      </c>
      <c r="N1117" s="113">
        <f t="shared" si="210"/>
        <v>0.62177083333333338</v>
      </c>
      <c r="O1117" s="114">
        <f t="shared" si="211"/>
        <v>14.922499999999999</v>
      </c>
      <c r="P1117" s="120">
        <f t="shared" si="212"/>
        <v>14</v>
      </c>
      <c r="Q1117" s="120">
        <f t="shared" si="213"/>
        <v>8</v>
      </c>
      <c r="R1117" s="120">
        <f t="shared" si="216"/>
        <v>3</v>
      </c>
      <c r="S1117" s="120">
        <f t="shared" si="214"/>
        <v>3</v>
      </c>
      <c r="T1117" s="120" t="str">
        <f t="shared" si="206"/>
        <v>정</v>
      </c>
      <c r="U1117" s="113">
        <f>IFERROR(IF(P1117&lt;8,기준정보!$H$7-N1117,0),0)</f>
        <v>0</v>
      </c>
      <c r="V1117" s="120">
        <f t="shared" si="215"/>
        <v>0</v>
      </c>
      <c r="W1117" s="110"/>
    </row>
    <row r="1118" spans="1:23">
      <c r="A1118" s="89" t="s">
        <v>1398</v>
      </c>
      <c r="B1118" s="89" t="s">
        <v>291</v>
      </c>
      <c r="C1118" s="89" t="s">
        <v>309</v>
      </c>
      <c r="D1118" s="89" t="s">
        <v>62</v>
      </c>
      <c r="E1118" s="89" t="s">
        <v>1415</v>
      </c>
      <c r="F1118" s="102">
        <f t="shared" si="205"/>
        <v>43916</v>
      </c>
      <c r="G1118" s="125" t="str">
        <f t="shared" si="207"/>
        <v>3월</v>
      </c>
      <c r="H1118" s="108">
        <f t="shared" si="208"/>
        <v>4</v>
      </c>
      <c r="I1118" s="108" t="str">
        <f>VLOOKUP(H1118,기준정보!D:E,2,FALSE)</f>
        <v>목</v>
      </c>
      <c r="J1118" s="110" t="str">
        <f>IFERROR(VLOOKUP(F1118,기준정보!A:B,2,FALSE),"")</f>
        <v/>
      </c>
      <c r="K1118" s="110" t="str">
        <f t="shared" si="209"/>
        <v>정상근무</v>
      </c>
      <c r="L1118" s="113">
        <f>IFERROR(IF(E1118-D1118&lt;0,기준정보!$H$11-공여사들_가공!D1118+공여사들_가공!E1118,E1118-D1118),"")</f>
        <v>0.62769675925925916</v>
      </c>
      <c r="M1118" s="113">
        <f>IF(E1118&gt;=기준정보!$H$4,기준정보!$H$6,IF(E1118&gt;=기준정보!$H$3,E1118-기준정보!$H$3,IF(E1118&gt;=기준정보!$H$2,기준정보!$H$5,IF(E1118&gt;=기준정보!$H$1,E1118-기준정보!$H$1,0))))</f>
        <v>0</v>
      </c>
      <c r="N1118" s="113">
        <f t="shared" si="210"/>
        <v>0.62769675925925916</v>
      </c>
      <c r="O1118" s="114">
        <f t="shared" si="211"/>
        <v>15.064722222222223</v>
      </c>
      <c r="P1118" s="120">
        <f t="shared" si="212"/>
        <v>15</v>
      </c>
      <c r="Q1118" s="120">
        <f t="shared" si="213"/>
        <v>8</v>
      </c>
      <c r="R1118" s="120">
        <f t="shared" si="216"/>
        <v>3</v>
      </c>
      <c r="S1118" s="120">
        <f t="shared" si="214"/>
        <v>4</v>
      </c>
      <c r="T1118" s="120" t="str">
        <f t="shared" si="206"/>
        <v>정</v>
      </c>
      <c r="U1118" s="113">
        <f>IFERROR(IF(P1118&lt;8,기준정보!$H$7-N1118,0),0)</f>
        <v>0</v>
      </c>
      <c r="V1118" s="120">
        <f t="shared" si="215"/>
        <v>0</v>
      </c>
      <c r="W1118" s="110"/>
    </row>
    <row r="1119" spans="1:23">
      <c r="A1119" s="89" t="s">
        <v>1398</v>
      </c>
      <c r="B1119" s="89" t="s">
        <v>292</v>
      </c>
      <c r="C1119" s="89" t="s">
        <v>45</v>
      </c>
      <c r="D1119" s="89" t="s">
        <v>1416</v>
      </c>
      <c r="E1119" s="89" t="s">
        <v>1417</v>
      </c>
      <c r="F1119" s="102">
        <f t="shared" si="205"/>
        <v>43916</v>
      </c>
      <c r="G1119" s="125" t="str">
        <f t="shared" si="207"/>
        <v>3월</v>
      </c>
      <c r="H1119" s="108">
        <f t="shared" si="208"/>
        <v>4</v>
      </c>
      <c r="I1119" s="108" t="str">
        <f>VLOOKUP(H1119,기준정보!D:E,2,FALSE)</f>
        <v>목</v>
      </c>
      <c r="J1119" s="110" t="str">
        <f>IFERROR(VLOOKUP(F1119,기준정보!A:B,2,FALSE),"")</f>
        <v/>
      </c>
      <c r="K1119" s="110" t="str">
        <f t="shared" si="209"/>
        <v>정상근무</v>
      </c>
      <c r="L1119" s="113">
        <f>IFERROR(IF(E1119-D1119&lt;0,기준정보!$H$11-공여사들_가공!D1119+공여사들_가공!E1119,E1119-D1119),"")</f>
        <v>0.45643518518518511</v>
      </c>
      <c r="M1119" s="113" t="str">
        <f>IF(E1119&gt;=기준정보!$H$4,기준정보!$H$6,IF(E1119&gt;=기준정보!$H$3,E1119-기준정보!$H$3,IF(E1119&gt;=기준정보!$H$2,기준정보!$H$5,IF(E1119&gt;=기준정보!$H$1,E1119-기준정보!$H$1,0))))</f>
        <v>2:00:00</v>
      </c>
      <c r="N1119" s="113">
        <f t="shared" si="210"/>
        <v>0.3731018518518518</v>
      </c>
      <c r="O1119" s="114">
        <f t="shared" si="211"/>
        <v>8.9544444444444444</v>
      </c>
      <c r="P1119" s="120">
        <f t="shared" si="212"/>
        <v>8</v>
      </c>
      <c r="Q1119" s="120">
        <f t="shared" si="213"/>
        <v>8</v>
      </c>
      <c r="R1119" s="120">
        <f t="shared" si="216"/>
        <v>0</v>
      </c>
      <c r="S1119" s="120">
        <f t="shared" si="214"/>
        <v>0</v>
      </c>
      <c r="T1119" s="120" t="str">
        <f t="shared" si="206"/>
        <v>정</v>
      </c>
      <c r="U1119" s="113">
        <f>IFERROR(IF(P1119&lt;8,기준정보!$H$7-N1119,0),0)</f>
        <v>0</v>
      </c>
      <c r="V1119" s="120">
        <f t="shared" si="215"/>
        <v>0</v>
      </c>
      <c r="W1119" s="110"/>
    </row>
    <row r="1120" spans="1:23">
      <c r="A1120" s="89" t="s">
        <v>1418</v>
      </c>
      <c r="B1120" s="89" t="s">
        <v>294</v>
      </c>
      <c r="C1120" s="89" t="s">
        <v>45</v>
      </c>
      <c r="D1120" s="89" t="s">
        <v>1419</v>
      </c>
      <c r="E1120" s="89" t="s">
        <v>1420</v>
      </c>
      <c r="F1120" s="102">
        <f t="shared" si="205"/>
        <v>43917</v>
      </c>
      <c r="G1120" s="125" t="str">
        <f t="shared" si="207"/>
        <v>3월</v>
      </c>
      <c r="H1120" s="108">
        <f t="shared" si="208"/>
        <v>5</v>
      </c>
      <c r="I1120" s="108" t="str">
        <f>VLOOKUP(H1120,기준정보!D:E,2,FALSE)</f>
        <v>금</v>
      </c>
      <c r="J1120" s="110" t="str">
        <f>IFERROR(VLOOKUP(F1120,기준정보!A:B,2,FALSE),"")</f>
        <v/>
      </c>
      <c r="K1120" s="110" t="str">
        <f t="shared" si="209"/>
        <v>정상근무</v>
      </c>
      <c r="L1120" s="113">
        <f>IFERROR(IF(E1120-D1120&lt;0,기준정보!$H$11-공여사들_가공!D1120+공여사들_가공!E1120,E1120-D1120),"")</f>
        <v>0.49318287037037045</v>
      </c>
      <c r="M1120" s="113" t="str">
        <f>IF(E1120&gt;=기준정보!$H$4,기준정보!$H$6,IF(E1120&gt;=기준정보!$H$3,E1120-기준정보!$H$3,IF(E1120&gt;=기준정보!$H$2,기준정보!$H$5,IF(E1120&gt;=기준정보!$H$1,E1120-기준정보!$H$1,0))))</f>
        <v>2:00:00</v>
      </c>
      <c r="N1120" s="113">
        <f t="shared" si="210"/>
        <v>0.40984953703703714</v>
      </c>
      <c r="O1120" s="114">
        <f t="shared" si="211"/>
        <v>9.8363888888888891</v>
      </c>
      <c r="P1120" s="120">
        <f t="shared" si="212"/>
        <v>9</v>
      </c>
      <c r="Q1120" s="120">
        <f t="shared" si="213"/>
        <v>8</v>
      </c>
      <c r="R1120" s="120">
        <f t="shared" si="216"/>
        <v>1</v>
      </c>
      <c r="S1120" s="120">
        <f t="shared" si="214"/>
        <v>0</v>
      </c>
      <c r="T1120" s="120" t="str">
        <f t="shared" si="206"/>
        <v>정</v>
      </c>
      <c r="U1120" s="113">
        <f>IFERROR(IF(P1120&lt;8,기준정보!$H$7-N1120,0),0)</f>
        <v>0</v>
      </c>
      <c r="V1120" s="120">
        <f t="shared" si="215"/>
        <v>0</v>
      </c>
      <c r="W1120" s="110"/>
    </row>
    <row r="1121" spans="1:23">
      <c r="A1121" s="89" t="s">
        <v>1418</v>
      </c>
      <c r="B1121" s="89" t="s">
        <v>295</v>
      </c>
      <c r="C1121" s="89" t="s">
        <v>43</v>
      </c>
      <c r="D1121" s="89" t="s">
        <v>50</v>
      </c>
      <c r="E1121" s="89" t="s">
        <v>50</v>
      </c>
      <c r="F1121" s="102">
        <f t="shared" si="205"/>
        <v>43917</v>
      </c>
      <c r="G1121" s="125" t="str">
        <f t="shared" si="207"/>
        <v>3월</v>
      </c>
      <c r="H1121" s="108">
        <f t="shared" si="208"/>
        <v>5</v>
      </c>
      <c r="I1121" s="108" t="str">
        <f>VLOOKUP(H1121,기준정보!D:E,2,FALSE)</f>
        <v>금</v>
      </c>
      <c r="J1121" s="110" t="str">
        <f>IFERROR(VLOOKUP(F1121,기준정보!A:B,2,FALSE),"")</f>
        <v/>
      </c>
      <c r="K1121" s="110" t="str">
        <f t="shared" si="209"/>
        <v>정상근무</v>
      </c>
      <c r="L1121" s="113" t="str">
        <f>IFERROR(IF(E1121-D1121&lt;0,기준정보!$H$11-공여사들_가공!D1121+공여사들_가공!E1121,E1121-D1121),"")</f>
        <v/>
      </c>
      <c r="M1121" s="113">
        <f>IF(E1121&gt;=기준정보!$H$4,기준정보!$H$6,IF(E1121&gt;=기준정보!$H$3,E1121-기준정보!$H$3,IF(E1121&gt;=기준정보!$H$2,기준정보!$H$5,IF(E1121&gt;=기준정보!$H$1,E1121-기준정보!$H$1,0))))</f>
        <v>0</v>
      </c>
      <c r="N1121" s="113" t="str">
        <f t="shared" si="210"/>
        <v/>
      </c>
      <c r="O1121" s="114" t="str">
        <f t="shared" si="211"/>
        <v/>
      </c>
      <c r="P1121" s="120">
        <f t="shared" si="212"/>
        <v>0</v>
      </c>
      <c r="Q1121" s="120">
        <f t="shared" si="213"/>
        <v>0</v>
      </c>
      <c r="R1121" s="120">
        <f t="shared" si="216"/>
        <v>0</v>
      </c>
      <c r="S1121" s="120">
        <f t="shared" si="214"/>
        <v>0</v>
      </c>
      <c r="T1121" s="120" t="str">
        <f t="shared" si="206"/>
        <v/>
      </c>
      <c r="U1121" s="113">
        <f>IFERROR(IF(P1121&lt;8,기준정보!$H$7-N1121,0),0)</f>
        <v>0</v>
      </c>
      <c r="V1121" s="120">
        <f t="shared" si="215"/>
        <v>0</v>
      </c>
      <c r="W1121" s="110"/>
    </row>
    <row r="1122" spans="1:23">
      <c r="A1122" s="89" t="s">
        <v>1418</v>
      </c>
      <c r="B1122" s="89" t="s">
        <v>296</v>
      </c>
      <c r="C1122" s="89" t="s">
        <v>46</v>
      </c>
      <c r="D1122" s="89" t="s">
        <v>744</v>
      </c>
      <c r="E1122" s="89" t="s">
        <v>1421</v>
      </c>
      <c r="F1122" s="102">
        <f t="shared" si="205"/>
        <v>43917</v>
      </c>
      <c r="G1122" s="125" t="str">
        <f t="shared" si="207"/>
        <v>3월</v>
      </c>
      <c r="H1122" s="108">
        <f t="shared" si="208"/>
        <v>5</v>
      </c>
      <c r="I1122" s="108" t="str">
        <f>VLOOKUP(H1122,기준정보!D:E,2,FALSE)</f>
        <v>금</v>
      </c>
      <c r="J1122" s="110" t="str">
        <f>IFERROR(VLOOKUP(F1122,기준정보!A:B,2,FALSE),"")</f>
        <v/>
      </c>
      <c r="K1122" s="110" t="str">
        <f t="shared" si="209"/>
        <v>정상근무</v>
      </c>
      <c r="L1122" s="113">
        <f>IFERROR(IF(E1122-D1122&lt;0,기준정보!$H$11-공여사들_가공!D1122+공여사들_가공!E1122,E1122-D1122),"")</f>
        <v>0.37942129629629628</v>
      </c>
      <c r="M1122" s="113">
        <f>IF(E1122&gt;=기준정보!$H$4,기준정보!$H$6,IF(E1122&gt;=기준정보!$H$3,E1122-기준정보!$H$3,IF(E1122&gt;=기준정보!$H$2,기준정보!$H$5,IF(E1122&gt;=기준정보!$H$1,E1122-기준정보!$H$1,0))))</f>
        <v>2.4270833333333353E-2</v>
      </c>
      <c r="N1122" s="113">
        <f t="shared" si="210"/>
        <v>0.35515046296296293</v>
      </c>
      <c r="O1122" s="114">
        <f t="shared" si="211"/>
        <v>8.5236111111111121</v>
      </c>
      <c r="P1122" s="120">
        <f t="shared" si="212"/>
        <v>8</v>
      </c>
      <c r="Q1122" s="120">
        <f t="shared" si="213"/>
        <v>8</v>
      </c>
      <c r="R1122" s="120">
        <f t="shared" si="216"/>
        <v>0</v>
      </c>
      <c r="S1122" s="120">
        <f t="shared" si="214"/>
        <v>0</v>
      </c>
      <c r="T1122" s="120" t="str">
        <f t="shared" si="206"/>
        <v>정</v>
      </c>
      <c r="U1122" s="113">
        <f>IFERROR(IF(P1122&lt;8,기준정보!$H$7-N1122,0),0)</f>
        <v>0</v>
      </c>
      <c r="V1122" s="120">
        <f t="shared" si="215"/>
        <v>0</v>
      </c>
      <c r="W1122" s="110"/>
    </row>
    <row r="1123" spans="1:23">
      <c r="A1123" s="89" t="s">
        <v>1418</v>
      </c>
      <c r="B1123" s="89" t="s">
        <v>297</v>
      </c>
      <c r="C1123" s="89" t="s">
        <v>45</v>
      </c>
      <c r="D1123" s="89" t="s">
        <v>245</v>
      </c>
      <c r="E1123" s="89" t="s">
        <v>50</v>
      </c>
      <c r="F1123" s="102">
        <f t="shared" si="205"/>
        <v>43917</v>
      </c>
      <c r="G1123" s="125" t="str">
        <f t="shared" si="207"/>
        <v>3월</v>
      </c>
      <c r="H1123" s="108">
        <f t="shared" si="208"/>
        <v>5</v>
      </c>
      <c r="I1123" s="108" t="str">
        <f>VLOOKUP(H1123,기준정보!D:E,2,FALSE)</f>
        <v>금</v>
      </c>
      <c r="J1123" s="110" t="str">
        <f>IFERROR(VLOOKUP(F1123,기준정보!A:B,2,FALSE),"")</f>
        <v/>
      </c>
      <c r="K1123" s="110" t="str">
        <f t="shared" si="209"/>
        <v>정상근무</v>
      </c>
      <c r="L1123" s="113" t="str">
        <f>IFERROR(IF(E1123-D1123&lt;0,기준정보!$H$11-공여사들_가공!D1123+공여사들_가공!E1123,E1123-D1123),"")</f>
        <v/>
      </c>
      <c r="M1123" s="113">
        <f>IF(E1123&gt;=기준정보!$H$4,기준정보!$H$6,IF(E1123&gt;=기준정보!$H$3,E1123-기준정보!$H$3,IF(E1123&gt;=기준정보!$H$2,기준정보!$H$5,IF(E1123&gt;=기준정보!$H$1,E1123-기준정보!$H$1,0))))</f>
        <v>0</v>
      </c>
      <c r="N1123" s="113" t="str">
        <f t="shared" si="210"/>
        <v/>
      </c>
      <c r="O1123" s="114" t="str">
        <f t="shared" si="211"/>
        <v/>
      </c>
      <c r="P1123" s="120">
        <f t="shared" si="212"/>
        <v>0</v>
      </c>
      <c r="Q1123" s="120">
        <f t="shared" si="213"/>
        <v>0</v>
      </c>
      <c r="R1123" s="120">
        <f t="shared" si="216"/>
        <v>0</v>
      </c>
      <c r="S1123" s="120">
        <f t="shared" si="214"/>
        <v>0</v>
      </c>
      <c r="T1123" s="120" t="str">
        <f t="shared" si="206"/>
        <v/>
      </c>
      <c r="U1123" s="113">
        <f>IFERROR(IF(P1123&lt;8,기준정보!$H$7-N1123,0),0)</f>
        <v>0</v>
      </c>
      <c r="V1123" s="120">
        <f t="shared" si="215"/>
        <v>0</v>
      </c>
      <c r="W1123" s="110"/>
    </row>
    <row r="1124" spans="1:23">
      <c r="A1124" s="89" t="s">
        <v>1418</v>
      </c>
      <c r="B1124" s="89" t="s">
        <v>298</v>
      </c>
      <c r="C1124" s="89" t="s">
        <v>48</v>
      </c>
      <c r="D1124" s="89" t="s">
        <v>50</v>
      </c>
      <c r="E1124" s="89" t="s">
        <v>50</v>
      </c>
      <c r="F1124" s="102">
        <f t="shared" si="205"/>
        <v>43917</v>
      </c>
      <c r="G1124" s="125" t="str">
        <f t="shared" si="207"/>
        <v>3월</v>
      </c>
      <c r="H1124" s="108">
        <f t="shared" si="208"/>
        <v>5</v>
      </c>
      <c r="I1124" s="108" t="str">
        <f>VLOOKUP(H1124,기준정보!D:E,2,FALSE)</f>
        <v>금</v>
      </c>
      <c r="J1124" s="110" t="str">
        <f>IFERROR(VLOOKUP(F1124,기준정보!A:B,2,FALSE),"")</f>
        <v/>
      </c>
      <c r="K1124" s="110" t="str">
        <f t="shared" si="209"/>
        <v>정상근무</v>
      </c>
      <c r="L1124" s="113" t="str">
        <f>IFERROR(IF(E1124-D1124&lt;0,기준정보!$H$11-공여사들_가공!D1124+공여사들_가공!E1124,E1124-D1124),"")</f>
        <v/>
      </c>
      <c r="M1124" s="113">
        <f>IF(E1124&gt;=기준정보!$H$4,기준정보!$H$6,IF(E1124&gt;=기준정보!$H$3,E1124-기준정보!$H$3,IF(E1124&gt;=기준정보!$H$2,기준정보!$H$5,IF(E1124&gt;=기준정보!$H$1,E1124-기준정보!$H$1,0))))</f>
        <v>0</v>
      </c>
      <c r="N1124" s="113" t="str">
        <f t="shared" si="210"/>
        <v/>
      </c>
      <c r="O1124" s="114" t="str">
        <f t="shared" si="211"/>
        <v/>
      </c>
      <c r="P1124" s="120">
        <f t="shared" si="212"/>
        <v>0</v>
      </c>
      <c r="Q1124" s="120">
        <f t="shared" si="213"/>
        <v>0</v>
      </c>
      <c r="R1124" s="120">
        <f t="shared" si="216"/>
        <v>0</v>
      </c>
      <c r="S1124" s="120">
        <f t="shared" si="214"/>
        <v>0</v>
      </c>
      <c r="T1124" s="120" t="str">
        <f t="shared" si="206"/>
        <v/>
      </c>
      <c r="U1124" s="113">
        <f>IFERROR(IF(P1124&lt;8,기준정보!$H$7-N1124,0),0)</f>
        <v>0</v>
      </c>
      <c r="V1124" s="120">
        <f t="shared" si="215"/>
        <v>0</v>
      </c>
      <c r="W1124" s="110"/>
    </row>
    <row r="1125" spans="1:23">
      <c r="A1125" s="89" t="s">
        <v>1418</v>
      </c>
      <c r="B1125" s="89" t="s">
        <v>299</v>
      </c>
      <c r="C1125" s="89" t="s">
        <v>47</v>
      </c>
      <c r="D1125" s="89" t="s">
        <v>1422</v>
      </c>
      <c r="E1125" s="89" t="s">
        <v>1423</v>
      </c>
      <c r="F1125" s="102">
        <f t="shared" si="205"/>
        <v>43917</v>
      </c>
      <c r="G1125" s="125" t="str">
        <f t="shared" si="207"/>
        <v>3월</v>
      </c>
      <c r="H1125" s="108">
        <f t="shared" si="208"/>
        <v>5</v>
      </c>
      <c r="I1125" s="108" t="str">
        <f>VLOOKUP(H1125,기준정보!D:E,2,FALSE)</f>
        <v>금</v>
      </c>
      <c r="J1125" s="110" t="str">
        <f>IFERROR(VLOOKUP(F1125,기준정보!A:B,2,FALSE),"")</f>
        <v/>
      </c>
      <c r="K1125" s="110" t="str">
        <f t="shared" si="209"/>
        <v>정상근무</v>
      </c>
      <c r="L1125" s="113">
        <f>IFERROR(IF(E1125-D1125&lt;0,기준정보!$H$11-공여사들_가공!D1125+공여사들_가공!E1125,E1125-D1125),"")</f>
        <v>0.4501851851851853</v>
      </c>
      <c r="M1125" s="113" t="str">
        <f>IF(E1125&gt;=기준정보!$H$4,기준정보!$H$6,IF(E1125&gt;=기준정보!$H$3,E1125-기준정보!$H$3,IF(E1125&gt;=기준정보!$H$2,기준정보!$H$5,IF(E1125&gt;=기준정보!$H$1,E1125-기준정보!$H$1,0))))</f>
        <v>2:00:00</v>
      </c>
      <c r="N1125" s="113">
        <f t="shared" si="210"/>
        <v>0.36685185185185198</v>
      </c>
      <c r="O1125" s="114">
        <f t="shared" si="211"/>
        <v>8.8044444444444458</v>
      </c>
      <c r="P1125" s="120">
        <f t="shared" si="212"/>
        <v>8</v>
      </c>
      <c r="Q1125" s="120">
        <f t="shared" si="213"/>
        <v>8</v>
      </c>
      <c r="R1125" s="120">
        <f t="shared" si="216"/>
        <v>0</v>
      </c>
      <c r="S1125" s="120">
        <f t="shared" si="214"/>
        <v>0</v>
      </c>
      <c r="T1125" s="120" t="str">
        <f t="shared" si="206"/>
        <v>정</v>
      </c>
      <c r="U1125" s="113">
        <f>IFERROR(IF(P1125&lt;8,기준정보!$H$7-N1125,0),0)</f>
        <v>0</v>
      </c>
      <c r="V1125" s="120">
        <f t="shared" si="215"/>
        <v>0</v>
      </c>
      <c r="W1125" s="110"/>
    </row>
    <row r="1126" spans="1:23">
      <c r="A1126" s="89" t="s">
        <v>1418</v>
      </c>
      <c r="B1126" s="89" t="s">
        <v>300</v>
      </c>
      <c r="C1126" s="89" t="s">
        <v>47</v>
      </c>
      <c r="D1126" s="89" t="s">
        <v>58</v>
      </c>
      <c r="E1126" s="89" t="s">
        <v>1424</v>
      </c>
      <c r="F1126" s="102">
        <f t="shared" si="205"/>
        <v>43917</v>
      </c>
      <c r="G1126" s="125" t="str">
        <f t="shared" si="207"/>
        <v>3월</v>
      </c>
      <c r="H1126" s="108">
        <f t="shared" si="208"/>
        <v>5</v>
      </c>
      <c r="I1126" s="108" t="str">
        <f>VLOOKUP(H1126,기준정보!D:E,2,FALSE)</f>
        <v>금</v>
      </c>
      <c r="J1126" s="110" t="str">
        <f>IFERROR(VLOOKUP(F1126,기준정보!A:B,2,FALSE),"")</f>
        <v/>
      </c>
      <c r="K1126" s="110" t="str">
        <f t="shared" si="209"/>
        <v>정상근무</v>
      </c>
      <c r="L1126" s="113">
        <f>IFERROR(IF(E1126-D1126&lt;0,기준정보!$H$11-공여사들_가공!D1126+공여사들_가공!E1126,E1126-D1126),"")</f>
        <v>0.48759259259259252</v>
      </c>
      <c r="M1126" s="113" t="str">
        <f>IF(E1126&gt;=기준정보!$H$4,기준정보!$H$6,IF(E1126&gt;=기준정보!$H$3,E1126-기준정보!$H$3,IF(E1126&gt;=기준정보!$H$2,기준정보!$H$5,IF(E1126&gt;=기준정보!$H$1,E1126-기준정보!$H$1,0))))</f>
        <v>2:00:00</v>
      </c>
      <c r="N1126" s="113">
        <f t="shared" si="210"/>
        <v>0.40425925925925921</v>
      </c>
      <c r="O1126" s="114">
        <f t="shared" si="211"/>
        <v>9.7022222222222219</v>
      </c>
      <c r="P1126" s="120">
        <f t="shared" si="212"/>
        <v>9</v>
      </c>
      <c r="Q1126" s="120">
        <f t="shared" si="213"/>
        <v>8</v>
      </c>
      <c r="R1126" s="120">
        <f t="shared" si="216"/>
        <v>1</v>
      </c>
      <c r="S1126" s="120">
        <f t="shared" si="214"/>
        <v>0</v>
      </c>
      <c r="T1126" s="120" t="str">
        <f t="shared" si="206"/>
        <v>정</v>
      </c>
      <c r="U1126" s="113">
        <f>IFERROR(IF(P1126&lt;8,기준정보!$H$7-N1126,0),0)</f>
        <v>0</v>
      </c>
      <c r="V1126" s="120">
        <f t="shared" si="215"/>
        <v>0</v>
      </c>
      <c r="W1126" s="110"/>
    </row>
    <row r="1127" spans="1:23">
      <c r="A1127" s="89" t="s">
        <v>1418</v>
      </c>
      <c r="B1127" s="89" t="s">
        <v>301</v>
      </c>
      <c r="C1127" s="89" t="s">
        <v>44</v>
      </c>
      <c r="D1127" s="89" t="s">
        <v>50</v>
      </c>
      <c r="E1127" s="89" t="s">
        <v>50</v>
      </c>
      <c r="F1127" s="102">
        <f t="shared" si="205"/>
        <v>43917</v>
      </c>
      <c r="G1127" s="125" t="str">
        <f t="shared" si="207"/>
        <v>3월</v>
      </c>
      <c r="H1127" s="108">
        <f t="shared" si="208"/>
        <v>5</v>
      </c>
      <c r="I1127" s="108" t="str">
        <f>VLOOKUP(H1127,기준정보!D:E,2,FALSE)</f>
        <v>금</v>
      </c>
      <c r="J1127" s="110" t="str">
        <f>IFERROR(VLOOKUP(F1127,기준정보!A:B,2,FALSE),"")</f>
        <v/>
      </c>
      <c r="K1127" s="110" t="str">
        <f t="shared" si="209"/>
        <v>정상근무</v>
      </c>
      <c r="L1127" s="113" t="str">
        <f>IFERROR(IF(E1127-D1127&lt;0,기준정보!$H$11-공여사들_가공!D1127+공여사들_가공!E1127,E1127-D1127),"")</f>
        <v/>
      </c>
      <c r="M1127" s="113">
        <f>IF(E1127&gt;=기준정보!$H$4,기준정보!$H$6,IF(E1127&gt;=기준정보!$H$3,E1127-기준정보!$H$3,IF(E1127&gt;=기준정보!$H$2,기준정보!$H$5,IF(E1127&gt;=기준정보!$H$1,E1127-기준정보!$H$1,0))))</f>
        <v>0</v>
      </c>
      <c r="N1127" s="113" t="str">
        <f t="shared" si="210"/>
        <v/>
      </c>
      <c r="O1127" s="114" t="str">
        <f t="shared" si="211"/>
        <v/>
      </c>
      <c r="P1127" s="120">
        <f t="shared" si="212"/>
        <v>0</v>
      </c>
      <c r="Q1127" s="120">
        <f t="shared" si="213"/>
        <v>0</v>
      </c>
      <c r="R1127" s="120">
        <f t="shared" si="216"/>
        <v>0</v>
      </c>
      <c r="S1127" s="120">
        <f t="shared" si="214"/>
        <v>0</v>
      </c>
      <c r="T1127" s="120" t="str">
        <f t="shared" si="206"/>
        <v/>
      </c>
      <c r="U1127" s="113">
        <f>IFERROR(IF(P1127&lt;8,기준정보!$H$7-N1127,0),0)</f>
        <v>0</v>
      </c>
      <c r="V1127" s="120">
        <f t="shared" si="215"/>
        <v>0</v>
      </c>
      <c r="W1127" s="110"/>
    </row>
    <row r="1128" spans="1:23">
      <c r="A1128" s="89" t="s">
        <v>1418</v>
      </c>
      <c r="B1128" s="89" t="s">
        <v>288</v>
      </c>
      <c r="C1128" s="89" t="s">
        <v>45</v>
      </c>
      <c r="D1128" s="89" t="s">
        <v>99</v>
      </c>
      <c r="E1128" s="89" t="s">
        <v>1425</v>
      </c>
      <c r="F1128" s="102">
        <f t="shared" si="205"/>
        <v>43917</v>
      </c>
      <c r="G1128" s="125" t="str">
        <f t="shared" si="207"/>
        <v>3월</v>
      </c>
      <c r="H1128" s="108">
        <f t="shared" si="208"/>
        <v>5</v>
      </c>
      <c r="I1128" s="108" t="str">
        <f>VLOOKUP(H1128,기준정보!D:E,2,FALSE)</f>
        <v>금</v>
      </c>
      <c r="J1128" s="110" t="str">
        <f>IFERROR(VLOOKUP(F1128,기준정보!A:B,2,FALSE),"")</f>
        <v/>
      </c>
      <c r="K1128" s="110" t="str">
        <f t="shared" si="209"/>
        <v>정상근무</v>
      </c>
      <c r="L1128" s="113">
        <f>IFERROR(IF(E1128-D1128&lt;0,기준정보!$H$11-공여사들_가공!D1128+공여사들_가공!E1128,E1128-D1128),"")</f>
        <v>0.39531250000000007</v>
      </c>
      <c r="M1128" s="113">
        <f>IF(E1128&gt;=기준정보!$H$4,기준정보!$H$6,IF(E1128&gt;=기준정보!$H$3,E1128-기준정보!$H$3,IF(E1128&gt;=기준정보!$H$2,기준정보!$H$5,IF(E1128&gt;=기준정보!$H$1,E1128-기준정보!$H$1,0))))</f>
        <v>2.4687500000000084E-2</v>
      </c>
      <c r="N1128" s="113">
        <f t="shared" si="210"/>
        <v>0.37062499999999998</v>
      </c>
      <c r="O1128" s="114">
        <f t="shared" si="211"/>
        <v>8.8949999999999996</v>
      </c>
      <c r="P1128" s="120">
        <f t="shared" si="212"/>
        <v>8</v>
      </c>
      <c r="Q1128" s="120">
        <f t="shared" si="213"/>
        <v>8</v>
      </c>
      <c r="R1128" s="120">
        <f t="shared" si="216"/>
        <v>0</v>
      </c>
      <c r="S1128" s="120">
        <f t="shared" si="214"/>
        <v>0</v>
      </c>
      <c r="T1128" s="120" t="str">
        <f t="shared" si="206"/>
        <v>정</v>
      </c>
      <c r="U1128" s="113">
        <f>IFERROR(IF(P1128&lt;8,기준정보!$H$7-N1128,0),0)</f>
        <v>0</v>
      </c>
      <c r="V1128" s="120">
        <f t="shared" si="215"/>
        <v>0</v>
      </c>
      <c r="W1128" s="110"/>
    </row>
    <row r="1129" spans="1:23">
      <c r="A1129" s="89" t="s">
        <v>1418</v>
      </c>
      <c r="B1129" s="89" t="s">
        <v>289</v>
      </c>
      <c r="C1129" s="89" t="s">
        <v>44</v>
      </c>
      <c r="D1129" s="89" t="s">
        <v>1426</v>
      </c>
      <c r="E1129" s="89" t="s">
        <v>1427</v>
      </c>
      <c r="F1129" s="102">
        <f t="shared" si="205"/>
        <v>43917</v>
      </c>
      <c r="G1129" s="125" t="str">
        <f t="shared" si="207"/>
        <v>3월</v>
      </c>
      <c r="H1129" s="108">
        <f t="shared" si="208"/>
        <v>5</v>
      </c>
      <c r="I1129" s="108" t="str">
        <f>VLOOKUP(H1129,기준정보!D:E,2,FALSE)</f>
        <v>금</v>
      </c>
      <c r="J1129" s="110" t="str">
        <f>IFERROR(VLOOKUP(F1129,기준정보!A:B,2,FALSE),"")</f>
        <v/>
      </c>
      <c r="K1129" s="110" t="str">
        <f t="shared" si="209"/>
        <v>정상근무</v>
      </c>
      <c r="L1129" s="113">
        <f>IFERROR(IF(E1129-D1129&lt;0,기준정보!$H$11-공여사들_가공!D1129+공여사들_가공!E1129,E1129-D1129),"")</f>
        <v>0.52020833333333338</v>
      </c>
      <c r="M1129" s="113">
        <f>IF(E1129&gt;=기준정보!$H$4,기준정보!$H$6,IF(E1129&gt;=기준정보!$H$3,E1129-기준정보!$H$3,IF(E1129&gt;=기준정보!$H$2,기준정보!$H$5,IF(E1129&gt;=기준정보!$H$1,E1129-기준정보!$H$1,0))))</f>
        <v>3.1724537037037037E-2</v>
      </c>
      <c r="N1129" s="113">
        <f t="shared" si="210"/>
        <v>0.48848379629629635</v>
      </c>
      <c r="O1129" s="114">
        <f t="shared" si="211"/>
        <v>11.723611111111111</v>
      </c>
      <c r="P1129" s="120">
        <f t="shared" si="212"/>
        <v>11</v>
      </c>
      <c r="Q1129" s="120">
        <f t="shared" si="213"/>
        <v>8</v>
      </c>
      <c r="R1129" s="120">
        <f t="shared" si="216"/>
        <v>3</v>
      </c>
      <c r="S1129" s="120">
        <f t="shared" si="214"/>
        <v>0</v>
      </c>
      <c r="T1129" s="120" t="str">
        <f t="shared" si="206"/>
        <v>정</v>
      </c>
      <c r="U1129" s="113">
        <f>IFERROR(IF(P1129&lt;8,기준정보!$H$7-N1129,0),0)</f>
        <v>0</v>
      </c>
      <c r="V1129" s="120">
        <f t="shared" si="215"/>
        <v>0</v>
      </c>
      <c r="W1129" s="110"/>
    </row>
    <row r="1130" spans="1:23">
      <c r="A1130" s="89" t="s">
        <v>1418</v>
      </c>
      <c r="B1130" s="89" t="s">
        <v>290</v>
      </c>
      <c r="C1130" s="89" t="s">
        <v>49</v>
      </c>
      <c r="D1130" s="89" t="s">
        <v>1428</v>
      </c>
      <c r="E1130" s="89" t="s">
        <v>1429</v>
      </c>
      <c r="F1130" s="102">
        <f t="shared" si="205"/>
        <v>43917</v>
      </c>
      <c r="G1130" s="125" t="str">
        <f t="shared" si="207"/>
        <v>3월</v>
      </c>
      <c r="H1130" s="108">
        <f t="shared" si="208"/>
        <v>5</v>
      </c>
      <c r="I1130" s="108" t="str">
        <f>VLOOKUP(H1130,기준정보!D:E,2,FALSE)</f>
        <v>금</v>
      </c>
      <c r="J1130" s="110" t="str">
        <f>IFERROR(VLOOKUP(F1130,기준정보!A:B,2,FALSE),"")</f>
        <v/>
      </c>
      <c r="K1130" s="110" t="str">
        <f t="shared" si="209"/>
        <v>정상근무</v>
      </c>
      <c r="L1130" s="113">
        <f>IFERROR(IF(E1130-D1130&lt;0,기준정보!$H$11-공여사들_가공!D1130+공여사들_가공!E1130,E1130-D1130),"")</f>
        <v>0.37612268518518527</v>
      </c>
      <c r="M1130" s="113">
        <f>IF(E1130&gt;=기준정보!$H$4,기준정보!$H$6,IF(E1130&gt;=기준정보!$H$3,E1130-기준정보!$H$3,IF(E1130&gt;=기준정보!$H$2,기준정보!$H$5,IF(E1130&gt;=기준정보!$H$1,E1130-기준정보!$H$1,0))))</f>
        <v>2.1550925925926001E-2</v>
      </c>
      <c r="N1130" s="113">
        <f t="shared" si="210"/>
        <v>0.35457175925925927</v>
      </c>
      <c r="O1130" s="114">
        <f t="shared" si="211"/>
        <v>8.5097222222222229</v>
      </c>
      <c r="P1130" s="120">
        <f t="shared" si="212"/>
        <v>8</v>
      </c>
      <c r="Q1130" s="120">
        <f t="shared" si="213"/>
        <v>8</v>
      </c>
      <c r="R1130" s="120">
        <f t="shared" si="216"/>
        <v>0</v>
      </c>
      <c r="S1130" s="120">
        <f t="shared" si="214"/>
        <v>0</v>
      </c>
      <c r="T1130" s="120" t="str">
        <f t="shared" si="206"/>
        <v>정</v>
      </c>
      <c r="U1130" s="113">
        <f>IFERROR(IF(P1130&lt;8,기준정보!$H$7-N1130,0),0)</f>
        <v>0</v>
      </c>
      <c r="V1130" s="120">
        <f t="shared" si="215"/>
        <v>0</v>
      </c>
      <c r="W1130" s="110"/>
    </row>
    <row r="1131" spans="1:23">
      <c r="A1131" s="89" t="s">
        <v>1418</v>
      </c>
      <c r="B1131" s="89" t="s">
        <v>291</v>
      </c>
      <c r="C1131" s="89" t="s">
        <v>309</v>
      </c>
      <c r="D1131" s="89" t="s">
        <v>1430</v>
      </c>
      <c r="E1131" s="89" t="s">
        <v>820</v>
      </c>
      <c r="F1131" s="102">
        <f t="shared" si="205"/>
        <v>43917</v>
      </c>
      <c r="G1131" s="125" t="str">
        <f t="shared" si="207"/>
        <v>3월</v>
      </c>
      <c r="H1131" s="108">
        <f t="shared" si="208"/>
        <v>5</v>
      </c>
      <c r="I1131" s="108" t="str">
        <f>VLOOKUP(H1131,기준정보!D:E,2,FALSE)</f>
        <v>금</v>
      </c>
      <c r="J1131" s="110" t="str">
        <f>IFERROR(VLOOKUP(F1131,기준정보!A:B,2,FALSE),"")</f>
        <v/>
      </c>
      <c r="K1131" s="110" t="str">
        <f t="shared" si="209"/>
        <v>정상근무</v>
      </c>
      <c r="L1131" s="113">
        <f>IFERROR(IF(E1131-D1131&lt;0,기준정보!$H$11-공여사들_가공!D1131+공여사들_가공!E1131,E1131-D1131),"")</f>
        <v>0.38111111111111112</v>
      </c>
      <c r="M1131" s="113">
        <f>IF(E1131&gt;=기준정보!$H$4,기준정보!$H$6,IF(E1131&gt;=기준정보!$H$3,E1131-기준정보!$H$3,IF(E1131&gt;=기준정보!$H$2,기준정보!$H$5,IF(E1131&gt;=기준정보!$H$1,E1131-기준정보!$H$1,0))))</f>
        <v>2.8344907407407471E-2</v>
      </c>
      <c r="N1131" s="113">
        <f t="shared" si="210"/>
        <v>0.35276620370370365</v>
      </c>
      <c r="O1131" s="114">
        <f t="shared" si="211"/>
        <v>8.4663888888888881</v>
      </c>
      <c r="P1131" s="120">
        <f t="shared" si="212"/>
        <v>8</v>
      </c>
      <c r="Q1131" s="120">
        <f t="shared" si="213"/>
        <v>8</v>
      </c>
      <c r="R1131" s="120">
        <f t="shared" si="216"/>
        <v>0</v>
      </c>
      <c r="S1131" s="120">
        <f t="shared" si="214"/>
        <v>0</v>
      </c>
      <c r="T1131" s="120" t="str">
        <f t="shared" si="206"/>
        <v>정</v>
      </c>
      <c r="U1131" s="113">
        <f>IFERROR(IF(P1131&lt;8,기준정보!$H$7-N1131,0),0)</f>
        <v>0</v>
      </c>
      <c r="V1131" s="120">
        <f t="shared" si="215"/>
        <v>0</v>
      </c>
      <c r="W1131" s="110"/>
    </row>
    <row r="1132" spans="1:23">
      <c r="A1132" s="89" t="s">
        <v>1418</v>
      </c>
      <c r="B1132" s="89" t="s">
        <v>292</v>
      </c>
      <c r="C1132" s="89" t="s">
        <v>45</v>
      </c>
      <c r="D1132" s="89" t="s">
        <v>1431</v>
      </c>
      <c r="E1132" s="89" t="s">
        <v>1432</v>
      </c>
      <c r="F1132" s="102">
        <f t="shared" si="205"/>
        <v>43917</v>
      </c>
      <c r="G1132" s="125" t="str">
        <f t="shared" si="207"/>
        <v>3월</v>
      </c>
      <c r="H1132" s="108">
        <f t="shared" si="208"/>
        <v>5</v>
      </c>
      <c r="I1132" s="108" t="str">
        <f>VLOOKUP(H1132,기준정보!D:E,2,FALSE)</f>
        <v>금</v>
      </c>
      <c r="J1132" s="110" t="str">
        <f>IFERROR(VLOOKUP(F1132,기준정보!A:B,2,FALSE),"")</f>
        <v/>
      </c>
      <c r="K1132" s="110" t="str">
        <f t="shared" si="209"/>
        <v>정상근무</v>
      </c>
      <c r="L1132" s="113">
        <f>IFERROR(IF(E1132-D1132&lt;0,기준정보!$H$11-공여사들_가공!D1132+공여사들_가공!E1132,E1132-D1132),"")</f>
        <v>0.43711805555555544</v>
      </c>
      <c r="M1132" s="113" t="str">
        <f>IF(E1132&gt;=기준정보!$H$4,기준정보!$H$6,IF(E1132&gt;=기준정보!$H$3,E1132-기준정보!$H$3,IF(E1132&gt;=기준정보!$H$2,기준정보!$H$5,IF(E1132&gt;=기준정보!$H$1,E1132-기준정보!$H$1,0))))</f>
        <v>2:00:00</v>
      </c>
      <c r="N1132" s="113">
        <f t="shared" si="210"/>
        <v>0.35378472222222213</v>
      </c>
      <c r="O1132" s="114">
        <f t="shared" si="211"/>
        <v>8.4908333333333328</v>
      </c>
      <c r="P1132" s="120">
        <f t="shared" si="212"/>
        <v>8</v>
      </c>
      <c r="Q1132" s="120">
        <f t="shared" si="213"/>
        <v>8</v>
      </c>
      <c r="R1132" s="120">
        <f t="shared" si="216"/>
        <v>0</v>
      </c>
      <c r="S1132" s="120">
        <f t="shared" si="214"/>
        <v>0</v>
      </c>
      <c r="T1132" s="120" t="str">
        <f t="shared" si="206"/>
        <v>정</v>
      </c>
      <c r="U1132" s="113">
        <f>IFERROR(IF(P1132&lt;8,기준정보!$H$7-N1132,0),0)</f>
        <v>0</v>
      </c>
      <c r="V1132" s="120">
        <f t="shared" si="215"/>
        <v>0</v>
      </c>
      <c r="W1132" s="110"/>
    </row>
    <row r="1133" spans="1:23">
      <c r="A1133" s="89" t="s">
        <v>1433</v>
      </c>
      <c r="B1133" s="89" t="s">
        <v>294</v>
      </c>
      <c r="C1133" s="89" t="s">
        <v>45</v>
      </c>
      <c r="D1133" s="89" t="s">
        <v>1434</v>
      </c>
      <c r="E1133" s="89" t="s">
        <v>1435</v>
      </c>
      <c r="F1133" s="102">
        <f t="shared" si="205"/>
        <v>43918</v>
      </c>
      <c r="G1133" s="125" t="str">
        <f t="shared" si="207"/>
        <v>3월</v>
      </c>
      <c r="H1133" s="108">
        <f t="shared" si="208"/>
        <v>6</v>
      </c>
      <c r="I1133" s="108" t="str">
        <f>VLOOKUP(H1133,기준정보!D:E,2,FALSE)</f>
        <v>토</v>
      </c>
      <c r="J1133" s="110" t="str">
        <f>IFERROR(VLOOKUP(F1133,기준정보!A:B,2,FALSE),"")</f>
        <v/>
      </c>
      <c r="K1133" s="110" t="str">
        <f t="shared" si="209"/>
        <v>휴무</v>
      </c>
      <c r="L1133" s="113">
        <f>IFERROR(IF(E1133-D1133&lt;0,기준정보!$H$11-공여사들_가공!D1133+공여사들_가공!E1133,E1133-D1133),"")</f>
        <v>0.41135416666666674</v>
      </c>
      <c r="M1133" s="113" t="str">
        <f>IF(E1133&gt;=기준정보!$H$4,기준정보!$H$6,IF(E1133&gt;=기준정보!$H$3,E1133-기준정보!$H$3,IF(E1133&gt;=기준정보!$H$2,기준정보!$H$5,IF(E1133&gt;=기준정보!$H$1,E1133-기준정보!$H$1,0))))</f>
        <v>2:00:00</v>
      </c>
      <c r="N1133" s="113">
        <f t="shared" si="210"/>
        <v>0.32802083333333343</v>
      </c>
      <c r="O1133" s="114">
        <f t="shared" si="211"/>
        <v>7.8725000000000005</v>
      </c>
      <c r="P1133" s="120">
        <f t="shared" si="212"/>
        <v>7</v>
      </c>
      <c r="Q1133" s="120">
        <f t="shared" si="213"/>
        <v>7</v>
      </c>
      <c r="R1133" s="120">
        <f t="shared" si="216"/>
        <v>0</v>
      </c>
      <c r="S1133" s="120">
        <f t="shared" si="214"/>
        <v>0</v>
      </c>
      <c r="T1133" s="120" t="str">
        <f t="shared" si="206"/>
        <v>특</v>
      </c>
      <c r="U1133" s="113">
        <f>IFERROR(IF(P1133&lt;8,기준정보!$H$7-N1133,0),0)</f>
        <v>5.3124999999998868E-3</v>
      </c>
      <c r="V1133" s="120">
        <f t="shared" si="215"/>
        <v>8</v>
      </c>
      <c r="W1133" s="110"/>
    </row>
    <row r="1134" spans="1:23">
      <c r="A1134" s="89" t="s">
        <v>1433</v>
      </c>
      <c r="B1134" s="89" t="s">
        <v>295</v>
      </c>
      <c r="C1134" s="89" t="s">
        <v>43</v>
      </c>
      <c r="D1134" s="89" t="s">
        <v>50</v>
      </c>
      <c r="E1134" s="89" t="s">
        <v>50</v>
      </c>
      <c r="F1134" s="102">
        <f t="shared" si="205"/>
        <v>43918</v>
      </c>
      <c r="G1134" s="125" t="str">
        <f t="shared" si="207"/>
        <v>3월</v>
      </c>
      <c r="H1134" s="108">
        <f t="shared" si="208"/>
        <v>6</v>
      </c>
      <c r="I1134" s="108" t="str">
        <f>VLOOKUP(H1134,기준정보!D:E,2,FALSE)</f>
        <v>토</v>
      </c>
      <c r="J1134" s="110" t="str">
        <f>IFERROR(VLOOKUP(F1134,기준정보!A:B,2,FALSE),"")</f>
        <v/>
      </c>
      <c r="K1134" s="110" t="str">
        <f t="shared" si="209"/>
        <v>휴무</v>
      </c>
      <c r="L1134" s="113" t="str">
        <f>IFERROR(IF(E1134-D1134&lt;0,기준정보!$H$11-공여사들_가공!D1134+공여사들_가공!E1134,E1134-D1134),"")</f>
        <v/>
      </c>
      <c r="M1134" s="113">
        <f>IF(E1134&gt;=기준정보!$H$4,기준정보!$H$6,IF(E1134&gt;=기준정보!$H$3,E1134-기준정보!$H$3,IF(E1134&gt;=기준정보!$H$2,기준정보!$H$5,IF(E1134&gt;=기준정보!$H$1,E1134-기준정보!$H$1,0))))</f>
        <v>0</v>
      </c>
      <c r="N1134" s="113" t="str">
        <f t="shared" si="210"/>
        <v/>
      </c>
      <c r="O1134" s="114" t="str">
        <f t="shared" si="211"/>
        <v/>
      </c>
      <c r="P1134" s="120">
        <f t="shared" si="212"/>
        <v>0</v>
      </c>
      <c r="Q1134" s="120">
        <f t="shared" si="213"/>
        <v>0</v>
      </c>
      <c r="R1134" s="120">
        <f t="shared" si="216"/>
        <v>0</v>
      </c>
      <c r="S1134" s="120">
        <f t="shared" si="214"/>
        <v>0</v>
      </c>
      <c r="T1134" s="120" t="str">
        <f t="shared" si="206"/>
        <v/>
      </c>
      <c r="U1134" s="113">
        <f>IFERROR(IF(P1134&lt;8,기준정보!$H$7-N1134,0),0)</f>
        <v>0</v>
      </c>
      <c r="V1134" s="120">
        <f t="shared" si="215"/>
        <v>0</v>
      </c>
      <c r="W1134" s="110"/>
    </row>
    <row r="1135" spans="1:23">
      <c r="A1135" s="89" t="s">
        <v>1433</v>
      </c>
      <c r="B1135" s="89" t="s">
        <v>296</v>
      </c>
      <c r="C1135" s="89" t="s">
        <v>46</v>
      </c>
      <c r="D1135" s="89" t="s">
        <v>50</v>
      </c>
      <c r="E1135" s="89" t="s">
        <v>50</v>
      </c>
      <c r="F1135" s="102">
        <f t="shared" si="205"/>
        <v>43918</v>
      </c>
      <c r="G1135" s="125" t="str">
        <f t="shared" si="207"/>
        <v>3월</v>
      </c>
      <c r="H1135" s="108">
        <f t="shared" si="208"/>
        <v>6</v>
      </c>
      <c r="I1135" s="108" t="str">
        <f>VLOOKUP(H1135,기준정보!D:E,2,FALSE)</f>
        <v>토</v>
      </c>
      <c r="J1135" s="110" t="str">
        <f>IFERROR(VLOOKUP(F1135,기준정보!A:B,2,FALSE),"")</f>
        <v/>
      </c>
      <c r="K1135" s="110" t="str">
        <f t="shared" si="209"/>
        <v>휴무</v>
      </c>
      <c r="L1135" s="113" t="str">
        <f>IFERROR(IF(E1135-D1135&lt;0,기준정보!$H$11-공여사들_가공!D1135+공여사들_가공!E1135,E1135-D1135),"")</f>
        <v/>
      </c>
      <c r="M1135" s="113">
        <f>IF(E1135&gt;=기준정보!$H$4,기준정보!$H$6,IF(E1135&gt;=기준정보!$H$3,E1135-기준정보!$H$3,IF(E1135&gt;=기준정보!$H$2,기준정보!$H$5,IF(E1135&gt;=기준정보!$H$1,E1135-기준정보!$H$1,0))))</f>
        <v>0</v>
      </c>
      <c r="N1135" s="113" t="str">
        <f t="shared" si="210"/>
        <v/>
      </c>
      <c r="O1135" s="114" t="str">
        <f t="shared" si="211"/>
        <v/>
      </c>
      <c r="P1135" s="120">
        <f t="shared" si="212"/>
        <v>0</v>
      </c>
      <c r="Q1135" s="120">
        <f t="shared" si="213"/>
        <v>0</v>
      </c>
      <c r="R1135" s="120">
        <f t="shared" si="216"/>
        <v>0</v>
      </c>
      <c r="S1135" s="120">
        <f t="shared" si="214"/>
        <v>0</v>
      </c>
      <c r="T1135" s="120" t="str">
        <f t="shared" si="206"/>
        <v/>
      </c>
      <c r="U1135" s="113">
        <f>IFERROR(IF(P1135&lt;8,기준정보!$H$7-N1135,0),0)</f>
        <v>0</v>
      </c>
      <c r="V1135" s="120">
        <f t="shared" si="215"/>
        <v>0</v>
      </c>
      <c r="W1135" s="110"/>
    </row>
    <row r="1136" spans="1:23">
      <c r="A1136" s="89" t="s">
        <v>1433</v>
      </c>
      <c r="B1136" s="89" t="s">
        <v>297</v>
      </c>
      <c r="C1136" s="89" t="s">
        <v>45</v>
      </c>
      <c r="D1136" s="89" t="s">
        <v>50</v>
      </c>
      <c r="E1136" s="89" t="s">
        <v>50</v>
      </c>
      <c r="F1136" s="102">
        <f t="shared" si="205"/>
        <v>43918</v>
      </c>
      <c r="G1136" s="125" t="str">
        <f t="shared" si="207"/>
        <v>3월</v>
      </c>
      <c r="H1136" s="108">
        <f t="shared" si="208"/>
        <v>6</v>
      </c>
      <c r="I1136" s="108" t="str">
        <f>VLOOKUP(H1136,기준정보!D:E,2,FALSE)</f>
        <v>토</v>
      </c>
      <c r="J1136" s="110" t="str">
        <f>IFERROR(VLOOKUP(F1136,기준정보!A:B,2,FALSE),"")</f>
        <v/>
      </c>
      <c r="K1136" s="110" t="str">
        <f t="shared" si="209"/>
        <v>휴무</v>
      </c>
      <c r="L1136" s="113" t="str">
        <f>IFERROR(IF(E1136-D1136&lt;0,기준정보!$H$11-공여사들_가공!D1136+공여사들_가공!E1136,E1136-D1136),"")</f>
        <v/>
      </c>
      <c r="M1136" s="113">
        <f>IF(E1136&gt;=기준정보!$H$4,기준정보!$H$6,IF(E1136&gt;=기준정보!$H$3,E1136-기준정보!$H$3,IF(E1136&gt;=기준정보!$H$2,기준정보!$H$5,IF(E1136&gt;=기준정보!$H$1,E1136-기준정보!$H$1,0))))</f>
        <v>0</v>
      </c>
      <c r="N1136" s="113" t="str">
        <f t="shared" si="210"/>
        <v/>
      </c>
      <c r="O1136" s="114" t="str">
        <f t="shared" si="211"/>
        <v/>
      </c>
      <c r="P1136" s="120">
        <f t="shared" si="212"/>
        <v>0</v>
      </c>
      <c r="Q1136" s="120">
        <f t="shared" si="213"/>
        <v>0</v>
      </c>
      <c r="R1136" s="120">
        <f t="shared" si="216"/>
        <v>0</v>
      </c>
      <c r="S1136" s="120">
        <f t="shared" si="214"/>
        <v>0</v>
      </c>
      <c r="T1136" s="120" t="str">
        <f t="shared" si="206"/>
        <v/>
      </c>
      <c r="U1136" s="113">
        <f>IFERROR(IF(P1136&lt;8,기준정보!$H$7-N1136,0),0)</f>
        <v>0</v>
      </c>
      <c r="V1136" s="120">
        <f t="shared" si="215"/>
        <v>0</v>
      </c>
      <c r="W1136" s="110"/>
    </row>
    <row r="1137" spans="1:23">
      <c r="A1137" s="89" t="s">
        <v>1433</v>
      </c>
      <c r="B1137" s="89" t="s">
        <v>298</v>
      </c>
      <c r="C1137" s="89" t="s">
        <v>48</v>
      </c>
      <c r="D1137" s="89" t="s">
        <v>50</v>
      </c>
      <c r="E1137" s="89" t="s">
        <v>50</v>
      </c>
      <c r="F1137" s="102">
        <f t="shared" si="205"/>
        <v>43918</v>
      </c>
      <c r="G1137" s="125" t="str">
        <f t="shared" si="207"/>
        <v>3월</v>
      </c>
      <c r="H1137" s="108">
        <f t="shared" si="208"/>
        <v>6</v>
      </c>
      <c r="I1137" s="108" t="str">
        <f>VLOOKUP(H1137,기준정보!D:E,2,FALSE)</f>
        <v>토</v>
      </c>
      <c r="J1137" s="110" t="str">
        <f>IFERROR(VLOOKUP(F1137,기준정보!A:B,2,FALSE),"")</f>
        <v/>
      </c>
      <c r="K1137" s="110" t="str">
        <f t="shared" si="209"/>
        <v>휴무</v>
      </c>
      <c r="L1137" s="113" t="str">
        <f>IFERROR(IF(E1137-D1137&lt;0,기준정보!$H$11-공여사들_가공!D1137+공여사들_가공!E1137,E1137-D1137),"")</f>
        <v/>
      </c>
      <c r="M1137" s="113">
        <f>IF(E1137&gt;=기준정보!$H$4,기준정보!$H$6,IF(E1137&gt;=기준정보!$H$3,E1137-기준정보!$H$3,IF(E1137&gt;=기준정보!$H$2,기준정보!$H$5,IF(E1137&gt;=기준정보!$H$1,E1137-기준정보!$H$1,0))))</f>
        <v>0</v>
      </c>
      <c r="N1137" s="113" t="str">
        <f t="shared" si="210"/>
        <v/>
      </c>
      <c r="O1137" s="114" t="str">
        <f t="shared" si="211"/>
        <v/>
      </c>
      <c r="P1137" s="120">
        <f t="shared" si="212"/>
        <v>0</v>
      </c>
      <c r="Q1137" s="120">
        <f t="shared" si="213"/>
        <v>0</v>
      </c>
      <c r="R1137" s="120">
        <f t="shared" si="216"/>
        <v>0</v>
      </c>
      <c r="S1137" s="120">
        <f t="shared" si="214"/>
        <v>0</v>
      </c>
      <c r="T1137" s="120" t="str">
        <f t="shared" si="206"/>
        <v/>
      </c>
      <c r="U1137" s="113">
        <f>IFERROR(IF(P1137&lt;8,기준정보!$H$7-N1137,0),0)</f>
        <v>0</v>
      </c>
      <c r="V1137" s="120">
        <f t="shared" si="215"/>
        <v>0</v>
      </c>
      <c r="W1137" s="110"/>
    </row>
    <row r="1138" spans="1:23">
      <c r="A1138" s="89" t="s">
        <v>1433</v>
      </c>
      <c r="B1138" s="89" t="s">
        <v>299</v>
      </c>
      <c r="C1138" s="89" t="s">
        <v>47</v>
      </c>
      <c r="D1138" s="89" t="s">
        <v>50</v>
      </c>
      <c r="E1138" s="89" t="s">
        <v>50</v>
      </c>
      <c r="F1138" s="102">
        <f t="shared" si="205"/>
        <v>43918</v>
      </c>
      <c r="G1138" s="125" t="str">
        <f t="shared" si="207"/>
        <v>3월</v>
      </c>
      <c r="H1138" s="108">
        <f t="shared" si="208"/>
        <v>6</v>
      </c>
      <c r="I1138" s="108" t="str">
        <f>VLOOKUP(H1138,기준정보!D:E,2,FALSE)</f>
        <v>토</v>
      </c>
      <c r="J1138" s="110" t="str">
        <f>IFERROR(VLOOKUP(F1138,기준정보!A:B,2,FALSE),"")</f>
        <v/>
      </c>
      <c r="K1138" s="110" t="str">
        <f t="shared" si="209"/>
        <v>휴무</v>
      </c>
      <c r="L1138" s="113" t="str">
        <f>IFERROR(IF(E1138-D1138&lt;0,기준정보!$H$11-공여사들_가공!D1138+공여사들_가공!E1138,E1138-D1138),"")</f>
        <v/>
      </c>
      <c r="M1138" s="113">
        <f>IF(E1138&gt;=기준정보!$H$4,기준정보!$H$6,IF(E1138&gt;=기준정보!$H$3,E1138-기준정보!$H$3,IF(E1138&gt;=기준정보!$H$2,기준정보!$H$5,IF(E1138&gt;=기준정보!$H$1,E1138-기준정보!$H$1,0))))</f>
        <v>0</v>
      </c>
      <c r="N1138" s="113" t="str">
        <f t="shared" si="210"/>
        <v/>
      </c>
      <c r="O1138" s="114" t="str">
        <f t="shared" si="211"/>
        <v/>
      </c>
      <c r="P1138" s="120">
        <f t="shared" si="212"/>
        <v>0</v>
      </c>
      <c r="Q1138" s="120">
        <f t="shared" si="213"/>
        <v>0</v>
      </c>
      <c r="R1138" s="120">
        <f t="shared" si="216"/>
        <v>0</v>
      </c>
      <c r="S1138" s="120">
        <f t="shared" si="214"/>
        <v>0</v>
      </c>
      <c r="T1138" s="120" t="str">
        <f t="shared" si="206"/>
        <v/>
      </c>
      <c r="U1138" s="113">
        <f>IFERROR(IF(P1138&lt;8,기준정보!$H$7-N1138,0),0)</f>
        <v>0</v>
      </c>
      <c r="V1138" s="120">
        <f t="shared" si="215"/>
        <v>0</v>
      </c>
      <c r="W1138" s="110"/>
    </row>
    <row r="1139" spans="1:23">
      <c r="A1139" s="89" t="s">
        <v>1433</v>
      </c>
      <c r="B1139" s="89" t="s">
        <v>300</v>
      </c>
      <c r="C1139" s="89" t="s">
        <v>47</v>
      </c>
      <c r="D1139" s="89" t="s">
        <v>50</v>
      </c>
      <c r="E1139" s="89" t="s">
        <v>50</v>
      </c>
      <c r="F1139" s="102">
        <f t="shared" si="205"/>
        <v>43918</v>
      </c>
      <c r="G1139" s="125" t="str">
        <f t="shared" si="207"/>
        <v>3월</v>
      </c>
      <c r="H1139" s="108">
        <f t="shared" si="208"/>
        <v>6</v>
      </c>
      <c r="I1139" s="108" t="str">
        <f>VLOOKUP(H1139,기준정보!D:E,2,FALSE)</f>
        <v>토</v>
      </c>
      <c r="J1139" s="110" t="str">
        <f>IFERROR(VLOOKUP(F1139,기준정보!A:B,2,FALSE),"")</f>
        <v/>
      </c>
      <c r="K1139" s="110" t="str">
        <f t="shared" si="209"/>
        <v>휴무</v>
      </c>
      <c r="L1139" s="113" t="str">
        <f>IFERROR(IF(E1139-D1139&lt;0,기준정보!$H$11-공여사들_가공!D1139+공여사들_가공!E1139,E1139-D1139),"")</f>
        <v/>
      </c>
      <c r="M1139" s="113">
        <f>IF(E1139&gt;=기준정보!$H$4,기준정보!$H$6,IF(E1139&gt;=기준정보!$H$3,E1139-기준정보!$H$3,IF(E1139&gt;=기준정보!$H$2,기준정보!$H$5,IF(E1139&gt;=기준정보!$H$1,E1139-기준정보!$H$1,0))))</f>
        <v>0</v>
      </c>
      <c r="N1139" s="113" t="str">
        <f t="shared" si="210"/>
        <v/>
      </c>
      <c r="O1139" s="114" t="str">
        <f t="shared" si="211"/>
        <v/>
      </c>
      <c r="P1139" s="120">
        <f t="shared" si="212"/>
        <v>0</v>
      </c>
      <c r="Q1139" s="120">
        <f t="shared" si="213"/>
        <v>0</v>
      </c>
      <c r="R1139" s="120">
        <f t="shared" si="216"/>
        <v>0</v>
      </c>
      <c r="S1139" s="120">
        <f t="shared" si="214"/>
        <v>0</v>
      </c>
      <c r="T1139" s="120" t="str">
        <f t="shared" si="206"/>
        <v/>
      </c>
      <c r="U1139" s="113">
        <f>IFERROR(IF(P1139&lt;8,기준정보!$H$7-N1139,0),0)</f>
        <v>0</v>
      </c>
      <c r="V1139" s="120">
        <f t="shared" si="215"/>
        <v>0</v>
      </c>
      <c r="W1139" s="110"/>
    </row>
    <row r="1140" spans="1:23">
      <c r="A1140" s="89" t="s">
        <v>1433</v>
      </c>
      <c r="B1140" s="89" t="s">
        <v>301</v>
      </c>
      <c r="C1140" s="89" t="s">
        <v>44</v>
      </c>
      <c r="D1140" s="89" t="s">
        <v>50</v>
      </c>
      <c r="E1140" s="89" t="s">
        <v>50</v>
      </c>
      <c r="F1140" s="102">
        <f t="shared" si="205"/>
        <v>43918</v>
      </c>
      <c r="G1140" s="125" t="str">
        <f t="shared" si="207"/>
        <v>3월</v>
      </c>
      <c r="H1140" s="108">
        <f t="shared" si="208"/>
        <v>6</v>
      </c>
      <c r="I1140" s="108" t="str">
        <f>VLOOKUP(H1140,기준정보!D:E,2,FALSE)</f>
        <v>토</v>
      </c>
      <c r="J1140" s="110" t="str">
        <f>IFERROR(VLOOKUP(F1140,기준정보!A:B,2,FALSE),"")</f>
        <v/>
      </c>
      <c r="K1140" s="110" t="str">
        <f t="shared" si="209"/>
        <v>휴무</v>
      </c>
      <c r="L1140" s="113" t="str">
        <f>IFERROR(IF(E1140-D1140&lt;0,기준정보!$H$11-공여사들_가공!D1140+공여사들_가공!E1140,E1140-D1140),"")</f>
        <v/>
      </c>
      <c r="M1140" s="113">
        <f>IF(E1140&gt;=기준정보!$H$4,기준정보!$H$6,IF(E1140&gt;=기준정보!$H$3,E1140-기준정보!$H$3,IF(E1140&gt;=기준정보!$H$2,기준정보!$H$5,IF(E1140&gt;=기준정보!$H$1,E1140-기준정보!$H$1,0))))</f>
        <v>0</v>
      </c>
      <c r="N1140" s="113" t="str">
        <f t="shared" si="210"/>
        <v/>
      </c>
      <c r="O1140" s="114" t="str">
        <f t="shared" si="211"/>
        <v/>
      </c>
      <c r="P1140" s="120">
        <f t="shared" si="212"/>
        <v>0</v>
      </c>
      <c r="Q1140" s="120">
        <f t="shared" si="213"/>
        <v>0</v>
      </c>
      <c r="R1140" s="120">
        <f t="shared" si="216"/>
        <v>0</v>
      </c>
      <c r="S1140" s="120">
        <f t="shared" si="214"/>
        <v>0</v>
      </c>
      <c r="T1140" s="120" t="str">
        <f t="shared" si="206"/>
        <v/>
      </c>
      <c r="U1140" s="113">
        <f>IFERROR(IF(P1140&lt;8,기준정보!$H$7-N1140,0),0)</f>
        <v>0</v>
      </c>
      <c r="V1140" s="120">
        <f t="shared" si="215"/>
        <v>0</v>
      </c>
      <c r="W1140" s="110"/>
    </row>
    <row r="1141" spans="1:23">
      <c r="A1141" s="89" t="s">
        <v>1433</v>
      </c>
      <c r="B1141" s="89" t="s">
        <v>288</v>
      </c>
      <c r="C1141" s="89" t="s">
        <v>45</v>
      </c>
      <c r="D1141" s="89" t="s">
        <v>50</v>
      </c>
      <c r="E1141" s="89" t="s">
        <v>50</v>
      </c>
      <c r="F1141" s="102">
        <f t="shared" si="205"/>
        <v>43918</v>
      </c>
      <c r="G1141" s="125" t="str">
        <f t="shared" si="207"/>
        <v>3월</v>
      </c>
      <c r="H1141" s="108">
        <f t="shared" si="208"/>
        <v>6</v>
      </c>
      <c r="I1141" s="108" t="str">
        <f>VLOOKUP(H1141,기준정보!D:E,2,FALSE)</f>
        <v>토</v>
      </c>
      <c r="J1141" s="110" t="str">
        <f>IFERROR(VLOOKUP(F1141,기준정보!A:B,2,FALSE),"")</f>
        <v/>
      </c>
      <c r="K1141" s="110" t="str">
        <f t="shared" si="209"/>
        <v>휴무</v>
      </c>
      <c r="L1141" s="113" t="str">
        <f>IFERROR(IF(E1141-D1141&lt;0,기준정보!$H$11-공여사들_가공!D1141+공여사들_가공!E1141,E1141-D1141),"")</f>
        <v/>
      </c>
      <c r="M1141" s="113">
        <f>IF(E1141&gt;=기준정보!$H$4,기준정보!$H$6,IF(E1141&gt;=기준정보!$H$3,E1141-기준정보!$H$3,IF(E1141&gt;=기준정보!$H$2,기준정보!$H$5,IF(E1141&gt;=기준정보!$H$1,E1141-기준정보!$H$1,0))))</f>
        <v>0</v>
      </c>
      <c r="N1141" s="113" t="str">
        <f t="shared" si="210"/>
        <v/>
      </c>
      <c r="O1141" s="114" t="str">
        <f t="shared" si="211"/>
        <v/>
      </c>
      <c r="P1141" s="120">
        <f t="shared" si="212"/>
        <v>0</v>
      </c>
      <c r="Q1141" s="120">
        <f t="shared" si="213"/>
        <v>0</v>
      </c>
      <c r="R1141" s="120">
        <f t="shared" si="216"/>
        <v>0</v>
      </c>
      <c r="S1141" s="120">
        <f t="shared" si="214"/>
        <v>0</v>
      </c>
      <c r="T1141" s="120" t="str">
        <f t="shared" si="206"/>
        <v/>
      </c>
      <c r="U1141" s="113">
        <f>IFERROR(IF(P1141&lt;8,기준정보!$H$7-N1141,0),0)</f>
        <v>0</v>
      </c>
      <c r="V1141" s="120">
        <f t="shared" si="215"/>
        <v>0</v>
      </c>
      <c r="W1141" s="110"/>
    </row>
    <row r="1142" spans="1:23">
      <c r="A1142" s="89" t="s">
        <v>1433</v>
      </c>
      <c r="B1142" s="89" t="s">
        <v>289</v>
      </c>
      <c r="C1142" s="89" t="s">
        <v>44</v>
      </c>
      <c r="D1142" s="89" t="s">
        <v>50</v>
      </c>
      <c r="E1142" s="89" t="s">
        <v>50</v>
      </c>
      <c r="F1142" s="102">
        <f t="shared" si="205"/>
        <v>43918</v>
      </c>
      <c r="G1142" s="125" t="str">
        <f t="shared" si="207"/>
        <v>3월</v>
      </c>
      <c r="H1142" s="108">
        <f t="shared" si="208"/>
        <v>6</v>
      </c>
      <c r="I1142" s="108" t="str">
        <f>VLOOKUP(H1142,기준정보!D:E,2,FALSE)</f>
        <v>토</v>
      </c>
      <c r="J1142" s="110" t="str">
        <f>IFERROR(VLOOKUP(F1142,기준정보!A:B,2,FALSE),"")</f>
        <v/>
      </c>
      <c r="K1142" s="110" t="str">
        <f t="shared" si="209"/>
        <v>휴무</v>
      </c>
      <c r="L1142" s="113" t="str">
        <f>IFERROR(IF(E1142-D1142&lt;0,기준정보!$H$11-공여사들_가공!D1142+공여사들_가공!E1142,E1142-D1142),"")</f>
        <v/>
      </c>
      <c r="M1142" s="113">
        <f>IF(E1142&gt;=기준정보!$H$4,기준정보!$H$6,IF(E1142&gt;=기준정보!$H$3,E1142-기준정보!$H$3,IF(E1142&gt;=기준정보!$H$2,기준정보!$H$5,IF(E1142&gt;=기준정보!$H$1,E1142-기준정보!$H$1,0))))</f>
        <v>0</v>
      </c>
      <c r="N1142" s="113" t="str">
        <f t="shared" si="210"/>
        <v/>
      </c>
      <c r="O1142" s="114" t="str">
        <f t="shared" si="211"/>
        <v/>
      </c>
      <c r="P1142" s="120">
        <f t="shared" si="212"/>
        <v>0</v>
      </c>
      <c r="Q1142" s="120">
        <f t="shared" si="213"/>
        <v>0</v>
      </c>
      <c r="R1142" s="120">
        <f t="shared" si="216"/>
        <v>0</v>
      </c>
      <c r="S1142" s="120">
        <f t="shared" si="214"/>
        <v>0</v>
      </c>
      <c r="T1142" s="120" t="str">
        <f t="shared" si="206"/>
        <v/>
      </c>
      <c r="U1142" s="113">
        <f>IFERROR(IF(P1142&lt;8,기준정보!$H$7-N1142,0),0)</f>
        <v>0</v>
      </c>
      <c r="V1142" s="120">
        <f t="shared" si="215"/>
        <v>0</v>
      </c>
      <c r="W1142" s="110"/>
    </row>
    <row r="1143" spans="1:23">
      <c r="A1143" s="89" t="s">
        <v>1433</v>
      </c>
      <c r="B1143" s="89" t="s">
        <v>290</v>
      </c>
      <c r="C1143" s="89" t="s">
        <v>49</v>
      </c>
      <c r="D1143" s="89" t="s">
        <v>50</v>
      </c>
      <c r="E1143" s="89" t="s">
        <v>50</v>
      </c>
      <c r="F1143" s="102">
        <f t="shared" si="205"/>
        <v>43918</v>
      </c>
      <c r="G1143" s="125" t="str">
        <f t="shared" si="207"/>
        <v>3월</v>
      </c>
      <c r="H1143" s="108">
        <f t="shared" si="208"/>
        <v>6</v>
      </c>
      <c r="I1143" s="108" t="str">
        <f>VLOOKUP(H1143,기준정보!D:E,2,FALSE)</f>
        <v>토</v>
      </c>
      <c r="J1143" s="110" t="str">
        <f>IFERROR(VLOOKUP(F1143,기준정보!A:B,2,FALSE),"")</f>
        <v/>
      </c>
      <c r="K1143" s="110" t="str">
        <f t="shared" si="209"/>
        <v>휴무</v>
      </c>
      <c r="L1143" s="113" t="str">
        <f>IFERROR(IF(E1143-D1143&lt;0,기준정보!$H$11-공여사들_가공!D1143+공여사들_가공!E1143,E1143-D1143),"")</f>
        <v/>
      </c>
      <c r="M1143" s="113">
        <f>IF(E1143&gt;=기준정보!$H$4,기준정보!$H$6,IF(E1143&gt;=기준정보!$H$3,E1143-기준정보!$H$3,IF(E1143&gt;=기준정보!$H$2,기준정보!$H$5,IF(E1143&gt;=기준정보!$H$1,E1143-기준정보!$H$1,0))))</f>
        <v>0</v>
      </c>
      <c r="N1143" s="113" t="str">
        <f t="shared" si="210"/>
        <v/>
      </c>
      <c r="O1143" s="114" t="str">
        <f t="shared" si="211"/>
        <v/>
      </c>
      <c r="P1143" s="120">
        <f t="shared" si="212"/>
        <v>0</v>
      </c>
      <c r="Q1143" s="120">
        <f t="shared" si="213"/>
        <v>0</v>
      </c>
      <c r="R1143" s="120">
        <f t="shared" si="216"/>
        <v>0</v>
      </c>
      <c r="S1143" s="120">
        <f t="shared" si="214"/>
        <v>0</v>
      </c>
      <c r="T1143" s="120" t="str">
        <f t="shared" si="206"/>
        <v/>
      </c>
      <c r="U1143" s="113">
        <f>IFERROR(IF(P1143&lt;8,기준정보!$H$7-N1143,0),0)</f>
        <v>0</v>
      </c>
      <c r="V1143" s="120">
        <f t="shared" si="215"/>
        <v>0</v>
      </c>
      <c r="W1143" s="110"/>
    </row>
    <row r="1144" spans="1:23">
      <c r="A1144" s="89" t="s">
        <v>1433</v>
      </c>
      <c r="B1144" s="89" t="s">
        <v>291</v>
      </c>
      <c r="C1144" s="89" t="s">
        <v>309</v>
      </c>
      <c r="D1144" s="89" t="s">
        <v>50</v>
      </c>
      <c r="E1144" s="89" t="s">
        <v>50</v>
      </c>
      <c r="F1144" s="102">
        <f t="shared" si="205"/>
        <v>43918</v>
      </c>
      <c r="G1144" s="125" t="str">
        <f t="shared" si="207"/>
        <v>3월</v>
      </c>
      <c r="H1144" s="108">
        <f t="shared" si="208"/>
        <v>6</v>
      </c>
      <c r="I1144" s="108" t="str">
        <f>VLOOKUP(H1144,기준정보!D:E,2,FALSE)</f>
        <v>토</v>
      </c>
      <c r="J1144" s="110" t="str">
        <f>IFERROR(VLOOKUP(F1144,기준정보!A:B,2,FALSE),"")</f>
        <v/>
      </c>
      <c r="K1144" s="110" t="str">
        <f t="shared" si="209"/>
        <v>휴무</v>
      </c>
      <c r="L1144" s="113" t="str">
        <f>IFERROR(IF(E1144-D1144&lt;0,기준정보!$H$11-공여사들_가공!D1144+공여사들_가공!E1144,E1144-D1144),"")</f>
        <v/>
      </c>
      <c r="M1144" s="113">
        <f>IF(E1144&gt;=기준정보!$H$4,기준정보!$H$6,IF(E1144&gt;=기준정보!$H$3,E1144-기준정보!$H$3,IF(E1144&gt;=기준정보!$H$2,기준정보!$H$5,IF(E1144&gt;=기준정보!$H$1,E1144-기준정보!$H$1,0))))</f>
        <v>0</v>
      </c>
      <c r="N1144" s="113" t="str">
        <f t="shared" si="210"/>
        <v/>
      </c>
      <c r="O1144" s="114" t="str">
        <f t="shared" si="211"/>
        <v/>
      </c>
      <c r="P1144" s="120">
        <f t="shared" si="212"/>
        <v>0</v>
      </c>
      <c r="Q1144" s="120">
        <f t="shared" si="213"/>
        <v>0</v>
      </c>
      <c r="R1144" s="120">
        <f t="shared" si="216"/>
        <v>0</v>
      </c>
      <c r="S1144" s="120">
        <f t="shared" si="214"/>
        <v>0</v>
      </c>
      <c r="T1144" s="120" t="str">
        <f t="shared" si="206"/>
        <v/>
      </c>
      <c r="U1144" s="113">
        <f>IFERROR(IF(P1144&lt;8,기준정보!$H$7-N1144,0),0)</f>
        <v>0</v>
      </c>
      <c r="V1144" s="120">
        <f t="shared" si="215"/>
        <v>0</v>
      </c>
      <c r="W1144" s="110"/>
    </row>
    <row r="1145" spans="1:23">
      <c r="A1145" s="89" t="s">
        <v>1433</v>
      </c>
      <c r="B1145" s="89" t="s">
        <v>292</v>
      </c>
      <c r="C1145" s="89" t="s">
        <v>45</v>
      </c>
      <c r="D1145" s="89" t="s">
        <v>50</v>
      </c>
      <c r="E1145" s="89" t="s">
        <v>50</v>
      </c>
      <c r="F1145" s="102">
        <f t="shared" si="205"/>
        <v>43918</v>
      </c>
      <c r="G1145" s="125" t="str">
        <f t="shared" si="207"/>
        <v>3월</v>
      </c>
      <c r="H1145" s="108">
        <f t="shared" si="208"/>
        <v>6</v>
      </c>
      <c r="I1145" s="108" t="str">
        <f>VLOOKUP(H1145,기준정보!D:E,2,FALSE)</f>
        <v>토</v>
      </c>
      <c r="J1145" s="110" t="str">
        <f>IFERROR(VLOOKUP(F1145,기준정보!A:B,2,FALSE),"")</f>
        <v/>
      </c>
      <c r="K1145" s="110" t="str">
        <f t="shared" si="209"/>
        <v>휴무</v>
      </c>
      <c r="L1145" s="113" t="str">
        <f>IFERROR(IF(E1145-D1145&lt;0,기준정보!$H$11-공여사들_가공!D1145+공여사들_가공!E1145,E1145-D1145),"")</f>
        <v/>
      </c>
      <c r="M1145" s="113">
        <f>IF(E1145&gt;=기준정보!$H$4,기준정보!$H$6,IF(E1145&gt;=기준정보!$H$3,E1145-기준정보!$H$3,IF(E1145&gt;=기준정보!$H$2,기준정보!$H$5,IF(E1145&gt;=기준정보!$H$1,E1145-기준정보!$H$1,0))))</f>
        <v>0</v>
      </c>
      <c r="N1145" s="113" t="str">
        <f t="shared" si="210"/>
        <v/>
      </c>
      <c r="O1145" s="114" t="str">
        <f t="shared" si="211"/>
        <v/>
      </c>
      <c r="P1145" s="120">
        <f t="shared" si="212"/>
        <v>0</v>
      </c>
      <c r="Q1145" s="120">
        <f t="shared" si="213"/>
        <v>0</v>
      </c>
      <c r="R1145" s="120">
        <f t="shared" si="216"/>
        <v>0</v>
      </c>
      <c r="S1145" s="120">
        <f t="shared" si="214"/>
        <v>0</v>
      </c>
      <c r="T1145" s="120" t="str">
        <f t="shared" si="206"/>
        <v/>
      </c>
      <c r="U1145" s="113">
        <f>IFERROR(IF(P1145&lt;8,기준정보!$H$7-N1145,0),0)</f>
        <v>0</v>
      </c>
      <c r="V1145" s="120">
        <f t="shared" si="215"/>
        <v>0</v>
      </c>
      <c r="W1145" s="110"/>
    </row>
    <row r="1146" spans="1:23">
      <c r="A1146" s="89" t="s">
        <v>287</v>
      </c>
      <c r="B1146" s="89" t="s">
        <v>294</v>
      </c>
      <c r="C1146" s="89" t="s">
        <v>45</v>
      </c>
      <c r="D1146" s="89" t="s">
        <v>50</v>
      </c>
      <c r="E1146" s="89" t="s">
        <v>50</v>
      </c>
      <c r="F1146" s="102">
        <f t="shared" si="205"/>
        <v>43919</v>
      </c>
      <c r="G1146" s="125" t="str">
        <f t="shared" si="207"/>
        <v>3월</v>
      </c>
      <c r="H1146" s="108">
        <f t="shared" si="208"/>
        <v>7</v>
      </c>
      <c r="I1146" s="108" t="str">
        <f>VLOOKUP(H1146,기준정보!D:E,2,FALSE)</f>
        <v>일</v>
      </c>
      <c r="J1146" s="110" t="str">
        <f>IFERROR(VLOOKUP(F1146,기준정보!A:B,2,FALSE),"")</f>
        <v/>
      </c>
      <c r="K1146" s="110" t="str">
        <f t="shared" si="209"/>
        <v>휴무</v>
      </c>
      <c r="L1146" s="113" t="str">
        <f>IFERROR(IF(E1146-D1146&lt;0,기준정보!$H$11-공여사들_가공!D1146+공여사들_가공!E1146,E1146-D1146),"")</f>
        <v/>
      </c>
      <c r="M1146" s="113">
        <f>IF(E1146&gt;=기준정보!$H$4,기준정보!$H$6,IF(E1146&gt;=기준정보!$H$3,E1146-기준정보!$H$3,IF(E1146&gt;=기준정보!$H$2,기준정보!$H$5,IF(E1146&gt;=기준정보!$H$1,E1146-기준정보!$H$1,0))))</f>
        <v>0</v>
      </c>
      <c r="N1146" s="113" t="str">
        <f t="shared" si="210"/>
        <v/>
      </c>
      <c r="O1146" s="114" t="str">
        <f t="shared" si="211"/>
        <v/>
      </c>
      <c r="P1146" s="120">
        <f t="shared" si="212"/>
        <v>0</v>
      </c>
      <c r="Q1146" s="120">
        <f t="shared" si="213"/>
        <v>0</v>
      </c>
      <c r="R1146" s="120">
        <f t="shared" si="216"/>
        <v>0</v>
      </c>
      <c r="S1146" s="120">
        <f t="shared" si="214"/>
        <v>0</v>
      </c>
      <c r="T1146" s="120" t="str">
        <f t="shared" si="206"/>
        <v/>
      </c>
      <c r="U1146" s="113">
        <f>IFERROR(IF(P1146&lt;8,기준정보!$H$7-N1146,0),0)</f>
        <v>0</v>
      </c>
      <c r="V1146" s="120">
        <f t="shared" si="215"/>
        <v>0</v>
      </c>
      <c r="W1146" s="110"/>
    </row>
    <row r="1147" spans="1:23">
      <c r="A1147" s="89" t="s">
        <v>287</v>
      </c>
      <c r="B1147" s="89" t="s">
        <v>295</v>
      </c>
      <c r="C1147" s="89" t="s">
        <v>43</v>
      </c>
      <c r="D1147" s="89" t="s">
        <v>50</v>
      </c>
      <c r="E1147" s="89" t="s">
        <v>50</v>
      </c>
      <c r="F1147" s="102">
        <f t="shared" si="205"/>
        <v>43919</v>
      </c>
      <c r="G1147" s="125" t="str">
        <f t="shared" si="207"/>
        <v>3월</v>
      </c>
      <c r="H1147" s="108">
        <f t="shared" si="208"/>
        <v>7</v>
      </c>
      <c r="I1147" s="108" t="str">
        <f>VLOOKUP(H1147,기준정보!D:E,2,FALSE)</f>
        <v>일</v>
      </c>
      <c r="J1147" s="110" t="str">
        <f>IFERROR(VLOOKUP(F1147,기준정보!A:B,2,FALSE),"")</f>
        <v/>
      </c>
      <c r="K1147" s="110" t="str">
        <f t="shared" si="209"/>
        <v>휴무</v>
      </c>
      <c r="L1147" s="113" t="str">
        <f>IFERROR(IF(E1147-D1147&lt;0,기준정보!$H$11-공여사들_가공!D1147+공여사들_가공!E1147,E1147-D1147),"")</f>
        <v/>
      </c>
      <c r="M1147" s="113">
        <f>IF(E1147&gt;=기준정보!$H$4,기준정보!$H$6,IF(E1147&gt;=기준정보!$H$3,E1147-기준정보!$H$3,IF(E1147&gt;=기준정보!$H$2,기준정보!$H$5,IF(E1147&gt;=기준정보!$H$1,E1147-기준정보!$H$1,0))))</f>
        <v>0</v>
      </c>
      <c r="N1147" s="113" t="str">
        <f t="shared" si="210"/>
        <v/>
      </c>
      <c r="O1147" s="114" t="str">
        <f t="shared" si="211"/>
        <v/>
      </c>
      <c r="P1147" s="120">
        <f t="shared" si="212"/>
        <v>0</v>
      </c>
      <c r="Q1147" s="120">
        <f t="shared" si="213"/>
        <v>0</v>
      </c>
      <c r="R1147" s="120">
        <f t="shared" si="216"/>
        <v>0</v>
      </c>
      <c r="S1147" s="120">
        <f t="shared" si="214"/>
        <v>0</v>
      </c>
      <c r="T1147" s="120" t="str">
        <f t="shared" si="206"/>
        <v/>
      </c>
      <c r="U1147" s="113">
        <f>IFERROR(IF(P1147&lt;8,기준정보!$H$7-N1147,0),0)</f>
        <v>0</v>
      </c>
      <c r="V1147" s="120">
        <f t="shared" si="215"/>
        <v>0</v>
      </c>
      <c r="W1147" s="110"/>
    </row>
    <row r="1148" spans="1:23">
      <c r="A1148" s="89" t="s">
        <v>287</v>
      </c>
      <c r="B1148" s="89" t="s">
        <v>296</v>
      </c>
      <c r="C1148" s="89" t="s">
        <v>46</v>
      </c>
      <c r="D1148" s="89" t="s">
        <v>50</v>
      </c>
      <c r="E1148" s="89" t="s">
        <v>50</v>
      </c>
      <c r="F1148" s="102">
        <f t="shared" si="205"/>
        <v>43919</v>
      </c>
      <c r="G1148" s="125" t="str">
        <f t="shared" si="207"/>
        <v>3월</v>
      </c>
      <c r="H1148" s="108">
        <f t="shared" si="208"/>
        <v>7</v>
      </c>
      <c r="I1148" s="108" t="str">
        <f>VLOOKUP(H1148,기준정보!D:E,2,FALSE)</f>
        <v>일</v>
      </c>
      <c r="J1148" s="110" t="str">
        <f>IFERROR(VLOOKUP(F1148,기준정보!A:B,2,FALSE),"")</f>
        <v/>
      </c>
      <c r="K1148" s="110" t="str">
        <f t="shared" si="209"/>
        <v>휴무</v>
      </c>
      <c r="L1148" s="113" t="str">
        <f>IFERROR(IF(E1148-D1148&lt;0,기준정보!$H$11-공여사들_가공!D1148+공여사들_가공!E1148,E1148-D1148),"")</f>
        <v/>
      </c>
      <c r="M1148" s="113">
        <f>IF(E1148&gt;=기준정보!$H$4,기준정보!$H$6,IF(E1148&gt;=기준정보!$H$3,E1148-기준정보!$H$3,IF(E1148&gt;=기준정보!$H$2,기준정보!$H$5,IF(E1148&gt;=기준정보!$H$1,E1148-기준정보!$H$1,0))))</f>
        <v>0</v>
      </c>
      <c r="N1148" s="113" t="str">
        <f t="shared" si="210"/>
        <v/>
      </c>
      <c r="O1148" s="114" t="str">
        <f t="shared" si="211"/>
        <v/>
      </c>
      <c r="P1148" s="120">
        <f t="shared" si="212"/>
        <v>0</v>
      </c>
      <c r="Q1148" s="120">
        <f t="shared" si="213"/>
        <v>0</v>
      </c>
      <c r="R1148" s="120">
        <f t="shared" si="216"/>
        <v>0</v>
      </c>
      <c r="S1148" s="120">
        <f t="shared" si="214"/>
        <v>0</v>
      </c>
      <c r="T1148" s="120" t="str">
        <f t="shared" si="206"/>
        <v/>
      </c>
      <c r="U1148" s="113">
        <f>IFERROR(IF(P1148&lt;8,기준정보!$H$7-N1148,0),0)</f>
        <v>0</v>
      </c>
      <c r="V1148" s="120">
        <f t="shared" si="215"/>
        <v>0</v>
      </c>
      <c r="W1148" s="110"/>
    </row>
    <row r="1149" spans="1:23">
      <c r="A1149" s="89" t="s">
        <v>287</v>
      </c>
      <c r="B1149" s="89" t="s">
        <v>297</v>
      </c>
      <c r="C1149" s="89" t="s">
        <v>45</v>
      </c>
      <c r="D1149" s="89" t="s">
        <v>50</v>
      </c>
      <c r="E1149" s="89" t="s">
        <v>50</v>
      </c>
      <c r="F1149" s="102">
        <f t="shared" si="205"/>
        <v>43919</v>
      </c>
      <c r="G1149" s="125" t="str">
        <f t="shared" si="207"/>
        <v>3월</v>
      </c>
      <c r="H1149" s="108">
        <f t="shared" si="208"/>
        <v>7</v>
      </c>
      <c r="I1149" s="108" t="str">
        <f>VLOOKUP(H1149,기준정보!D:E,2,FALSE)</f>
        <v>일</v>
      </c>
      <c r="J1149" s="110" t="str">
        <f>IFERROR(VLOOKUP(F1149,기준정보!A:B,2,FALSE),"")</f>
        <v/>
      </c>
      <c r="K1149" s="110" t="str">
        <f t="shared" si="209"/>
        <v>휴무</v>
      </c>
      <c r="L1149" s="113" t="str">
        <f>IFERROR(IF(E1149-D1149&lt;0,기준정보!$H$11-공여사들_가공!D1149+공여사들_가공!E1149,E1149-D1149),"")</f>
        <v/>
      </c>
      <c r="M1149" s="113">
        <f>IF(E1149&gt;=기준정보!$H$4,기준정보!$H$6,IF(E1149&gt;=기준정보!$H$3,E1149-기준정보!$H$3,IF(E1149&gt;=기준정보!$H$2,기준정보!$H$5,IF(E1149&gt;=기준정보!$H$1,E1149-기준정보!$H$1,0))))</f>
        <v>0</v>
      </c>
      <c r="N1149" s="113" t="str">
        <f t="shared" si="210"/>
        <v/>
      </c>
      <c r="O1149" s="114" t="str">
        <f t="shared" si="211"/>
        <v/>
      </c>
      <c r="P1149" s="120">
        <f t="shared" si="212"/>
        <v>0</v>
      </c>
      <c r="Q1149" s="120">
        <f t="shared" si="213"/>
        <v>0</v>
      </c>
      <c r="R1149" s="120">
        <f t="shared" si="216"/>
        <v>0</v>
      </c>
      <c r="S1149" s="120">
        <f t="shared" si="214"/>
        <v>0</v>
      </c>
      <c r="T1149" s="120" t="str">
        <f t="shared" si="206"/>
        <v/>
      </c>
      <c r="U1149" s="113">
        <f>IFERROR(IF(P1149&lt;8,기준정보!$H$7-N1149,0),0)</f>
        <v>0</v>
      </c>
      <c r="V1149" s="120">
        <f t="shared" si="215"/>
        <v>0</v>
      </c>
      <c r="W1149" s="110"/>
    </row>
    <row r="1150" spans="1:23">
      <c r="A1150" s="89" t="s">
        <v>287</v>
      </c>
      <c r="B1150" s="89" t="s">
        <v>298</v>
      </c>
      <c r="C1150" s="89" t="s">
        <v>48</v>
      </c>
      <c r="D1150" s="89" t="s">
        <v>821</v>
      </c>
      <c r="E1150" s="89" t="s">
        <v>178</v>
      </c>
      <c r="F1150" s="102">
        <f t="shared" si="205"/>
        <v>43919</v>
      </c>
      <c r="G1150" s="125" t="str">
        <f t="shared" si="207"/>
        <v>3월</v>
      </c>
      <c r="H1150" s="108">
        <f t="shared" si="208"/>
        <v>7</v>
      </c>
      <c r="I1150" s="108" t="str">
        <f>VLOOKUP(H1150,기준정보!D:E,2,FALSE)</f>
        <v>일</v>
      </c>
      <c r="J1150" s="110" t="str">
        <f>IFERROR(VLOOKUP(F1150,기준정보!A:B,2,FALSE),"")</f>
        <v/>
      </c>
      <c r="K1150" s="110" t="str">
        <f t="shared" si="209"/>
        <v>휴무</v>
      </c>
      <c r="L1150" s="113">
        <f>IFERROR(IF(E1150-D1150&lt;0,기준정보!$H$11-공여사들_가공!D1150+공여사들_가공!E1150,E1150-D1150),"")</f>
        <v>0.50009259259259276</v>
      </c>
      <c r="M1150" s="113" t="str">
        <f>IF(E1150&gt;=기준정보!$H$4,기준정보!$H$6,IF(E1150&gt;=기준정보!$H$3,E1150-기준정보!$H$3,IF(E1150&gt;=기준정보!$H$2,기준정보!$H$5,IF(E1150&gt;=기준정보!$H$1,E1150-기준정보!$H$1,0))))</f>
        <v>2:00:00</v>
      </c>
      <c r="N1150" s="113">
        <f t="shared" si="210"/>
        <v>0.41675925925925944</v>
      </c>
      <c r="O1150" s="114">
        <f t="shared" si="211"/>
        <v>10.002222222222223</v>
      </c>
      <c r="P1150" s="120">
        <f t="shared" si="212"/>
        <v>10</v>
      </c>
      <c r="Q1150" s="120">
        <f t="shared" si="213"/>
        <v>8</v>
      </c>
      <c r="R1150" s="120">
        <f t="shared" si="216"/>
        <v>2</v>
      </c>
      <c r="S1150" s="120">
        <f t="shared" si="214"/>
        <v>0</v>
      </c>
      <c r="T1150" s="120" t="str">
        <f t="shared" si="206"/>
        <v>특</v>
      </c>
      <c r="U1150" s="113">
        <f>IFERROR(IF(P1150&lt;8,기준정보!$H$7-N1150,0),0)</f>
        <v>0</v>
      </c>
      <c r="V1150" s="120">
        <f t="shared" si="215"/>
        <v>0</v>
      </c>
      <c r="W1150" s="110"/>
    </row>
    <row r="1151" spans="1:23">
      <c r="A1151" s="89" t="s">
        <v>287</v>
      </c>
      <c r="B1151" s="89" t="s">
        <v>299</v>
      </c>
      <c r="C1151" s="89" t="s">
        <v>47</v>
      </c>
      <c r="D1151" s="89" t="s">
        <v>50</v>
      </c>
      <c r="E1151" s="89" t="s">
        <v>50</v>
      </c>
      <c r="F1151" s="102">
        <f t="shared" si="205"/>
        <v>43919</v>
      </c>
      <c r="G1151" s="125" t="str">
        <f t="shared" si="207"/>
        <v>3월</v>
      </c>
      <c r="H1151" s="108">
        <f t="shared" si="208"/>
        <v>7</v>
      </c>
      <c r="I1151" s="108" t="str">
        <f>VLOOKUP(H1151,기준정보!D:E,2,FALSE)</f>
        <v>일</v>
      </c>
      <c r="J1151" s="110" t="str">
        <f>IFERROR(VLOOKUP(F1151,기준정보!A:B,2,FALSE),"")</f>
        <v/>
      </c>
      <c r="K1151" s="110" t="str">
        <f t="shared" si="209"/>
        <v>휴무</v>
      </c>
      <c r="L1151" s="113" t="str">
        <f>IFERROR(IF(E1151-D1151&lt;0,기준정보!$H$11-공여사들_가공!D1151+공여사들_가공!E1151,E1151-D1151),"")</f>
        <v/>
      </c>
      <c r="M1151" s="113">
        <f>IF(E1151&gt;=기준정보!$H$4,기준정보!$H$6,IF(E1151&gt;=기준정보!$H$3,E1151-기준정보!$H$3,IF(E1151&gt;=기준정보!$H$2,기준정보!$H$5,IF(E1151&gt;=기준정보!$H$1,E1151-기준정보!$H$1,0))))</f>
        <v>0</v>
      </c>
      <c r="N1151" s="113" t="str">
        <f t="shared" si="210"/>
        <v/>
      </c>
      <c r="O1151" s="114" t="str">
        <f t="shared" si="211"/>
        <v/>
      </c>
      <c r="P1151" s="120">
        <f t="shared" si="212"/>
        <v>0</v>
      </c>
      <c r="Q1151" s="120">
        <f t="shared" si="213"/>
        <v>0</v>
      </c>
      <c r="R1151" s="120">
        <f t="shared" si="216"/>
        <v>0</v>
      </c>
      <c r="S1151" s="120">
        <f t="shared" si="214"/>
        <v>0</v>
      </c>
      <c r="T1151" s="120" t="str">
        <f t="shared" si="206"/>
        <v/>
      </c>
      <c r="U1151" s="113">
        <f>IFERROR(IF(P1151&lt;8,기준정보!$H$7-N1151,0),0)</f>
        <v>0</v>
      </c>
      <c r="V1151" s="120">
        <f t="shared" si="215"/>
        <v>0</v>
      </c>
      <c r="W1151" s="110"/>
    </row>
    <row r="1152" spans="1:23">
      <c r="A1152" s="89" t="s">
        <v>287</v>
      </c>
      <c r="B1152" s="89" t="s">
        <v>300</v>
      </c>
      <c r="C1152" s="89" t="s">
        <v>47</v>
      </c>
      <c r="D1152" s="89" t="s">
        <v>50</v>
      </c>
      <c r="E1152" s="89" t="s">
        <v>1436</v>
      </c>
      <c r="F1152" s="102">
        <f t="shared" si="205"/>
        <v>43919</v>
      </c>
      <c r="G1152" s="125" t="str">
        <f t="shared" si="207"/>
        <v>3월</v>
      </c>
      <c r="H1152" s="108">
        <f t="shared" si="208"/>
        <v>7</v>
      </c>
      <c r="I1152" s="108" t="str">
        <f>VLOOKUP(H1152,기준정보!D:E,2,FALSE)</f>
        <v>일</v>
      </c>
      <c r="J1152" s="110" t="str">
        <f>IFERROR(VLOOKUP(F1152,기준정보!A:B,2,FALSE),"")</f>
        <v/>
      </c>
      <c r="K1152" s="110" t="str">
        <f t="shared" si="209"/>
        <v>휴무</v>
      </c>
      <c r="L1152" s="113" t="str">
        <f>IFERROR(IF(E1152-D1152&lt;0,기준정보!$H$11-공여사들_가공!D1152+공여사들_가공!E1152,E1152-D1152),"")</f>
        <v/>
      </c>
      <c r="M1152" s="113" t="str">
        <f>IF(E1152&gt;=기준정보!$H$4,기준정보!$H$6,IF(E1152&gt;=기준정보!$H$3,E1152-기준정보!$H$3,IF(E1152&gt;=기준정보!$H$2,기준정보!$H$5,IF(E1152&gt;=기준정보!$H$1,E1152-기준정보!$H$1,0))))</f>
        <v>2:00:00</v>
      </c>
      <c r="N1152" s="113" t="str">
        <f t="shared" si="210"/>
        <v/>
      </c>
      <c r="O1152" s="114" t="str">
        <f t="shared" si="211"/>
        <v/>
      </c>
      <c r="P1152" s="120">
        <f t="shared" si="212"/>
        <v>0</v>
      </c>
      <c r="Q1152" s="120">
        <f t="shared" si="213"/>
        <v>0</v>
      </c>
      <c r="R1152" s="120">
        <f t="shared" si="216"/>
        <v>0</v>
      </c>
      <c r="S1152" s="120">
        <f t="shared" si="214"/>
        <v>0</v>
      </c>
      <c r="T1152" s="120" t="str">
        <f t="shared" si="206"/>
        <v/>
      </c>
      <c r="U1152" s="113">
        <f>IFERROR(IF(P1152&lt;8,기준정보!$H$7-N1152,0),0)</f>
        <v>0</v>
      </c>
      <c r="V1152" s="120">
        <f t="shared" si="215"/>
        <v>0</v>
      </c>
      <c r="W1152" s="110"/>
    </row>
    <row r="1153" spans="1:23">
      <c r="A1153" s="89" t="s">
        <v>287</v>
      </c>
      <c r="B1153" s="89" t="s">
        <v>301</v>
      </c>
      <c r="C1153" s="89" t="s">
        <v>44</v>
      </c>
      <c r="D1153" s="89" t="s">
        <v>50</v>
      </c>
      <c r="E1153" s="89" t="s">
        <v>50</v>
      </c>
      <c r="F1153" s="102">
        <f t="shared" si="205"/>
        <v>43919</v>
      </c>
      <c r="G1153" s="125" t="str">
        <f t="shared" si="207"/>
        <v>3월</v>
      </c>
      <c r="H1153" s="108">
        <f t="shared" si="208"/>
        <v>7</v>
      </c>
      <c r="I1153" s="108" t="str">
        <f>VLOOKUP(H1153,기준정보!D:E,2,FALSE)</f>
        <v>일</v>
      </c>
      <c r="J1153" s="110" t="str">
        <f>IFERROR(VLOOKUP(F1153,기준정보!A:B,2,FALSE),"")</f>
        <v/>
      </c>
      <c r="K1153" s="110" t="str">
        <f t="shared" si="209"/>
        <v>휴무</v>
      </c>
      <c r="L1153" s="113" t="str">
        <f>IFERROR(IF(E1153-D1153&lt;0,기준정보!$H$11-공여사들_가공!D1153+공여사들_가공!E1153,E1153-D1153),"")</f>
        <v/>
      </c>
      <c r="M1153" s="113">
        <f>IF(E1153&gt;=기준정보!$H$4,기준정보!$H$6,IF(E1153&gt;=기준정보!$H$3,E1153-기준정보!$H$3,IF(E1153&gt;=기준정보!$H$2,기준정보!$H$5,IF(E1153&gt;=기준정보!$H$1,E1153-기준정보!$H$1,0))))</f>
        <v>0</v>
      </c>
      <c r="N1153" s="113" t="str">
        <f t="shared" si="210"/>
        <v/>
      </c>
      <c r="O1153" s="114" t="str">
        <f t="shared" si="211"/>
        <v/>
      </c>
      <c r="P1153" s="120">
        <f t="shared" si="212"/>
        <v>0</v>
      </c>
      <c r="Q1153" s="120">
        <f t="shared" si="213"/>
        <v>0</v>
      </c>
      <c r="R1153" s="120">
        <f t="shared" si="216"/>
        <v>0</v>
      </c>
      <c r="S1153" s="120">
        <f t="shared" si="214"/>
        <v>0</v>
      </c>
      <c r="T1153" s="120" t="str">
        <f t="shared" si="206"/>
        <v/>
      </c>
      <c r="U1153" s="113">
        <f>IFERROR(IF(P1153&lt;8,기준정보!$H$7-N1153,0),0)</f>
        <v>0</v>
      </c>
      <c r="V1153" s="120">
        <f t="shared" si="215"/>
        <v>0</v>
      </c>
      <c r="W1153" s="110"/>
    </row>
    <row r="1154" spans="1:23">
      <c r="A1154" s="89" t="s">
        <v>287</v>
      </c>
      <c r="B1154" s="89" t="s">
        <v>288</v>
      </c>
      <c r="C1154" s="89" t="s">
        <v>45</v>
      </c>
      <c r="D1154" s="89" t="s">
        <v>50</v>
      </c>
      <c r="E1154" s="89" t="s">
        <v>50</v>
      </c>
      <c r="F1154" s="102">
        <f t="shared" ref="F1154:F1184" si="217">DATE(LEFT(A1154,4),MID(A1154,6,2),MID(A1154,9,2))</f>
        <v>43919</v>
      </c>
      <c r="G1154" s="125" t="str">
        <f t="shared" si="207"/>
        <v>3월</v>
      </c>
      <c r="H1154" s="108">
        <f t="shared" si="208"/>
        <v>7</v>
      </c>
      <c r="I1154" s="108" t="str">
        <f>VLOOKUP(H1154,기준정보!D:E,2,FALSE)</f>
        <v>일</v>
      </c>
      <c r="J1154" s="110" t="str">
        <f>IFERROR(VLOOKUP(F1154,기준정보!A:B,2,FALSE),"")</f>
        <v/>
      </c>
      <c r="K1154" s="110" t="str">
        <f t="shared" si="209"/>
        <v>휴무</v>
      </c>
      <c r="L1154" s="113" t="str">
        <f>IFERROR(IF(E1154-D1154&lt;0,기준정보!$H$11-공여사들_가공!D1154+공여사들_가공!E1154,E1154-D1154),"")</f>
        <v/>
      </c>
      <c r="M1154" s="113">
        <f>IF(E1154&gt;=기준정보!$H$4,기준정보!$H$6,IF(E1154&gt;=기준정보!$H$3,E1154-기준정보!$H$3,IF(E1154&gt;=기준정보!$H$2,기준정보!$H$5,IF(E1154&gt;=기준정보!$H$1,E1154-기준정보!$H$1,0))))</f>
        <v>0</v>
      </c>
      <c r="N1154" s="113" t="str">
        <f t="shared" si="210"/>
        <v/>
      </c>
      <c r="O1154" s="114" t="str">
        <f t="shared" si="211"/>
        <v/>
      </c>
      <c r="P1154" s="120">
        <f t="shared" si="212"/>
        <v>0</v>
      </c>
      <c r="Q1154" s="120">
        <f t="shared" si="213"/>
        <v>0</v>
      </c>
      <c r="R1154" s="120">
        <f t="shared" si="216"/>
        <v>0</v>
      </c>
      <c r="S1154" s="120">
        <f t="shared" si="214"/>
        <v>0</v>
      </c>
      <c r="T1154" s="120" t="str">
        <f t="shared" ref="T1154:T1184" si="218">IF(AND(K1154="휴무",P1154&gt;0),"특",IF(P1154&gt;0,"정",""))</f>
        <v/>
      </c>
      <c r="U1154" s="113">
        <f>IFERROR(IF(P1154&lt;8,기준정보!$H$7-N1154,0),0)</f>
        <v>0</v>
      </c>
      <c r="V1154" s="120">
        <f t="shared" si="215"/>
        <v>0</v>
      </c>
      <c r="W1154" s="110"/>
    </row>
    <row r="1155" spans="1:23">
      <c r="A1155" s="89" t="s">
        <v>287</v>
      </c>
      <c r="B1155" s="89" t="s">
        <v>289</v>
      </c>
      <c r="C1155" s="89" t="s">
        <v>44</v>
      </c>
      <c r="D1155" s="89" t="s">
        <v>50</v>
      </c>
      <c r="E1155" s="89" t="s">
        <v>50</v>
      </c>
      <c r="F1155" s="102">
        <f t="shared" si="217"/>
        <v>43919</v>
      </c>
      <c r="G1155" s="125" t="str">
        <f t="shared" ref="G1155:G1184" si="219">MONTH(F1155)&amp;"월"</f>
        <v>3월</v>
      </c>
      <c r="H1155" s="108">
        <f t="shared" ref="H1155:H1184" si="220">WEEKDAY(F1155,2)</f>
        <v>7</v>
      </c>
      <c r="I1155" s="108" t="str">
        <f>VLOOKUP(H1155,기준정보!D:E,2,FALSE)</f>
        <v>일</v>
      </c>
      <c r="J1155" s="110" t="str">
        <f>IFERROR(VLOOKUP(F1155,기준정보!A:B,2,FALSE),"")</f>
        <v/>
      </c>
      <c r="K1155" s="110" t="str">
        <f t="shared" ref="K1155:K1184" si="221">IF(OR(I1155="토",I1155="일"),"휴무",IF(J1155="","정상근무","휴무"))</f>
        <v>휴무</v>
      </c>
      <c r="L1155" s="113" t="str">
        <f>IFERROR(IF(E1155-D1155&lt;0,기준정보!$H$11-공여사들_가공!D1155+공여사들_가공!E1155,E1155-D1155),"")</f>
        <v/>
      </c>
      <c r="M1155" s="113">
        <f>IF(E1155&gt;=기준정보!$H$4,기준정보!$H$6,IF(E1155&gt;=기준정보!$H$3,E1155-기준정보!$H$3,IF(E1155&gt;=기준정보!$H$2,기준정보!$H$5,IF(E1155&gt;=기준정보!$H$1,E1155-기준정보!$H$1,0))))</f>
        <v>0</v>
      </c>
      <c r="N1155" s="113" t="str">
        <f t="shared" ref="N1155:N1184" si="222">IFERROR(L1155-M1155,"")</f>
        <v/>
      </c>
      <c r="O1155" s="114" t="str">
        <f t="shared" ref="O1155:O1184" si="223">IFERROR(HOUR(N1155)+MINUTE(N1155)/60+SECOND(N1155)/3600,"")</f>
        <v/>
      </c>
      <c r="P1155" s="120">
        <f t="shared" ref="P1155:P1184" si="224">IFERROR(ROUNDDOWN(O1155,0),0)</f>
        <v>0</v>
      </c>
      <c r="Q1155" s="120">
        <f t="shared" ref="Q1155:Q1184" si="225">IF(P1155&lt;8,P1155,8)</f>
        <v>0</v>
      </c>
      <c r="R1155" s="120">
        <f t="shared" si="216"/>
        <v>0</v>
      </c>
      <c r="S1155" s="120">
        <f t="shared" ref="S1155:S1184" si="226">P1155-Q1155-R1155</f>
        <v>0</v>
      </c>
      <c r="T1155" s="120" t="str">
        <f t="shared" si="218"/>
        <v/>
      </c>
      <c r="U1155" s="113">
        <f>IFERROR(IF(P1155&lt;8,기준정보!$H$7-N1155,0),0)</f>
        <v>0</v>
      </c>
      <c r="V1155" s="120">
        <f t="shared" ref="V1155:V1184" si="227">ROUND(IFERROR(HOUR(U1155)+MINUTE(U1155)/60+SECOND(U1155)/3600,"")*60,0)</f>
        <v>0</v>
      </c>
      <c r="W1155" s="110"/>
    </row>
    <row r="1156" spans="1:23">
      <c r="A1156" s="89" t="s">
        <v>287</v>
      </c>
      <c r="B1156" s="89" t="s">
        <v>290</v>
      </c>
      <c r="C1156" s="89" t="s">
        <v>49</v>
      </c>
      <c r="D1156" s="89" t="s">
        <v>50</v>
      </c>
      <c r="E1156" s="89" t="s">
        <v>50</v>
      </c>
      <c r="F1156" s="102">
        <f t="shared" si="217"/>
        <v>43919</v>
      </c>
      <c r="G1156" s="125" t="str">
        <f t="shared" si="219"/>
        <v>3월</v>
      </c>
      <c r="H1156" s="108">
        <f t="shared" si="220"/>
        <v>7</v>
      </c>
      <c r="I1156" s="108" t="str">
        <f>VLOOKUP(H1156,기준정보!D:E,2,FALSE)</f>
        <v>일</v>
      </c>
      <c r="J1156" s="110" t="str">
        <f>IFERROR(VLOOKUP(F1156,기준정보!A:B,2,FALSE),"")</f>
        <v/>
      </c>
      <c r="K1156" s="110" t="str">
        <f t="shared" si="221"/>
        <v>휴무</v>
      </c>
      <c r="L1156" s="113" t="str">
        <f>IFERROR(IF(E1156-D1156&lt;0,기준정보!$H$11-공여사들_가공!D1156+공여사들_가공!E1156,E1156-D1156),"")</f>
        <v/>
      </c>
      <c r="M1156" s="113">
        <f>IF(E1156&gt;=기준정보!$H$4,기준정보!$H$6,IF(E1156&gt;=기준정보!$H$3,E1156-기준정보!$H$3,IF(E1156&gt;=기준정보!$H$2,기준정보!$H$5,IF(E1156&gt;=기준정보!$H$1,E1156-기준정보!$H$1,0))))</f>
        <v>0</v>
      </c>
      <c r="N1156" s="113" t="str">
        <f t="shared" si="222"/>
        <v/>
      </c>
      <c r="O1156" s="114" t="str">
        <f t="shared" si="223"/>
        <v/>
      </c>
      <c r="P1156" s="120">
        <f t="shared" si="224"/>
        <v>0</v>
      </c>
      <c r="Q1156" s="120">
        <f t="shared" si="225"/>
        <v>0</v>
      </c>
      <c r="R1156" s="120">
        <f t="shared" si="216"/>
        <v>0</v>
      </c>
      <c r="S1156" s="120">
        <f t="shared" si="226"/>
        <v>0</v>
      </c>
      <c r="T1156" s="120" t="str">
        <f t="shared" si="218"/>
        <v/>
      </c>
      <c r="U1156" s="113">
        <f>IFERROR(IF(P1156&lt;8,기준정보!$H$7-N1156,0),0)</f>
        <v>0</v>
      </c>
      <c r="V1156" s="120">
        <f t="shared" si="227"/>
        <v>0</v>
      </c>
      <c r="W1156" s="110"/>
    </row>
    <row r="1157" spans="1:23">
      <c r="A1157" s="89" t="s">
        <v>287</v>
      </c>
      <c r="B1157" s="89" t="s">
        <v>291</v>
      </c>
      <c r="C1157" s="89" t="s">
        <v>309</v>
      </c>
      <c r="D1157" s="89" t="s">
        <v>50</v>
      </c>
      <c r="E1157" s="89" t="s">
        <v>50</v>
      </c>
      <c r="F1157" s="102">
        <f t="shared" si="217"/>
        <v>43919</v>
      </c>
      <c r="G1157" s="125" t="str">
        <f t="shared" si="219"/>
        <v>3월</v>
      </c>
      <c r="H1157" s="108">
        <f t="shared" si="220"/>
        <v>7</v>
      </c>
      <c r="I1157" s="108" t="str">
        <f>VLOOKUP(H1157,기준정보!D:E,2,FALSE)</f>
        <v>일</v>
      </c>
      <c r="J1157" s="110" t="str">
        <f>IFERROR(VLOOKUP(F1157,기준정보!A:B,2,FALSE),"")</f>
        <v/>
      </c>
      <c r="K1157" s="110" t="str">
        <f t="shared" si="221"/>
        <v>휴무</v>
      </c>
      <c r="L1157" s="113" t="str">
        <f>IFERROR(IF(E1157-D1157&lt;0,기준정보!$H$11-공여사들_가공!D1157+공여사들_가공!E1157,E1157-D1157),"")</f>
        <v/>
      </c>
      <c r="M1157" s="113">
        <f>IF(E1157&gt;=기준정보!$H$4,기준정보!$H$6,IF(E1157&gt;=기준정보!$H$3,E1157-기준정보!$H$3,IF(E1157&gt;=기준정보!$H$2,기준정보!$H$5,IF(E1157&gt;=기준정보!$H$1,E1157-기준정보!$H$1,0))))</f>
        <v>0</v>
      </c>
      <c r="N1157" s="113" t="str">
        <f t="shared" si="222"/>
        <v/>
      </c>
      <c r="O1157" s="114" t="str">
        <f t="shared" si="223"/>
        <v/>
      </c>
      <c r="P1157" s="120">
        <f t="shared" si="224"/>
        <v>0</v>
      </c>
      <c r="Q1157" s="120">
        <f t="shared" si="225"/>
        <v>0</v>
      </c>
      <c r="R1157" s="120">
        <f t="shared" si="216"/>
        <v>0</v>
      </c>
      <c r="S1157" s="120">
        <f t="shared" si="226"/>
        <v>0</v>
      </c>
      <c r="T1157" s="120" t="str">
        <f t="shared" si="218"/>
        <v/>
      </c>
      <c r="U1157" s="113">
        <f>IFERROR(IF(P1157&lt;8,기준정보!$H$7-N1157,0),0)</f>
        <v>0</v>
      </c>
      <c r="V1157" s="120">
        <f t="shared" si="227"/>
        <v>0</v>
      </c>
      <c r="W1157" s="110"/>
    </row>
    <row r="1158" spans="1:23">
      <c r="A1158" s="89" t="s">
        <v>287</v>
      </c>
      <c r="B1158" s="89" t="s">
        <v>292</v>
      </c>
      <c r="C1158" s="89" t="s">
        <v>45</v>
      </c>
      <c r="D1158" s="89" t="s">
        <v>50</v>
      </c>
      <c r="E1158" s="89" t="s">
        <v>50</v>
      </c>
      <c r="F1158" s="102">
        <f t="shared" si="217"/>
        <v>43919</v>
      </c>
      <c r="G1158" s="125" t="str">
        <f t="shared" si="219"/>
        <v>3월</v>
      </c>
      <c r="H1158" s="108">
        <f t="shared" si="220"/>
        <v>7</v>
      </c>
      <c r="I1158" s="108" t="str">
        <f>VLOOKUP(H1158,기준정보!D:E,2,FALSE)</f>
        <v>일</v>
      </c>
      <c r="J1158" s="110" t="str">
        <f>IFERROR(VLOOKUP(F1158,기준정보!A:B,2,FALSE),"")</f>
        <v/>
      </c>
      <c r="K1158" s="110" t="str">
        <f t="shared" si="221"/>
        <v>휴무</v>
      </c>
      <c r="L1158" s="113" t="str">
        <f>IFERROR(IF(E1158-D1158&lt;0,기준정보!$H$11-공여사들_가공!D1158+공여사들_가공!E1158,E1158-D1158),"")</f>
        <v/>
      </c>
      <c r="M1158" s="113">
        <f>IF(E1158&gt;=기준정보!$H$4,기준정보!$H$6,IF(E1158&gt;=기준정보!$H$3,E1158-기준정보!$H$3,IF(E1158&gt;=기준정보!$H$2,기준정보!$H$5,IF(E1158&gt;=기준정보!$H$1,E1158-기준정보!$H$1,0))))</f>
        <v>0</v>
      </c>
      <c r="N1158" s="113" t="str">
        <f t="shared" si="222"/>
        <v/>
      </c>
      <c r="O1158" s="114" t="str">
        <f t="shared" si="223"/>
        <v/>
      </c>
      <c r="P1158" s="120">
        <f t="shared" si="224"/>
        <v>0</v>
      </c>
      <c r="Q1158" s="120">
        <f t="shared" si="225"/>
        <v>0</v>
      </c>
      <c r="R1158" s="120">
        <f t="shared" si="216"/>
        <v>0</v>
      </c>
      <c r="S1158" s="120">
        <f t="shared" si="226"/>
        <v>0</v>
      </c>
      <c r="T1158" s="120" t="str">
        <f t="shared" si="218"/>
        <v/>
      </c>
      <c r="U1158" s="113">
        <f>IFERROR(IF(P1158&lt;8,기준정보!$H$7-N1158,0),0)</f>
        <v>0</v>
      </c>
      <c r="V1158" s="120">
        <f t="shared" si="227"/>
        <v>0</v>
      </c>
      <c r="W1158" s="110"/>
    </row>
    <row r="1159" spans="1:23">
      <c r="A1159" s="89" t="s">
        <v>293</v>
      </c>
      <c r="B1159" s="89" t="s">
        <v>294</v>
      </c>
      <c r="C1159" s="89" t="s">
        <v>45</v>
      </c>
      <c r="D1159" s="89" t="s">
        <v>1437</v>
      </c>
      <c r="E1159" s="89" t="s">
        <v>1438</v>
      </c>
      <c r="F1159" s="102">
        <f t="shared" si="217"/>
        <v>43920</v>
      </c>
      <c r="G1159" s="125" t="str">
        <f t="shared" si="219"/>
        <v>3월</v>
      </c>
      <c r="H1159" s="108">
        <f t="shared" si="220"/>
        <v>1</v>
      </c>
      <c r="I1159" s="108" t="str">
        <f>VLOOKUP(H1159,기준정보!D:E,2,FALSE)</f>
        <v>월</v>
      </c>
      <c r="J1159" s="110" t="str">
        <f>IFERROR(VLOOKUP(F1159,기준정보!A:B,2,FALSE),"")</f>
        <v/>
      </c>
      <c r="K1159" s="110" t="str">
        <f t="shared" si="221"/>
        <v>정상근무</v>
      </c>
      <c r="L1159" s="113">
        <f>IFERROR(IF(E1159-D1159&lt;0,기준정보!$H$11-공여사들_가공!D1159+공여사들_가공!E1159,E1159-D1159),"")</f>
        <v>0.49466435185185181</v>
      </c>
      <c r="M1159" s="113" t="str">
        <f>IF(E1159&gt;=기준정보!$H$4,기준정보!$H$6,IF(E1159&gt;=기준정보!$H$3,E1159-기준정보!$H$3,IF(E1159&gt;=기준정보!$H$2,기준정보!$H$5,IF(E1159&gt;=기준정보!$H$1,E1159-기준정보!$H$1,0))))</f>
        <v>2:00:00</v>
      </c>
      <c r="N1159" s="113">
        <f t="shared" si="222"/>
        <v>0.4113310185185185</v>
      </c>
      <c r="O1159" s="114">
        <f t="shared" si="223"/>
        <v>9.8719444444444449</v>
      </c>
      <c r="P1159" s="120">
        <f t="shared" si="224"/>
        <v>9</v>
      </c>
      <c r="Q1159" s="120">
        <f t="shared" si="225"/>
        <v>8</v>
      </c>
      <c r="R1159" s="120">
        <f t="shared" si="216"/>
        <v>1</v>
      </c>
      <c r="S1159" s="120">
        <f t="shared" si="226"/>
        <v>0</v>
      </c>
      <c r="T1159" s="120" t="str">
        <f t="shared" si="218"/>
        <v>정</v>
      </c>
      <c r="U1159" s="113">
        <f>IFERROR(IF(P1159&lt;8,기준정보!$H$7-N1159,0),0)</f>
        <v>0</v>
      </c>
      <c r="V1159" s="120">
        <f t="shared" si="227"/>
        <v>0</v>
      </c>
      <c r="W1159" s="110"/>
    </row>
    <row r="1160" spans="1:23">
      <c r="A1160" s="89" t="s">
        <v>293</v>
      </c>
      <c r="B1160" s="89" t="s">
        <v>295</v>
      </c>
      <c r="C1160" s="89" t="s">
        <v>43</v>
      </c>
      <c r="D1160" s="89" t="s">
        <v>1439</v>
      </c>
      <c r="E1160" s="89" t="s">
        <v>1440</v>
      </c>
      <c r="F1160" s="102">
        <f t="shared" si="217"/>
        <v>43920</v>
      </c>
      <c r="G1160" s="125" t="str">
        <f t="shared" si="219"/>
        <v>3월</v>
      </c>
      <c r="H1160" s="108">
        <f t="shared" si="220"/>
        <v>1</v>
      </c>
      <c r="I1160" s="108" t="str">
        <f>VLOOKUP(H1160,기준정보!D:E,2,FALSE)</f>
        <v>월</v>
      </c>
      <c r="J1160" s="110" t="str">
        <f>IFERROR(VLOOKUP(F1160,기준정보!A:B,2,FALSE),"")</f>
        <v/>
      </c>
      <c r="K1160" s="110" t="str">
        <f t="shared" si="221"/>
        <v>정상근무</v>
      </c>
      <c r="L1160" s="113">
        <f>IFERROR(IF(E1160-D1160&lt;0,기준정보!$H$11-공여사들_가공!D1160+공여사들_가공!E1160,E1160-D1160),"")</f>
        <v>0.55104166666666665</v>
      </c>
      <c r="M1160" s="113" t="str">
        <f>IF(E1160&gt;=기준정보!$H$4,기준정보!$H$6,IF(E1160&gt;=기준정보!$H$3,E1160-기준정보!$H$3,IF(E1160&gt;=기준정보!$H$2,기준정보!$H$5,IF(E1160&gt;=기준정보!$H$1,E1160-기준정보!$H$1,0))))</f>
        <v>2:00:00</v>
      </c>
      <c r="N1160" s="113">
        <f t="shared" si="222"/>
        <v>0.46770833333333334</v>
      </c>
      <c r="O1160" s="114">
        <f t="shared" si="223"/>
        <v>11.225</v>
      </c>
      <c r="P1160" s="120">
        <f t="shared" si="224"/>
        <v>11</v>
      </c>
      <c r="Q1160" s="120">
        <f t="shared" si="225"/>
        <v>8</v>
      </c>
      <c r="R1160" s="120">
        <f t="shared" si="216"/>
        <v>3</v>
      </c>
      <c r="S1160" s="120">
        <f t="shared" si="226"/>
        <v>0</v>
      </c>
      <c r="T1160" s="120" t="str">
        <f t="shared" si="218"/>
        <v>정</v>
      </c>
      <c r="U1160" s="113">
        <f>IFERROR(IF(P1160&lt;8,기준정보!$H$7-N1160,0),0)</f>
        <v>0</v>
      </c>
      <c r="V1160" s="120">
        <f t="shared" si="227"/>
        <v>0</v>
      </c>
      <c r="W1160" s="110"/>
    </row>
    <row r="1161" spans="1:23">
      <c r="A1161" s="89" t="s">
        <v>293</v>
      </c>
      <c r="B1161" s="89" t="s">
        <v>296</v>
      </c>
      <c r="C1161" s="89" t="s">
        <v>46</v>
      </c>
      <c r="D1161" s="89" t="s">
        <v>595</v>
      </c>
      <c r="E1161" s="89" t="s">
        <v>1441</v>
      </c>
      <c r="F1161" s="102">
        <f t="shared" si="217"/>
        <v>43920</v>
      </c>
      <c r="G1161" s="125" t="str">
        <f t="shared" si="219"/>
        <v>3월</v>
      </c>
      <c r="H1161" s="108">
        <f t="shared" si="220"/>
        <v>1</v>
      </c>
      <c r="I1161" s="108" t="str">
        <f>VLOOKUP(H1161,기준정보!D:E,2,FALSE)</f>
        <v>월</v>
      </c>
      <c r="J1161" s="110" t="str">
        <f>IFERROR(VLOOKUP(F1161,기준정보!A:B,2,FALSE),"")</f>
        <v/>
      </c>
      <c r="K1161" s="110" t="str">
        <f t="shared" si="221"/>
        <v>정상근무</v>
      </c>
      <c r="L1161" s="113">
        <f>IFERROR(IF(E1161-D1161&lt;0,기준정보!$H$11-공여사들_가공!D1161+공여사들_가공!E1161,E1161-D1161),"")</f>
        <v>0.37866898148148159</v>
      </c>
      <c r="M1161" s="113">
        <f>IF(E1161&gt;=기준정보!$H$4,기준정보!$H$6,IF(E1161&gt;=기준정보!$H$3,E1161-기준정보!$H$3,IF(E1161&gt;=기준정보!$H$2,기준정보!$H$5,IF(E1161&gt;=기준정보!$H$1,E1161-기준정보!$H$1,0))))</f>
        <v>2.2175925925925988E-2</v>
      </c>
      <c r="N1161" s="113">
        <f t="shared" si="222"/>
        <v>0.3564930555555556</v>
      </c>
      <c r="O1161" s="114">
        <f t="shared" si="223"/>
        <v>8.5558333333333341</v>
      </c>
      <c r="P1161" s="120">
        <f t="shared" si="224"/>
        <v>8</v>
      </c>
      <c r="Q1161" s="120">
        <f t="shared" si="225"/>
        <v>8</v>
      </c>
      <c r="R1161" s="120">
        <f t="shared" si="216"/>
        <v>0</v>
      </c>
      <c r="S1161" s="120">
        <f t="shared" si="226"/>
        <v>0</v>
      </c>
      <c r="T1161" s="120" t="str">
        <f t="shared" si="218"/>
        <v>정</v>
      </c>
      <c r="U1161" s="113">
        <f>IFERROR(IF(P1161&lt;8,기준정보!$H$7-N1161,0),0)</f>
        <v>0</v>
      </c>
      <c r="V1161" s="120">
        <f t="shared" si="227"/>
        <v>0</v>
      </c>
      <c r="W1161" s="110"/>
    </row>
    <row r="1162" spans="1:23">
      <c r="A1162" s="89" t="s">
        <v>293</v>
      </c>
      <c r="B1162" s="89" t="s">
        <v>297</v>
      </c>
      <c r="C1162" s="89" t="s">
        <v>45</v>
      </c>
      <c r="D1162" s="89" t="s">
        <v>63</v>
      </c>
      <c r="E1162" s="89" t="s">
        <v>1442</v>
      </c>
      <c r="F1162" s="102">
        <f t="shared" si="217"/>
        <v>43920</v>
      </c>
      <c r="G1162" s="125" t="str">
        <f t="shared" si="219"/>
        <v>3월</v>
      </c>
      <c r="H1162" s="108">
        <f t="shared" si="220"/>
        <v>1</v>
      </c>
      <c r="I1162" s="108" t="str">
        <f>VLOOKUP(H1162,기준정보!D:E,2,FALSE)</f>
        <v>월</v>
      </c>
      <c r="J1162" s="110" t="str">
        <f>IFERROR(VLOOKUP(F1162,기준정보!A:B,2,FALSE),"")</f>
        <v/>
      </c>
      <c r="K1162" s="110" t="str">
        <f t="shared" si="221"/>
        <v>정상근무</v>
      </c>
      <c r="L1162" s="113">
        <f>IFERROR(IF(E1162-D1162&lt;0,기준정보!$H$11-공여사들_가공!D1162+공여사들_가공!E1162,E1162-D1162),"")</f>
        <v>0.34297453703703712</v>
      </c>
      <c r="M1162" s="113" t="str">
        <f>IF(E1162&gt;=기준정보!$H$4,기준정보!$H$6,IF(E1162&gt;=기준정보!$H$3,E1162-기준정보!$H$3,IF(E1162&gt;=기준정보!$H$2,기준정보!$H$5,IF(E1162&gt;=기준정보!$H$1,E1162-기준정보!$H$1,0))))</f>
        <v>1:00:00</v>
      </c>
      <c r="N1162" s="113">
        <f t="shared" si="222"/>
        <v>0.30130787037037043</v>
      </c>
      <c r="O1162" s="114">
        <f t="shared" si="223"/>
        <v>7.2313888888888886</v>
      </c>
      <c r="P1162" s="120">
        <f t="shared" si="224"/>
        <v>7</v>
      </c>
      <c r="Q1162" s="120">
        <f t="shared" si="225"/>
        <v>7</v>
      </c>
      <c r="R1162" s="120">
        <f t="shared" si="216"/>
        <v>0</v>
      </c>
      <c r="S1162" s="120">
        <f t="shared" si="226"/>
        <v>0</v>
      </c>
      <c r="T1162" s="120" t="str">
        <f t="shared" si="218"/>
        <v>정</v>
      </c>
      <c r="U1162" s="113">
        <f>IFERROR(IF(P1162&lt;8,기준정보!$H$7-N1162,0),0)</f>
        <v>3.2025462962962881E-2</v>
      </c>
      <c r="V1162" s="120">
        <f t="shared" si="227"/>
        <v>46</v>
      </c>
      <c r="W1162" s="110"/>
    </row>
    <row r="1163" spans="1:23">
      <c r="A1163" s="89" t="s">
        <v>293</v>
      </c>
      <c r="B1163" s="89" t="s">
        <v>298</v>
      </c>
      <c r="C1163" s="89" t="s">
        <v>48</v>
      </c>
      <c r="D1163" s="89" t="s">
        <v>1443</v>
      </c>
      <c r="E1163" s="89" t="s">
        <v>925</v>
      </c>
      <c r="F1163" s="102">
        <f t="shared" si="217"/>
        <v>43920</v>
      </c>
      <c r="G1163" s="125" t="str">
        <f t="shared" si="219"/>
        <v>3월</v>
      </c>
      <c r="H1163" s="108">
        <f t="shared" si="220"/>
        <v>1</v>
      </c>
      <c r="I1163" s="108" t="str">
        <f>VLOOKUP(H1163,기준정보!D:E,2,FALSE)</f>
        <v>월</v>
      </c>
      <c r="J1163" s="110" t="str">
        <f>IFERROR(VLOOKUP(F1163,기준정보!A:B,2,FALSE),"")</f>
        <v/>
      </c>
      <c r="K1163" s="110" t="str">
        <f t="shared" si="221"/>
        <v>정상근무</v>
      </c>
      <c r="L1163" s="113">
        <f>IFERROR(IF(E1163-D1163&lt;0,기준정보!$H$11-공여사들_가공!D1163+공여사들_가공!E1163,E1163-D1163),"")</f>
        <v>0.43741898148148156</v>
      </c>
      <c r="M1163" s="113">
        <f>IF(E1163&gt;=기준정보!$H$4,기준정보!$H$6,IF(E1163&gt;=기준정보!$H$3,E1163-기준정보!$H$3,IF(E1163&gt;=기준정보!$H$2,기준정보!$H$5,IF(E1163&gt;=기준정보!$H$1,E1163-기준정보!$H$1,0))))</f>
        <v>7.2453703703704297E-3</v>
      </c>
      <c r="N1163" s="113">
        <f t="shared" si="222"/>
        <v>0.43017361111111113</v>
      </c>
      <c r="O1163" s="114">
        <f t="shared" si="223"/>
        <v>10.324166666666667</v>
      </c>
      <c r="P1163" s="120">
        <f t="shared" si="224"/>
        <v>10</v>
      </c>
      <c r="Q1163" s="120">
        <f t="shared" si="225"/>
        <v>8</v>
      </c>
      <c r="R1163" s="120">
        <f t="shared" si="216"/>
        <v>2</v>
      </c>
      <c r="S1163" s="120">
        <f t="shared" si="226"/>
        <v>0</v>
      </c>
      <c r="T1163" s="120" t="str">
        <f t="shared" si="218"/>
        <v>정</v>
      </c>
      <c r="U1163" s="113">
        <f>IFERROR(IF(P1163&lt;8,기준정보!$H$7-N1163,0),0)</f>
        <v>0</v>
      </c>
      <c r="V1163" s="120">
        <f t="shared" si="227"/>
        <v>0</v>
      </c>
      <c r="W1163" s="110"/>
    </row>
    <row r="1164" spans="1:23">
      <c r="A1164" s="89" t="s">
        <v>293</v>
      </c>
      <c r="B1164" s="89" t="s">
        <v>299</v>
      </c>
      <c r="C1164" s="89" t="s">
        <v>47</v>
      </c>
      <c r="D1164" s="89" t="s">
        <v>93</v>
      </c>
      <c r="E1164" s="89" t="s">
        <v>1444</v>
      </c>
      <c r="F1164" s="102">
        <f t="shared" si="217"/>
        <v>43920</v>
      </c>
      <c r="G1164" s="125" t="str">
        <f t="shared" si="219"/>
        <v>3월</v>
      </c>
      <c r="H1164" s="108">
        <f t="shared" si="220"/>
        <v>1</v>
      </c>
      <c r="I1164" s="108" t="str">
        <f>VLOOKUP(H1164,기준정보!D:E,2,FALSE)</f>
        <v>월</v>
      </c>
      <c r="J1164" s="110" t="str">
        <f>IFERROR(VLOOKUP(F1164,기준정보!A:B,2,FALSE),"")</f>
        <v/>
      </c>
      <c r="K1164" s="110" t="str">
        <f t="shared" si="221"/>
        <v>정상근무</v>
      </c>
      <c r="L1164" s="113">
        <f>IFERROR(IF(E1164-D1164&lt;0,기준정보!$H$11-공여사들_가공!D1164+공여사들_가공!E1164,E1164-D1164),"")</f>
        <v>0.42545138888888884</v>
      </c>
      <c r="M1164" s="113" t="str">
        <f>IF(E1164&gt;=기준정보!$H$4,기준정보!$H$6,IF(E1164&gt;=기준정보!$H$3,E1164-기준정보!$H$3,IF(E1164&gt;=기준정보!$H$2,기준정보!$H$5,IF(E1164&gt;=기준정보!$H$1,E1164-기준정보!$H$1,0))))</f>
        <v>2:00:00</v>
      </c>
      <c r="N1164" s="113">
        <f t="shared" si="222"/>
        <v>0.34211805555555552</v>
      </c>
      <c r="O1164" s="114">
        <f t="shared" si="223"/>
        <v>8.2108333333333334</v>
      </c>
      <c r="P1164" s="120">
        <f t="shared" si="224"/>
        <v>8</v>
      </c>
      <c r="Q1164" s="120">
        <f t="shared" si="225"/>
        <v>8</v>
      </c>
      <c r="R1164" s="120">
        <f t="shared" si="216"/>
        <v>0</v>
      </c>
      <c r="S1164" s="120">
        <f t="shared" si="226"/>
        <v>0</v>
      </c>
      <c r="T1164" s="120" t="str">
        <f t="shared" si="218"/>
        <v>정</v>
      </c>
      <c r="U1164" s="113">
        <f>IFERROR(IF(P1164&lt;8,기준정보!$H$7-N1164,0),0)</f>
        <v>0</v>
      </c>
      <c r="V1164" s="120">
        <f t="shared" si="227"/>
        <v>0</v>
      </c>
      <c r="W1164" s="110"/>
    </row>
    <row r="1165" spans="1:23">
      <c r="A1165" s="89" t="s">
        <v>293</v>
      </c>
      <c r="B1165" s="89" t="s">
        <v>300</v>
      </c>
      <c r="C1165" s="89" t="s">
        <v>47</v>
      </c>
      <c r="D1165" s="89" t="s">
        <v>1445</v>
      </c>
      <c r="E1165" s="89" t="s">
        <v>633</v>
      </c>
      <c r="F1165" s="102">
        <f t="shared" si="217"/>
        <v>43920</v>
      </c>
      <c r="G1165" s="125" t="str">
        <f t="shared" si="219"/>
        <v>3월</v>
      </c>
      <c r="H1165" s="108">
        <f t="shared" si="220"/>
        <v>1</v>
      </c>
      <c r="I1165" s="108" t="str">
        <f>VLOOKUP(H1165,기준정보!D:E,2,FALSE)</f>
        <v>월</v>
      </c>
      <c r="J1165" s="110" t="str">
        <f>IFERROR(VLOOKUP(F1165,기준정보!A:B,2,FALSE),"")</f>
        <v/>
      </c>
      <c r="K1165" s="110" t="str">
        <f t="shared" si="221"/>
        <v>정상근무</v>
      </c>
      <c r="L1165" s="113">
        <f>IFERROR(IF(E1165-D1165&lt;0,기준정보!$H$11-공여사들_가공!D1165+공여사들_가공!E1165,E1165-D1165),"")</f>
        <v>0.4504629629629629</v>
      </c>
      <c r="M1165" s="113">
        <f>IF(E1165&gt;=기준정보!$H$4,기준정보!$H$6,IF(E1165&gt;=기준정보!$H$3,E1165-기준정보!$H$3,IF(E1165&gt;=기준정보!$H$2,기준정보!$H$5,IF(E1165&gt;=기준정보!$H$1,E1165-기준정보!$H$1,0))))</f>
        <v>1.3969907407407334E-2</v>
      </c>
      <c r="N1165" s="113">
        <f t="shared" si="222"/>
        <v>0.43649305555555556</v>
      </c>
      <c r="O1165" s="114">
        <f t="shared" si="223"/>
        <v>10.475833333333334</v>
      </c>
      <c r="P1165" s="120">
        <f t="shared" si="224"/>
        <v>10</v>
      </c>
      <c r="Q1165" s="120">
        <f t="shared" si="225"/>
        <v>8</v>
      </c>
      <c r="R1165" s="120">
        <f t="shared" si="216"/>
        <v>2</v>
      </c>
      <c r="S1165" s="120">
        <f t="shared" si="226"/>
        <v>0</v>
      </c>
      <c r="T1165" s="120" t="str">
        <f t="shared" si="218"/>
        <v>정</v>
      </c>
      <c r="U1165" s="113">
        <f>IFERROR(IF(P1165&lt;8,기준정보!$H$7-N1165,0),0)</f>
        <v>0</v>
      </c>
      <c r="V1165" s="120">
        <f t="shared" si="227"/>
        <v>0</v>
      </c>
      <c r="W1165" s="110"/>
    </row>
    <row r="1166" spans="1:23">
      <c r="A1166" s="89" t="s">
        <v>293</v>
      </c>
      <c r="B1166" s="89" t="s">
        <v>301</v>
      </c>
      <c r="C1166" s="89" t="s">
        <v>44</v>
      </c>
      <c r="D1166" s="89" t="s">
        <v>1446</v>
      </c>
      <c r="E1166" s="89" t="s">
        <v>1447</v>
      </c>
      <c r="F1166" s="102">
        <f t="shared" si="217"/>
        <v>43920</v>
      </c>
      <c r="G1166" s="125" t="str">
        <f t="shared" si="219"/>
        <v>3월</v>
      </c>
      <c r="H1166" s="108">
        <f t="shared" si="220"/>
        <v>1</v>
      </c>
      <c r="I1166" s="108" t="str">
        <f>VLOOKUP(H1166,기준정보!D:E,2,FALSE)</f>
        <v>월</v>
      </c>
      <c r="J1166" s="110" t="str">
        <f>IFERROR(VLOOKUP(F1166,기준정보!A:B,2,FALSE),"")</f>
        <v/>
      </c>
      <c r="K1166" s="110" t="str">
        <f t="shared" si="221"/>
        <v>정상근무</v>
      </c>
      <c r="L1166" s="113">
        <f>IFERROR(IF(E1166-D1166&lt;0,기준정보!$H$11-공여사들_가공!D1166+공여사들_가공!E1166,E1166-D1166),"")</f>
        <v>0.38278935185185187</v>
      </c>
      <c r="M1166" s="113">
        <f>IF(E1166&gt;=기준정보!$H$4,기준정보!$H$6,IF(E1166&gt;=기준정보!$H$3,E1166-기준정보!$H$3,IF(E1166&gt;=기준정보!$H$2,기준정보!$H$5,IF(E1166&gt;=기준정보!$H$1,E1166-기준정보!$H$1,0))))</f>
        <v>2.04050925925926E-2</v>
      </c>
      <c r="N1166" s="113">
        <f t="shared" si="222"/>
        <v>0.36238425925925927</v>
      </c>
      <c r="O1166" s="114">
        <f t="shared" si="223"/>
        <v>8.6972222222222229</v>
      </c>
      <c r="P1166" s="120">
        <f t="shared" si="224"/>
        <v>8</v>
      </c>
      <c r="Q1166" s="120">
        <f t="shared" si="225"/>
        <v>8</v>
      </c>
      <c r="R1166" s="120">
        <f t="shared" si="216"/>
        <v>0</v>
      </c>
      <c r="S1166" s="120">
        <f t="shared" si="226"/>
        <v>0</v>
      </c>
      <c r="T1166" s="120" t="str">
        <f t="shared" si="218"/>
        <v>정</v>
      </c>
      <c r="U1166" s="113">
        <f>IFERROR(IF(P1166&lt;8,기준정보!$H$7-N1166,0),0)</f>
        <v>0</v>
      </c>
      <c r="V1166" s="120">
        <f t="shared" si="227"/>
        <v>0</v>
      </c>
      <c r="W1166" s="110"/>
    </row>
    <row r="1167" spans="1:23">
      <c r="A1167" s="89" t="s">
        <v>293</v>
      </c>
      <c r="B1167" s="89" t="s">
        <v>288</v>
      </c>
      <c r="C1167" s="89" t="s">
        <v>45</v>
      </c>
      <c r="D1167" s="89" t="s">
        <v>1448</v>
      </c>
      <c r="E1167" s="89" t="s">
        <v>1449</v>
      </c>
      <c r="F1167" s="102">
        <f t="shared" si="217"/>
        <v>43920</v>
      </c>
      <c r="G1167" s="125" t="str">
        <f t="shared" si="219"/>
        <v>3월</v>
      </c>
      <c r="H1167" s="108">
        <f t="shared" si="220"/>
        <v>1</v>
      </c>
      <c r="I1167" s="108" t="str">
        <f>VLOOKUP(H1167,기준정보!D:E,2,FALSE)</f>
        <v>월</v>
      </c>
      <c r="J1167" s="110" t="str">
        <f>IFERROR(VLOOKUP(F1167,기준정보!A:B,2,FALSE),"")</f>
        <v/>
      </c>
      <c r="K1167" s="110" t="str">
        <f t="shared" si="221"/>
        <v>정상근무</v>
      </c>
      <c r="L1167" s="113">
        <f>IFERROR(IF(E1167-D1167&lt;0,기준정보!$H$11-공여사들_가공!D1167+공여사들_가공!E1167,E1167-D1167),"")</f>
        <v>0.52917824074074082</v>
      </c>
      <c r="M1167" s="113" t="str">
        <f>IF(E1167&gt;=기준정보!$H$4,기준정보!$H$6,IF(E1167&gt;=기준정보!$H$3,E1167-기준정보!$H$3,IF(E1167&gt;=기준정보!$H$2,기준정보!$H$5,IF(E1167&gt;=기준정보!$H$1,E1167-기준정보!$H$1,0))))</f>
        <v>2:00:00</v>
      </c>
      <c r="N1167" s="113">
        <f t="shared" si="222"/>
        <v>0.44584490740740751</v>
      </c>
      <c r="O1167" s="114">
        <f t="shared" si="223"/>
        <v>10.700277777777776</v>
      </c>
      <c r="P1167" s="120">
        <f t="shared" si="224"/>
        <v>10</v>
      </c>
      <c r="Q1167" s="120">
        <f t="shared" si="225"/>
        <v>8</v>
      </c>
      <c r="R1167" s="120">
        <f t="shared" si="216"/>
        <v>2</v>
      </c>
      <c r="S1167" s="120">
        <f t="shared" si="226"/>
        <v>0</v>
      </c>
      <c r="T1167" s="120" t="str">
        <f t="shared" si="218"/>
        <v>정</v>
      </c>
      <c r="U1167" s="113">
        <f>IFERROR(IF(P1167&lt;8,기준정보!$H$7-N1167,0),0)</f>
        <v>0</v>
      </c>
      <c r="V1167" s="120">
        <f t="shared" si="227"/>
        <v>0</v>
      </c>
      <c r="W1167" s="110"/>
    </row>
    <row r="1168" spans="1:23">
      <c r="A1168" s="89" t="s">
        <v>293</v>
      </c>
      <c r="B1168" s="89" t="s">
        <v>289</v>
      </c>
      <c r="C1168" s="89" t="s">
        <v>44</v>
      </c>
      <c r="D1168" s="89" t="s">
        <v>1450</v>
      </c>
      <c r="E1168" s="89" t="s">
        <v>1451</v>
      </c>
      <c r="F1168" s="102">
        <f t="shared" si="217"/>
        <v>43920</v>
      </c>
      <c r="G1168" s="125" t="str">
        <f t="shared" si="219"/>
        <v>3월</v>
      </c>
      <c r="H1168" s="108">
        <f t="shared" si="220"/>
        <v>1</v>
      </c>
      <c r="I1168" s="108" t="str">
        <f>VLOOKUP(H1168,기준정보!D:E,2,FALSE)</f>
        <v>월</v>
      </c>
      <c r="J1168" s="110" t="str">
        <f>IFERROR(VLOOKUP(F1168,기준정보!A:B,2,FALSE),"")</f>
        <v/>
      </c>
      <c r="K1168" s="110" t="str">
        <f t="shared" si="221"/>
        <v>정상근무</v>
      </c>
      <c r="L1168" s="113">
        <f>IFERROR(IF(E1168-D1168&lt;0,기준정보!$H$11-공여사들_가공!D1168+공여사들_가공!E1168,E1168-D1168),"")</f>
        <v>0.48851851851851852</v>
      </c>
      <c r="M1168" s="113" t="str">
        <f>IF(E1168&gt;=기준정보!$H$4,기준정보!$H$6,IF(E1168&gt;=기준정보!$H$3,E1168-기준정보!$H$3,IF(E1168&gt;=기준정보!$H$2,기준정보!$H$5,IF(E1168&gt;=기준정보!$H$1,E1168-기준정보!$H$1,0))))</f>
        <v>2:00:00</v>
      </c>
      <c r="N1168" s="113">
        <f t="shared" si="222"/>
        <v>0.4051851851851852</v>
      </c>
      <c r="O1168" s="114">
        <f t="shared" si="223"/>
        <v>9.724444444444444</v>
      </c>
      <c r="P1168" s="120">
        <f t="shared" si="224"/>
        <v>9</v>
      </c>
      <c r="Q1168" s="120">
        <f t="shared" si="225"/>
        <v>8</v>
      </c>
      <c r="R1168" s="120">
        <f t="shared" si="216"/>
        <v>1</v>
      </c>
      <c r="S1168" s="120">
        <f t="shared" si="226"/>
        <v>0</v>
      </c>
      <c r="T1168" s="120" t="str">
        <f t="shared" si="218"/>
        <v>정</v>
      </c>
      <c r="U1168" s="113">
        <f>IFERROR(IF(P1168&lt;8,기준정보!$H$7-N1168,0),0)</f>
        <v>0</v>
      </c>
      <c r="V1168" s="120">
        <f t="shared" si="227"/>
        <v>0</v>
      </c>
      <c r="W1168" s="110"/>
    </row>
    <row r="1169" spans="1:23">
      <c r="A1169" s="89" t="s">
        <v>293</v>
      </c>
      <c r="B1169" s="89" t="s">
        <v>290</v>
      </c>
      <c r="C1169" s="89" t="s">
        <v>49</v>
      </c>
      <c r="D1169" s="89" t="s">
        <v>1452</v>
      </c>
      <c r="E1169" s="89" t="s">
        <v>1453</v>
      </c>
      <c r="F1169" s="102">
        <f t="shared" si="217"/>
        <v>43920</v>
      </c>
      <c r="G1169" s="125" t="str">
        <f t="shared" si="219"/>
        <v>3월</v>
      </c>
      <c r="H1169" s="108">
        <f t="shared" si="220"/>
        <v>1</v>
      </c>
      <c r="I1169" s="108" t="str">
        <f>VLOOKUP(H1169,기준정보!D:E,2,FALSE)</f>
        <v>월</v>
      </c>
      <c r="J1169" s="110" t="str">
        <f>IFERROR(VLOOKUP(F1169,기준정보!A:B,2,FALSE),"")</f>
        <v/>
      </c>
      <c r="K1169" s="110" t="str">
        <f t="shared" si="221"/>
        <v>정상근무</v>
      </c>
      <c r="L1169" s="113">
        <f>IFERROR(IF(E1169-D1169&lt;0,기준정보!$H$11-공여사들_가공!D1169+공여사들_가공!E1169,E1169-D1169),"")</f>
        <v>0.45158564814814817</v>
      </c>
      <c r="M1169" s="113">
        <f>IF(E1169&gt;=기준정보!$H$4,기준정보!$H$6,IF(E1169&gt;=기준정보!$H$3,E1169-기준정보!$H$3,IF(E1169&gt;=기준정보!$H$2,기준정보!$H$5,IF(E1169&gt;=기준정보!$H$1,E1169-기준정보!$H$1,0))))</f>
        <v>3.460648148148171E-3</v>
      </c>
      <c r="N1169" s="113">
        <f t="shared" si="222"/>
        <v>0.448125</v>
      </c>
      <c r="O1169" s="114">
        <f t="shared" si="223"/>
        <v>10.755000000000001</v>
      </c>
      <c r="P1169" s="120">
        <f t="shared" si="224"/>
        <v>10</v>
      </c>
      <c r="Q1169" s="120">
        <f t="shared" si="225"/>
        <v>8</v>
      </c>
      <c r="R1169" s="120">
        <f t="shared" si="216"/>
        <v>2</v>
      </c>
      <c r="S1169" s="120">
        <f t="shared" si="226"/>
        <v>0</v>
      </c>
      <c r="T1169" s="120" t="str">
        <f t="shared" si="218"/>
        <v>정</v>
      </c>
      <c r="U1169" s="113">
        <f>IFERROR(IF(P1169&lt;8,기준정보!$H$7-N1169,0),0)</f>
        <v>0</v>
      </c>
      <c r="V1169" s="120">
        <f t="shared" si="227"/>
        <v>0</v>
      </c>
      <c r="W1169" s="110"/>
    </row>
    <row r="1170" spans="1:23">
      <c r="A1170" s="89" t="s">
        <v>293</v>
      </c>
      <c r="B1170" s="89" t="s">
        <v>291</v>
      </c>
      <c r="C1170" s="89" t="s">
        <v>309</v>
      </c>
      <c r="D1170" s="89" t="s">
        <v>1454</v>
      </c>
      <c r="E1170" s="89" t="s">
        <v>1455</v>
      </c>
      <c r="F1170" s="102">
        <f t="shared" si="217"/>
        <v>43920</v>
      </c>
      <c r="G1170" s="125" t="str">
        <f t="shared" si="219"/>
        <v>3월</v>
      </c>
      <c r="H1170" s="108">
        <f t="shared" si="220"/>
        <v>1</v>
      </c>
      <c r="I1170" s="108" t="str">
        <f>VLOOKUP(H1170,기준정보!D:E,2,FALSE)</f>
        <v>월</v>
      </c>
      <c r="J1170" s="110" t="str">
        <f>IFERROR(VLOOKUP(F1170,기준정보!A:B,2,FALSE),"")</f>
        <v/>
      </c>
      <c r="K1170" s="110" t="str">
        <f t="shared" si="221"/>
        <v>정상근무</v>
      </c>
      <c r="L1170" s="113">
        <f>IFERROR(IF(E1170-D1170&lt;0,기준정보!$H$11-공여사들_가공!D1170+공여사들_가공!E1170,E1170-D1170),"")</f>
        <v>0.43747685185185181</v>
      </c>
      <c r="M1170" s="113">
        <f>IF(E1170&gt;=기준정보!$H$4,기준정보!$H$6,IF(E1170&gt;=기준정보!$H$3,E1170-기준정보!$H$3,IF(E1170&gt;=기준정보!$H$2,기준정보!$H$5,IF(E1170&gt;=기준정보!$H$1,E1170-기준정보!$H$1,0))))</f>
        <v>7.3495370370370017E-3</v>
      </c>
      <c r="N1170" s="113">
        <f t="shared" si="222"/>
        <v>0.43012731481481481</v>
      </c>
      <c r="O1170" s="114">
        <f t="shared" si="223"/>
        <v>10.323055555555555</v>
      </c>
      <c r="P1170" s="120">
        <f t="shared" si="224"/>
        <v>10</v>
      </c>
      <c r="Q1170" s="120">
        <f t="shared" si="225"/>
        <v>8</v>
      </c>
      <c r="R1170" s="120">
        <f t="shared" si="216"/>
        <v>2</v>
      </c>
      <c r="S1170" s="120">
        <f t="shared" si="226"/>
        <v>0</v>
      </c>
      <c r="T1170" s="120" t="str">
        <f t="shared" si="218"/>
        <v>정</v>
      </c>
      <c r="U1170" s="113">
        <f>IFERROR(IF(P1170&lt;8,기준정보!$H$7-N1170,0),0)</f>
        <v>0</v>
      </c>
      <c r="V1170" s="120">
        <f t="shared" si="227"/>
        <v>0</v>
      </c>
      <c r="W1170" s="110"/>
    </row>
    <row r="1171" spans="1:23">
      <c r="A1171" s="89" t="s">
        <v>293</v>
      </c>
      <c r="B1171" s="89" t="s">
        <v>292</v>
      </c>
      <c r="C1171" s="89" t="s">
        <v>45</v>
      </c>
      <c r="D1171" s="89" t="s">
        <v>234</v>
      </c>
      <c r="E1171" s="89" t="s">
        <v>1456</v>
      </c>
      <c r="F1171" s="102">
        <f t="shared" si="217"/>
        <v>43920</v>
      </c>
      <c r="G1171" s="125" t="str">
        <f t="shared" si="219"/>
        <v>3월</v>
      </c>
      <c r="H1171" s="108">
        <f t="shared" si="220"/>
        <v>1</v>
      </c>
      <c r="I1171" s="108" t="str">
        <f>VLOOKUP(H1171,기준정보!D:E,2,FALSE)</f>
        <v>월</v>
      </c>
      <c r="J1171" s="110" t="str">
        <f>IFERROR(VLOOKUP(F1171,기준정보!A:B,2,FALSE),"")</f>
        <v/>
      </c>
      <c r="K1171" s="110" t="str">
        <f t="shared" si="221"/>
        <v>정상근무</v>
      </c>
      <c r="L1171" s="113">
        <f>IFERROR(IF(E1171-D1171&lt;0,기준정보!$H$11-공여사들_가공!D1171+공여사들_가공!E1171,E1171-D1171),"")</f>
        <v>0.37854166666666672</v>
      </c>
      <c r="M1171" s="113">
        <f>IF(E1171&gt;=기준정보!$H$4,기준정보!$H$6,IF(E1171&gt;=기준정보!$H$3,E1171-기준정보!$H$3,IF(E1171&gt;=기준정보!$H$2,기준정보!$H$5,IF(E1171&gt;=기준정보!$H$1,E1171-기준정보!$H$1,0))))</f>
        <v>2.503472222222225E-2</v>
      </c>
      <c r="N1171" s="113">
        <f t="shared" si="222"/>
        <v>0.35350694444444447</v>
      </c>
      <c r="O1171" s="114">
        <f t="shared" si="223"/>
        <v>8.4841666666666651</v>
      </c>
      <c r="P1171" s="120">
        <f t="shared" si="224"/>
        <v>8</v>
      </c>
      <c r="Q1171" s="120">
        <f t="shared" si="225"/>
        <v>8</v>
      </c>
      <c r="R1171" s="120">
        <f t="shared" si="216"/>
        <v>0</v>
      </c>
      <c r="S1171" s="120">
        <f t="shared" si="226"/>
        <v>0</v>
      </c>
      <c r="T1171" s="120" t="str">
        <f t="shared" si="218"/>
        <v>정</v>
      </c>
      <c r="U1171" s="113">
        <f>IFERROR(IF(P1171&lt;8,기준정보!$H$7-N1171,0),0)</f>
        <v>0</v>
      </c>
      <c r="V1171" s="120">
        <f t="shared" si="227"/>
        <v>0</v>
      </c>
      <c r="W1171" s="110"/>
    </row>
    <row r="1172" spans="1:23">
      <c r="A1172" s="89" t="s">
        <v>302</v>
      </c>
      <c r="B1172" s="89" t="s">
        <v>294</v>
      </c>
      <c r="C1172" s="89" t="s">
        <v>45</v>
      </c>
      <c r="D1172" s="89" t="s">
        <v>1457</v>
      </c>
      <c r="E1172" s="89" t="s">
        <v>1458</v>
      </c>
      <c r="F1172" s="102">
        <f t="shared" si="217"/>
        <v>43921</v>
      </c>
      <c r="G1172" s="125" t="str">
        <f t="shared" si="219"/>
        <v>3월</v>
      </c>
      <c r="H1172" s="108">
        <f t="shared" si="220"/>
        <v>2</v>
      </c>
      <c r="I1172" s="108" t="str">
        <f>VLOOKUP(H1172,기준정보!D:E,2,FALSE)</f>
        <v>화</v>
      </c>
      <c r="J1172" s="110" t="str">
        <f>IFERROR(VLOOKUP(F1172,기준정보!A:B,2,FALSE),"")</f>
        <v/>
      </c>
      <c r="K1172" s="110" t="str">
        <f t="shared" si="221"/>
        <v>정상근무</v>
      </c>
      <c r="L1172" s="113">
        <f>IFERROR(IF(E1172-D1172&lt;0,기준정보!$H$11-공여사들_가공!D1172+공여사들_가공!E1172,E1172-D1172),"")</f>
        <v>0.55248842592592595</v>
      </c>
      <c r="M1172" s="113" t="str">
        <f>IF(E1172&gt;=기준정보!$H$4,기준정보!$H$6,IF(E1172&gt;=기준정보!$H$3,E1172-기준정보!$H$3,IF(E1172&gt;=기준정보!$H$2,기준정보!$H$5,IF(E1172&gt;=기준정보!$H$1,E1172-기준정보!$H$1,0))))</f>
        <v>2:00:00</v>
      </c>
      <c r="N1172" s="113">
        <f t="shared" si="222"/>
        <v>0.46915509259259264</v>
      </c>
      <c r="O1172" s="114">
        <f t="shared" si="223"/>
        <v>11.259722222222223</v>
      </c>
      <c r="P1172" s="120">
        <f t="shared" si="224"/>
        <v>11</v>
      </c>
      <c r="Q1172" s="120">
        <f t="shared" si="225"/>
        <v>8</v>
      </c>
      <c r="R1172" s="120">
        <f t="shared" si="216"/>
        <v>3</v>
      </c>
      <c r="S1172" s="120">
        <f t="shared" si="226"/>
        <v>0</v>
      </c>
      <c r="T1172" s="120" t="str">
        <f t="shared" si="218"/>
        <v>정</v>
      </c>
      <c r="U1172" s="113">
        <f>IFERROR(IF(P1172&lt;8,기준정보!$H$7-N1172,0),0)</f>
        <v>0</v>
      </c>
      <c r="V1172" s="120">
        <f t="shared" si="227"/>
        <v>0</v>
      </c>
      <c r="W1172" s="110"/>
    </row>
    <row r="1173" spans="1:23">
      <c r="A1173" s="89" t="s">
        <v>302</v>
      </c>
      <c r="B1173" s="89" t="s">
        <v>295</v>
      </c>
      <c r="C1173" s="89" t="s">
        <v>43</v>
      </c>
      <c r="D1173" s="89" t="s">
        <v>50</v>
      </c>
      <c r="E1173" s="89" t="s">
        <v>145</v>
      </c>
      <c r="F1173" s="102">
        <f t="shared" si="217"/>
        <v>43921</v>
      </c>
      <c r="G1173" s="125" t="str">
        <f t="shared" si="219"/>
        <v>3월</v>
      </c>
      <c r="H1173" s="108">
        <f t="shared" si="220"/>
        <v>2</v>
      </c>
      <c r="I1173" s="108" t="str">
        <f>VLOOKUP(H1173,기준정보!D:E,2,FALSE)</f>
        <v>화</v>
      </c>
      <c r="J1173" s="110" t="str">
        <f>IFERROR(VLOOKUP(F1173,기준정보!A:B,2,FALSE),"")</f>
        <v/>
      </c>
      <c r="K1173" s="110" t="str">
        <f t="shared" si="221"/>
        <v>정상근무</v>
      </c>
      <c r="L1173" s="113" t="str">
        <f>IFERROR(IF(E1173-D1173&lt;0,기준정보!$H$11-공여사들_가공!D1173+공여사들_가공!E1173,E1173-D1173),"")</f>
        <v/>
      </c>
      <c r="M1173" s="113" t="str">
        <f>IF(E1173&gt;=기준정보!$H$4,기준정보!$H$6,IF(E1173&gt;=기준정보!$H$3,E1173-기준정보!$H$3,IF(E1173&gt;=기준정보!$H$2,기준정보!$H$5,IF(E1173&gt;=기준정보!$H$1,E1173-기준정보!$H$1,0))))</f>
        <v>2:00:00</v>
      </c>
      <c r="N1173" s="113" t="str">
        <f t="shared" si="222"/>
        <v/>
      </c>
      <c r="O1173" s="114" t="str">
        <f t="shared" si="223"/>
        <v/>
      </c>
      <c r="P1173" s="120">
        <f t="shared" si="224"/>
        <v>0</v>
      </c>
      <c r="Q1173" s="120">
        <f t="shared" si="225"/>
        <v>0</v>
      </c>
      <c r="R1173" s="120">
        <f t="shared" si="216"/>
        <v>0</v>
      </c>
      <c r="S1173" s="120">
        <f t="shared" si="226"/>
        <v>0</v>
      </c>
      <c r="T1173" s="120" t="str">
        <f t="shared" si="218"/>
        <v/>
      </c>
      <c r="U1173" s="113">
        <f>IFERROR(IF(P1173&lt;8,기준정보!$H$7-N1173,0),0)</f>
        <v>0</v>
      </c>
      <c r="V1173" s="120">
        <f t="shared" si="227"/>
        <v>0</v>
      </c>
      <c r="W1173" s="110"/>
    </row>
    <row r="1174" spans="1:23">
      <c r="A1174" s="89" t="s">
        <v>302</v>
      </c>
      <c r="B1174" s="89" t="s">
        <v>296</v>
      </c>
      <c r="C1174" s="89" t="s">
        <v>46</v>
      </c>
      <c r="D1174" s="89" t="s">
        <v>73</v>
      </c>
      <c r="E1174" s="89" t="s">
        <v>1459</v>
      </c>
      <c r="F1174" s="102">
        <f t="shared" si="217"/>
        <v>43921</v>
      </c>
      <c r="G1174" s="125" t="str">
        <f t="shared" si="219"/>
        <v>3월</v>
      </c>
      <c r="H1174" s="108">
        <f t="shared" si="220"/>
        <v>2</v>
      </c>
      <c r="I1174" s="108" t="str">
        <f>VLOOKUP(H1174,기준정보!D:E,2,FALSE)</f>
        <v>화</v>
      </c>
      <c r="J1174" s="110" t="str">
        <f>IFERROR(VLOOKUP(F1174,기준정보!A:B,2,FALSE),"")</f>
        <v/>
      </c>
      <c r="K1174" s="110" t="str">
        <f t="shared" si="221"/>
        <v>정상근무</v>
      </c>
      <c r="L1174" s="113">
        <f>IFERROR(IF(E1174-D1174&lt;0,기준정보!$H$11-공여사들_가공!D1174+공여사들_가공!E1174,E1174-D1174),"")</f>
        <v>0.38347222222222221</v>
      </c>
      <c r="M1174" s="113">
        <f>IF(E1174&gt;=기준정보!$H$4,기준정보!$H$6,IF(E1174&gt;=기준정보!$H$3,E1174-기준정보!$H$3,IF(E1174&gt;=기준정보!$H$2,기준정보!$H$5,IF(E1174&gt;=기준정보!$H$1,E1174-기준정보!$H$1,0))))</f>
        <v>2.5474537037037059E-2</v>
      </c>
      <c r="N1174" s="113">
        <f t="shared" si="222"/>
        <v>0.35799768518518515</v>
      </c>
      <c r="O1174" s="114">
        <f t="shared" si="223"/>
        <v>8.5919444444444455</v>
      </c>
      <c r="P1174" s="120">
        <f t="shared" si="224"/>
        <v>8</v>
      </c>
      <c r="Q1174" s="120">
        <f t="shared" si="225"/>
        <v>8</v>
      </c>
      <c r="R1174" s="120">
        <f t="shared" si="216"/>
        <v>0</v>
      </c>
      <c r="S1174" s="120">
        <f t="shared" si="226"/>
        <v>0</v>
      </c>
      <c r="T1174" s="120" t="str">
        <f t="shared" si="218"/>
        <v>정</v>
      </c>
      <c r="U1174" s="113">
        <f>IFERROR(IF(P1174&lt;8,기준정보!$H$7-N1174,0),0)</f>
        <v>0</v>
      </c>
      <c r="V1174" s="120">
        <f t="shared" si="227"/>
        <v>0</v>
      </c>
      <c r="W1174" s="110"/>
    </row>
    <row r="1175" spans="1:23">
      <c r="A1175" s="89" t="s">
        <v>302</v>
      </c>
      <c r="B1175" s="89" t="s">
        <v>297</v>
      </c>
      <c r="C1175" s="89" t="s">
        <v>45</v>
      </c>
      <c r="D1175" s="89" t="s">
        <v>1460</v>
      </c>
      <c r="E1175" s="89" t="s">
        <v>1461</v>
      </c>
      <c r="F1175" s="102">
        <f t="shared" si="217"/>
        <v>43921</v>
      </c>
      <c r="G1175" s="125" t="str">
        <f t="shared" si="219"/>
        <v>3월</v>
      </c>
      <c r="H1175" s="108">
        <f t="shared" si="220"/>
        <v>2</v>
      </c>
      <c r="I1175" s="108" t="str">
        <f>VLOOKUP(H1175,기준정보!D:E,2,FALSE)</f>
        <v>화</v>
      </c>
      <c r="J1175" s="110" t="str">
        <f>IFERROR(VLOOKUP(F1175,기준정보!A:B,2,FALSE),"")</f>
        <v/>
      </c>
      <c r="K1175" s="110" t="str">
        <f t="shared" si="221"/>
        <v>정상근무</v>
      </c>
      <c r="L1175" s="113">
        <f>IFERROR(IF(E1175-D1175&lt;0,기준정보!$H$11-공여사들_가공!D1175+공여사들_가공!E1175,E1175-D1175),"")</f>
        <v>0.3539004629629629</v>
      </c>
      <c r="M1175" s="113" t="str">
        <f>IF(E1175&gt;=기준정보!$H$4,기준정보!$H$6,IF(E1175&gt;=기준정보!$H$3,E1175-기준정보!$H$3,IF(E1175&gt;=기준정보!$H$2,기준정보!$H$5,IF(E1175&gt;=기준정보!$H$1,E1175-기준정보!$H$1,0))))</f>
        <v>1:00:00</v>
      </c>
      <c r="N1175" s="113">
        <f t="shared" si="222"/>
        <v>0.31223379629629622</v>
      </c>
      <c r="O1175" s="114">
        <f t="shared" si="223"/>
        <v>7.493611111111111</v>
      </c>
      <c r="P1175" s="120">
        <f t="shared" si="224"/>
        <v>7</v>
      </c>
      <c r="Q1175" s="120">
        <f t="shared" si="225"/>
        <v>7</v>
      </c>
      <c r="R1175" s="120">
        <f t="shared" si="216"/>
        <v>0</v>
      </c>
      <c r="S1175" s="120">
        <f t="shared" si="226"/>
        <v>0</v>
      </c>
      <c r="T1175" s="120" t="str">
        <f t="shared" si="218"/>
        <v>정</v>
      </c>
      <c r="U1175" s="113">
        <f>IFERROR(IF(P1175&lt;8,기준정보!$H$7-N1175,0),0)</f>
        <v>2.1099537037037097E-2</v>
      </c>
      <c r="V1175" s="120">
        <f t="shared" si="227"/>
        <v>30</v>
      </c>
      <c r="W1175" s="110"/>
    </row>
    <row r="1176" spans="1:23">
      <c r="A1176" s="89" t="s">
        <v>302</v>
      </c>
      <c r="B1176" s="89" t="s">
        <v>298</v>
      </c>
      <c r="C1176" s="89" t="s">
        <v>48</v>
      </c>
      <c r="D1176" s="89" t="s">
        <v>1462</v>
      </c>
      <c r="E1176" s="89" t="s">
        <v>1463</v>
      </c>
      <c r="F1176" s="102">
        <f t="shared" si="217"/>
        <v>43921</v>
      </c>
      <c r="G1176" s="125" t="str">
        <f t="shared" si="219"/>
        <v>3월</v>
      </c>
      <c r="H1176" s="108">
        <f t="shared" si="220"/>
        <v>2</v>
      </c>
      <c r="I1176" s="108" t="str">
        <f>VLOOKUP(H1176,기준정보!D:E,2,FALSE)</f>
        <v>화</v>
      </c>
      <c r="J1176" s="110" t="str">
        <f>IFERROR(VLOOKUP(F1176,기준정보!A:B,2,FALSE),"")</f>
        <v/>
      </c>
      <c r="K1176" s="110" t="str">
        <f t="shared" si="221"/>
        <v>정상근무</v>
      </c>
      <c r="L1176" s="113">
        <f>IFERROR(IF(E1176-D1176&lt;0,기준정보!$H$11-공여사들_가공!D1176+공여사들_가공!E1176,E1176-D1176),"")</f>
        <v>0.63984953703703706</v>
      </c>
      <c r="M1176" s="113" t="str">
        <f>IF(E1176&gt;=기준정보!$H$4,기준정보!$H$6,IF(E1176&gt;=기준정보!$H$3,E1176-기준정보!$H$3,IF(E1176&gt;=기준정보!$H$2,기준정보!$H$5,IF(E1176&gt;=기준정보!$H$1,E1176-기준정보!$H$1,0))))</f>
        <v>2:00:00</v>
      </c>
      <c r="N1176" s="113">
        <f t="shared" si="222"/>
        <v>0.55651620370370369</v>
      </c>
      <c r="O1176" s="114">
        <f t="shared" si="223"/>
        <v>13.356388888888889</v>
      </c>
      <c r="P1176" s="120">
        <f t="shared" si="224"/>
        <v>13</v>
      </c>
      <c r="Q1176" s="120">
        <f t="shared" si="225"/>
        <v>8</v>
      </c>
      <c r="R1176" s="120">
        <f t="shared" si="216"/>
        <v>3</v>
      </c>
      <c r="S1176" s="120">
        <f t="shared" si="226"/>
        <v>2</v>
      </c>
      <c r="T1176" s="120" t="str">
        <f t="shared" si="218"/>
        <v>정</v>
      </c>
      <c r="U1176" s="113">
        <f>IFERROR(IF(P1176&lt;8,기준정보!$H$7-N1176,0),0)</f>
        <v>0</v>
      </c>
      <c r="V1176" s="120">
        <f t="shared" si="227"/>
        <v>0</v>
      </c>
      <c r="W1176" s="110"/>
    </row>
    <row r="1177" spans="1:23">
      <c r="A1177" s="89" t="s">
        <v>302</v>
      </c>
      <c r="B1177" s="89" t="s">
        <v>299</v>
      </c>
      <c r="C1177" s="89" t="s">
        <v>47</v>
      </c>
      <c r="D1177" s="89" t="s">
        <v>204</v>
      </c>
      <c r="E1177" s="89" t="s">
        <v>1464</v>
      </c>
      <c r="F1177" s="102">
        <f t="shared" si="217"/>
        <v>43921</v>
      </c>
      <c r="G1177" s="125" t="str">
        <f t="shared" si="219"/>
        <v>3월</v>
      </c>
      <c r="H1177" s="108">
        <f t="shared" si="220"/>
        <v>2</v>
      </c>
      <c r="I1177" s="108" t="str">
        <f>VLOOKUP(H1177,기준정보!D:E,2,FALSE)</f>
        <v>화</v>
      </c>
      <c r="J1177" s="110" t="str">
        <f>IFERROR(VLOOKUP(F1177,기준정보!A:B,2,FALSE),"")</f>
        <v/>
      </c>
      <c r="K1177" s="110" t="str">
        <f t="shared" si="221"/>
        <v>정상근무</v>
      </c>
      <c r="L1177" s="113">
        <f>IFERROR(IF(E1177-D1177&lt;0,기준정보!$H$11-공여사들_가공!D1177+공여사들_가공!E1177,E1177-D1177),"")</f>
        <v>0.44754629629629622</v>
      </c>
      <c r="M1177" s="113" t="str">
        <f>IF(E1177&gt;=기준정보!$H$4,기준정보!$H$6,IF(E1177&gt;=기준정보!$H$3,E1177-기준정보!$H$3,IF(E1177&gt;=기준정보!$H$2,기준정보!$H$5,IF(E1177&gt;=기준정보!$H$1,E1177-기준정보!$H$1,0))))</f>
        <v>2:00:00</v>
      </c>
      <c r="N1177" s="113">
        <f t="shared" si="222"/>
        <v>0.36421296296296291</v>
      </c>
      <c r="O1177" s="114">
        <f t="shared" si="223"/>
        <v>8.7411111111111097</v>
      </c>
      <c r="P1177" s="120">
        <f t="shared" si="224"/>
        <v>8</v>
      </c>
      <c r="Q1177" s="120">
        <f t="shared" si="225"/>
        <v>8</v>
      </c>
      <c r="R1177" s="120">
        <f t="shared" ref="R1177:R1184" si="228">IF(P1177&lt;11,P1177-Q1177,3)</f>
        <v>0</v>
      </c>
      <c r="S1177" s="120">
        <f t="shared" si="226"/>
        <v>0</v>
      </c>
      <c r="T1177" s="120" t="str">
        <f t="shared" si="218"/>
        <v>정</v>
      </c>
      <c r="U1177" s="113">
        <f>IFERROR(IF(P1177&lt;8,기준정보!$H$7-N1177,0),0)</f>
        <v>0</v>
      </c>
      <c r="V1177" s="120">
        <f t="shared" si="227"/>
        <v>0</v>
      </c>
      <c r="W1177" s="110"/>
    </row>
    <row r="1178" spans="1:23">
      <c r="A1178" s="89" t="s">
        <v>302</v>
      </c>
      <c r="B1178" s="89" t="s">
        <v>300</v>
      </c>
      <c r="C1178" s="89" t="s">
        <v>47</v>
      </c>
      <c r="D1178" s="89" t="s">
        <v>114</v>
      </c>
      <c r="E1178" s="89" t="s">
        <v>1465</v>
      </c>
      <c r="F1178" s="102">
        <f t="shared" si="217"/>
        <v>43921</v>
      </c>
      <c r="G1178" s="125" t="str">
        <f t="shared" si="219"/>
        <v>3월</v>
      </c>
      <c r="H1178" s="108">
        <f t="shared" si="220"/>
        <v>2</v>
      </c>
      <c r="I1178" s="108" t="str">
        <f>VLOOKUP(H1178,기준정보!D:E,2,FALSE)</f>
        <v>화</v>
      </c>
      <c r="J1178" s="110" t="str">
        <f>IFERROR(VLOOKUP(F1178,기준정보!A:B,2,FALSE),"")</f>
        <v/>
      </c>
      <c r="K1178" s="110" t="str">
        <f t="shared" si="221"/>
        <v>정상근무</v>
      </c>
      <c r="L1178" s="113">
        <f>IFERROR(IF(E1178-D1178&lt;0,기준정보!$H$11-공여사들_가공!D1178+공여사들_가공!E1178,E1178-D1178),"")</f>
        <v>0.51606481481481481</v>
      </c>
      <c r="M1178" s="113" t="str">
        <f>IF(E1178&gt;=기준정보!$H$4,기준정보!$H$6,IF(E1178&gt;=기준정보!$H$3,E1178-기준정보!$H$3,IF(E1178&gt;=기준정보!$H$2,기준정보!$H$5,IF(E1178&gt;=기준정보!$H$1,E1178-기준정보!$H$1,0))))</f>
        <v>2:00:00</v>
      </c>
      <c r="N1178" s="113">
        <f t="shared" si="222"/>
        <v>0.43273148148148149</v>
      </c>
      <c r="O1178" s="114">
        <f t="shared" si="223"/>
        <v>10.385555555555555</v>
      </c>
      <c r="P1178" s="120">
        <f t="shared" si="224"/>
        <v>10</v>
      </c>
      <c r="Q1178" s="120">
        <f t="shared" si="225"/>
        <v>8</v>
      </c>
      <c r="R1178" s="120">
        <f t="shared" si="228"/>
        <v>2</v>
      </c>
      <c r="S1178" s="120">
        <f t="shared" si="226"/>
        <v>0</v>
      </c>
      <c r="T1178" s="120" t="str">
        <f t="shared" si="218"/>
        <v>정</v>
      </c>
      <c r="U1178" s="113">
        <f>IFERROR(IF(P1178&lt;8,기준정보!$H$7-N1178,0),0)</f>
        <v>0</v>
      </c>
      <c r="V1178" s="120">
        <f t="shared" si="227"/>
        <v>0</v>
      </c>
      <c r="W1178" s="110"/>
    </row>
    <row r="1179" spans="1:23">
      <c r="A1179" s="89" t="s">
        <v>302</v>
      </c>
      <c r="B1179" s="89" t="s">
        <v>301</v>
      </c>
      <c r="C1179" s="89" t="s">
        <v>44</v>
      </c>
      <c r="D1179" s="89" t="s">
        <v>1466</v>
      </c>
      <c r="E1179" s="89" t="s">
        <v>1467</v>
      </c>
      <c r="F1179" s="102">
        <f t="shared" si="217"/>
        <v>43921</v>
      </c>
      <c r="G1179" s="125" t="str">
        <f t="shared" si="219"/>
        <v>3월</v>
      </c>
      <c r="H1179" s="108">
        <f t="shared" si="220"/>
        <v>2</v>
      </c>
      <c r="I1179" s="108" t="str">
        <f>VLOOKUP(H1179,기준정보!D:E,2,FALSE)</f>
        <v>화</v>
      </c>
      <c r="J1179" s="110" t="str">
        <f>IFERROR(VLOOKUP(F1179,기준정보!A:B,2,FALSE),"")</f>
        <v/>
      </c>
      <c r="K1179" s="110" t="str">
        <f t="shared" si="221"/>
        <v>정상근무</v>
      </c>
      <c r="L1179" s="113">
        <f>IFERROR(IF(E1179-D1179&lt;0,기준정보!$H$11-공여사들_가공!D1179+공여사들_가공!E1179,E1179-D1179),"")</f>
        <v>0.48152777777777783</v>
      </c>
      <c r="M1179" s="113" t="str">
        <f>IF(E1179&gt;=기준정보!$H$4,기준정보!$H$6,IF(E1179&gt;=기준정보!$H$3,E1179-기준정보!$H$3,IF(E1179&gt;=기준정보!$H$2,기준정보!$H$5,IF(E1179&gt;=기준정보!$H$1,E1179-기준정보!$H$1,0))))</f>
        <v>2:00:00</v>
      </c>
      <c r="N1179" s="113">
        <f t="shared" si="222"/>
        <v>0.39819444444444452</v>
      </c>
      <c r="O1179" s="114">
        <f t="shared" si="223"/>
        <v>9.5566666666666666</v>
      </c>
      <c r="P1179" s="120">
        <f t="shared" si="224"/>
        <v>9</v>
      </c>
      <c r="Q1179" s="120">
        <f t="shared" si="225"/>
        <v>8</v>
      </c>
      <c r="R1179" s="120">
        <f t="shared" si="228"/>
        <v>1</v>
      </c>
      <c r="S1179" s="120">
        <f t="shared" si="226"/>
        <v>0</v>
      </c>
      <c r="T1179" s="120" t="str">
        <f t="shared" si="218"/>
        <v>정</v>
      </c>
      <c r="U1179" s="113">
        <f>IFERROR(IF(P1179&lt;8,기준정보!$H$7-N1179,0),0)</f>
        <v>0</v>
      </c>
      <c r="V1179" s="120">
        <f t="shared" si="227"/>
        <v>0</v>
      </c>
      <c r="W1179" s="110"/>
    </row>
    <row r="1180" spans="1:23">
      <c r="A1180" s="89" t="s">
        <v>302</v>
      </c>
      <c r="B1180" s="89" t="s">
        <v>288</v>
      </c>
      <c r="C1180" s="89" t="s">
        <v>45</v>
      </c>
      <c r="D1180" s="89" t="s">
        <v>263</v>
      </c>
      <c r="E1180" s="89" t="s">
        <v>1468</v>
      </c>
      <c r="F1180" s="102">
        <f t="shared" si="217"/>
        <v>43921</v>
      </c>
      <c r="G1180" s="125" t="str">
        <f t="shared" si="219"/>
        <v>3월</v>
      </c>
      <c r="H1180" s="108">
        <f t="shared" si="220"/>
        <v>2</v>
      </c>
      <c r="I1180" s="108" t="str">
        <f>VLOOKUP(H1180,기준정보!D:E,2,FALSE)</f>
        <v>화</v>
      </c>
      <c r="J1180" s="110" t="str">
        <f>IFERROR(VLOOKUP(F1180,기준정보!A:B,2,FALSE),"")</f>
        <v/>
      </c>
      <c r="K1180" s="110" t="str">
        <f t="shared" si="221"/>
        <v>정상근무</v>
      </c>
      <c r="L1180" s="113">
        <f>IFERROR(IF(E1180-D1180&lt;0,기준정보!$H$11-공여사들_가공!D1180+공여사들_가공!E1180,E1180-D1180),"")</f>
        <v>0.40968749999999993</v>
      </c>
      <c r="M1180" s="113">
        <f>IF(E1180&gt;=기준정보!$H$4,기준정보!$H$6,IF(E1180&gt;=기준정보!$H$3,E1180-기준정보!$H$3,IF(E1180&gt;=기준정보!$H$2,기준정보!$H$5,IF(E1180&gt;=기준정보!$H$1,E1180-기준정보!$H$1,0))))</f>
        <v>2.8738425925925903E-2</v>
      </c>
      <c r="N1180" s="113">
        <f t="shared" si="222"/>
        <v>0.38094907407407402</v>
      </c>
      <c r="O1180" s="114">
        <f t="shared" si="223"/>
        <v>9.142777777777777</v>
      </c>
      <c r="P1180" s="120">
        <f t="shared" si="224"/>
        <v>9</v>
      </c>
      <c r="Q1180" s="120">
        <f t="shared" si="225"/>
        <v>8</v>
      </c>
      <c r="R1180" s="120">
        <f t="shared" si="228"/>
        <v>1</v>
      </c>
      <c r="S1180" s="120">
        <f t="shared" si="226"/>
        <v>0</v>
      </c>
      <c r="T1180" s="120" t="str">
        <f t="shared" si="218"/>
        <v>정</v>
      </c>
      <c r="U1180" s="113">
        <f>IFERROR(IF(P1180&lt;8,기준정보!$H$7-N1180,0),0)</f>
        <v>0</v>
      </c>
      <c r="V1180" s="120">
        <f t="shared" si="227"/>
        <v>0</v>
      </c>
      <c r="W1180" s="110"/>
    </row>
    <row r="1181" spans="1:23">
      <c r="A1181" s="89" t="s">
        <v>302</v>
      </c>
      <c r="B1181" s="89" t="s">
        <v>289</v>
      </c>
      <c r="C1181" s="89" t="s">
        <v>44</v>
      </c>
      <c r="D1181" s="89" t="s">
        <v>50</v>
      </c>
      <c r="E1181" s="89" t="s">
        <v>50</v>
      </c>
      <c r="F1181" s="102">
        <f t="shared" si="217"/>
        <v>43921</v>
      </c>
      <c r="G1181" s="125" t="str">
        <f t="shared" si="219"/>
        <v>3월</v>
      </c>
      <c r="H1181" s="108">
        <f t="shared" si="220"/>
        <v>2</v>
      </c>
      <c r="I1181" s="108" t="str">
        <f>VLOOKUP(H1181,기준정보!D:E,2,FALSE)</f>
        <v>화</v>
      </c>
      <c r="J1181" s="110" t="str">
        <f>IFERROR(VLOOKUP(F1181,기준정보!A:B,2,FALSE),"")</f>
        <v/>
      </c>
      <c r="K1181" s="110" t="str">
        <f t="shared" si="221"/>
        <v>정상근무</v>
      </c>
      <c r="L1181" s="113" t="str">
        <f>IFERROR(IF(E1181-D1181&lt;0,기준정보!$H$11-공여사들_가공!D1181+공여사들_가공!E1181,E1181-D1181),"")</f>
        <v/>
      </c>
      <c r="M1181" s="113">
        <f>IF(E1181&gt;=기준정보!$H$4,기준정보!$H$6,IF(E1181&gt;=기준정보!$H$3,E1181-기준정보!$H$3,IF(E1181&gt;=기준정보!$H$2,기준정보!$H$5,IF(E1181&gt;=기준정보!$H$1,E1181-기준정보!$H$1,0))))</f>
        <v>0</v>
      </c>
      <c r="N1181" s="113" t="str">
        <f t="shared" si="222"/>
        <v/>
      </c>
      <c r="O1181" s="114" t="str">
        <f t="shared" si="223"/>
        <v/>
      </c>
      <c r="P1181" s="120">
        <f t="shared" si="224"/>
        <v>0</v>
      </c>
      <c r="Q1181" s="120">
        <f t="shared" si="225"/>
        <v>0</v>
      </c>
      <c r="R1181" s="120">
        <f t="shared" si="228"/>
        <v>0</v>
      </c>
      <c r="S1181" s="120">
        <f t="shared" si="226"/>
        <v>0</v>
      </c>
      <c r="T1181" s="120" t="str">
        <f t="shared" si="218"/>
        <v/>
      </c>
      <c r="U1181" s="113">
        <f>IFERROR(IF(P1181&lt;8,기준정보!$H$7-N1181,0),0)</f>
        <v>0</v>
      </c>
      <c r="V1181" s="120">
        <f t="shared" si="227"/>
        <v>0</v>
      </c>
      <c r="W1181" s="110"/>
    </row>
    <row r="1182" spans="1:23">
      <c r="A1182" s="89" t="s">
        <v>302</v>
      </c>
      <c r="B1182" s="89" t="s">
        <v>290</v>
      </c>
      <c r="C1182" s="89" t="s">
        <v>49</v>
      </c>
      <c r="D1182" s="89" t="s">
        <v>132</v>
      </c>
      <c r="E1182" s="89" t="s">
        <v>50</v>
      </c>
      <c r="F1182" s="102">
        <f t="shared" si="217"/>
        <v>43921</v>
      </c>
      <c r="G1182" s="125" t="str">
        <f t="shared" si="219"/>
        <v>3월</v>
      </c>
      <c r="H1182" s="108">
        <f t="shared" si="220"/>
        <v>2</v>
      </c>
      <c r="I1182" s="108" t="str">
        <f>VLOOKUP(H1182,기준정보!D:E,2,FALSE)</f>
        <v>화</v>
      </c>
      <c r="J1182" s="110" t="str">
        <f>IFERROR(VLOOKUP(F1182,기준정보!A:B,2,FALSE),"")</f>
        <v/>
      </c>
      <c r="K1182" s="110" t="str">
        <f t="shared" si="221"/>
        <v>정상근무</v>
      </c>
      <c r="L1182" s="113" t="str">
        <f>IFERROR(IF(E1182-D1182&lt;0,기준정보!$H$11-공여사들_가공!D1182+공여사들_가공!E1182,E1182-D1182),"")</f>
        <v/>
      </c>
      <c r="M1182" s="113">
        <f>IF(E1182&gt;=기준정보!$H$4,기준정보!$H$6,IF(E1182&gt;=기준정보!$H$3,E1182-기준정보!$H$3,IF(E1182&gt;=기준정보!$H$2,기준정보!$H$5,IF(E1182&gt;=기준정보!$H$1,E1182-기준정보!$H$1,0))))</f>
        <v>0</v>
      </c>
      <c r="N1182" s="113" t="str">
        <f t="shared" si="222"/>
        <v/>
      </c>
      <c r="O1182" s="114" t="str">
        <f t="shared" si="223"/>
        <v/>
      </c>
      <c r="P1182" s="120">
        <f t="shared" si="224"/>
        <v>0</v>
      </c>
      <c r="Q1182" s="120">
        <f t="shared" si="225"/>
        <v>0</v>
      </c>
      <c r="R1182" s="120">
        <f t="shared" si="228"/>
        <v>0</v>
      </c>
      <c r="S1182" s="120">
        <f t="shared" si="226"/>
        <v>0</v>
      </c>
      <c r="T1182" s="120" t="str">
        <f t="shared" si="218"/>
        <v/>
      </c>
      <c r="U1182" s="113">
        <f>IFERROR(IF(P1182&lt;8,기준정보!$H$7-N1182,0),0)</f>
        <v>0</v>
      </c>
      <c r="V1182" s="120">
        <f t="shared" si="227"/>
        <v>0</v>
      </c>
      <c r="W1182" s="110"/>
    </row>
    <row r="1183" spans="1:23">
      <c r="A1183" s="89" t="s">
        <v>302</v>
      </c>
      <c r="B1183" s="89" t="s">
        <v>291</v>
      </c>
      <c r="C1183" s="89" t="s">
        <v>309</v>
      </c>
      <c r="D1183" s="89" t="s">
        <v>75</v>
      </c>
      <c r="E1183" s="89" t="s">
        <v>1469</v>
      </c>
      <c r="F1183" s="102">
        <f t="shared" si="217"/>
        <v>43921</v>
      </c>
      <c r="G1183" s="125" t="str">
        <f t="shared" si="219"/>
        <v>3월</v>
      </c>
      <c r="H1183" s="108">
        <f t="shared" si="220"/>
        <v>2</v>
      </c>
      <c r="I1183" s="108" t="str">
        <f>VLOOKUP(H1183,기준정보!D:E,2,FALSE)</f>
        <v>화</v>
      </c>
      <c r="J1183" s="110" t="str">
        <f>IFERROR(VLOOKUP(F1183,기준정보!A:B,2,FALSE),"")</f>
        <v/>
      </c>
      <c r="K1183" s="110" t="str">
        <f t="shared" si="221"/>
        <v>정상근무</v>
      </c>
      <c r="L1183" s="113">
        <f>IFERROR(IF(E1183-D1183&lt;0,기준정보!$H$11-공여사들_가공!D1183+공여사들_가공!E1183,E1183-D1183),"")</f>
        <v>0.38427083333333345</v>
      </c>
      <c r="M1183" s="113">
        <f>IF(E1183&gt;=기준정보!$H$4,기준정보!$H$6,IF(E1183&gt;=기준정보!$H$3,E1183-기준정보!$H$3,IF(E1183&gt;=기준정보!$H$2,기준정보!$H$5,IF(E1183&gt;=기준정보!$H$1,E1183-기준정보!$H$1,0))))</f>
        <v>2.8842592592592697E-2</v>
      </c>
      <c r="N1183" s="113">
        <f t="shared" si="222"/>
        <v>0.35542824074074075</v>
      </c>
      <c r="O1183" s="114">
        <f t="shared" si="223"/>
        <v>8.5302777777777781</v>
      </c>
      <c r="P1183" s="120">
        <f t="shared" si="224"/>
        <v>8</v>
      </c>
      <c r="Q1183" s="120">
        <f t="shared" si="225"/>
        <v>8</v>
      </c>
      <c r="R1183" s="120">
        <f t="shared" si="228"/>
        <v>0</v>
      </c>
      <c r="S1183" s="120">
        <f t="shared" si="226"/>
        <v>0</v>
      </c>
      <c r="T1183" s="120" t="str">
        <f t="shared" si="218"/>
        <v>정</v>
      </c>
      <c r="U1183" s="113">
        <f>IFERROR(IF(P1183&lt;8,기준정보!$H$7-N1183,0),0)</f>
        <v>0</v>
      </c>
      <c r="V1183" s="120">
        <f t="shared" si="227"/>
        <v>0</v>
      </c>
      <c r="W1183" s="110"/>
    </row>
    <row r="1184" spans="1:23">
      <c r="A1184" s="89" t="s">
        <v>302</v>
      </c>
      <c r="B1184" s="89" t="s">
        <v>292</v>
      </c>
      <c r="C1184" s="89" t="s">
        <v>45</v>
      </c>
      <c r="D1184" s="89" t="s">
        <v>1470</v>
      </c>
      <c r="E1184" s="89" t="s">
        <v>1471</v>
      </c>
      <c r="F1184" s="102">
        <f t="shared" si="217"/>
        <v>43921</v>
      </c>
      <c r="G1184" s="125" t="str">
        <f t="shared" si="219"/>
        <v>3월</v>
      </c>
      <c r="H1184" s="108">
        <f t="shared" si="220"/>
        <v>2</v>
      </c>
      <c r="I1184" s="108" t="str">
        <f>VLOOKUP(H1184,기준정보!D:E,2,FALSE)</f>
        <v>화</v>
      </c>
      <c r="J1184" s="110" t="str">
        <f>IFERROR(VLOOKUP(F1184,기준정보!A:B,2,FALSE),"")</f>
        <v/>
      </c>
      <c r="K1184" s="110" t="str">
        <f t="shared" si="221"/>
        <v>정상근무</v>
      </c>
      <c r="L1184" s="113">
        <f>IFERROR(IF(E1184-D1184&lt;0,기준정보!$H$11-공여사들_가공!D1184+공여사들_가공!E1184,E1184-D1184),"")</f>
        <v>0.43217592592592591</v>
      </c>
      <c r="M1184" s="113" t="str">
        <f>IF(E1184&gt;=기준정보!$H$4,기준정보!$H$6,IF(E1184&gt;=기준정보!$H$3,E1184-기준정보!$H$3,IF(E1184&gt;=기준정보!$H$2,기준정보!$H$5,IF(E1184&gt;=기준정보!$H$1,E1184-기준정보!$H$1,0))))</f>
        <v>2:00:00</v>
      </c>
      <c r="N1184" s="113">
        <f t="shared" si="222"/>
        <v>0.34884259259259259</v>
      </c>
      <c r="O1184" s="114">
        <f t="shared" si="223"/>
        <v>8.3722222222222236</v>
      </c>
      <c r="P1184" s="120">
        <f t="shared" si="224"/>
        <v>8</v>
      </c>
      <c r="Q1184" s="120">
        <f t="shared" si="225"/>
        <v>8</v>
      </c>
      <c r="R1184" s="120">
        <f t="shared" si="228"/>
        <v>0</v>
      </c>
      <c r="S1184" s="120">
        <f t="shared" si="226"/>
        <v>0</v>
      </c>
      <c r="T1184" s="120" t="str">
        <f t="shared" si="218"/>
        <v>정</v>
      </c>
      <c r="U1184" s="113">
        <f>IFERROR(IF(P1184&lt;8,기준정보!$H$7-N1184,0),0)</f>
        <v>0</v>
      </c>
      <c r="V1184" s="120">
        <f t="shared" si="227"/>
        <v>0</v>
      </c>
      <c r="W1184" s="110"/>
    </row>
  </sheetData>
  <phoneticPr fontId="1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83598D-3CA4-48CD-B865-C170FB4C102A}">
          <x14:formula1>
            <xm:f>기준정보!$J$2:$J$4</xm:f>
          </x14:formula1>
          <xm:sqref>W2:W1048576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F2F3-596B-49DC-BB9F-46FBFE21C387}">
  <sheetPr>
    <tabColor rgb="FFC00000"/>
  </sheetPr>
  <dimension ref="A1:M110"/>
  <sheetViews>
    <sheetView zoomScale="115" zoomScaleNormal="115" workbookViewId="0"/>
  </sheetViews>
  <sheetFormatPr defaultRowHeight="16.5"/>
  <cols>
    <col min="1" max="1" width="11.875" bestFit="1" customWidth="1"/>
    <col min="2" max="2" width="11.875" style="128" bestFit="1" customWidth="1"/>
    <col min="3" max="4" width="11.125" style="128" bestFit="1" customWidth="1"/>
    <col min="5" max="5" width="19.5" style="128" bestFit="1" customWidth="1"/>
    <col min="6" max="8" width="11.125" style="128" bestFit="1" customWidth="1"/>
    <col min="9" max="9" width="19.5" style="128" bestFit="1" customWidth="1"/>
    <col min="10" max="12" width="15.875" style="128" bestFit="1" customWidth="1"/>
    <col min="13" max="13" width="24.375" style="128" bestFit="1" customWidth="1"/>
  </cols>
  <sheetData>
    <row r="1" spans="1:13">
      <c r="B1"/>
    </row>
    <row r="3" spans="1:13">
      <c r="B3" s="127" t="s">
        <v>1562</v>
      </c>
    </row>
    <row r="4" spans="1:13">
      <c r="B4" s="128" t="s">
        <v>1575</v>
      </c>
      <c r="F4" s="128" t="s">
        <v>1563</v>
      </c>
      <c r="J4" s="128" t="s">
        <v>1567</v>
      </c>
      <c r="K4" s="128" t="s">
        <v>1569</v>
      </c>
      <c r="L4" s="128" t="s">
        <v>1571</v>
      </c>
      <c r="M4" s="128" t="s">
        <v>1565</v>
      </c>
    </row>
    <row r="5" spans="1:13">
      <c r="A5" s="123" t="s">
        <v>1559</v>
      </c>
      <c r="B5" s="128" t="s">
        <v>1568</v>
      </c>
      <c r="C5" s="128" t="s">
        <v>1570</v>
      </c>
      <c r="D5" s="128" t="s">
        <v>1572</v>
      </c>
      <c r="E5" s="128" t="s">
        <v>1566</v>
      </c>
      <c r="F5" s="128" t="s">
        <v>1568</v>
      </c>
      <c r="G5" s="128" t="s">
        <v>1570</v>
      </c>
      <c r="H5" s="128" t="s">
        <v>1572</v>
      </c>
      <c r="I5" s="128" t="s">
        <v>1566</v>
      </c>
    </row>
    <row r="6" spans="1:13">
      <c r="A6" s="124" t="s">
        <v>1573</v>
      </c>
      <c r="B6" s="128">
        <v>1480</v>
      </c>
      <c r="C6" s="128">
        <v>175</v>
      </c>
      <c r="D6" s="128">
        <v>36</v>
      </c>
      <c r="E6" s="128">
        <v>1895</v>
      </c>
      <c r="F6" s="128">
        <v>1</v>
      </c>
      <c r="G6" s="128">
        <v>0</v>
      </c>
      <c r="H6" s="128">
        <v>0</v>
      </c>
      <c r="I6" s="128">
        <v>372</v>
      </c>
      <c r="J6" s="128">
        <v>1481</v>
      </c>
      <c r="K6" s="128">
        <v>175</v>
      </c>
      <c r="L6" s="128">
        <v>36</v>
      </c>
      <c r="M6" s="128">
        <v>2267</v>
      </c>
    </row>
    <row r="7" spans="1:13">
      <c r="A7" s="126" t="s">
        <v>295</v>
      </c>
      <c r="B7" s="128">
        <v>133</v>
      </c>
      <c r="C7" s="128">
        <v>34</v>
      </c>
      <c r="D7" s="128">
        <v>13</v>
      </c>
      <c r="E7" s="128">
        <v>157</v>
      </c>
      <c r="J7" s="128">
        <v>133</v>
      </c>
      <c r="K7" s="128">
        <v>34</v>
      </c>
      <c r="L7" s="128">
        <v>13</v>
      </c>
      <c r="M7" s="128">
        <v>157</v>
      </c>
    </row>
    <row r="8" spans="1:13">
      <c r="A8" s="126" t="s">
        <v>299</v>
      </c>
      <c r="B8" s="128">
        <v>133</v>
      </c>
      <c r="C8" s="128">
        <v>6</v>
      </c>
      <c r="D8" s="128">
        <v>0</v>
      </c>
      <c r="E8" s="128">
        <v>53</v>
      </c>
      <c r="J8" s="128">
        <v>133</v>
      </c>
      <c r="K8" s="128">
        <v>6</v>
      </c>
      <c r="L8" s="128">
        <v>0</v>
      </c>
      <c r="M8" s="128">
        <v>53</v>
      </c>
    </row>
    <row r="9" spans="1:13">
      <c r="A9" s="126" t="s">
        <v>296</v>
      </c>
      <c r="B9" s="128">
        <v>122</v>
      </c>
      <c r="C9" s="128">
        <v>1</v>
      </c>
      <c r="D9" s="128">
        <v>0</v>
      </c>
      <c r="E9" s="128">
        <v>281</v>
      </c>
      <c r="J9" s="128">
        <v>122</v>
      </c>
      <c r="K9" s="128">
        <v>1</v>
      </c>
      <c r="L9" s="128">
        <v>0</v>
      </c>
      <c r="M9" s="128">
        <v>281</v>
      </c>
    </row>
    <row r="10" spans="1:13">
      <c r="A10" s="126" t="s">
        <v>294</v>
      </c>
      <c r="B10" s="128">
        <v>150</v>
      </c>
      <c r="C10" s="128">
        <v>23</v>
      </c>
      <c r="D10" s="128">
        <v>8</v>
      </c>
      <c r="E10" s="128">
        <v>46</v>
      </c>
      <c r="J10" s="128">
        <v>150</v>
      </c>
      <c r="K10" s="128">
        <v>23</v>
      </c>
      <c r="L10" s="128">
        <v>8</v>
      </c>
      <c r="M10" s="128">
        <v>46</v>
      </c>
    </row>
    <row r="11" spans="1:13">
      <c r="A11" s="126" t="s">
        <v>297</v>
      </c>
      <c r="B11" s="128">
        <v>92</v>
      </c>
      <c r="C11" s="128">
        <v>0</v>
      </c>
      <c r="D11" s="128">
        <v>0</v>
      </c>
      <c r="E11" s="128">
        <v>856</v>
      </c>
      <c r="J11" s="128">
        <v>92</v>
      </c>
      <c r="K11" s="128">
        <v>0</v>
      </c>
      <c r="L11" s="128">
        <v>0</v>
      </c>
      <c r="M11" s="128">
        <v>856</v>
      </c>
    </row>
    <row r="12" spans="1:13">
      <c r="A12" s="126" t="s">
        <v>298</v>
      </c>
      <c r="B12" s="128">
        <v>126</v>
      </c>
      <c r="C12" s="128">
        <v>4</v>
      </c>
      <c r="D12" s="128">
        <v>0</v>
      </c>
      <c r="E12" s="128">
        <v>30</v>
      </c>
      <c r="J12" s="128">
        <v>126</v>
      </c>
      <c r="K12" s="128">
        <v>4</v>
      </c>
      <c r="L12" s="128">
        <v>0</v>
      </c>
      <c r="M12" s="128">
        <v>30</v>
      </c>
    </row>
    <row r="13" spans="1:13">
      <c r="A13" s="126" t="s">
        <v>300</v>
      </c>
      <c r="B13" s="128">
        <v>151</v>
      </c>
      <c r="C13" s="128">
        <v>27</v>
      </c>
      <c r="D13" s="128">
        <v>1</v>
      </c>
      <c r="E13" s="128">
        <v>16</v>
      </c>
      <c r="F13" s="128">
        <v>1</v>
      </c>
      <c r="G13" s="128">
        <v>0</v>
      </c>
      <c r="H13" s="128">
        <v>0</v>
      </c>
      <c r="I13" s="128">
        <v>372</v>
      </c>
      <c r="J13" s="128">
        <v>152</v>
      </c>
      <c r="K13" s="128">
        <v>27</v>
      </c>
      <c r="L13" s="128">
        <v>1</v>
      </c>
      <c r="M13" s="128">
        <v>388</v>
      </c>
    </row>
    <row r="14" spans="1:13">
      <c r="A14" s="126" t="s">
        <v>301</v>
      </c>
      <c r="B14" s="128">
        <v>140</v>
      </c>
      <c r="C14" s="128">
        <v>20</v>
      </c>
      <c r="D14" s="128">
        <v>1</v>
      </c>
      <c r="E14" s="128">
        <v>186</v>
      </c>
      <c r="J14" s="128">
        <v>140</v>
      </c>
      <c r="K14" s="128">
        <v>20</v>
      </c>
      <c r="L14" s="128">
        <v>1</v>
      </c>
      <c r="M14" s="128">
        <v>186</v>
      </c>
    </row>
    <row r="15" spans="1:13">
      <c r="A15" s="126" t="s">
        <v>288</v>
      </c>
      <c r="B15" s="128">
        <v>128</v>
      </c>
      <c r="C15" s="128">
        <v>29</v>
      </c>
      <c r="D15" s="128">
        <v>12</v>
      </c>
      <c r="E15" s="128">
        <v>0</v>
      </c>
      <c r="J15" s="128">
        <v>128</v>
      </c>
      <c r="K15" s="128">
        <v>29</v>
      </c>
      <c r="L15" s="128">
        <v>12</v>
      </c>
      <c r="M15" s="128">
        <v>0</v>
      </c>
    </row>
    <row r="16" spans="1:13">
      <c r="A16" s="126" t="s">
        <v>289</v>
      </c>
      <c r="B16" s="128">
        <v>108</v>
      </c>
      <c r="C16" s="128">
        <v>25</v>
      </c>
      <c r="D16" s="128">
        <v>1</v>
      </c>
      <c r="E16" s="128">
        <v>224</v>
      </c>
      <c r="J16" s="128">
        <v>108</v>
      </c>
      <c r="K16" s="128">
        <v>25</v>
      </c>
      <c r="L16" s="128">
        <v>1</v>
      </c>
      <c r="M16" s="128">
        <v>224</v>
      </c>
    </row>
    <row r="17" spans="1:13">
      <c r="A17" s="126" t="s">
        <v>290</v>
      </c>
      <c r="B17" s="128">
        <v>95</v>
      </c>
      <c r="C17" s="128">
        <v>1</v>
      </c>
      <c r="D17" s="128">
        <v>0</v>
      </c>
      <c r="E17" s="128">
        <v>14</v>
      </c>
      <c r="J17" s="128">
        <v>95</v>
      </c>
      <c r="K17" s="128">
        <v>1</v>
      </c>
      <c r="L17" s="128">
        <v>0</v>
      </c>
      <c r="M17" s="128">
        <v>14</v>
      </c>
    </row>
    <row r="18" spans="1:13">
      <c r="A18" s="126" t="s">
        <v>291</v>
      </c>
      <c r="B18" s="128">
        <v>102</v>
      </c>
      <c r="C18" s="128">
        <v>5</v>
      </c>
      <c r="D18" s="128">
        <v>0</v>
      </c>
      <c r="E18" s="128">
        <v>32</v>
      </c>
      <c r="J18" s="128">
        <v>102</v>
      </c>
      <c r="K18" s="128">
        <v>5</v>
      </c>
      <c r="L18" s="128">
        <v>0</v>
      </c>
      <c r="M18" s="128">
        <v>32</v>
      </c>
    </row>
    <row r="19" spans="1:13">
      <c r="A19" s="124" t="s">
        <v>28</v>
      </c>
      <c r="B19" s="128">
        <v>1551</v>
      </c>
      <c r="C19" s="128">
        <v>216</v>
      </c>
      <c r="D19" s="128">
        <v>31</v>
      </c>
      <c r="E19" s="128">
        <v>1542</v>
      </c>
      <c r="F19" s="128">
        <v>27</v>
      </c>
      <c r="G19" s="128">
        <v>1</v>
      </c>
      <c r="H19" s="128">
        <v>0</v>
      </c>
      <c r="I19" s="128">
        <v>266</v>
      </c>
      <c r="J19" s="128">
        <v>1578</v>
      </c>
      <c r="K19" s="128">
        <v>217</v>
      </c>
      <c r="L19" s="128">
        <v>31</v>
      </c>
      <c r="M19" s="128">
        <v>1808</v>
      </c>
    </row>
    <row r="20" spans="1:13">
      <c r="A20" s="126" t="s">
        <v>295</v>
      </c>
      <c r="B20" s="128">
        <v>111</v>
      </c>
      <c r="C20" s="128">
        <v>31</v>
      </c>
      <c r="D20" s="128">
        <v>5</v>
      </c>
      <c r="E20" s="128">
        <v>6</v>
      </c>
      <c r="J20" s="128">
        <v>111</v>
      </c>
      <c r="K20" s="128">
        <v>31</v>
      </c>
      <c r="L20" s="128">
        <v>5</v>
      </c>
      <c r="M20" s="128">
        <v>6</v>
      </c>
    </row>
    <row r="21" spans="1:13">
      <c r="A21" s="126" t="s">
        <v>299</v>
      </c>
      <c r="B21" s="128">
        <v>147</v>
      </c>
      <c r="C21" s="128">
        <v>15</v>
      </c>
      <c r="D21" s="128">
        <v>7</v>
      </c>
      <c r="E21" s="128">
        <v>93</v>
      </c>
      <c r="F21" s="128">
        <v>7</v>
      </c>
      <c r="G21" s="128">
        <v>0</v>
      </c>
      <c r="H21" s="128">
        <v>0</v>
      </c>
      <c r="I21" s="128">
        <v>50</v>
      </c>
      <c r="J21" s="128">
        <v>154</v>
      </c>
      <c r="K21" s="128">
        <v>15</v>
      </c>
      <c r="L21" s="128">
        <v>7</v>
      </c>
      <c r="M21" s="128">
        <v>143</v>
      </c>
    </row>
    <row r="22" spans="1:13">
      <c r="A22" s="126" t="s">
        <v>296</v>
      </c>
      <c r="B22" s="128">
        <v>136</v>
      </c>
      <c r="C22" s="128">
        <v>1</v>
      </c>
      <c r="D22" s="128">
        <v>0</v>
      </c>
      <c r="E22" s="128">
        <v>452</v>
      </c>
      <c r="J22" s="128">
        <v>136</v>
      </c>
      <c r="K22" s="128">
        <v>1</v>
      </c>
      <c r="L22" s="128">
        <v>0</v>
      </c>
      <c r="M22" s="128">
        <v>452</v>
      </c>
    </row>
    <row r="23" spans="1:13">
      <c r="A23" s="126" t="s">
        <v>294</v>
      </c>
      <c r="B23" s="128">
        <v>143</v>
      </c>
      <c r="C23" s="128">
        <v>24</v>
      </c>
      <c r="D23" s="128">
        <v>6</v>
      </c>
      <c r="E23" s="128">
        <v>17</v>
      </c>
      <c r="F23" s="128">
        <v>7</v>
      </c>
      <c r="G23" s="128">
        <v>0</v>
      </c>
      <c r="H23" s="128">
        <v>0</v>
      </c>
      <c r="I23" s="128">
        <v>51</v>
      </c>
      <c r="J23" s="128">
        <v>150</v>
      </c>
      <c r="K23" s="128">
        <v>24</v>
      </c>
      <c r="L23" s="128">
        <v>6</v>
      </c>
      <c r="M23" s="128">
        <v>68</v>
      </c>
    </row>
    <row r="24" spans="1:13">
      <c r="A24" s="126" t="s">
        <v>297</v>
      </c>
      <c r="B24" s="128">
        <v>94</v>
      </c>
      <c r="C24" s="128">
        <v>0</v>
      </c>
      <c r="D24" s="128">
        <v>0</v>
      </c>
      <c r="E24" s="128">
        <v>770</v>
      </c>
      <c r="J24" s="128">
        <v>94</v>
      </c>
      <c r="K24" s="128">
        <v>0</v>
      </c>
      <c r="L24" s="128">
        <v>0</v>
      </c>
      <c r="M24" s="128">
        <v>770</v>
      </c>
    </row>
    <row r="25" spans="1:13">
      <c r="A25" s="126" t="s">
        <v>298</v>
      </c>
      <c r="B25" s="128">
        <v>143</v>
      </c>
      <c r="C25" s="128">
        <v>14</v>
      </c>
      <c r="D25" s="128">
        <v>0</v>
      </c>
      <c r="E25" s="128">
        <v>46</v>
      </c>
      <c r="J25" s="128">
        <v>143</v>
      </c>
      <c r="K25" s="128">
        <v>14</v>
      </c>
      <c r="L25" s="128">
        <v>0</v>
      </c>
      <c r="M25" s="128">
        <v>46</v>
      </c>
    </row>
    <row r="26" spans="1:13">
      <c r="A26" s="126" t="s">
        <v>300</v>
      </c>
      <c r="B26" s="128">
        <v>140</v>
      </c>
      <c r="C26" s="128">
        <v>29</v>
      </c>
      <c r="D26" s="128">
        <v>1</v>
      </c>
      <c r="E26" s="128">
        <v>72</v>
      </c>
      <c r="F26" s="128">
        <v>5</v>
      </c>
      <c r="G26" s="128">
        <v>0</v>
      </c>
      <c r="H26" s="128">
        <v>0</v>
      </c>
      <c r="I26" s="128">
        <v>165</v>
      </c>
      <c r="J26" s="128">
        <v>145</v>
      </c>
      <c r="K26" s="128">
        <v>29</v>
      </c>
      <c r="L26" s="128">
        <v>1</v>
      </c>
      <c r="M26" s="128">
        <v>237</v>
      </c>
    </row>
    <row r="27" spans="1:13">
      <c r="A27" s="126" t="s">
        <v>301</v>
      </c>
      <c r="B27" s="128">
        <v>142</v>
      </c>
      <c r="C27" s="128">
        <v>22</v>
      </c>
      <c r="D27" s="128">
        <v>0</v>
      </c>
      <c r="E27" s="128">
        <v>51</v>
      </c>
      <c r="J27" s="128">
        <v>142</v>
      </c>
      <c r="K27" s="128">
        <v>22</v>
      </c>
      <c r="L27" s="128">
        <v>0</v>
      </c>
      <c r="M27" s="128">
        <v>51</v>
      </c>
    </row>
    <row r="28" spans="1:13">
      <c r="A28" s="126" t="s">
        <v>288</v>
      </c>
      <c r="B28" s="128">
        <v>144</v>
      </c>
      <c r="C28" s="128">
        <v>34</v>
      </c>
      <c r="D28" s="128">
        <v>12</v>
      </c>
      <c r="E28" s="128">
        <v>0</v>
      </c>
      <c r="J28" s="128">
        <v>144</v>
      </c>
      <c r="K28" s="128">
        <v>34</v>
      </c>
      <c r="L28" s="128">
        <v>12</v>
      </c>
      <c r="M28" s="128">
        <v>0</v>
      </c>
    </row>
    <row r="29" spans="1:13">
      <c r="A29" s="126" t="s">
        <v>289</v>
      </c>
      <c r="B29" s="128">
        <v>120</v>
      </c>
      <c r="C29" s="128">
        <v>28</v>
      </c>
      <c r="D29" s="128">
        <v>0</v>
      </c>
      <c r="E29" s="128">
        <v>0</v>
      </c>
      <c r="F29" s="128">
        <v>8</v>
      </c>
      <c r="G29" s="128">
        <v>1</v>
      </c>
      <c r="H29" s="128">
        <v>0</v>
      </c>
      <c r="I29" s="128">
        <v>0</v>
      </c>
      <c r="J29" s="128">
        <v>128</v>
      </c>
      <c r="K29" s="128">
        <v>29</v>
      </c>
      <c r="L29" s="128">
        <v>0</v>
      </c>
      <c r="M29" s="128">
        <v>0</v>
      </c>
    </row>
    <row r="30" spans="1:13">
      <c r="A30" s="126" t="s">
        <v>290</v>
      </c>
      <c r="B30" s="128">
        <v>72</v>
      </c>
      <c r="C30" s="128">
        <v>7</v>
      </c>
      <c r="D30" s="128">
        <v>0</v>
      </c>
      <c r="E30" s="128">
        <v>0</v>
      </c>
      <c r="J30" s="128">
        <v>72</v>
      </c>
      <c r="K30" s="128">
        <v>7</v>
      </c>
      <c r="L30" s="128">
        <v>0</v>
      </c>
      <c r="M30" s="128">
        <v>0</v>
      </c>
    </row>
    <row r="31" spans="1:13">
      <c r="A31" s="126" t="s">
        <v>291</v>
      </c>
      <c r="B31" s="128">
        <v>87</v>
      </c>
      <c r="C31" s="128">
        <v>6</v>
      </c>
      <c r="D31" s="128">
        <v>0</v>
      </c>
      <c r="E31" s="128">
        <v>35</v>
      </c>
      <c r="J31" s="128">
        <v>87</v>
      </c>
      <c r="K31" s="128">
        <v>6</v>
      </c>
      <c r="L31" s="128">
        <v>0</v>
      </c>
      <c r="M31" s="128">
        <v>35</v>
      </c>
    </row>
    <row r="32" spans="1:13">
      <c r="A32" s="126" t="s">
        <v>292</v>
      </c>
      <c r="B32" s="128">
        <v>72</v>
      </c>
      <c r="C32" s="128">
        <v>5</v>
      </c>
      <c r="D32" s="128">
        <v>0</v>
      </c>
      <c r="E32" s="128">
        <v>0</v>
      </c>
      <c r="J32" s="128">
        <v>72</v>
      </c>
      <c r="K32" s="128">
        <v>5</v>
      </c>
      <c r="L32" s="128">
        <v>0</v>
      </c>
      <c r="M32" s="128">
        <v>0</v>
      </c>
    </row>
    <row r="33" spans="1:13">
      <c r="A33" s="124" t="s">
        <v>29</v>
      </c>
      <c r="B33" s="128">
        <v>1821</v>
      </c>
      <c r="C33" s="128">
        <v>274</v>
      </c>
      <c r="D33" s="128">
        <v>58</v>
      </c>
      <c r="E33" s="128">
        <v>2762</v>
      </c>
      <c r="F33" s="128">
        <v>58</v>
      </c>
      <c r="G33" s="128">
        <v>3</v>
      </c>
      <c r="H33" s="128">
        <v>0</v>
      </c>
      <c r="I33" s="128">
        <v>204</v>
      </c>
      <c r="J33" s="128">
        <v>1879</v>
      </c>
      <c r="K33" s="128">
        <v>277</v>
      </c>
      <c r="L33" s="128">
        <v>58</v>
      </c>
      <c r="M33" s="128">
        <v>2966</v>
      </c>
    </row>
    <row r="34" spans="1:13">
      <c r="A34" s="126" t="s">
        <v>295</v>
      </c>
      <c r="B34" s="128">
        <v>127</v>
      </c>
      <c r="C34" s="128">
        <v>33</v>
      </c>
      <c r="D34" s="128">
        <v>10</v>
      </c>
      <c r="E34" s="128">
        <v>7</v>
      </c>
      <c r="J34" s="128">
        <v>127</v>
      </c>
      <c r="K34" s="128">
        <v>33</v>
      </c>
      <c r="L34" s="128">
        <v>10</v>
      </c>
      <c r="M34" s="128">
        <v>7</v>
      </c>
    </row>
    <row r="35" spans="1:13">
      <c r="A35" s="126" t="s">
        <v>299</v>
      </c>
      <c r="B35" s="128">
        <v>103</v>
      </c>
      <c r="C35" s="128">
        <v>9</v>
      </c>
      <c r="D35" s="128">
        <v>0</v>
      </c>
      <c r="E35" s="128">
        <v>951</v>
      </c>
      <c r="J35" s="128">
        <v>103</v>
      </c>
      <c r="K35" s="128">
        <v>9</v>
      </c>
      <c r="L35" s="128">
        <v>0</v>
      </c>
      <c r="M35" s="128">
        <v>951</v>
      </c>
    </row>
    <row r="36" spans="1:13">
      <c r="A36" s="126" t="s">
        <v>296</v>
      </c>
      <c r="B36" s="128">
        <v>162</v>
      </c>
      <c r="C36" s="128">
        <v>0</v>
      </c>
      <c r="D36" s="128">
        <v>0</v>
      </c>
      <c r="E36" s="128">
        <v>281</v>
      </c>
      <c r="J36" s="128">
        <v>162</v>
      </c>
      <c r="K36" s="128">
        <v>0</v>
      </c>
      <c r="L36" s="128">
        <v>0</v>
      </c>
      <c r="M36" s="128">
        <v>281</v>
      </c>
    </row>
    <row r="37" spans="1:13">
      <c r="A37" s="126" t="s">
        <v>294</v>
      </c>
      <c r="B37" s="128">
        <v>174</v>
      </c>
      <c r="C37" s="128">
        <v>45</v>
      </c>
      <c r="D37" s="128">
        <v>13</v>
      </c>
      <c r="E37" s="128">
        <v>77</v>
      </c>
      <c r="F37" s="128">
        <v>15</v>
      </c>
      <c r="G37" s="128">
        <v>0</v>
      </c>
      <c r="H37" s="128">
        <v>0</v>
      </c>
      <c r="I37" s="128">
        <v>8</v>
      </c>
      <c r="J37" s="128">
        <v>189</v>
      </c>
      <c r="K37" s="128">
        <v>45</v>
      </c>
      <c r="L37" s="128">
        <v>13</v>
      </c>
      <c r="M37" s="128">
        <v>85</v>
      </c>
    </row>
    <row r="38" spans="1:13">
      <c r="A38" s="126" t="s">
        <v>297</v>
      </c>
      <c r="B38" s="128">
        <v>113</v>
      </c>
      <c r="C38" s="128">
        <v>0</v>
      </c>
      <c r="D38" s="128">
        <v>0</v>
      </c>
      <c r="E38" s="128">
        <v>1060</v>
      </c>
      <c r="J38" s="128">
        <v>113</v>
      </c>
      <c r="K38" s="128">
        <v>0</v>
      </c>
      <c r="L38" s="128">
        <v>0</v>
      </c>
      <c r="M38" s="128">
        <v>1060</v>
      </c>
    </row>
    <row r="39" spans="1:13">
      <c r="A39" s="126" t="s">
        <v>298</v>
      </c>
      <c r="B39" s="128">
        <v>142</v>
      </c>
      <c r="C39" s="128">
        <v>31</v>
      </c>
      <c r="D39" s="128">
        <v>20</v>
      </c>
      <c r="E39" s="128">
        <v>87</v>
      </c>
      <c r="F39" s="128">
        <v>8</v>
      </c>
      <c r="G39" s="128">
        <v>2</v>
      </c>
      <c r="H39" s="128">
        <v>0</v>
      </c>
      <c r="I39" s="128">
        <v>0</v>
      </c>
      <c r="J39" s="128">
        <v>150</v>
      </c>
      <c r="K39" s="128">
        <v>33</v>
      </c>
      <c r="L39" s="128">
        <v>20</v>
      </c>
      <c r="M39" s="128">
        <v>87</v>
      </c>
    </row>
    <row r="40" spans="1:13">
      <c r="A40" s="126" t="s">
        <v>300</v>
      </c>
      <c r="B40" s="128">
        <v>151</v>
      </c>
      <c r="C40" s="128">
        <v>32</v>
      </c>
      <c r="D40" s="128">
        <v>3</v>
      </c>
      <c r="E40" s="128">
        <v>24</v>
      </c>
      <c r="F40" s="128">
        <v>7</v>
      </c>
      <c r="G40" s="128">
        <v>0</v>
      </c>
      <c r="H40" s="128">
        <v>0</v>
      </c>
      <c r="I40" s="128">
        <v>40</v>
      </c>
      <c r="J40" s="128">
        <v>158</v>
      </c>
      <c r="K40" s="128">
        <v>32</v>
      </c>
      <c r="L40" s="128">
        <v>3</v>
      </c>
      <c r="M40" s="128">
        <v>64</v>
      </c>
    </row>
    <row r="41" spans="1:13">
      <c r="A41" s="126" t="s">
        <v>301</v>
      </c>
      <c r="B41" s="128">
        <v>168</v>
      </c>
      <c r="C41" s="128">
        <v>27</v>
      </c>
      <c r="D41" s="128">
        <v>0</v>
      </c>
      <c r="E41" s="128">
        <v>0</v>
      </c>
      <c r="F41" s="128">
        <v>7</v>
      </c>
      <c r="G41" s="128">
        <v>0</v>
      </c>
      <c r="H41" s="128">
        <v>0</v>
      </c>
      <c r="I41" s="128">
        <v>11</v>
      </c>
      <c r="J41" s="128">
        <v>175</v>
      </c>
      <c r="K41" s="128">
        <v>27</v>
      </c>
      <c r="L41" s="128">
        <v>0</v>
      </c>
      <c r="M41" s="128">
        <v>11</v>
      </c>
    </row>
    <row r="42" spans="1:13">
      <c r="A42" s="126" t="s">
        <v>288</v>
      </c>
      <c r="B42" s="128">
        <v>144</v>
      </c>
      <c r="C42" s="128">
        <v>28</v>
      </c>
      <c r="D42" s="128">
        <v>5</v>
      </c>
      <c r="E42" s="128">
        <v>0</v>
      </c>
      <c r="J42" s="128">
        <v>144</v>
      </c>
      <c r="K42" s="128">
        <v>28</v>
      </c>
      <c r="L42" s="128">
        <v>5</v>
      </c>
      <c r="M42" s="128">
        <v>0</v>
      </c>
    </row>
    <row r="43" spans="1:13">
      <c r="A43" s="126" t="s">
        <v>289</v>
      </c>
      <c r="B43" s="128">
        <v>88</v>
      </c>
      <c r="C43" s="128">
        <v>23</v>
      </c>
      <c r="D43" s="128">
        <v>0</v>
      </c>
      <c r="E43" s="128">
        <v>0</v>
      </c>
      <c r="F43" s="128">
        <v>16</v>
      </c>
      <c r="G43" s="128">
        <v>1</v>
      </c>
      <c r="H43" s="128">
        <v>0</v>
      </c>
      <c r="I43" s="128">
        <v>0</v>
      </c>
      <c r="J43" s="128">
        <v>104</v>
      </c>
      <c r="K43" s="128">
        <v>24</v>
      </c>
      <c r="L43" s="128">
        <v>0</v>
      </c>
      <c r="M43" s="128">
        <v>0</v>
      </c>
    </row>
    <row r="44" spans="1:13">
      <c r="A44" s="126" t="s">
        <v>290</v>
      </c>
      <c r="B44" s="128">
        <v>144</v>
      </c>
      <c r="C44" s="128">
        <v>15</v>
      </c>
      <c r="D44" s="128">
        <v>3</v>
      </c>
      <c r="E44" s="128">
        <v>0</v>
      </c>
      <c r="J44" s="128">
        <v>144</v>
      </c>
      <c r="K44" s="128">
        <v>15</v>
      </c>
      <c r="L44" s="128">
        <v>3</v>
      </c>
      <c r="M44" s="128">
        <v>0</v>
      </c>
    </row>
    <row r="45" spans="1:13">
      <c r="A45" s="126" t="s">
        <v>291</v>
      </c>
      <c r="B45" s="128">
        <v>152</v>
      </c>
      <c r="C45" s="128">
        <v>12</v>
      </c>
      <c r="D45" s="128">
        <v>4</v>
      </c>
      <c r="E45" s="128">
        <v>0</v>
      </c>
      <c r="J45" s="128">
        <v>152</v>
      </c>
      <c r="K45" s="128">
        <v>12</v>
      </c>
      <c r="L45" s="128">
        <v>4</v>
      </c>
      <c r="M45" s="128">
        <v>0</v>
      </c>
    </row>
    <row r="46" spans="1:13">
      <c r="A46" s="126" t="s">
        <v>292</v>
      </c>
      <c r="B46" s="128">
        <v>153</v>
      </c>
      <c r="C46" s="128">
        <v>19</v>
      </c>
      <c r="D46" s="128">
        <v>0</v>
      </c>
      <c r="E46" s="128">
        <v>275</v>
      </c>
      <c r="F46" s="128">
        <v>5</v>
      </c>
      <c r="G46" s="128">
        <v>0</v>
      </c>
      <c r="H46" s="128">
        <v>0</v>
      </c>
      <c r="I46" s="128">
        <v>145</v>
      </c>
      <c r="J46" s="128">
        <v>158</v>
      </c>
      <c r="K46" s="128">
        <v>19</v>
      </c>
      <c r="L46" s="128">
        <v>0</v>
      </c>
      <c r="M46" s="128">
        <v>420</v>
      </c>
    </row>
    <row r="47" spans="1:13">
      <c r="A47" s="124" t="s">
        <v>1560</v>
      </c>
      <c r="B47" s="128">
        <v>4852</v>
      </c>
      <c r="C47" s="128">
        <v>665</v>
      </c>
      <c r="D47" s="128">
        <v>125</v>
      </c>
      <c r="E47" s="128">
        <v>6199</v>
      </c>
      <c r="F47" s="128">
        <v>86</v>
      </c>
      <c r="G47" s="128">
        <v>4</v>
      </c>
      <c r="H47" s="128">
        <v>0</v>
      </c>
      <c r="I47" s="128">
        <v>842</v>
      </c>
      <c r="J47" s="128">
        <v>4938</v>
      </c>
      <c r="K47" s="128">
        <v>669</v>
      </c>
      <c r="L47" s="128">
        <v>125</v>
      </c>
      <c r="M47" s="128">
        <v>7041</v>
      </c>
    </row>
    <row r="48" spans="1:13">
      <c r="B48"/>
      <c r="C48"/>
      <c r="D48"/>
      <c r="E48"/>
      <c r="F48"/>
      <c r="G48"/>
      <c r="H48"/>
      <c r="I48"/>
      <c r="J48"/>
      <c r="K48"/>
      <c r="L48"/>
      <c r="M48"/>
    </row>
    <row r="49" spans="2:13">
      <c r="B49"/>
      <c r="C49"/>
      <c r="D49"/>
      <c r="E49"/>
      <c r="F49"/>
      <c r="G49"/>
      <c r="H49"/>
      <c r="I49"/>
      <c r="J49"/>
      <c r="K49"/>
      <c r="L49"/>
      <c r="M49"/>
    </row>
    <row r="50" spans="2:13">
      <c r="B50"/>
      <c r="C50"/>
      <c r="D50"/>
      <c r="E50"/>
      <c r="F50"/>
      <c r="G50"/>
      <c r="H50"/>
      <c r="I50"/>
      <c r="J50"/>
      <c r="K50"/>
      <c r="L50"/>
      <c r="M50"/>
    </row>
    <row r="51" spans="2:13">
      <c r="B51"/>
      <c r="C51"/>
      <c r="D51"/>
      <c r="E51"/>
      <c r="F51"/>
      <c r="G51"/>
      <c r="H51"/>
      <c r="I51"/>
      <c r="J51"/>
      <c r="K51"/>
      <c r="L51"/>
      <c r="M51"/>
    </row>
    <row r="52" spans="2:13">
      <c r="B52"/>
      <c r="C52"/>
      <c r="D52"/>
      <c r="E52"/>
      <c r="F52"/>
      <c r="G52"/>
      <c r="H52"/>
      <c r="I52"/>
      <c r="J52"/>
      <c r="K52"/>
      <c r="L52"/>
      <c r="M52"/>
    </row>
    <row r="53" spans="2:13">
      <c r="B53"/>
      <c r="C53"/>
      <c r="D53"/>
      <c r="E53"/>
      <c r="F53"/>
      <c r="G53"/>
      <c r="H53"/>
      <c r="I53"/>
      <c r="J53"/>
      <c r="K53"/>
      <c r="L53"/>
      <c r="M53"/>
    </row>
    <row r="54" spans="2:13">
      <c r="B54"/>
      <c r="C54"/>
      <c r="D54"/>
      <c r="E54"/>
      <c r="F54"/>
      <c r="G54"/>
      <c r="H54"/>
      <c r="I54"/>
      <c r="J54"/>
      <c r="K54"/>
      <c r="L54"/>
      <c r="M54"/>
    </row>
    <row r="55" spans="2:13">
      <c r="B55"/>
      <c r="C55"/>
      <c r="D55"/>
      <c r="E55"/>
      <c r="F55"/>
      <c r="G55"/>
      <c r="H55"/>
      <c r="I55"/>
      <c r="J55"/>
      <c r="K55"/>
      <c r="L55"/>
      <c r="M55"/>
    </row>
    <row r="56" spans="2:13">
      <c r="B56"/>
      <c r="C56"/>
      <c r="D56"/>
      <c r="E56"/>
      <c r="F56"/>
      <c r="G56"/>
      <c r="H56"/>
      <c r="I56"/>
      <c r="J56"/>
      <c r="K56"/>
      <c r="L56"/>
      <c r="M56"/>
    </row>
    <row r="57" spans="2:13">
      <c r="B57"/>
      <c r="C57"/>
      <c r="D57"/>
      <c r="E57"/>
      <c r="F57"/>
      <c r="G57"/>
      <c r="H57"/>
      <c r="I57"/>
      <c r="J57"/>
      <c r="K57"/>
      <c r="L57"/>
      <c r="M57"/>
    </row>
    <row r="58" spans="2:13">
      <c r="B58"/>
      <c r="C58"/>
      <c r="D58"/>
      <c r="E58"/>
      <c r="F58"/>
      <c r="G58"/>
      <c r="H58"/>
      <c r="I58"/>
      <c r="J58"/>
      <c r="K58"/>
      <c r="L58"/>
      <c r="M58"/>
    </row>
    <row r="59" spans="2:13">
      <c r="B59"/>
      <c r="C59"/>
      <c r="D59"/>
      <c r="E59"/>
      <c r="F59"/>
      <c r="G59"/>
      <c r="H59"/>
      <c r="I59"/>
      <c r="J59"/>
      <c r="K59"/>
      <c r="L59"/>
      <c r="M59"/>
    </row>
    <row r="60" spans="2:13">
      <c r="B60"/>
      <c r="C60"/>
      <c r="D60"/>
      <c r="E60"/>
      <c r="F60"/>
      <c r="G60"/>
      <c r="H60"/>
      <c r="I60"/>
      <c r="J60"/>
      <c r="K60"/>
      <c r="L60"/>
      <c r="M60"/>
    </row>
    <row r="61" spans="2:13">
      <c r="B61"/>
      <c r="C61"/>
      <c r="D61"/>
      <c r="E61"/>
      <c r="F61"/>
      <c r="G61"/>
      <c r="H61"/>
      <c r="I61"/>
      <c r="J61"/>
      <c r="K61"/>
      <c r="L61"/>
      <c r="M61"/>
    </row>
    <row r="62" spans="2:13">
      <c r="B62"/>
      <c r="C62"/>
      <c r="D62"/>
      <c r="E62"/>
      <c r="F62"/>
      <c r="G62"/>
      <c r="H62"/>
      <c r="I62"/>
      <c r="J62"/>
      <c r="K62"/>
      <c r="L62"/>
      <c r="M62"/>
    </row>
    <row r="63" spans="2:13">
      <c r="B63"/>
      <c r="C63"/>
      <c r="D63"/>
      <c r="E63"/>
      <c r="F63"/>
      <c r="G63"/>
      <c r="H63"/>
      <c r="I63"/>
      <c r="J63"/>
      <c r="K63"/>
      <c r="L63"/>
      <c r="M63"/>
    </row>
    <row r="64" spans="2:13">
      <c r="B64"/>
      <c r="C64"/>
      <c r="D64"/>
      <c r="E64"/>
      <c r="F64"/>
      <c r="G64"/>
      <c r="H64"/>
      <c r="I64"/>
      <c r="J64"/>
      <c r="K64"/>
      <c r="L64"/>
      <c r="M64"/>
    </row>
    <row r="65" spans="2:13">
      <c r="B65"/>
      <c r="C65"/>
      <c r="D65"/>
      <c r="E65"/>
      <c r="F65"/>
      <c r="G65"/>
      <c r="H65"/>
      <c r="I65"/>
      <c r="J65"/>
      <c r="K65"/>
      <c r="L65"/>
      <c r="M65"/>
    </row>
    <row r="66" spans="2:13">
      <c r="B66"/>
      <c r="C66"/>
      <c r="D66"/>
      <c r="E66"/>
      <c r="F66"/>
      <c r="G66"/>
      <c r="H66"/>
      <c r="I66"/>
      <c r="J66"/>
      <c r="K66"/>
      <c r="L66"/>
      <c r="M66"/>
    </row>
    <row r="67" spans="2:13">
      <c r="B67"/>
      <c r="C67"/>
      <c r="D67"/>
      <c r="E67"/>
      <c r="F67"/>
      <c r="G67"/>
      <c r="H67"/>
      <c r="I67"/>
      <c r="J67"/>
      <c r="K67"/>
      <c r="L67"/>
      <c r="M67"/>
    </row>
    <row r="68" spans="2:13">
      <c r="B68"/>
      <c r="C68"/>
      <c r="D68"/>
      <c r="E68"/>
      <c r="F68"/>
      <c r="G68"/>
      <c r="H68"/>
      <c r="I68"/>
      <c r="J68"/>
      <c r="K68"/>
      <c r="L68"/>
      <c r="M68"/>
    </row>
    <row r="69" spans="2:13">
      <c r="B69"/>
      <c r="C69"/>
      <c r="D69"/>
      <c r="E69"/>
      <c r="F69"/>
      <c r="G69"/>
      <c r="H69"/>
      <c r="I69"/>
      <c r="J69"/>
      <c r="K69"/>
      <c r="L69"/>
      <c r="M69"/>
    </row>
    <row r="70" spans="2:13">
      <c r="B70"/>
      <c r="C70"/>
      <c r="D70"/>
      <c r="E70"/>
      <c r="F70"/>
      <c r="G70"/>
      <c r="H70"/>
      <c r="I70"/>
      <c r="J70"/>
      <c r="K70"/>
      <c r="L70"/>
      <c r="M70"/>
    </row>
    <row r="71" spans="2:13">
      <c r="B71"/>
      <c r="C71"/>
      <c r="D71"/>
      <c r="E71"/>
      <c r="F71"/>
      <c r="G71"/>
      <c r="H71"/>
      <c r="I71"/>
      <c r="J71"/>
      <c r="K71"/>
      <c r="L71"/>
      <c r="M71"/>
    </row>
    <row r="72" spans="2:13">
      <c r="B72"/>
      <c r="C72"/>
      <c r="D72"/>
      <c r="E72"/>
      <c r="F72"/>
      <c r="G72"/>
      <c r="H72"/>
      <c r="I72"/>
      <c r="J72"/>
      <c r="K72"/>
      <c r="L72"/>
      <c r="M72"/>
    </row>
    <row r="73" spans="2:13">
      <c r="B73"/>
      <c r="C73"/>
      <c r="D73"/>
      <c r="E73"/>
      <c r="F73"/>
      <c r="G73"/>
      <c r="H73"/>
      <c r="I73"/>
      <c r="J73"/>
      <c r="K73"/>
      <c r="L73"/>
      <c r="M73"/>
    </row>
    <row r="74" spans="2:13">
      <c r="B74"/>
      <c r="C74"/>
      <c r="D74"/>
      <c r="E74"/>
      <c r="F74"/>
      <c r="G74"/>
      <c r="H74"/>
      <c r="I74"/>
      <c r="J74"/>
      <c r="K74"/>
      <c r="L74"/>
      <c r="M74"/>
    </row>
    <row r="75" spans="2:13">
      <c r="B75"/>
      <c r="C75"/>
      <c r="D75"/>
      <c r="E75"/>
      <c r="F75"/>
      <c r="G75"/>
      <c r="H75"/>
      <c r="I75"/>
      <c r="J75"/>
      <c r="K75"/>
      <c r="L75"/>
      <c r="M75"/>
    </row>
    <row r="76" spans="2:13">
      <c r="B76"/>
      <c r="C76"/>
      <c r="D76"/>
      <c r="E76"/>
      <c r="F76"/>
      <c r="G76"/>
      <c r="H76"/>
      <c r="I76"/>
      <c r="J76"/>
      <c r="K76"/>
      <c r="L76"/>
      <c r="M76"/>
    </row>
    <row r="77" spans="2:13">
      <c r="B77"/>
      <c r="C77"/>
      <c r="D77"/>
      <c r="E77"/>
      <c r="F77"/>
      <c r="G77"/>
      <c r="H77"/>
      <c r="I77"/>
      <c r="J77"/>
      <c r="K77"/>
      <c r="L77"/>
      <c r="M77"/>
    </row>
    <row r="78" spans="2:13">
      <c r="B78"/>
      <c r="C78"/>
      <c r="D78"/>
      <c r="E78"/>
      <c r="F78"/>
      <c r="G78"/>
      <c r="H78"/>
      <c r="I78"/>
      <c r="J78"/>
      <c r="K78"/>
      <c r="L78"/>
      <c r="M78"/>
    </row>
    <row r="79" spans="2:13">
      <c r="B79"/>
      <c r="C79"/>
      <c r="D79"/>
      <c r="E79"/>
      <c r="F79"/>
      <c r="G79"/>
      <c r="H79"/>
      <c r="I79"/>
      <c r="J79"/>
      <c r="K79"/>
      <c r="L79"/>
      <c r="M79"/>
    </row>
    <row r="80" spans="2:13">
      <c r="B80"/>
      <c r="C80"/>
      <c r="D80"/>
      <c r="E80"/>
      <c r="F80"/>
      <c r="G80"/>
      <c r="H80"/>
      <c r="I80"/>
      <c r="J80"/>
      <c r="K80"/>
      <c r="L80"/>
      <c r="M80"/>
    </row>
    <row r="81" spans="2:13">
      <c r="B81"/>
      <c r="C81"/>
      <c r="D81"/>
      <c r="E81"/>
      <c r="F81"/>
      <c r="G81"/>
      <c r="H81"/>
      <c r="I81"/>
      <c r="J81"/>
      <c r="K81"/>
      <c r="L81"/>
      <c r="M81"/>
    </row>
    <row r="82" spans="2:13">
      <c r="B82"/>
      <c r="C82"/>
      <c r="D82"/>
      <c r="E82"/>
      <c r="F82"/>
      <c r="G82"/>
      <c r="H82"/>
      <c r="I82"/>
      <c r="J82"/>
      <c r="K82"/>
      <c r="L82"/>
      <c r="M82"/>
    </row>
    <row r="83" spans="2:13">
      <c r="B83"/>
      <c r="C83"/>
      <c r="D83"/>
      <c r="E83"/>
      <c r="F83"/>
      <c r="G83"/>
      <c r="H83"/>
      <c r="I83"/>
      <c r="J83"/>
      <c r="K83"/>
      <c r="L83"/>
      <c r="M83"/>
    </row>
    <row r="84" spans="2:13">
      <c r="B84"/>
      <c r="C84"/>
      <c r="D84"/>
      <c r="E84"/>
      <c r="F84"/>
      <c r="G84"/>
      <c r="H84"/>
      <c r="I84"/>
      <c r="J84"/>
      <c r="K84"/>
      <c r="L84"/>
      <c r="M84"/>
    </row>
    <row r="85" spans="2:13">
      <c r="B85"/>
      <c r="C85"/>
      <c r="D85"/>
      <c r="E85"/>
      <c r="F85"/>
      <c r="G85"/>
      <c r="H85"/>
      <c r="I85"/>
      <c r="J85"/>
      <c r="K85"/>
      <c r="L85"/>
      <c r="M85"/>
    </row>
    <row r="86" spans="2:13">
      <c r="B86"/>
      <c r="C86"/>
      <c r="D86"/>
      <c r="E86"/>
      <c r="F86"/>
      <c r="G86"/>
      <c r="H86"/>
      <c r="I86"/>
      <c r="J86"/>
      <c r="K86"/>
      <c r="L86"/>
      <c r="M86"/>
    </row>
    <row r="87" spans="2:13">
      <c r="B87"/>
      <c r="C87"/>
      <c r="D87"/>
      <c r="E87"/>
      <c r="F87"/>
      <c r="G87"/>
      <c r="H87"/>
      <c r="I87"/>
      <c r="J87"/>
      <c r="K87"/>
      <c r="L87"/>
      <c r="M87"/>
    </row>
    <row r="88" spans="2:13">
      <c r="B88"/>
      <c r="C88"/>
      <c r="D88"/>
      <c r="E88"/>
      <c r="F88"/>
      <c r="G88"/>
      <c r="H88"/>
      <c r="I88"/>
      <c r="J88"/>
      <c r="K88"/>
      <c r="L88"/>
      <c r="M88"/>
    </row>
    <row r="89" spans="2:13">
      <c r="B89"/>
      <c r="C89"/>
      <c r="D89"/>
      <c r="E89"/>
      <c r="F89"/>
      <c r="G89"/>
      <c r="H89"/>
      <c r="I89"/>
      <c r="J89"/>
      <c r="K89"/>
      <c r="L89"/>
      <c r="M89"/>
    </row>
    <row r="90" spans="2:13">
      <c r="B90"/>
      <c r="C90"/>
      <c r="D90"/>
      <c r="E90"/>
      <c r="F90"/>
      <c r="G90"/>
      <c r="H90"/>
      <c r="I90"/>
      <c r="J90"/>
      <c r="K90"/>
      <c r="L90"/>
      <c r="M90"/>
    </row>
    <row r="91" spans="2:13">
      <c r="B91"/>
      <c r="C91"/>
      <c r="D91"/>
      <c r="E91"/>
      <c r="F91"/>
      <c r="G91"/>
      <c r="H91"/>
      <c r="I91"/>
      <c r="J91"/>
      <c r="K91"/>
      <c r="L91"/>
      <c r="M91"/>
    </row>
    <row r="92" spans="2:13">
      <c r="B92"/>
      <c r="C92"/>
      <c r="D92"/>
      <c r="E92"/>
      <c r="F92"/>
      <c r="G92"/>
      <c r="H92"/>
      <c r="I92"/>
      <c r="J92"/>
      <c r="K92"/>
      <c r="L92"/>
      <c r="M92"/>
    </row>
    <row r="93" spans="2:13">
      <c r="B93"/>
      <c r="C93"/>
      <c r="D93"/>
      <c r="E93"/>
      <c r="F93"/>
      <c r="G93"/>
      <c r="H93"/>
      <c r="I93"/>
      <c r="J93"/>
      <c r="K93"/>
      <c r="L93"/>
      <c r="M93"/>
    </row>
    <row r="94" spans="2:13">
      <c r="B94"/>
      <c r="C94"/>
      <c r="D94"/>
      <c r="E94"/>
      <c r="F94"/>
      <c r="G94"/>
      <c r="H94"/>
      <c r="I94"/>
      <c r="J94"/>
      <c r="K94"/>
      <c r="L94"/>
      <c r="M94"/>
    </row>
    <row r="95" spans="2:13">
      <c r="B95"/>
      <c r="C95"/>
      <c r="D95"/>
      <c r="E95"/>
      <c r="F95"/>
      <c r="G95"/>
      <c r="H95"/>
      <c r="I95"/>
      <c r="J95"/>
      <c r="K95"/>
      <c r="L95"/>
      <c r="M95"/>
    </row>
    <row r="96" spans="2:13">
      <c r="B96"/>
      <c r="C96"/>
      <c r="D96"/>
      <c r="E96"/>
      <c r="F96"/>
      <c r="G96"/>
      <c r="H96"/>
      <c r="I96"/>
      <c r="J96"/>
      <c r="K96"/>
      <c r="L96"/>
      <c r="M96"/>
    </row>
    <row r="97" spans="2:13">
      <c r="B97"/>
      <c r="C97"/>
      <c r="D97"/>
      <c r="E97"/>
      <c r="F97"/>
      <c r="G97"/>
      <c r="H97"/>
      <c r="I97"/>
      <c r="J97"/>
      <c r="K97"/>
      <c r="L97"/>
      <c r="M97"/>
    </row>
    <row r="98" spans="2:13">
      <c r="B98"/>
      <c r="C98"/>
      <c r="D98"/>
      <c r="E98"/>
      <c r="F98"/>
      <c r="G98"/>
      <c r="H98"/>
      <c r="I98"/>
      <c r="J98"/>
      <c r="K98"/>
      <c r="L98"/>
      <c r="M98"/>
    </row>
    <row r="99" spans="2:13">
      <c r="B99"/>
      <c r="C99"/>
      <c r="D99"/>
      <c r="E99"/>
      <c r="F99"/>
      <c r="G99"/>
      <c r="H99"/>
      <c r="I99"/>
      <c r="J99"/>
      <c r="K99"/>
      <c r="L99"/>
      <c r="M99"/>
    </row>
    <row r="100" spans="2:13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>
      <c r="B110"/>
      <c r="C110"/>
      <c r="D110"/>
      <c r="E110"/>
      <c r="F110"/>
      <c r="G110"/>
      <c r="H110"/>
      <c r="I110"/>
      <c r="J110"/>
      <c r="K110"/>
      <c r="L110"/>
      <c r="M110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A599-993E-434E-B19E-0EACEAEE1BDD}">
  <sheetPr>
    <tabColor theme="1"/>
  </sheetPr>
  <dimension ref="A1:J18"/>
  <sheetViews>
    <sheetView zoomScale="190" zoomScaleNormal="190" workbookViewId="0">
      <selection activeCell="H11" sqref="G11:H11"/>
    </sheetView>
  </sheetViews>
  <sheetFormatPr defaultRowHeight="16.5"/>
  <cols>
    <col min="1" max="1" width="13.125" style="107" customWidth="1"/>
    <col min="2" max="2" width="13.125" style="17" customWidth="1"/>
    <col min="3" max="3" width="2.625" customWidth="1"/>
    <col min="4" max="4" width="10.625" style="105" customWidth="1"/>
    <col min="5" max="5" width="10.625" style="17" customWidth="1"/>
    <col min="6" max="6" width="2.625" customWidth="1"/>
    <col min="7" max="8" width="12.125" customWidth="1"/>
    <col min="9" max="9" width="2.625" customWidth="1"/>
    <col min="10" max="10" width="12.125" customWidth="1"/>
  </cols>
  <sheetData>
    <row r="1" spans="1:10">
      <c r="A1" s="118" t="s">
        <v>1514</v>
      </c>
      <c r="B1" s="117" t="s">
        <v>1515</v>
      </c>
      <c r="D1" s="116" t="s">
        <v>1529</v>
      </c>
      <c r="E1" s="117" t="s">
        <v>1528</v>
      </c>
      <c r="G1" s="115" t="s">
        <v>1540</v>
      </c>
      <c r="H1" s="89" t="s">
        <v>1539</v>
      </c>
      <c r="J1" s="117" t="s">
        <v>1536</v>
      </c>
    </row>
    <row r="2" spans="1:10">
      <c r="A2" s="106">
        <v>43831</v>
      </c>
      <c r="B2" s="90" t="s">
        <v>12</v>
      </c>
      <c r="D2" s="104">
        <v>1</v>
      </c>
      <c r="E2" s="90" t="s">
        <v>1530</v>
      </c>
      <c r="G2" s="115" t="s">
        <v>1541</v>
      </c>
      <c r="H2" s="89" t="s">
        <v>1544</v>
      </c>
      <c r="J2" s="90" t="s">
        <v>1473</v>
      </c>
    </row>
    <row r="3" spans="1:10">
      <c r="A3" s="106">
        <v>43854</v>
      </c>
      <c r="B3" s="90" t="s">
        <v>1516</v>
      </c>
      <c r="D3" s="104">
        <v>2</v>
      </c>
      <c r="E3" s="90" t="s">
        <v>1531</v>
      </c>
      <c r="G3" s="115" t="s">
        <v>1542</v>
      </c>
      <c r="H3" s="89" t="s">
        <v>1545</v>
      </c>
      <c r="J3" s="90" t="s">
        <v>1474</v>
      </c>
    </row>
    <row r="4" spans="1:10">
      <c r="A4" s="106">
        <v>43855</v>
      </c>
      <c r="B4" s="90" t="s">
        <v>1516</v>
      </c>
      <c r="D4" s="104">
        <v>3</v>
      </c>
      <c r="E4" s="90" t="s">
        <v>10</v>
      </c>
      <c r="G4" s="115" t="s">
        <v>1543</v>
      </c>
      <c r="H4" s="89" t="s">
        <v>1546</v>
      </c>
      <c r="J4" s="90" t="s">
        <v>1475</v>
      </c>
    </row>
    <row r="5" spans="1:10">
      <c r="A5" s="106">
        <v>43856</v>
      </c>
      <c r="B5" s="90" t="s">
        <v>1516</v>
      </c>
      <c r="D5" s="104">
        <v>4</v>
      </c>
      <c r="E5" s="90" t="s">
        <v>1532</v>
      </c>
      <c r="G5" s="115" t="s">
        <v>1548</v>
      </c>
      <c r="H5" s="89" t="s">
        <v>1550</v>
      </c>
    </row>
    <row r="6" spans="1:10">
      <c r="A6" s="106">
        <v>43857</v>
      </c>
      <c r="B6" s="90" t="s">
        <v>1516</v>
      </c>
      <c r="D6" s="104">
        <v>5</v>
      </c>
      <c r="E6" s="90" t="s">
        <v>1533</v>
      </c>
      <c r="G6" s="115" t="s">
        <v>1549</v>
      </c>
      <c r="H6" s="89" t="s">
        <v>1551</v>
      </c>
    </row>
    <row r="7" spans="1:10">
      <c r="A7" s="106">
        <v>43891</v>
      </c>
      <c r="B7" s="90" t="s">
        <v>1517</v>
      </c>
      <c r="D7" s="104">
        <v>6</v>
      </c>
      <c r="E7" s="90" t="s">
        <v>1534</v>
      </c>
      <c r="G7" s="115" t="s">
        <v>1580</v>
      </c>
      <c r="H7" s="89" t="s">
        <v>1581</v>
      </c>
    </row>
    <row r="8" spans="1:10">
      <c r="A8" s="106">
        <v>43936</v>
      </c>
      <c r="B8" s="90" t="s">
        <v>1518</v>
      </c>
      <c r="D8" s="104">
        <v>7</v>
      </c>
      <c r="E8" s="90" t="s">
        <v>1535</v>
      </c>
      <c r="G8" s="115" t="s">
        <v>1553</v>
      </c>
      <c r="H8" s="89" t="s">
        <v>1546</v>
      </c>
    </row>
    <row r="9" spans="1:10">
      <c r="A9" s="106">
        <v>43951</v>
      </c>
      <c r="B9" s="90" t="s">
        <v>1519</v>
      </c>
      <c r="D9" s="17"/>
      <c r="G9" s="115" t="s">
        <v>1554</v>
      </c>
      <c r="H9" s="89" t="s">
        <v>1555</v>
      </c>
    </row>
    <row r="10" spans="1:10">
      <c r="A10" s="106">
        <v>43956</v>
      </c>
      <c r="B10" s="90" t="s">
        <v>1520</v>
      </c>
      <c r="G10" s="115" t="s">
        <v>1556</v>
      </c>
      <c r="H10" s="89" t="s">
        <v>1546</v>
      </c>
    </row>
    <row r="11" spans="1:10">
      <c r="A11" s="106">
        <v>43988</v>
      </c>
      <c r="B11" s="90" t="s">
        <v>1521</v>
      </c>
      <c r="G11" s="115" t="s">
        <v>1578</v>
      </c>
      <c r="H11" s="89" t="s">
        <v>1579</v>
      </c>
    </row>
    <row r="12" spans="1:10">
      <c r="A12" s="106">
        <v>44058</v>
      </c>
      <c r="B12" s="90" t="s">
        <v>1522</v>
      </c>
      <c r="G12" s="115" t="s">
        <v>1557</v>
      </c>
      <c r="H12" s="89" t="s">
        <v>1577</v>
      </c>
    </row>
    <row r="13" spans="1:10">
      <c r="A13" s="106">
        <v>44104</v>
      </c>
      <c r="B13" s="90" t="s">
        <v>1523</v>
      </c>
    </row>
    <row r="14" spans="1:10">
      <c r="A14" s="106">
        <v>44105</v>
      </c>
      <c r="B14" s="90" t="s">
        <v>1523</v>
      </c>
    </row>
    <row r="15" spans="1:10">
      <c r="A15" s="106">
        <v>44106</v>
      </c>
      <c r="B15" s="90" t="s">
        <v>1523</v>
      </c>
    </row>
    <row r="16" spans="1:10">
      <c r="A16" s="106">
        <v>44107</v>
      </c>
      <c r="B16" s="90" t="s">
        <v>1524</v>
      </c>
    </row>
    <row r="17" spans="1:2">
      <c r="A17" s="106">
        <v>44113</v>
      </c>
      <c r="B17" s="90" t="s">
        <v>1525</v>
      </c>
    </row>
    <row r="18" spans="1:2">
      <c r="A18" s="106">
        <v>44180</v>
      </c>
      <c r="B18" s="90" t="s">
        <v>1526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요청사항</vt:lpstr>
      <vt:lpstr>원본</vt:lpstr>
      <vt:lpstr>김병만(샘플)</vt:lpstr>
      <vt:lpstr>근무시간 집계표</vt:lpstr>
      <vt:lpstr>공여사들_가공</vt:lpstr>
      <vt:lpstr>공여사들_피벗</vt:lpstr>
      <vt:lpstr>기준정보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공여사들</dc:creator>
  <cp:lastModifiedBy>공여사들</cp:lastModifiedBy>
  <cp:lastPrinted>2012-11-21T05:48:56Z</cp:lastPrinted>
  <dcterms:created xsi:type="dcterms:W3CDTF">2011-10-31T05:21:36Z</dcterms:created>
  <dcterms:modified xsi:type="dcterms:W3CDTF">2020-04-27T14:22:38Z</dcterms:modified>
</cp:coreProperties>
</file>