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ter\Downloads\연말정산 공문\"/>
    </mc:Choice>
  </mc:AlternateContent>
  <xr:revisionPtr revIDLastSave="0" documentId="13_ncr:1_{11947058-24CD-4A00-8F88-D071325170B4}" xr6:coauthVersionLast="46" xr6:coauthVersionMax="46" xr10:uidLastSave="{00000000-0000-0000-0000-000000000000}"/>
  <bookViews>
    <workbookView xWindow="-60" yWindow="-60" windowWidth="28920" windowHeight="16320" xr2:uid="{879CA032-140F-491C-8FC0-5ACE6FB9DF2F}"/>
  </bookViews>
  <sheets>
    <sheet name="계속근로자" sheetId="1" r:id="rId1"/>
    <sheet name="중도퇴사자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2" i="2" l="1"/>
  <c r="T22" i="2"/>
  <c r="S22" i="2"/>
  <c r="R22" i="2"/>
  <c r="Q22" i="2"/>
  <c r="O22" i="2"/>
  <c r="N22" i="2"/>
  <c r="M22" i="2"/>
  <c r="G22" i="2"/>
  <c r="S6" i="2"/>
  <c r="T6" i="2"/>
  <c r="S7" i="2"/>
  <c r="T7" i="2"/>
  <c r="S8" i="2"/>
  <c r="T8" i="2"/>
  <c r="S9" i="2"/>
  <c r="T9" i="2"/>
  <c r="S10" i="2"/>
  <c r="T10" i="2"/>
  <c r="S11" i="2"/>
  <c r="T11" i="2"/>
  <c r="S12" i="2"/>
  <c r="T12" i="2"/>
  <c r="S13" i="2"/>
  <c r="T13" i="2"/>
  <c r="S14" i="2"/>
  <c r="T14" i="2"/>
  <c r="S15" i="2"/>
  <c r="T15" i="2"/>
  <c r="S16" i="2"/>
  <c r="T16" i="2"/>
  <c r="S17" i="2"/>
  <c r="T17" i="2"/>
  <c r="S18" i="2"/>
  <c r="T18" i="2"/>
  <c r="S19" i="2"/>
  <c r="T19" i="2"/>
  <c r="S20" i="2"/>
  <c r="T20" i="2"/>
  <c r="S21" i="2"/>
  <c r="T21" i="2"/>
  <c r="T5" i="2"/>
  <c r="S5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A6" i="2"/>
  <c r="A7" i="2" s="1"/>
  <c r="A8" i="2" s="1"/>
  <c r="A9" i="2" s="1"/>
  <c r="A10" i="2" s="1"/>
  <c r="A11" i="2" s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5" i="1"/>
  <c r="U6" i="2" l="1"/>
  <c r="U15" i="2"/>
  <c r="U19" i="2"/>
  <c r="U5" i="2"/>
  <c r="U20" i="2"/>
  <c r="U13" i="2"/>
  <c r="U11" i="2"/>
  <c r="U9" i="2"/>
  <c r="U16" i="2"/>
  <c r="U14" i="2"/>
  <c r="A12" i="2"/>
  <c r="A13" i="2" s="1"/>
  <c r="A14" i="2" s="1"/>
  <c r="A15" i="2" s="1"/>
  <c r="A16" i="2" s="1"/>
  <c r="A17" i="2" s="1"/>
  <c r="A18" i="2" s="1"/>
  <c r="A19" i="2" s="1"/>
  <c r="A20" i="2" s="1"/>
  <c r="A21" i="2" s="1"/>
  <c r="U21" i="2"/>
  <c r="U7" i="2"/>
  <c r="U12" i="2"/>
  <c r="U17" i="2"/>
  <c r="U10" i="2"/>
  <c r="U8" i="2"/>
  <c r="U18" i="2"/>
  <c r="B81" i="1"/>
  <c r="B79" i="1"/>
  <c r="B76" i="1"/>
  <c r="B75" i="1"/>
  <c r="B74" i="1"/>
  <c r="B73" i="1"/>
  <c r="B72" i="1"/>
  <c r="AF5" i="1" l="1"/>
  <c r="AG5" i="1"/>
  <c r="AF6" i="1"/>
  <c r="AG6" i="1"/>
  <c r="AH6" i="1" s="1"/>
  <c r="AF7" i="1"/>
  <c r="AG7" i="1"/>
  <c r="AF8" i="1"/>
  <c r="AG8" i="1"/>
  <c r="AH8" i="1" s="1"/>
  <c r="AF9" i="1"/>
  <c r="AG9" i="1"/>
  <c r="AH9" i="1" s="1"/>
  <c r="AF10" i="1"/>
  <c r="AG10" i="1"/>
  <c r="AF11" i="1"/>
  <c r="AG11" i="1"/>
  <c r="AF12" i="1"/>
  <c r="AG12" i="1"/>
  <c r="AH12" i="1" s="1"/>
  <c r="AF13" i="1"/>
  <c r="AG13" i="1"/>
  <c r="AF14" i="1"/>
  <c r="AG14" i="1"/>
  <c r="AH14" i="1" s="1"/>
  <c r="AF15" i="1"/>
  <c r="AG15" i="1"/>
  <c r="AF16" i="1"/>
  <c r="AG16" i="1"/>
  <c r="AH16" i="1" s="1"/>
  <c r="AF17" i="1"/>
  <c r="AG17" i="1"/>
  <c r="AF18" i="1"/>
  <c r="AG18" i="1"/>
  <c r="AH18" i="1" s="1"/>
  <c r="AF19" i="1"/>
  <c r="AG19" i="1"/>
  <c r="AH19" i="1" s="1"/>
  <c r="AF20" i="1"/>
  <c r="AG20" i="1"/>
  <c r="AH20" i="1" s="1"/>
  <c r="AF21" i="1"/>
  <c r="AG21" i="1"/>
  <c r="AH21" i="1" s="1"/>
  <c r="AF22" i="1"/>
  <c r="AG22" i="1"/>
  <c r="AH22" i="1" s="1"/>
  <c r="AF23" i="1"/>
  <c r="AG23" i="1"/>
  <c r="AF24" i="1"/>
  <c r="AG24" i="1"/>
  <c r="AH24" i="1" s="1"/>
  <c r="AF25" i="1"/>
  <c r="AG25" i="1"/>
  <c r="AF26" i="1"/>
  <c r="AG26" i="1"/>
  <c r="AH26" i="1" s="1"/>
  <c r="AF27" i="1"/>
  <c r="AG27" i="1"/>
  <c r="AF28" i="1"/>
  <c r="AG28" i="1"/>
  <c r="AH28" i="1" s="1"/>
  <c r="AF29" i="1"/>
  <c r="AG29" i="1"/>
  <c r="AF30" i="1"/>
  <c r="AG30" i="1"/>
  <c r="AH30" i="1" s="1"/>
  <c r="AF31" i="1"/>
  <c r="AG31" i="1"/>
  <c r="AF32" i="1"/>
  <c r="AG32" i="1"/>
  <c r="AF33" i="1"/>
  <c r="AG33" i="1"/>
  <c r="AF34" i="1"/>
  <c r="AG34" i="1"/>
  <c r="AH34" i="1" s="1"/>
  <c r="AF35" i="1"/>
  <c r="AG35" i="1"/>
  <c r="AF36" i="1"/>
  <c r="AG36" i="1"/>
  <c r="AF37" i="1"/>
  <c r="AG37" i="1"/>
  <c r="AF38" i="1"/>
  <c r="AG38" i="1"/>
  <c r="AF39" i="1"/>
  <c r="AG39" i="1"/>
  <c r="AF40" i="1"/>
  <c r="AG40" i="1"/>
  <c r="AH40" i="1" s="1"/>
  <c r="AF41" i="1"/>
  <c r="AG41" i="1"/>
  <c r="AF42" i="1"/>
  <c r="AG42" i="1"/>
  <c r="AF43" i="1"/>
  <c r="AG43" i="1"/>
  <c r="AF45" i="1"/>
  <c r="AG45" i="1"/>
  <c r="AF46" i="1"/>
  <c r="AG46" i="1"/>
  <c r="AG44" i="1"/>
  <c r="AF44" i="1"/>
  <c r="AA47" i="1"/>
  <c r="Z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I47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5" i="1"/>
  <c r="AH7" i="1"/>
  <c r="AH11" i="1"/>
  <c r="AH15" i="1"/>
  <c r="AH17" i="1"/>
  <c r="AH23" i="1"/>
  <c r="AH29" i="1"/>
  <c r="AH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5" i="1"/>
  <c r="AD47" i="1"/>
  <c r="AC47" i="1"/>
  <c r="X47" i="1"/>
  <c r="AJ47" i="1" s="1"/>
  <c r="W47" i="1"/>
  <c r="H47" i="1"/>
  <c r="C6" i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AH13" i="1" l="1"/>
  <c r="AH10" i="1"/>
  <c r="AH43" i="1"/>
  <c r="AH41" i="1"/>
  <c r="AH42" i="1"/>
  <c r="AE47" i="1"/>
  <c r="AH46" i="1"/>
  <c r="AH33" i="1"/>
  <c r="AH35" i="1"/>
  <c r="AH27" i="1"/>
  <c r="AH39" i="1"/>
  <c r="AH37" i="1"/>
  <c r="AH32" i="1"/>
  <c r="AH25" i="1"/>
  <c r="Y47" i="1"/>
  <c r="AH45" i="1"/>
  <c r="AH31" i="1"/>
  <c r="J47" i="1"/>
  <c r="AH38" i="1"/>
  <c r="AF47" i="1"/>
  <c r="AH36" i="1"/>
  <c r="AH44" i="1"/>
  <c r="AG47" i="1"/>
  <c r="AB47" i="1"/>
  <c r="AH47" i="1" l="1"/>
</calcChain>
</file>

<file path=xl/sharedStrings.xml><?xml version="1.0" encoding="utf-8"?>
<sst xmlns="http://schemas.openxmlformats.org/spreadsheetml/2006/main" count="248" uniqueCount="139">
  <si>
    <t>배우자</t>
    <phoneticPr fontId="2" type="noConversion"/>
  </si>
  <si>
    <t>번호</t>
    <phoneticPr fontId="2" type="noConversion"/>
  </si>
  <si>
    <t>사원명</t>
    <phoneticPr fontId="2" type="noConversion"/>
  </si>
  <si>
    <t>주민등록번호</t>
    <phoneticPr fontId="2" type="noConversion"/>
  </si>
  <si>
    <t>입사일</t>
    <phoneticPr fontId="2" type="noConversion"/>
  </si>
  <si>
    <t>퇴사일</t>
    <phoneticPr fontId="2" type="noConversion"/>
  </si>
  <si>
    <t>결정세액</t>
    <phoneticPr fontId="2" type="noConversion"/>
  </si>
  <si>
    <t>소득세</t>
    <phoneticPr fontId="2" type="noConversion"/>
  </si>
  <si>
    <t>지방소득세</t>
    <phoneticPr fontId="2" type="noConversion"/>
  </si>
  <si>
    <t>소계</t>
    <phoneticPr fontId="2" type="noConversion"/>
  </si>
  <si>
    <t>차감징수(환급)세액</t>
    <phoneticPr fontId="2" type="noConversion"/>
  </si>
  <si>
    <t>감면</t>
    <phoneticPr fontId="2" type="noConversion"/>
  </si>
  <si>
    <t>전근무지</t>
    <phoneticPr fontId="2" type="noConversion"/>
  </si>
  <si>
    <t>전근무지
총급여</t>
    <phoneticPr fontId="2" type="noConversion"/>
  </si>
  <si>
    <t>총급여
(현근무지)</t>
    <phoneticPr fontId="2" type="noConversion"/>
  </si>
  <si>
    <t>중소
감면</t>
    <phoneticPr fontId="2" type="noConversion"/>
  </si>
  <si>
    <t>감면율</t>
    <phoneticPr fontId="2" type="noConversion"/>
  </si>
  <si>
    <t>기간
(시작)</t>
    <phoneticPr fontId="2" type="noConversion"/>
  </si>
  <si>
    <t>기간
(종료)</t>
    <phoneticPr fontId="2" type="noConversion"/>
  </si>
  <si>
    <t>총급여
(합산)</t>
    <phoneticPr fontId="2" type="noConversion"/>
  </si>
  <si>
    <t>사업자번호</t>
    <phoneticPr fontId="2" type="noConversion"/>
  </si>
  <si>
    <t>전근무지 기납부세액(72.결정세액)</t>
    <phoneticPr fontId="2" type="noConversion"/>
  </si>
  <si>
    <t>기본 X</t>
    <phoneticPr fontId="2" type="noConversion"/>
  </si>
  <si>
    <t>재입사자</t>
    <phoneticPr fontId="2" type="noConversion"/>
  </si>
  <si>
    <t>사원코드</t>
    <phoneticPr fontId="2" type="noConversion"/>
  </si>
  <si>
    <t>127 / 331</t>
    <phoneticPr fontId="2" type="noConversion"/>
  </si>
  <si>
    <t>부녀자공 불가(총급여)</t>
    <phoneticPr fontId="2" type="noConversion"/>
  </si>
  <si>
    <t>기부금</t>
    <phoneticPr fontId="2" type="noConversion"/>
  </si>
  <si>
    <t>차월이월</t>
    <phoneticPr fontId="2" type="noConversion"/>
  </si>
  <si>
    <t>2월,3월</t>
    <phoneticPr fontId="2" type="noConversion"/>
  </si>
  <si>
    <t>휴직월</t>
    <phoneticPr fontId="2" type="noConversion"/>
  </si>
  <si>
    <t>1월~3월</t>
    <phoneticPr fontId="2" type="noConversion"/>
  </si>
  <si>
    <t>1월~4월</t>
    <phoneticPr fontId="2" type="noConversion"/>
  </si>
  <si>
    <t>1월~7월</t>
    <phoneticPr fontId="2" type="noConversion"/>
  </si>
  <si>
    <t>1월~9월</t>
    <phoneticPr fontId="2" type="noConversion"/>
  </si>
  <si>
    <t>1월~10월</t>
    <phoneticPr fontId="2" type="noConversion"/>
  </si>
  <si>
    <t>4월~10월</t>
    <phoneticPr fontId="2" type="noConversion"/>
  </si>
  <si>
    <t>제외</t>
    <phoneticPr fontId="2" type="noConversion"/>
  </si>
  <si>
    <t>재요청</t>
    <phoneticPr fontId="2" type="noConversion"/>
  </si>
  <si>
    <t>일괄</t>
    <phoneticPr fontId="2" type="noConversion"/>
  </si>
  <si>
    <t>근무기간만 체크(근무안한 월 체크해제)해서 일괄 pdf(전부) 다운로드 다시 제출 요청</t>
    <phoneticPr fontId="2" type="noConversion"/>
  </si>
  <si>
    <t>제외(확인)</t>
    <phoneticPr fontId="2" type="noConversion"/>
  </si>
  <si>
    <t>전근무지 있음</t>
    <phoneticPr fontId="2" type="noConversion"/>
  </si>
  <si>
    <t>감면</t>
    <phoneticPr fontId="2" type="noConversion"/>
  </si>
  <si>
    <t>2019년 감면</t>
    <phoneticPr fontId="2" type="noConversion"/>
  </si>
  <si>
    <t>퇴사</t>
    <phoneticPr fontId="2" type="noConversion"/>
  </si>
  <si>
    <t>홈택스 id</t>
    <phoneticPr fontId="2" type="noConversion"/>
  </si>
  <si>
    <t>홈택스 pw</t>
    <phoneticPr fontId="2" type="noConversion"/>
  </si>
  <si>
    <t>전 근무지 원천징수영수증 미제출</t>
    <phoneticPr fontId="2" type="noConversion"/>
  </si>
  <si>
    <t>5년 (2018년 ○,2019년○</t>
    <phoneticPr fontId="2" type="noConversion"/>
  </si>
  <si>
    <t>5년 (2018년 소득금액없음),2019년 ○</t>
    <phoneticPr fontId="2" type="noConversion"/>
  </si>
  <si>
    <t>70%(2016년5월~2017년12월),90%(2018년1월~2021년 5월)</t>
    <phoneticPr fontId="2" type="noConversion"/>
  </si>
  <si>
    <t>70%(2017년8월~2017년12월),90%(2018년1월~2022년 8월)</t>
    <phoneticPr fontId="2" type="noConversion"/>
  </si>
  <si>
    <t>70%(2017년10월~2017년12월),90%(2018년1월~2022년 10월)</t>
    <phoneticPr fontId="2" type="noConversion"/>
  </si>
  <si>
    <t>병역기간 29세미만? check 3년-5년연장</t>
    <phoneticPr fontId="2" type="noConversion"/>
  </si>
  <si>
    <t>3년-5년연장 (2017년 x,2018년 x,2019년○)</t>
    <phoneticPr fontId="2" type="noConversion"/>
  </si>
  <si>
    <t>2012년 감면</t>
    <phoneticPr fontId="2" type="noConversion"/>
  </si>
  <si>
    <t>2013년 감면</t>
    <phoneticPr fontId="2" type="noConversion"/>
  </si>
  <si>
    <t>2014년 감면</t>
    <phoneticPr fontId="2" type="noConversion"/>
  </si>
  <si>
    <t>2015년 감면</t>
    <phoneticPr fontId="2" type="noConversion"/>
  </si>
  <si>
    <t>박재성</t>
    <phoneticPr fontId="2" type="noConversion"/>
  </si>
  <si>
    <t>2016년 감면</t>
    <phoneticPr fontId="2" type="noConversion"/>
  </si>
  <si>
    <t>2017년 감면</t>
    <phoneticPr fontId="2" type="noConversion"/>
  </si>
  <si>
    <t>2018년 감면</t>
    <phoneticPr fontId="2" type="noConversion"/>
  </si>
  <si>
    <t>2019년 ○</t>
    <phoneticPr fontId="2" type="noConversion"/>
  </si>
  <si>
    <t>※ 감면 각 사원에게 확인 및 홈택스에서 중소기업취업감면 조회서 제출 요청 하고 신고 후 감면대상 아닌경우 165만원 이상 토해내야 한다고 주의</t>
    <phoneticPr fontId="2" type="noConversion"/>
  </si>
  <si>
    <t>※ 좌측 (재요청)  -  pdf 근무안한기간 체크 해제하고 일괄 다운로드 다시 제출</t>
    <phoneticPr fontId="2" type="noConversion"/>
  </si>
  <si>
    <t>코드</t>
    <phoneticPr fontId="2" type="noConversion"/>
  </si>
  <si>
    <t>사원명</t>
    <phoneticPr fontId="2" type="noConversion"/>
  </si>
  <si>
    <t>순번</t>
    <phoneticPr fontId="2" type="noConversion"/>
  </si>
  <si>
    <t>정산월</t>
    <phoneticPr fontId="2" type="noConversion"/>
  </si>
  <si>
    <t>재입사</t>
    <phoneticPr fontId="2" type="noConversion"/>
  </si>
  <si>
    <t>계</t>
    <phoneticPr fontId="2" type="noConversion"/>
  </si>
  <si>
    <t>정유미(재입사)</t>
  </si>
  <si>
    <t>윤여정</t>
  </si>
  <si>
    <t>이서진</t>
  </si>
  <si>
    <t>박서준</t>
  </si>
  <si>
    <t>최우식</t>
  </si>
  <si>
    <t>손흥민</t>
  </si>
  <si>
    <t>나영석</t>
  </si>
  <si>
    <t>현근무지(윤스테이) 기납부세액</t>
  </si>
  <si>
    <t>유재석</t>
  </si>
  <si>
    <t>송지효</t>
  </si>
  <si>
    <t>이광수</t>
  </si>
  <si>
    <t>전소민</t>
  </si>
  <si>
    <t>양세찬</t>
  </si>
  <si>
    <t>신혜선</t>
  </si>
  <si>
    <t>배종옥</t>
  </si>
  <si>
    <t>설인아</t>
  </si>
  <si>
    <t>주홍선</t>
  </si>
  <si>
    <t>주황규</t>
  </si>
  <si>
    <t>조병규</t>
  </si>
  <si>
    <t>김세정</t>
  </si>
  <si>
    <t>문숙</t>
  </si>
  <si>
    <t>에스텔</t>
  </si>
  <si>
    <t>최아리</t>
  </si>
  <si>
    <t>박범계</t>
  </si>
  <si>
    <t>박범계(재입사)</t>
  </si>
  <si>
    <t>왕종명</t>
  </si>
  <si>
    <t>이재은</t>
  </si>
  <si>
    <t>김초롱</t>
  </si>
  <si>
    <t>강아랑</t>
  </si>
  <si>
    <t>권혜인</t>
  </si>
  <si>
    <t>추혜정</t>
  </si>
  <si>
    <t>김지효</t>
  </si>
  <si>
    <t>배혜지</t>
  </si>
  <si>
    <t>황미나</t>
  </si>
  <si>
    <t>박하명</t>
  </si>
  <si>
    <t>이현승</t>
  </si>
  <si>
    <t>김가영</t>
  </si>
  <si>
    <t>이서경</t>
  </si>
  <si>
    <t>박문성</t>
  </si>
  <si>
    <t>김국진(재입사)</t>
  </si>
  <si>
    <t>강수지</t>
  </si>
  <si>
    <t>이강인</t>
  </si>
  <si>
    <t>※ 고민정님 합산 안하시면 별도로 5월에 본인이 종합소득세 신고때 합산 신고하셔야 합니다.</t>
  </si>
  <si>
    <t>김하윤 부</t>
  </si>
  <si>
    <t>서휘민 부</t>
  </si>
  <si>
    <t>최민정 부</t>
  </si>
  <si>
    <t>김아랑 부</t>
  </si>
  <si>
    <t>김어준(재입사)</t>
  </si>
  <si>
    <t>김어준 2,3월 휴직?</t>
  </si>
  <si>
    <t>김어준</t>
  </si>
  <si>
    <t>입사자</t>
    <phoneticPr fontId="2" type="noConversion"/>
  </si>
  <si>
    <t>바이든</t>
  </si>
  <si>
    <t>고민정</t>
    <phoneticPr fontId="2" type="noConversion"/>
  </si>
  <si>
    <t>시쿠니</t>
  </si>
  <si>
    <t>선우</t>
  </si>
  <si>
    <t>주식회사 딴지방송국</t>
    <phoneticPr fontId="2" type="noConversion"/>
  </si>
  <si>
    <t>㈜윤스테이</t>
    <phoneticPr fontId="2" type="noConversion"/>
  </si>
  <si>
    <t>남쌩놈주식회사</t>
    <phoneticPr fontId="2" type="noConversion"/>
  </si>
  <si>
    <t>젓가락㈜</t>
    <phoneticPr fontId="2" type="noConversion"/>
  </si>
  <si>
    <t>박정현</t>
  </si>
  <si>
    <t>헨리</t>
  </si>
  <si>
    <t>㈜올리버쌤</t>
    <phoneticPr fontId="2" type="noConversion"/>
  </si>
  <si>
    <t>한화레드백전자주식회사</t>
    <phoneticPr fontId="2" type="noConversion"/>
  </si>
  <si>
    <t>최강욱</t>
  </si>
  <si>
    <t>유시민</t>
  </si>
  <si>
    <t>소향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</si>
</sst>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000000\-0000000"/>
    <numFmt numFmtId="177" formatCode="yyyy/mm/dd;@"/>
    <numFmt numFmtId="178" formatCode="yyyy&quot;년&quot;\ m&quot;월&quot;;@"/>
    <numFmt numFmtId="179" formatCode="###\-##\-#####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00206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sz val="11"/>
      <color rgb="FF00B050"/>
      <name val="맑은 고딕"/>
      <family val="2"/>
      <charset val="129"/>
      <scheme val="minor"/>
    </font>
    <font>
      <b/>
      <sz val="11"/>
      <color rgb="FF00B050"/>
      <name val="맑은 고딕"/>
      <family val="3"/>
      <charset val="129"/>
      <scheme val="minor"/>
    </font>
    <font>
      <b/>
      <sz val="11"/>
      <color rgb="FF7030A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thick">
        <color rgb="FF703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7030A0"/>
      </bottom>
      <diagonal/>
    </border>
    <border>
      <left style="thick">
        <color rgb="FFC00000"/>
      </left>
      <right style="thin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thick">
        <color rgb="FFC00000"/>
      </right>
      <top style="thick">
        <color rgb="FFC00000"/>
      </top>
      <bottom style="thick">
        <color rgb="FFC00000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3" fontId="0" fillId="0" borderId="0" xfId="0" applyNumberFormat="1">
      <alignment vertical="center"/>
    </xf>
    <xf numFmtId="3" fontId="0" fillId="0" borderId="1" xfId="0" applyNumberForma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3" fontId="0" fillId="2" borderId="1" xfId="0" applyNumberForma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3" borderId="1" xfId="0" applyNumberFormat="1" applyFill="1" applyBorder="1">
      <alignment vertical="center"/>
    </xf>
    <xf numFmtId="3" fontId="0" fillId="0" borderId="1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9" fontId="0" fillId="0" borderId="1" xfId="0" applyNumberFormat="1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0" fillId="0" borderId="5" xfId="0" applyBorder="1">
      <alignment vertical="center"/>
    </xf>
    <xf numFmtId="176" fontId="0" fillId="0" borderId="5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3" fontId="0" fillId="0" borderId="5" xfId="0" applyNumberFormat="1" applyBorder="1">
      <alignment vertical="center"/>
    </xf>
    <xf numFmtId="3" fontId="0" fillId="0" borderId="5" xfId="0" applyNumberFormat="1" applyBorder="1" applyAlignment="1">
      <alignment horizontal="center" vertical="center"/>
    </xf>
    <xf numFmtId="9" fontId="0" fillId="0" borderId="5" xfId="2" applyFon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9" fontId="0" fillId="0" borderId="5" xfId="0" applyNumberFormat="1" applyBorder="1" applyAlignment="1">
      <alignment horizontal="center" vertical="center"/>
    </xf>
    <xf numFmtId="3" fontId="4" fillId="0" borderId="1" xfId="0" applyNumberFormat="1" applyFont="1" applyBorder="1">
      <alignment vertical="center"/>
    </xf>
    <xf numFmtId="0" fontId="0" fillId="0" borderId="0" xfId="0" applyBorder="1" applyAlignment="1">
      <alignment horizontal="center" vertical="center" wrapText="1"/>
    </xf>
    <xf numFmtId="177" fontId="0" fillId="0" borderId="0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77" fontId="0" fillId="0" borderId="0" xfId="0" quotePrefix="1" applyNumberFormat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3" fontId="0" fillId="0" borderId="0" xfId="0" quotePrefix="1" applyNumberForma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0" fontId="0" fillId="5" borderId="3" xfId="0" applyFill="1" applyBorder="1">
      <alignment vertical="center"/>
    </xf>
    <xf numFmtId="0" fontId="0" fillId="0" borderId="3" xfId="0" applyBorder="1">
      <alignment vertical="center"/>
    </xf>
    <xf numFmtId="176" fontId="0" fillId="5" borderId="1" xfId="0" applyNumberFormat="1" applyFill="1" applyBorder="1" applyAlignment="1">
      <alignment horizontal="center" vertical="center"/>
    </xf>
    <xf numFmtId="176" fontId="6" fillId="6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7" fontId="9" fillId="3" borderId="1" xfId="0" applyNumberFormat="1" applyFont="1" applyFill="1" applyBorder="1" applyAlignment="1">
      <alignment horizontal="center" vertical="center"/>
    </xf>
    <xf numFmtId="177" fontId="8" fillId="3" borderId="1" xfId="0" applyNumberFormat="1" applyFont="1" applyFill="1" applyBorder="1" applyAlignment="1">
      <alignment horizontal="center" vertical="center"/>
    </xf>
    <xf numFmtId="178" fontId="8" fillId="3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/>
    </xf>
    <xf numFmtId="3" fontId="3" fillId="7" borderId="1" xfId="0" applyNumberFormat="1" applyFont="1" applyFill="1" applyBorder="1">
      <alignment vertical="center"/>
    </xf>
    <xf numFmtId="0" fontId="3" fillId="7" borderId="0" xfId="0" applyFont="1" applyFill="1">
      <alignment vertical="center"/>
    </xf>
    <xf numFmtId="9" fontId="0" fillId="0" borderId="0" xfId="2" applyFont="1">
      <alignment vertical="center"/>
    </xf>
    <xf numFmtId="3" fontId="3" fillId="0" borderId="1" xfId="0" applyNumberFormat="1" applyFont="1" applyBorder="1">
      <alignment vertical="center"/>
    </xf>
    <xf numFmtId="3" fontId="0" fillId="3" borderId="3" xfId="0" applyNumberFormat="1" applyFill="1" applyBorder="1">
      <alignment vertical="center"/>
    </xf>
    <xf numFmtId="3" fontId="0" fillId="3" borderId="2" xfId="0" applyNumberFormat="1" applyFill="1" applyBorder="1">
      <alignment vertical="center"/>
    </xf>
    <xf numFmtId="3" fontId="3" fillId="0" borderId="4" xfId="0" applyNumberFormat="1" applyFont="1" applyBorder="1">
      <alignment vertical="center"/>
    </xf>
    <xf numFmtId="3" fontId="3" fillId="0" borderId="5" xfId="0" applyNumberFormat="1" applyFont="1" applyBorder="1">
      <alignment vertical="center"/>
    </xf>
    <xf numFmtId="3" fontId="0" fillId="0" borderId="3" xfId="0" applyNumberFormat="1" applyBorder="1">
      <alignment vertical="center"/>
    </xf>
    <xf numFmtId="3" fontId="0" fillId="0" borderId="2" xfId="0" applyNumberFormat="1" applyBorder="1">
      <alignment vertical="center"/>
    </xf>
    <xf numFmtId="3" fontId="0" fillId="0" borderId="4" xfId="0" applyNumberFormat="1" applyBorder="1">
      <alignment vertical="center"/>
    </xf>
    <xf numFmtId="3" fontId="0" fillId="0" borderId="6" xfId="0" applyNumberFormat="1" applyBorder="1">
      <alignment vertical="center"/>
    </xf>
    <xf numFmtId="3" fontId="3" fillId="0" borderId="7" xfId="0" applyNumberFormat="1" applyFont="1" applyBorder="1">
      <alignment vertical="center"/>
    </xf>
    <xf numFmtId="3" fontId="3" fillId="0" borderId="8" xfId="0" applyNumberFormat="1" applyFont="1" applyBorder="1">
      <alignment vertical="center"/>
    </xf>
    <xf numFmtId="3" fontId="4" fillId="0" borderId="5" xfId="0" applyNumberFormat="1" applyFont="1" applyBorder="1">
      <alignment vertical="center"/>
    </xf>
    <xf numFmtId="3" fontId="0" fillId="3" borderId="5" xfId="0" applyNumberFormat="1" applyFill="1" applyBorder="1">
      <alignment vertical="center"/>
    </xf>
    <xf numFmtId="0" fontId="0" fillId="0" borderId="0" xfId="0" applyBorder="1">
      <alignment vertical="center"/>
    </xf>
    <xf numFmtId="3" fontId="0" fillId="0" borderId="0" xfId="0" applyNumberForma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3" borderId="10" xfId="0" applyFill="1" applyBorder="1">
      <alignment vertical="center"/>
    </xf>
    <xf numFmtId="176" fontId="0" fillId="0" borderId="10" xfId="0" applyNumberForma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3" fontId="0" fillId="0" borderId="10" xfId="0" applyNumberFormat="1" applyBorder="1">
      <alignment vertical="center"/>
    </xf>
    <xf numFmtId="3" fontId="0" fillId="0" borderId="10" xfId="0" applyNumberFormat="1" applyBorder="1" applyAlignment="1">
      <alignment horizontal="center" vertical="center"/>
    </xf>
    <xf numFmtId="9" fontId="0" fillId="0" borderId="10" xfId="2" applyFont="1" applyBorder="1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41" fontId="0" fillId="0" borderId="9" xfId="1" applyFont="1" applyBorder="1" applyAlignment="1">
      <alignment horizontal="center" vertical="center"/>
    </xf>
    <xf numFmtId="3" fontId="0" fillId="0" borderId="9" xfId="0" applyNumberFormat="1" applyBorder="1">
      <alignment vertical="center"/>
    </xf>
    <xf numFmtId="3" fontId="4" fillId="0" borderId="10" xfId="0" applyNumberFormat="1" applyFont="1" applyBorder="1">
      <alignment vertical="center"/>
    </xf>
    <xf numFmtId="3" fontId="0" fillId="3" borderId="10" xfId="0" applyNumberFormat="1" applyFill="1" applyBorder="1">
      <alignment vertical="center"/>
    </xf>
    <xf numFmtId="178" fontId="0" fillId="0" borderId="3" xfId="0" applyNumberFormat="1" applyBorder="1" applyAlignment="1">
      <alignment horizontal="center" vertical="center"/>
    </xf>
    <xf numFmtId="179" fontId="0" fillId="0" borderId="4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3" fontId="8" fillId="0" borderId="11" xfId="0" applyNumberFormat="1" applyFont="1" applyBorder="1">
      <alignment vertical="center"/>
    </xf>
    <xf numFmtId="179" fontId="0" fillId="0" borderId="12" xfId="0" applyNumberFormat="1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41" fontId="0" fillId="0" borderId="0" xfId="1" applyFont="1">
      <alignment vertical="center"/>
    </xf>
    <xf numFmtId="3" fontId="0" fillId="0" borderId="2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14" fontId="0" fillId="0" borderId="1" xfId="0" applyNumberFormat="1" applyBorder="1" applyAlignment="1">
      <alignment horizontal="center" vertical="center"/>
    </xf>
    <xf numFmtId="178" fontId="0" fillId="0" borderId="2" xfId="1" applyNumberFormat="1" applyFont="1" applyBorder="1" applyAlignment="1">
      <alignment horizontal="center" vertical="center"/>
    </xf>
    <xf numFmtId="41" fontId="8" fillId="3" borderId="0" xfId="1" applyFont="1" applyFill="1">
      <alignment vertical="center"/>
    </xf>
    <xf numFmtId="0" fontId="3" fillId="3" borderId="1" xfId="0" applyFont="1" applyFill="1" applyBorder="1">
      <alignment vertical="center"/>
    </xf>
    <xf numFmtId="12" fontId="3" fillId="3" borderId="2" xfId="1" applyNumberFormat="1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15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361950</xdr:colOff>
      <xdr:row>59</xdr:row>
      <xdr:rowOff>133350</xdr:rowOff>
    </xdr:from>
    <xdr:to>
      <xdr:col>12</xdr:col>
      <xdr:colOff>914400</xdr:colOff>
      <xdr:row>86</xdr:row>
      <xdr:rowOff>96768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4BFC3338-F719-4A7E-B22F-48C7166BF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8550" y="12506325"/>
          <a:ext cx="7772400" cy="56212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C430D-4292-47F7-8CC8-914F79F3A5B9}">
  <dimension ref="A1:AK151"/>
  <sheetViews>
    <sheetView showGridLines="0" tabSelected="1" topLeftCell="B1" workbookViewId="0">
      <pane xSplit="3" ySplit="4" topLeftCell="E5" activePane="bottomRight" state="frozen"/>
      <selection activeCell="B1" sqref="B1"/>
      <selection pane="topRight" activeCell="D1" sqref="D1"/>
      <selection pane="bottomLeft" activeCell="B5" sqref="B5"/>
      <selection pane="bottomRight" activeCell="D5" sqref="D5"/>
    </sheetView>
  </sheetViews>
  <sheetFormatPr defaultRowHeight="16.5" x14ac:dyDescent="0.3"/>
  <cols>
    <col min="3" max="3" width="16.875" customWidth="1"/>
    <col min="4" max="4" width="14.375" bestFit="1" customWidth="1"/>
    <col min="5" max="5" width="15.875" style="1" bestFit="1" customWidth="1"/>
    <col min="6" max="7" width="12" style="15" customWidth="1"/>
    <col min="8" max="10" width="15.875" style="5" customWidth="1"/>
    <col min="11" max="11" width="9" style="13"/>
    <col min="12" max="12" width="54" style="17" customWidth="1"/>
    <col min="13" max="14" width="12.125" style="19" customWidth="1"/>
    <col min="15" max="15" width="36.375" style="5" customWidth="1"/>
    <col min="16" max="16" width="13.375" style="23" customWidth="1"/>
    <col min="17" max="19" width="11.125" style="15" customWidth="1"/>
    <col min="20" max="21" width="21.375" style="15" customWidth="1"/>
    <col min="22" max="22" width="9" style="5" customWidth="1"/>
    <col min="23" max="34" width="11.25" style="5" customWidth="1"/>
    <col min="35" max="16384" width="9" style="5"/>
  </cols>
  <sheetData>
    <row r="1" spans="1:37" customFormat="1" x14ac:dyDescent="0.3">
      <c r="H1" t="s">
        <v>46</v>
      </c>
    </row>
    <row r="2" spans="1:37" customFormat="1" x14ac:dyDescent="0.3">
      <c r="H2" t="s">
        <v>47</v>
      </c>
    </row>
    <row r="3" spans="1:37" customFormat="1" x14ac:dyDescent="0.3">
      <c r="C3" s="101" t="s">
        <v>1</v>
      </c>
      <c r="D3" s="101" t="s">
        <v>2</v>
      </c>
      <c r="E3" s="101" t="s">
        <v>3</v>
      </c>
      <c r="H3" s="102" t="s">
        <v>14</v>
      </c>
      <c r="I3" s="103" t="s">
        <v>13</v>
      </c>
      <c r="J3" s="102" t="s">
        <v>19</v>
      </c>
      <c r="K3" s="102" t="s">
        <v>15</v>
      </c>
      <c r="L3" s="105" t="s">
        <v>16</v>
      </c>
      <c r="M3" s="105" t="s">
        <v>17</v>
      </c>
      <c r="N3" s="105" t="s">
        <v>18</v>
      </c>
      <c r="O3" s="101" t="s">
        <v>12</v>
      </c>
      <c r="P3" s="101" t="s">
        <v>20</v>
      </c>
      <c r="Q3" s="105" t="s">
        <v>17</v>
      </c>
      <c r="R3" s="105" t="s">
        <v>18</v>
      </c>
      <c r="S3" s="33" t="s">
        <v>0</v>
      </c>
      <c r="T3" s="33" t="s">
        <v>23</v>
      </c>
      <c r="U3" s="33" t="s">
        <v>27</v>
      </c>
      <c r="W3" s="101" t="s">
        <v>6</v>
      </c>
      <c r="X3" s="101"/>
      <c r="Y3" s="101"/>
      <c r="Z3" s="101" t="s">
        <v>21</v>
      </c>
      <c r="AA3" s="101"/>
      <c r="AB3" s="101"/>
      <c r="AC3" s="101" t="s">
        <v>80</v>
      </c>
      <c r="AD3" s="101"/>
      <c r="AE3" s="101"/>
      <c r="AF3" s="101" t="s">
        <v>10</v>
      </c>
      <c r="AG3" s="101"/>
      <c r="AH3" s="101"/>
    </row>
    <row r="4" spans="1:37" s="2" customFormat="1" x14ac:dyDescent="0.3">
      <c r="C4" s="101"/>
      <c r="D4" s="101"/>
      <c r="E4" s="101"/>
      <c r="F4" s="9" t="s">
        <v>4</v>
      </c>
      <c r="G4" s="10" t="s">
        <v>5</v>
      </c>
      <c r="H4" s="101"/>
      <c r="I4" s="104"/>
      <c r="J4" s="101"/>
      <c r="K4" s="101"/>
      <c r="L4" s="106"/>
      <c r="M4" s="106"/>
      <c r="N4" s="106"/>
      <c r="O4" s="101"/>
      <c r="P4" s="101"/>
      <c r="Q4" s="106"/>
      <c r="R4" s="106"/>
      <c r="S4" s="33" t="s">
        <v>22</v>
      </c>
      <c r="T4" s="33" t="s">
        <v>24</v>
      </c>
      <c r="U4" s="33"/>
      <c r="W4" s="3" t="s">
        <v>7</v>
      </c>
      <c r="X4" s="3" t="s">
        <v>8</v>
      </c>
      <c r="Y4" s="3" t="s">
        <v>9</v>
      </c>
      <c r="Z4" s="3" t="s">
        <v>7</v>
      </c>
      <c r="AA4" s="3" t="s">
        <v>8</v>
      </c>
      <c r="AB4" s="3" t="s">
        <v>9</v>
      </c>
      <c r="AC4" s="3" t="s">
        <v>7</v>
      </c>
      <c r="AD4" s="3" t="s">
        <v>8</v>
      </c>
      <c r="AE4" s="3" t="s">
        <v>9</v>
      </c>
      <c r="AF4" s="3" t="s">
        <v>7</v>
      </c>
      <c r="AG4" s="3" t="s">
        <v>8</v>
      </c>
      <c r="AH4" s="3" t="s">
        <v>9</v>
      </c>
    </row>
    <row r="5" spans="1:37" x14ac:dyDescent="0.3">
      <c r="C5" s="3">
        <v>1</v>
      </c>
      <c r="D5" s="4"/>
      <c r="E5" s="7"/>
      <c r="F5" s="14">
        <v>39009</v>
      </c>
      <c r="G5" s="14"/>
      <c r="H5" s="6">
        <v>168099250</v>
      </c>
      <c r="I5" s="6"/>
      <c r="J5" s="6">
        <f>SUM(H5:I5)</f>
        <v>168099250</v>
      </c>
      <c r="K5" s="12"/>
      <c r="L5" s="16"/>
      <c r="M5" s="18"/>
      <c r="N5" s="18"/>
      <c r="O5" s="6"/>
      <c r="P5" s="22"/>
      <c r="Q5" s="14"/>
      <c r="R5" s="14"/>
      <c r="S5" s="34"/>
      <c r="T5" s="34"/>
      <c r="U5" s="41"/>
      <c r="W5" s="32">
        <v>31590142</v>
      </c>
      <c r="X5" s="32">
        <v>3159014</v>
      </c>
      <c r="Y5" s="11">
        <f>SUM(W5:X5)</f>
        <v>34749156</v>
      </c>
      <c r="Z5" s="6"/>
      <c r="AA5" s="6"/>
      <c r="AB5" s="11">
        <f>SUM(Z5:AA5)</f>
        <v>0</v>
      </c>
      <c r="AC5" s="6">
        <v>36172250</v>
      </c>
      <c r="AD5" s="6">
        <v>3617170</v>
      </c>
      <c r="AE5" s="11">
        <f>SUM(AC5:AD5)</f>
        <v>39789420</v>
      </c>
      <c r="AF5" s="6">
        <f t="shared" ref="AF5:AF43" si="0">TRUNC(W5-Z5-AC5,-1)</f>
        <v>-4582100</v>
      </c>
      <c r="AG5" s="6">
        <f t="shared" ref="AG5:AG43" si="1">TRUNC(X5-AA5-AD5,-1)</f>
        <v>-458150</v>
      </c>
      <c r="AH5" s="11">
        <f>SUM(AF5:AG5)</f>
        <v>-5040250</v>
      </c>
      <c r="AJ5" s="54">
        <f>X5/W5</f>
        <v>9.9999993668911019E-2</v>
      </c>
      <c r="AK5" s="54"/>
    </row>
    <row r="6" spans="1:37" x14ac:dyDescent="0.3">
      <c r="C6" s="3">
        <f>C5+1</f>
        <v>2</v>
      </c>
      <c r="D6" s="4"/>
      <c r="E6" s="7"/>
      <c r="F6" s="14">
        <v>39009</v>
      </c>
      <c r="G6" s="14"/>
      <c r="H6" s="6">
        <v>78602040</v>
      </c>
      <c r="I6" s="6"/>
      <c r="J6" s="6">
        <f t="shared" ref="J6:J46" si="2">SUM(H6:I6)</f>
        <v>78602040</v>
      </c>
      <c r="K6" s="12"/>
      <c r="L6" s="16"/>
      <c r="M6" s="18"/>
      <c r="N6" s="18"/>
      <c r="O6" s="6"/>
      <c r="P6" s="22"/>
      <c r="Q6" s="14"/>
      <c r="R6" s="14"/>
      <c r="S6" s="34"/>
      <c r="T6" s="34"/>
      <c r="U6" s="41"/>
      <c r="W6" s="32">
        <v>6414037</v>
      </c>
      <c r="X6" s="32">
        <v>641403</v>
      </c>
      <c r="Y6" s="11">
        <f t="shared" ref="Y6:Y46" si="3">SUM(W6:X6)</f>
        <v>7055440</v>
      </c>
      <c r="Z6" s="6"/>
      <c r="AA6" s="6"/>
      <c r="AB6" s="11">
        <f t="shared" ref="AB6:AB46" si="4">SUM(Z6:AA6)</f>
        <v>0</v>
      </c>
      <c r="AC6" s="6">
        <v>8514970</v>
      </c>
      <c r="AD6" s="6">
        <v>851390</v>
      </c>
      <c r="AE6" s="11">
        <f t="shared" ref="AE6:AE46" si="5">SUM(AC6:AD6)</f>
        <v>9366360</v>
      </c>
      <c r="AF6" s="6">
        <f t="shared" si="0"/>
        <v>-2100930</v>
      </c>
      <c r="AG6" s="6">
        <f t="shared" si="1"/>
        <v>-209980</v>
      </c>
      <c r="AH6" s="11">
        <f t="shared" ref="AH6:AH46" si="6">SUM(AF6:AG6)</f>
        <v>-2310910</v>
      </c>
      <c r="AJ6" s="54">
        <f t="shared" ref="AJ6:AJ47" si="7">X6/W6</f>
        <v>9.9999890864365143E-2</v>
      </c>
      <c r="AK6" s="54"/>
    </row>
    <row r="7" spans="1:37" x14ac:dyDescent="0.3">
      <c r="C7" s="3">
        <f t="shared" ref="C7:C46" si="8">C6+1</f>
        <v>3</v>
      </c>
      <c r="D7" s="4"/>
      <c r="E7" s="7"/>
      <c r="F7" s="14">
        <v>39022</v>
      </c>
      <c r="G7" s="14"/>
      <c r="H7" s="6">
        <v>67591940</v>
      </c>
      <c r="I7" s="6"/>
      <c r="J7" s="6">
        <f t="shared" si="2"/>
        <v>67591940</v>
      </c>
      <c r="K7" s="12"/>
      <c r="L7" s="16"/>
      <c r="M7" s="18"/>
      <c r="N7" s="18"/>
      <c r="O7" s="6"/>
      <c r="P7" s="22"/>
      <c r="Q7" s="14"/>
      <c r="R7" s="14"/>
      <c r="S7" s="34"/>
      <c r="T7" s="34"/>
      <c r="U7" s="41"/>
      <c r="W7" s="32">
        <v>3269661</v>
      </c>
      <c r="X7" s="32">
        <v>326966</v>
      </c>
      <c r="Y7" s="11">
        <f t="shared" si="3"/>
        <v>3596627</v>
      </c>
      <c r="Z7" s="6"/>
      <c r="AA7" s="6"/>
      <c r="AB7" s="11">
        <f t="shared" si="4"/>
        <v>0</v>
      </c>
      <c r="AC7" s="6">
        <v>5431810</v>
      </c>
      <c r="AD7" s="6">
        <v>543110</v>
      </c>
      <c r="AE7" s="11">
        <f t="shared" si="5"/>
        <v>5974920</v>
      </c>
      <c r="AF7" s="6">
        <f t="shared" si="0"/>
        <v>-2162140</v>
      </c>
      <c r="AG7" s="6">
        <f t="shared" si="1"/>
        <v>-216140</v>
      </c>
      <c r="AH7" s="11">
        <f t="shared" si="6"/>
        <v>-2378280</v>
      </c>
      <c r="AJ7" s="54">
        <f t="shared" si="7"/>
        <v>9.9999969415789591E-2</v>
      </c>
      <c r="AK7" s="54"/>
    </row>
    <row r="8" spans="1:37" x14ac:dyDescent="0.3">
      <c r="C8" s="3">
        <f t="shared" si="8"/>
        <v>4</v>
      </c>
      <c r="D8" s="4"/>
      <c r="E8" s="7"/>
      <c r="F8" s="14">
        <v>39265</v>
      </c>
      <c r="G8" s="14"/>
      <c r="H8" s="6">
        <v>62953301</v>
      </c>
      <c r="I8" s="6"/>
      <c r="J8" s="6">
        <f t="shared" si="2"/>
        <v>62953301</v>
      </c>
      <c r="K8" s="12"/>
      <c r="L8" s="16"/>
      <c r="M8" s="18"/>
      <c r="N8" s="18"/>
      <c r="O8" s="6"/>
      <c r="P8" s="22"/>
      <c r="Q8" s="14"/>
      <c r="R8" s="14"/>
      <c r="S8" s="34"/>
      <c r="T8" s="34"/>
      <c r="U8" s="41"/>
      <c r="W8" s="32">
        <v>4194057</v>
      </c>
      <c r="X8" s="32">
        <v>419405</v>
      </c>
      <c r="Y8" s="11">
        <f t="shared" si="3"/>
        <v>4613462</v>
      </c>
      <c r="Z8" s="6"/>
      <c r="AA8" s="6"/>
      <c r="AB8" s="11">
        <f t="shared" si="4"/>
        <v>0</v>
      </c>
      <c r="AC8" s="6">
        <v>6286620</v>
      </c>
      <c r="AD8" s="6">
        <v>628580</v>
      </c>
      <c r="AE8" s="11">
        <f t="shared" si="5"/>
        <v>6915200</v>
      </c>
      <c r="AF8" s="6">
        <f t="shared" si="0"/>
        <v>-2092560</v>
      </c>
      <c r="AG8" s="6">
        <f t="shared" si="1"/>
        <v>-209170</v>
      </c>
      <c r="AH8" s="11">
        <f t="shared" si="6"/>
        <v>-2301730</v>
      </c>
      <c r="AJ8" s="54">
        <f t="shared" si="7"/>
        <v>9.9999833097165827E-2</v>
      </c>
      <c r="AK8" s="54"/>
    </row>
    <row r="9" spans="1:37" x14ac:dyDescent="0.3">
      <c r="C9" s="3">
        <f t="shared" si="8"/>
        <v>5</v>
      </c>
      <c r="D9" s="4"/>
      <c r="E9" s="7"/>
      <c r="F9" s="14">
        <v>39995</v>
      </c>
      <c r="G9" s="14"/>
      <c r="H9" s="6">
        <v>63191610</v>
      </c>
      <c r="I9" s="6"/>
      <c r="J9" s="6">
        <f t="shared" si="2"/>
        <v>63191610</v>
      </c>
      <c r="K9" s="12"/>
      <c r="L9" s="16"/>
      <c r="M9" s="18"/>
      <c r="N9" s="18"/>
      <c r="O9" s="6"/>
      <c r="P9" s="22"/>
      <c r="Q9" s="14"/>
      <c r="R9" s="14"/>
      <c r="S9" s="34"/>
      <c r="T9" s="34"/>
      <c r="U9" s="41"/>
      <c r="W9" s="32">
        <v>4480556</v>
      </c>
      <c r="X9" s="32">
        <v>448055</v>
      </c>
      <c r="Y9" s="11">
        <f t="shared" si="3"/>
        <v>4928611</v>
      </c>
      <c r="Z9" s="6"/>
      <c r="AA9" s="6"/>
      <c r="AB9" s="11">
        <f t="shared" si="4"/>
        <v>0</v>
      </c>
      <c r="AC9" s="6">
        <v>6301730</v>
      </c>
      <c r="AD9" s="6">
        <v>630110</v>
      </c>
      <c r="AE9" s="11">
        <f t="shared" si="5"/>
        <v>6931840</v>
      </c>
      <c r="AF9" s="6">
        <f t="shared" si="0"/>
        <v>-1821170</v>
      </c>
      <c r="AG9" s="6">
        <f t="shared" si="1"/>
        <v>-182050</v>
      </c>
      <c r="AH9" s="11">
        <f t="shared" si="6"/>
        <v>-2003220</v>
      </c>
      <c r="AJ9" s="54">
        <f t="shared" si="7"/>
        <v>9.9999866088048006E-2</v>
      </c>
      <c r="AK9" s="54"/>
    </row>
    <row r="10" spans="1:37" x14ac:dyDescent="0.3">
      <c r="C10" s="3">
        <f t="shared" si="8"/>
        <v>6</v>
      </c>
      <c r="D10" s="4"/>
      <c r="E10" s="7"/>
      <c r="F10" s="14">
        <v>40295</v>
      </c>
      <c r="G10" s="14"/>
      <c r="H10" s="6">
        <v>57254870</v>
      </c>
      <c r="I10" s="6"/>
      <c r="J10" s="6">
        <f t="shared" si="2"/>
        <v>57254870</v>
      </c>
      <c r="K10" s="12"/>
      <c r="L10" s="16"/>
      <c r="M10" s="18"/>
      <c r="N10" s="18"/>
      <c r="O10" s="6"/>
      <c r="P10" s="22"/>
      <c r="Q10" s="14"/>
      <c r="R10" s="14"/>
      <c r="S10" s="34" t="s">
        <v>116</v>
      </c>
      <c r="T10" s="34"/>
      <c r="U10" s="41"/>
      <c r="W10" s="32">
        <v>2374002</v>
      </c>
      <c r="X10" s="32">
        <v>237400</v>
      </c>
      <c r="Y10" s="11">
        <f t="shared" si="3"/>
        <v>2611402</v>
      </c>
      <c r="Z10" s="6"/>
      <c r="AA10" s="6"/>
      <c r="AB10" s="11">
        <f t="shared" si="4"/>
        <v>0</v>
      </c>
      <c r="AC10" s="6">
        <v>2437160</v>
      </c>
      <c r="AD10" s="6">
        <v>243660</v>
      </c>
      <c r="AE10" s="11">
        <f t="shared" si="5"/>
        <v>2680820</v>
      </c>
      <c r="AF10" s="6">
        <f t="shared" si="0"/>
        <v>-63150</v>
      </c>
      <c r="AG10" s="6">
        <f t="shared" si="1"/>
        <v>-6260</v>
      </c>
      <c r="AH10" s="11">
        <f t="shared" si="6"/>
        <v>-69410</v>
      </c>
      <c r="AJ10" s="54">
        <f t="shared" si="7"/>
        <v>9.999991575407266E-2</v>
      </c>
      <c r="AK10" s="54"/>
    </row>
    <row r="11" spans="1:37" x14ac:dyDescent="0.3">
      <c r="C11" s="3">
        <f t="shared" si="8"/>
        <v>7</v>
      </c>
      <c r="D11" s="4"/>
      <c r="E11" s="7"/>
      <c r="F11" s="14">
        <v>41584</v>
      </c>
      <c r="G11" s="14"/>
      <c r="H11" s="6">
        <v>54705085</v>
      </c>
      <c r="I11" s="6"/>
      <c r="J11" s="6">
        <f t="shared" si="2"/>
        <v>54705085</v>
      </c>
      <c r="K11" s="12"/>
      <c r="L11" s="16"/>
      <c r="M11" s="18"/>
      <c r="N11" s="18"/>
      <c r="O11" s="6"/>
      <c r="P11" s="22"/>
      <c r="Q11" s="14"/>
      <c r="R11" s="14"/>
      <c r="S11" s="34"/>
      <c r="T11" s="34"/>
      <c r="U11" s="41"/>
      <c r="W11" s="32">
        <v>2442065</v>
      </c>
      <c r="X11" s="32">
        <v>244206</v>
      </c>
      <c r="Y11" s="11">
        <f t="shared" si="3"/>
        <v>2686271</v>
      </c>
      <c r="Z11" s="6"/>
      <c r="AA11" s="6"/>
      <c r="AB11" s="11">
        <f t="shared" si="4"/>
        <v>0</v>
      </c>
      <c r="AC11" s="6">
        <v>2966890</v>
      </c>
      <c r="AD11" s="6">
        <v>296620</v>
      </c>
      <c r="AE11" s="11">
        <f t="shared" si="5"/>
        <v>3263510</v>
      </c>
      <c r="AF11" s="6">
        <f t="shared" si="0"/>
        <v>-524820</v>
      </c>
      <c r="AG11" s="6">
        <f t="shared" si="1"/>
        <v>-52410</v>
      </c>
      <c r="AH11" s="11">
        <f t="shared" si="6"/>
        <v>-577230</v>
      </c>
      <c r="AJ11" s="54">
        <f t="shared" si="7"/>
        <v>9.999979525524505E-2</v>
      </c>
      <c r="AK11" s="54"/>
    </row>
    <row r="12" spans="1:37" x14ac:dyDescent="0.3">
      <c r="C12" s="3">
        <f t="shared" si="8"/>
        <v>8</v>
      </c>
      <c r="D12" s="4"/>
      <c r="E12" s="7"/>
      <c r="F12" s="14">
        <v>42150</v>
      </c>
      <c r="G12" s="14"/>
      <c r="H12" s="6">
        <v>48532260</v>
      </c>
      <c r="I12" s="6"/>
      <c r="J12" s="6">
        <f t="shared" si="2"/>
        <v>48532260</v>
      </c>
      <c r="K12" s="12"/>
      <c r="L12" s="16"/>
      <c r="M12" s="18"/>
      <c r="N12" s="18"/>
      <c r="O12" s="6"/>
      <c r="P12" s="22"/>
      <c r="Q12" s="14"/>
      <c r="R12" s="14"/>
      <c r="S12" s="34" t="s">
        <v>117</v>
      </c>
      <c r="T12" s="34" t="s">
        <v>26</v>
      </c>
      <c r="U12" s="41"/>
      <c r="W12" s="32">
        <v>2272450</v>
      </c>
      <c r="X12" s="32">
        <v>227245</v>
      </c>
      <c r="Y12" s="11">
        <f t="shared" si="3"/>
        <v>2499695</v>
      </c>
      <c r="Z12" s="6"/>
      <c r="AA12" s="6"/>
      <c r="AB12" s="11">
        <f t="shared" si="4"/>
        <v>0</v>
      </c>
      <c r="AC12" s="6">
        <v>3125510</v>
      </c>
      <c r="AD12" s="6">
        <v>312490</v>
      </c>
      <c r="AE12" s="11">
        <f t="shared" si="5"/>
        <v>3438000</v>
      </c>
      <c r="AF12" s="6">
        <f t="shared" si="0"/>
        <v>-853060</v>
      </c>
      <c r="AG12" s="6">
        <f t="shared" si="1"/>
        <v>-85240</v>
      </c>
      <c r="AH12" s="11">
        <f t="shared" si="6"/>
        <v>-938300</v>
      </c>
      <c r="AJ12" s="54">
        <f t="shared" si="7"/>
        <v>0.1</v>
      </c>
      <c r="AK12" s="54"/>
    </row>
    <row r="13" spans="1:37" x14ac:dyDescent="0.3">
      <c r="C13" s="3">
        <f t="shared" si="8"/>
        <v>9</v>
      </c>
      <c r="D13" s="21"/>
      <c r="E13" s="7"/>
      <c r="F13" s="20">
        <v>42513</v>
      </c>
      <c r="G13" s="14"/>
      <c r="H13" s="6">
        <v>57141898</v>
      </c>
      <c r="I13" s="6"/>
      <c r="J13" s="6">
        <f t="shared" si="2"/>
        <v>57141898</v>
      </c>
      <c r="K13" s="12" t="s">
        <v>11</v>
      </c>
      <c r="L13" s="16" t="s">
        <v>51</v>
      </c>
      <c r="M13" s="47">
        <v>42491</v>
      </c>
      <c r="N13" s="42">
        <v>44317</v>
      </c>
      <c r="O13" s="52" t="s">
        <v>54</v>
      </c>
      <c r="P13" s="22"/>
      <c r="Q13" s="14"/>
      <c r="R13" s="14"/>
      <c r="S13" s="34"/>
      <c r="T13" s="34"/>
      <c r="U13" s="41">
        <v>890000</v>
      </c>
      <c r="W13" s="32">
        <v>654308</v>
      </c>
      <c r="X13" s="32">
        <v>65430</v>
      </c>
      <c r="Y13" s="11">
        <f t="shared" si="3"/>
        <v>719738</v>
      </c>
      <c r="Z13" s="6"/>
      <c r="AA13" s="6"/>
      <c r="AB13" s="11">
        <f t="shared" si="4"/>
        <v>0</v>
      </c>
      <c r="AC13" s="6">
        <v>2224600</v>
      </c>
      <c r="AD13" s="6">
        <v>222380</v>
      </c>
      <c r="AE13" s="11">
        <f t="shared" si="5"/>
        <v>2446980</v>
      </c>
      <c r="AF13" s="6">
        <f t="shared" si="0"/>
        <v>-1570290</v>
      </c>
      <c r="AG13" s="6">
        <f t="shared" si="1"/>
        <v>-156950</v>
      </c>
      <c r="AH13" s="11">
        <f t="shared" si="6"/>
        <v>-1727240</v>
      </c>
      <c r="AJ13" s="54">
        <f t="shared" si="7"/>
        <v>9.99987773342218E-2</v>
      </c>
      <c r="AK13" s="54"/>
    </row>
    <row r="14" spans="1:37" x14ac:dyDescent="0.3">
      <c r="C14" s="3">
        <f t="shared" si="8"/>
        <v>10</v>
      </c>
      <c r="D14" s="21"/>
      <c r="E14" s="7"/>
      <c r="F14" s="48">
        <v>42970</v>
      </c>
      <c r="G14" s="14"/>
      <c r="H14" s="6">
        <v>46792850</v>
      </c>
      <c r="I14" s="6"/>
      <c r="J14" s="6">
        <f t="shared" si="2"/>
        <v>46792850</v>
      </c>
      <c r="K14" s="12" t="s">
        <v>11</v>
      </c>
      <c r="L14" s="16" t="s">
        <v>52</v>
      </c>
      <c r="M14" s="18">
        <v>42948</v>
      </c>
      <c r="N14" s="18">
        <v>44774</v>
      </c>
      <c r="O14" s="6" t="s">
        <v>55</v>
      </c>
      <c r="P14" s="22"/>
      <c r="Q14" s="14"/>
      <c r="R14" s="14"/>
      <c r="S14" s="34"/>
      <c r="T14" s="34"/>
      <c r="U14" s="41"/>
      <c r="W14" s="32">
        <v>644077</v>
      </c>
      <c r="X14" s="32">
        <v>64407</v>
      </c>
      <c r="Y14" s="11">
        <f t="shared" si="3"/>
        <v>708484</v>
      </c>
      <c r="Z14" s="6"/>
      <c r="AA14" s="6"/>
      <c r="AB14" s="11">
        <f t="shared" si="4"/>
        <v>0</v>
      </c>
      <c r="AC14" s="6">
        <v>1181060</v>
      </c>
      <c r="AD14" s="6">
        <v>118050</v>
      </c>
      <c r="AE14" s="11">
        <f t="shared" si="5"/>
        <v>1299110</v>
      </c>
      <c r="AF14" s="6">
        <f t="shared" si="0"/>
        <v>-536980</v>
      </c>
      <c r="AG14" s="6">
        <f t="shared" si="1"/>
        <v>-53640</v>
      </c>
      <c r="AH14" s="11">
        <f t="shared" si="6"/>
        <v>-590620</v>
      </c>
      <c r="AJ14" s="54">
        <f t="shared" si="7"/>
        <v>9.9998913173424922E-2</v>
      </c>
      <c r="AK14" s="54"/>
    </row>
    <row r="15" spans="1:37" x14ac:dyDescent="0.3">
      <c r="A15" s="68"/>
      <c r="B15" s="68"/>
      <c r="C15" s="3">
        <f t="shared" si="8"/>
        <v>11</v>
      </c>
      <c r="D15" s="21"/>
      <c r="E15" s="7"/>
      <c r="F15" s="48">
        <v>43018</v>
      </c>
      <c r="G15" s="14"/>
      <c r="H15" s="6">
        <v>46569020</v>
      </c>
      <c r="I15" s="6"/>
      <c r="J15" s="6">
        <f t="shared" si="2"/>
        <v>46569020</v>
      </c>
      <c r="K15" s="12" t="s">
        <v>11</v>
      </c>
      <c r="L15" s="16" t="s">
        <v>53</v>
      </c>
      <c r="M15" s="18">
        <v>43009</v>
      </c>
      <c r="N15" s="18">
        <v>44835</v>
      </c>
      <c r="O15" s="6" t="s">
        <v>55</v>
      </c>
      <c r="P15" s="22"/>
      <c r="Q15" s="14"/>
      <c r="R15" s="14"/>
      <c r="S15" s="34"/>
      <c r="T15" s="34"/>
      <c r="U15" s="41"/>
      <c r="V15" s="69"/>
      <c r="W15" s="32">
        <v>790541</v>
      </c>
      <c r="X15" s="32">
        <v>79054</v>
      </c>
      <c r="Y15" s="11">
        <f t="shared" si="3"/>
        <v>869595</v>
      </c>
      <c r="Z15" s="6"/>
      <c r="AA15" s="6"/>
      <c r="AB15" s="11">
        <f t="shared" si="4"/>
        <v>0</v>
      </c>
      <c r="AC15" s="6">
        <v>1026500</v>
      </c>
      <c r="AD15" s="6">
        <v>102580</v>
      </c>
      <c r="AE15" s="11">
        <f t="shared" si="5"/>
        <v>1129080</v>
      </c>
      <c r="AF15" s="6">
        <f t="shared" si="0"/>
        <v>-235950</v>
      </c>
      <c r="AG15" s="6">
        <f t="shared" si="1"/>
        <v>-23520</v>
      </c>
      <c r="AH15" s="11">
        <f t="shared" si="6"/>
        <v>-259470</v>
      </c>
      <c r="AJ15" s="54">
        <f t="shared" si="7"/>
        <v>9.9999873504347025E-2</v>
      </c>
      <c r="AK15" s="54"/>
    </row>
    <row r="16" spans="1:37" x14ac:dyDescent="0.3">
      <c r="A16" s="68"/>
      <c r="B16" s="68"/>
      <c r="C16" s="3">
        <f t="shared" si="8"/>
        <v>12</v>
      </c>
      <c r="D16" s="4"/>
      <c r="E16" s="7"/>
      <c r="F16" s="14">
        <v>43243</v>
      </c>
      <c r="G16" s="14"/>
      <c r="H16" s="6">
        <v>55551363</v>
      </c>
      <c r="I16" s="6"/>
      <c r="J16" s="6">
        <f t="shared" si="2"/>
        <v>55551363</v>
      </c>
      <c r="K16" s="12"/>
      <c r="L16" s="16"/>
      <c r="M16" s="18"/>
      <c r="N16" s="18"/>
      <c r="O16" s="6"/>
      <c r="P16" s="22"/>
      <c r="Q16" s="14"/>
      <c r="R16" s="14"/>
      <c r="S16" s="34"/>
      <c r="T16" s="34"/>
      <c r="U16" s="41">
        <v>310000</v>
      </c>
      <c r="V16" s="69"/>
      <c r="W16" s="32">
        <v>1830293</v>
      </c>
      <c r="X16" s="32">
        <v>183029</v>
      </c>
      <c r="Y16" s="11">
        <f t="shared" si="3"/>
        <v>2013322</v>
      </c>
      <c r="Z16" s="6"/>
      <c r="AA16" s="6"/>
      <c r="AB16" s="11">
        <f t="shared" si="4"/>
        <v>0</v>
      </c>
      <c r="AC16" s="6">
        <v>1565260</v>
      </c>
      <c r="AD16" s="6">
        <v>156460</v>
      </c>
      <c r="AE16" s="11">
        <f t="shared" si="5"/>
        <v>1721720</v>
      </c>
      <c r="AF16" s="6">
        <f t="shared" si="0"/>
        <v>265030</v>
      </c>
      <c r="AG16" s="6">
        <f t="shared" si="1"/>
        <v>26560</v>
      </c>
      <c r="AH16" s="11">
        <f t="shared" si="6"/>
        <v>291590</v>
      </c>
      <c r="AJ16" s="54">
        <f t="shared" si="7"/>
        <v>9.9999836091816993E-2</v>
      </c>
      <c r="AK16" s="54"/>
    </row>
    <row r="17" spans="1:37" x14ac:dyDescent="0.3">
      <c r="A17" s="68"/>
      <c r="B17" s="68"/>
      <c r="C17" s="3">
        <f t="shared" si="8"/>
        <v>13</v>
      </c>
      <c r="D17" s="21"/>
      <c r="E17" s="7"/>
      <c r="F17" s="49">
        <v>43283</v>
      </c>
      <c r="G17" s="14"/>
      <c r="H17" s="6">
        <v>46323130</v>
      </c>
      <c r="I17" s="6"/>
      <c r="J17" s="6">
        <f t="shared" si="2"/>
        <v>46323130</v>
      </c>
      <c r="K17" s="12" t="s">
        <v>11</v>
      </c>
      <c r="L17" s="16">
        <v>0.9</v>
      </c>
      <c r="M17" s="18">
        <v>43282</v>
      </c>
      <c r="N17" s="50">
        <v>45138</v>
      </c>
      <c r="O17" s="6" t="s">
        <v>49</v>
      </c>
      <c r="P17" s="22"/>
      <c r="Q17" s="14"/>
      <c r="R17" s="14"/>
      <c r="S17" s="34"/>
      <c r="T17" s="34"/>
      <c r="U17" s="41"/>
      <c r="V17" s="69"/>
      <c r="W17" s="32">
        <v>849362</v>
      </c>
      <c r="X17" s="32">
        <v>84936</v>
      </c>
      <c r="Y17" s="11">
        <f t="shared" si="3"/>
        <v>934298</v>
      </c>
      <c r="Z17" s="6"/>
      <c r="AA17" s="6"/>
      <c r="AB17" s="11">
        <f t="shared" si="4"/>
        <v>0</v>
      </c>
      <c r="AC17" s="6">
        <v>864470</v>
      </c>
      <c r="AD17" s="6">
        <v>86370</v>
      </c>
      <c r="AE17" s="11">
        <f t="shared" si="5"/>
        <v>950840</v>
      </c>
      <c r="AF17" s="6">
        <f t="shared" si="0"/>
        <v>-15100</v>
      </c>
      <c r="AG17" s="6">
        <f t="shared" si="1"/>
        <v>-1430</v>
      </c>
      <c r="AH17" s="11">
        <f t="shared" si="6"/>
        <v>-16530</v>
      </c>
      <c r="AJ17" s="54">
        <f t="shared" si="7"/>
        <v>9.9999764529140694E-2</v>
      </c>
      <c r="AK17" s="54"/>
    </row>
    <row r="18" spans="1:37" x14ac:dyDescent="0.3">
      <c r="A18" s="68"/>
      <c r="B18" s="68"/>
      <c r="C18" s="3">
        <f t="shared" si="8"/>
        <v>14</v>
      </c>
      <c r="D18" s="21"/>
      <c r="E18" s="7"/>
      <c r="F18" s="49">
        <v>43437</v>
      </c>
      <c r="G18" s="14"/>
      <c r="H18" s="6">
        <v>45247960</v>
      </c>
      <c r="I18" s="6"/>
      <c r="J18" s="6">
        <f t="shared" si="2"/>
        <v>45247960</v>
      </c>
      <c r="K18" s="12" t="s">
        <v>11</v>
      </c>
      <c r="L18" s="16">
        <v>0.9</v>
      </c>
      <c r="M18" s="18">
        <v>43435</v>
      </c>
      <c r="N18" s="51">
        <v>45261</v>
      </c>
      <c r="O18" s="6" t="s">
        <v>50</v>
      </c>
      <c r="P18" s="22"/>
      <c r="Q18" s="14"/>
      <c r="R18" s="14"/>
      <c r="S18" s="34"/>
      <c r="T18" s="34"/>
      <c r="U18" s="41"/>
      <c r="V18" s="69"/>
      <c r="W18" s="32">
        <v>1160362</v>
      </c>
      <c r="X18" s="32">
        <v>116036</v>
      </c>
      <c r="Y18" s="11">
        <f t="shared" si="3"/>
        <v>1276398</v>
      </c>
      <c r="Z18" s="6"/>
      <c r="AA18" s="6"/>
      <c r="AB18" s="11">
        <f t="shared" si="4"/>
        <v>0</v>
      </c>
      <c r="AC18" s="6">
        <v>761850</v>
      </c>
      <c r="AD18" s="6">
        <v>76110</v>
      </c>
      <c r="AE18" s="11">
        <f t="shared" si="5"/>
        <v>837960</v>
      </c>
      <c r="AF18" s="6">
        <f t="shared" si="0"/>
        <v>398510</v>
      </c>
      <c r="AG18" s="6">
        <f t="shared" si="1"/>
        <v>39920</v>
      </c>
      <c r="AH18" s="11">
        <f t="shared" si="6"/>
        <v>438430</v>
      </c>
      <c r="AJ18" s="54">
        <f t="shared" si="7"/>
        <v>9.9999827639995098E-2</v>
      </c>
      <c r="AK18" s="54"/>
    </row>
    <row r="19" spans="1:37" x14ac:dyDescent="0.3">
      <c r="A19" s="68"/>
      <c r="B19" s="68"/>
      <c r="C19" s="3">
        <f t="shared" si="8"/>
        <v>15</v>
      </c>
      <c r="D19" s="21"/>
      <c r="E19" s="7"/>
      <c r="F19" s="49">
        <v>43437</v>
      </c>
      <c r="G19" s="14"/>
      <c r="H19" s="6">
        <v>41003075</v>
      </c>
      <c r="I19" s="6"/>
      <c r="J19" s="6">
        <f t="shared" si="2"/>
        <v>41003075</v>
      </c>
      <c r="K19" s="12" t="s">
        <v>11</v>
      </c>
      <c r="L19" s="16">
        <v>0.9</v>
      </c>
      <c r="M19" s="18">
        <v>43435</v>
      </c>
      <c r="N19" s="51">
        <v>45261</v>
      </c>
      <c r="O19" s="6" t="s">
        <v>50</v>
      </c>
      <c r="P19" s="22"/>
      <c r="Q19" s="14"/>
      <c r="R19" s="14"/>
      <c r="S19" s="34"/>
      <c r="T19" s="34"/>
      <c r="U19" s="41">
        <v>50000</v>
      </c>
      <c r="V19" s="69"/>
      <c r="W19" s="32">
        <v>562652</v>
      </c>
      <c r="X19" s="32">
        <v>56265</v>
      </c>
      <c r="Y19" s="11">
        <f t="shared" si="3"/>
        <v>618917</v>
      </c>
      <c r="Z19" s="6"/>
      <c r="AA19" s="6"/>
      <c r="AB19" s="11">
        <f t="shared" si="4"/>
        <v>0</v>
      </c>
      <c r="AC19" s="6">
        <v>444010</v>
      </c>
      <c r="AD19" s="6">
        <v>44350</v>
      </c>
      <c r="AE19" s="11">
        <f t="shared" si="5"/>
        <v>488360</v>
      </c>
      <c r="AF19" s="6">
        <f t="shared" si="0"/>
        <v>118640</v>
      </c>
      <c r="AG19" s="6">
        <f t="shared" si="1"/>
        <v>11910</v>
      </c>
      <c r="AH19" s="11">
        <f t="shared" si="6"/>
        <v>130550</v>
      </c>
      <c r="AJ19" s="54">
        <f t="shared" si="7"/>
        <v>9.9999644540497507E-2</v>
      </c>
      <c r="AK19" s="54"/>
    </row>
    <row r="20" spans="1:37" x14ac:dyDescent="0.3">
      <c r="A20" s="68"/>
      <c r="B20" s="68"/>
      <c r="C20" s="3">
        <f t="shared" si="8"/>
        <v>16</v>
      </c>
      <c r="D20" s="21"/>
      <c r="E20" s="7"/>
      <c r="F20" s="49">
        <v>43444</v>
      </c>
      <c r="G20" s="14"/>
      <c r="H20" s="6">
        <v>52711060</v>
      </c>
      <c r="I20" s="6"/>
      <c r="J20" s="6">
        <f t="shared" si="2"/>
        <v>52711060</v>
      </c>
      <c r="K20" s="12" t="s">
        <v>11</v>
      </c>
      <c r="L20" s="16">
        <v>0.9</v>
      </c>
      <c r="M20" s="18">
        <v>43435</v>
      </c>
      <c r="N20" s="51">
        <v>45261</v>
      </c>
      <c r="O20" s="6" t="s">
        <v>50</v>
      </c>
      <c r="P20" s="22"/>
      <c r="Q20" s="14"/>
      <c r="R20" s="14"/>
      <c r="S20" s="34"/>
      <c r="T20" s="34"/>
      <c r="U20" s="41"/>
      <c r="V20" s="69"/>
      <c r="W20" s="32">
        <v>1612824</v>
      </c>
      <c r="X20" s="32">
        <v>161282</v>
      </c>
      <c r="Y20" s="11">
        <f t="shared" si="3"/>
        <v>1774106</v>
      </c>
      <c r="Z20" s="6"/>
      <c r="AA20" s="6"/>
      <c r="AB20" s="11">
        <f t="shared" si="4"/>
        <v>0</v>
      </c>
      <c r="AC20" s="6">
        <v>2525330</v>
      </c>
      <c r="AD20" s="6">
        <v>252460</v>
      </c>
      <c r="AE20" s="11">
        <f t="shared" si="5"/>
        <v>2777790</v>
      </c>
      <c r="AF20" s="6">
        <f t="shared" si="0"/>
        <v>-912500</v>
      </c>
      <c r="AG20" s="6">
        <f t="shared" si="1"/>
        <v>-91170</v>
      </c>
      <c r="AH20" s="11">
        <f t="shared" si="6"/>
        <v>-1003670</v>
      </c>
      <c r="AJ20" s="54">
        <f t="shared" si="7"/>
        <v>9.9999751987817645E-2</v>
      </c>
      <c r="AK20" s="54"/>
    </row>
    <row r="21" spans="1:37" x14ac:dyDescent="0.3">
      <c r="A21" s="68"/>
      <c r="B21" s="68"/>
      <c r="C21" s="3">
        <f t="shared" si="8"/>
        <v>17</v>
      </c>
      <c r="D21" s="4"/>
      <c r="E21" s="7"/>
      <c r="F21" s="14">
        <v>43479</v>
      </c>
      <c r="G21" s="14"/>
      <c r="H21" s="6">
        <v>51863340</v>
      </c>
      <c r="I21" s="6"/>
      <c r="J21" s="6">
        <f t="shared" si="2"/>
        <v>51863340</v>
      </c>
      <c r="K21" s="12"/>
      <c r="L21" s="16"/>
      <c r="M21" s="18"/>
      <c r="N21" s="18"/>
      <c r="O21" s="6"/>
      <c r="P21" s="22"/>
      <c r="Q21" s="14"/>
      <c r="R21" s="14"/>
      <c r="S21" s="34"/>
      <c r="T21" s="34"/>
      <c r="U21" s="41">
        <v>860000</v>
      </c>
      <c r="V21" s="69"/>
      <c r="W21" s="32">
        <v>2336024</v>
      </c>
      <c r="X21" s="32">
        <v>233602</v>
      </c>
      <c r="Y21" s="11">
        <f t="shared" si="3"/>
        <v>2569626</v>
      </c>
      <c r="Z21" s="6"/>
      <c r="AA21" s="6"/>
      <c r="AB21" s="11">
        <f t="shared" si="4"/>
        <v>0</v>
      </c>
      <c r="AC21" s="6">
        <v>2999110</v>
      </c>
      <c r="AD21" s="6">
        <v>299850</v>
      </c>
      <c r="AE21" s="11">
        <f t="shared" si="5"/>
        <v>3298960</v>
      </c>
      <c r="AF21" s="6">
        <f t="shared" si="0"/>
        <v>-663080</v>
      </c>
      <c r="AG21" s="6">
        <f t="shared" si="1"/>
        <v>-66240</v>
      </c>
      <c r="AH21" s="11">
        <f t="shared" si="6"/>
        <v>-729320</v>
      </c>
      <c r="AJ21" s="54">
        <f t="shared" si="7"/>
        <v>9.9999828768882512E-2</v>
      </c>
      <c r="AK21" s="54"/>
    </row>
    <row r="22" spans="1:37" x14ac:dyDescent="0.3">
      <c r="A22" s="68"/>
      <c r="B22" s="68"/>
      <c r="C22" s="3">
        <f t="shared" si="8"/>
        <v>18</v>
      </c>
      <c r="D22" s="4"/>
      <c r="E22" s="7"/>
      <c r="F22" s="14">
        <v>43542</v>
      </c>
      <c r="G22" s="14"/>
      <c r="H22" s="6">
        <v>56669578</v>
      </c>
      <c r="I22" s="6"/>
      <c r="J22" s="6">
        <f t="shared" si="2"/>
        <v>56669578</v>
      </c>
      <c r="K22" s="12"/>
      <c r="L22" s="16"/>
      <c r="M22" s="18"/>
      <c r="N22" s="18"/>
      <c r="O22" s="6"/>
      <c r="P22" s="22"/>
      <c r="Q22" s="14"/>
      <c r="R22" s="14"/>
      <c r="S22" s="34"/>
      <c r="T22" s="34"/>
      <c r="U22" s="41"/>
      <c r="V22" s="69"/>
      <c r="W22" s="32">
        <v>2567546</v>
      </c>
      <c r="X22" s="32">
        <v>256754</v>
      </c>
      <c r="Y22" s="11">
        <f t="shared" si="3"/>
        <v>2824300</v>
      </c>
      <c r="Z22" s="6"/>
      <c r="AA22" s="6"/>
      <c r="AB22" s="11">
        <f t="shared" si="4"/>
        <v>0</v>
      </c>
      <c r="AC22" s="6">
        <v>3797060</v>
      </c>
      <c r="AD22" s="6">
        <v>379640</v>
      </c>
      <c r="AE22" s="11">
        <f t="shared" si="5"/>
        <v>4176700</v>
      </c>
      <c r="AF22" s="6">
        <f t="shared" si="0"/>
        <v>-1229510</v>
      </c>
      <c r="AG22" s="6">
        <f t="shared" si="1"/>
        <v>-122880</v>
      </c>
      <c r="AH22" s="11">
        <f t="shared" si="6"/>
        <v>-1352390</v>
      </c>
      <c r="AJ22" s="54">
        <f t="shared" si="7"/>
        <v>9.999976631382651E-2</v>
      </c>
      <c r="AK22" s="54"/>
    </row>
    <row r="23" spans="1:37" x14ac:dyDescent="0.3">
      <c r="A23" s="68"/>
      <c r="B23" s="68"/>
      <c r="C23" s="3">
        <f t="shared" si="8"/>
        <v>19</v>
      </c>
      <c r="D23" s="4"/>
      <c r="E23" s="7"/>
      <c r="F23" s="14">
        <v>43647</v>
      </c>
      <c r="G23" s="14"/>
      <c r="H23" s="6">
        <v>59178388</v>
      </c>
      <c r="I23" s="6"/>
      <c r="J23" s="6">
        <f t="shared" si="2"/>
        <v>59178388</v>
      </c>
      <c r="K23" s="12"/>
      <c r="L23" s="16"/>
      <c r="M23" s="18"/>
      <c r="N23" s="18"/>
      <c r="O23" s="6"/>
      <c r="P23" s="22"/>
      <c r="Q23" s="14"/>
      <c r="R23" s="14"/>
      <c r="S23" s="34"/>
      <c r="T23" s="34"/>
      <c r="U23" s="41"/>
      <c r="V23" s="69"/>
      <c r="W23" s="32">
        <v>3532330</v>
      </c>
      <c r="X23" s="32">
        <v>353233</v>
      </c>
      <c r="Y23" s="11">
        <f t="shared" si="3"/>
        <v>3885563</v>
      </c>
      <c r="Z23" s="6"/>
      <c r="AA23" s="6"/>
      <c r="AB23" s="11">
        <f t="shared" si="4"/>
        <v>0</v>
      </c>
      <c r="AC23" s="6">
        <v>4628390</v>
      </c>
      <c r="AD23" s="6">
        <v>462760</v>
      </c>
      <c r="AE23" s="11">
        <f t="shared" si="5"/>
        <v>5091150</v>
      </c>
      <c r="AF23" s="6">
        <f t="shared" si="0"/>
        <v>-1096060</v>
      </c>
      <c r="AG23" s="6">
        <f t="shared" si="1"/>
        <v>-109520</v>
      </c>
      <c r="AH23" s="11">
        <f t="shared" si="6"/>
        <v>-1205580</v>
      </c>
      <c r="AJ23" s="54">
        <f t="shared" si="7"/>
        <v>0.1</v>
      </c>
      <c r="AK23" s="54"/>
    </row>
    <row r="24" spans="1:37" x14ac:dyDescent="0.3">
      <c r="A24" s="68"/>
      <c r="B24" s="68"/>
      <c r="C24" s="3">
        <f t="shared" si="8"/>
        <v>20</v>
      </c>
      <c r="D24" s="4"/>
      <c r="E24" s="7"/>
      <c r="F24" s="14">
        <v>43661</v>
      </c>
      <c r="G24" s="14"/>
      <c r="H24" s="6">
        <v>48487590</v>
      </c>
      <c r="I24" s="6"/>
      <c r="J24" s="6">
        <f t="shared" si="2"/>
        <v>48487590</v>
      </c>
      <c r="K24" s="12"/>
      <c r="L24" s="16"/>
      <c r="M24" s="18"/>
      <c r="N24" s="18"/>
      <c r="O24" s="6"/>
      <c r="P24" s="22"/>
      <c r="Q24" s="14"/>
      <c r="R24" s="14"/>
      <c r="S24" s="34"/>
      <c r="T24" s="34"/>
      <c r="U24" s="41"/>
      <c r="V24" s="69"/>
      <c r="W24" s="32">
        <v>1845838</v>
      </c>
      <c r="X24" s="32">
        <v>184583</v>
      </c>
      <c r="Y24" s="11">
        <f t="shared" si="3"/>
        <v>2030421</v>
      </c>
      <c r="Z24" s="6"/>
      <c r="AA24" s="6"/>
      <c r="AB24" s="11">
        <f t="shared" si="4"/>
        <v>0</v>
      </c>
      <c r="AC24" s="6">
        <v>2912470</v>
      </c>
      <c r="AD24" s="6">
        <v>291200</v>
      </c>
      <c r="AE24" s="11">
        <f t="shared" si="5"/>
        <v>3203670</v>
      </c>
      <c r="AF24" s="6">
        <f t="shared" si="0"/>
        <v>-1066630</v>
      </c>
      <c r="AG24" s="6">
        <f t="shared" si="1"/>
        <v>-106610</v>
      </c>
      <c r="AH24" s="11">
        <f t="shared" si="6"/>
        <v>-1173240</v>
      </c>
      <c r="AJ24" s="54">
        <f t="shared" si="7"/>
        <v>9.9999566592517866E-2</v>
      </c>
      <c r="AK24" s="54"/>
    </row>
    <row r="25" spans="1:37" x14ac:dyDescent="0.3">
      <c r="A25" s="68"/>
      <c r="B25" s="68"/>
      <c r="C25" s="3">
        <f t="shared" si="8"/>
        <v>21</v>
      </c>
      <c r="D25" s="21"/>
      <c r="E25" s="7"/>
      <c r="F25" s="14">
        <v>43682</v>
      </c>
      <c r="G25" s="14"/>
      <c r="H25" s="6">
        <v>46685410</v>
      </c>
      <c r="I25" s="6"/>
      <c r="J25" s="6">
        <f t="shared" si="2"/>
        <v>46685410</v>
      </c>
      <c r="K25" s="12" t="s">
        <v>11</v>
      </c>
      <c r="L25" s="16">
        <v>0.9</v>
      </c>
      <c r="M25" s="18">
        <v>43678</v>
      </c>
      <c r="N25" s="18">
        <v>45505</v>
      </c>
      <c r="O25" s="6" t="s">
        <v>64</v>
      </c>
      <c r="P25" s="22"/>
      <c r="Q25" s="14"/>
      <c r="R25" s="14"/>
      <c r="S25" s="34"/>
      <c r="T25" s="34"/>
      <c r="U25" s="41"/>
      <c r="V25" s="69"/>
      <c r="W25" s="32">
        <v>1364276</v>
      </c>
      <c r="X25" s="32">
        <v>136427</v>
      </c>
      <c r="Y25" s="11">
        <f t="shared" si="3"/>
        <v>1500703</v>
      </c>
      <c r="Z25" s="6"/>
      <c r="AA25" s="6"/>
      <c r="AB25" s="11">
        <f t="shared" si="4"/>
        <v>0</v>
      </c>
      <c r="AC25" s="6">
        <v>1084020</v>
      </c>
      <c r="AD25" s="6">
        <v>108330</v>
      </c>
      <c r="AE25" s="11">
        <f t="shared" si="5"/>
        <v>1192350</v>
      </c>
      <c r="AF25" s="6">
        <f t="shared" si="0"/>
        <v>280250</v>
      </c>
      <c r="AG25" s="6">
        <f t="shared" si="1"/>
        <v>28090</v>
      </c>
      <c r="AH25" s="11">
        <f t="shared" si="6"/>
        <v>308340</v>
      </c>
      <c r="AJ25" s="54">
        <f t="shared" si="7"/>
        <v>9.9999560206292568E-2</v>
      </c>
      <c r="AK25" s="54"/>
    </row>
    <row r="26" spans="1:37" x14ac:dyDescent="0.3">
      <c r="A26" s="68"/>
      <c r="B26" s="68"/>
      <c r="C26" s="3">
        <f t="shared" si="8"/>
        <v>22</v>
      </c>
      <c r="D26" s="4"/>
      <c r="E26" s="7"/>
      <c r="F26" s="14">
        <v>43739</v>
      </c>
      <c r="G26" s="14"/>
      <c r="H26" s="6">
        <v>60953892</v>
      </c>
      <c r="I26" s="6"/>
      <c r="J26" s="6">
        <f t="shared" si="2"/>
        <v>60953892</v>
      </c>
      <c r="K26" s="12"/>
      <c r="L26" s="16"/>
      <c r="M26" s="18"/>
      <c r="N26" s="18"/>
      <c r="O26" s="6"/>
      <c r="P26" s="22"/>
      <c r="Q26" s="14"/>
      <c r="R26" s="14"/>
      <c r="S26" s="34"/>
      <c r="T26" s="34"/>
      <c r="U26" s="41">
        <v>240000</v>
      </c>
      <c r="V26" s="69"/>
      <c r="W26" s="32">
        <v>2819622</v>
      </c>
      <c r="X26" s="32">
        <v>281962</v>
      </c>
      <c r="Y26" s="11">
        <f t="shared" si="3"/>
        <v>3101584</v>
      </c>
      <c r="Z26" s="6"/>
      <c r="AA26" s="6"/>
      <c r="AB26" s="11">
        <f t="shared" si="4"/>
        <v>0</v>
      </c>
      <c r="AC26" s="6">
        <v>3770680</v>
      </c>
      <c r="AD26" s="6">
        <v>376990</v>
      </c>
      <c r="AE26" s="11">
        <f t="shared" si="5"/>
        <v>4147670</v>
      </c>
      <c r="AF26" s="6">
        <f t="shared" si="0"/>
        <v>-951050</v>
      </c>
      <c r="AG26" s="6">
        <f t="shared" si="1"/>
        <v>-95020</v>
      </c>
      <c r="AH26" s="11">
        <f t="shared" si="6"/>
        <v>-1046070</v>
      </c>
      <c r="AJ26" s="54">
        <f t="shared" si="7"/>
        <v>9.9999929068506341E-2</v>
      </c>
      <c r="AK26" s="54"/>
    </row>
    <row r="27" spans="1:37" ht="17.25" thickBot="1" x14ac:dyDescent="0.35">
      <c r="A27" s="70"/>
      <c r="B27" s="70"/>
      <c r="C27" s="71">
        <f t="shared" si="8"/>
        <v>23</v>
      </c>
      <c r="D27" s="72"/>
      <c r="E27" s="73"/>
      <c r="F27" s="74">
        <v>43829</v>
      </c>
      <c r="G27" s="74"/>
      <c r="H27" s="75">
        <v>43213615</v>
      </c>
      <c r="I27" s="75"/>
      <c r="J27" s="75">
        <f t="shared" si="2"/>
        <v>43213615</v>
      </c>
      <c r="K27" s="76" t="s">
        <v>43</v>
      </c>
      <c r="L27" s="77">
        <v>0.9</v>
      </c>
      <c r="M27" s="78">
        <v>43800</v>
      </c>
      <c r="N27" s="78">
        <v>45627</v>
      </c>
      <c r="O27" s="75" t="s">
        <v>64</v>
      </c>
      <c r="P27" s="79"/>
      <c r="Q27" s="74"/>
      <c r="R27" s="74"/>
      <c r="S27" s="80"/>
      <c r="T27" s="80"/>
      <c r="U27" s="81"/>
      <c r="V27" s="82"/>
      <c r="W27" s="83">
        <v>1110802</v>
      </c>
      <c r="X27" s="83">
        <v>111080</v>
      </c>
      <c r="Y27" s="84">
        <f t="shared" si="3"/>
        <v>1221882</v>
      </c>
      <c r="Z27" s="75"/>
      <c r="AA27" s="75"/>
      <c r="AB27" s="84">
        <f t="shared" si="4"/>
        <v>0</v>
      </c>
      <c r="AC27" s="75">
        <v>452870</v>
      </c>
      <c r="AD27" s="75">
        <v>45210</v>
      </c>
      <c r="AE27" s="84">
        <f t="shared" si="5"/>
        <v>498080</v>
      </c>
      <c r="AF27" s="75">
        <f t="shared" si="0"/>
        <v>657930</v>
      </c>
      <c r="AG27" s="75">
        <f t="shared" si="1"/>
        <v>65870</v>
      </c>
      <c r="AH27" s="84">
        <f t="shared" si="6"/>
        <v>723800</v>
      </c>
      <c r="AJ27" s="54">
        <f t="shared" si="7"/>
        <v>9.9999819949910071E-2</v>
      </c>
      <c r="AK27" s="54"/>
    </row>
    <row r="28" spans="1:37" ht="17.25" thickTop="1" x14ac:dyDescent="0.3">
      <c r="B28" t="s">
        <v>123</v>
      </c>
      <c r="C28" s="37">
        <f t="shared" si="8"/>
        <v>24</v>
      </c>
      <c r="D28" s="24"/>
      <c r="E28" s="25"/>
      <c r="F28" s="26">
        <v>43864</v>
      </c>
      <c r="G28" s="26"/>
      <c r="H28" s="27">
        <v>44178906</v>
      </c>
      <c r="I28" s="27"/>
      <c r="J28" s="27">
        <f t="shared" si="2"/>
        <v>44178906</v>
      </c>
      <c r="K28" s="28"/>
      <c r="L28" s="29"/>
      <c r="M28" s="30"/>
      <c r="N28" s="30"/>
      <c r="O28" s="27"/>
      <c r="P28" s="31"/>
      <c r="Q28" s="26"/>
      <c r="R28" s="26"/>
      <c r="S28" s="34"/>
      <c r="T28" s="34"/>
      <c r="U28" s="41"/>
      <c r="W28" s="66">
        <v>2750310</v>
      </c>
      <c r="X28" s="66">
        <v>275031</v>
      </c>
      <c r="Y28" s="67">
        <f t="shared" si="3"/>
        <v>3025341</v>
      </c>
      <c r="Z28" s="27"/>
      <c r="AA28" s="27"/>
      <c r="AB28" s="67">
        <f t="shared" si="4"/>
        <v>0</v>
      </c>
      <c r="AC28" s="27">
        <v>2256730</v>
      </c>
      <c r="AD28" s="27">
        <v>225640</v>
      </c>
      <c r="AE28" s="67">
        <f t="shared" si="5"/>
        <v>2482370</v>
      </c>
      <c r="AF28" s="27">
        <f t="shared" si="0"/>
        <v>493580</v>
      </c>
      <c r="AG28" s="27">
        <f t="shared" si="1"/>
        <v>49390</v>
      </c>
      <c r="AH28" s="67">
        <f t="shared" si="6"/>
        <v>542970</v>
      </c>
      <c r="AJ28" s="54">
        <f t="shared" si="7"/>
        <v>0.1</v>
      </c>
      <c r="AK28" s="54"/>
    </row>
    <row r="29" spans="1:37" x14ac:dyDescent="0.3">
      <c r="C29" s="38">
        <f t="shared" si="8"/>
        <v>25</v>
      </c>
      <c r="D29" s="21"/>
      <c r="E29" s="7"/>
      <c r="F29" s="20">
        <v>43892</v>
      </c>
      <c r="G29" s="14"/>
      <c r="H29" s="6">
        <v>37570109</v>
      </c>
      <c r="I29" s="6"/>
      <c r="J29" s="6">
        <f t="shared" si="2"/>
        <v>37570109</v>
      </c>
      <c r="K29" s="12" t="s">
        <v>11</v>
      </c>
      <c r="L29" s="16">
        <v>0.9</v>
      </c>
      <c r="M29" s="18">
        <v>43891</v>
      </c>
      <c r="N29" s="18">
        <v>45717</v>
      </c>
      <c r="O29" s="6"/>
      <c r="P29" s="22"/>
      <c r="Q29" s="14"/>
      <c r="R29" s="14"/>
      <c r="S29" s="34"/>
      <c r="T29" s="34"/>
      <c r="U29" s="34"/>
      <c r="W29" s="32">
        <v>48217</v>
      </c>
      <c r="X29" s="32">
        <v>4821</v>
      </c>
      <c r="Y29" s="11">
        <f t="shared" si="3"/>
        <v>53038</v>
      </c>
      <c r="Z29" s="6"/>
      <c r="AA29" s="6"/>
      <c r="AB29" s="11">
        <f t="shared" si="4"/>
        <v>0</v>
      </c>
      <c r="AC29" s="6">
        <v>1786430</v>
      </c>
      <c r="AD29" s="6">
        <v>178590</v>
      </c>
      <c r="AE29" s="11">
        <f t="shared" si="5"/>
        <v>1965020</v>
      </c>
      <c r="AF29" s="6">
        <f t="shared" si="0"/>
        <v>-1738210</v>
      </c>
      <c r="AG29" s="6">
        <f t="shared" si="1"/>
        <v>-173760</v>
      </c>
      <c r="AH29" s="11">
        <f t="shared" si="6"/>
        <v>-1911970</v>
      </c>
      <c r="AJ29" s="54">
        <f t="shared" si="7"/>
        <v>9.9985482298774297E-2</v>
      </c>
      <c r="AK29" s="54"/>
    </row>
    <row r="30" spans="1:37" x14ac:dyDescent="0.3">
      <c r="C30" s="38">
        <f t="shared" si="8"/>
        <v>26</v>
      </c>
      <c r="D30" s="21"/>
      <c r="E30" s="7"/>
      <c r="F30" s="20">
        <v>43892</v>
      </c>
      <c r="G30" s="14"/>
      <c r="H30" s="6">
        <v>37664589</v>
      </c>
      <c r="I30" s="6"/>
      <c r="J30" s="6">
        <f t="shared" si="2"/>
        <v>37664589</v>
      </c>
      <c r="K30" s="12" t="s">
        <v>11</v>
      </c>
      <c r="L30" s="16">
        <v>0.9</v>
      </c>
      <c r="M30" s="18">
        <v>43891</v>
      </c>
      <c r="N30" s="18">
        <v>45717</v>
      </c>
      <c r="O30" s="6"/>
      <c r="P30" s="22"/>
      <c r="Q30" s="14"/>
      <c r="R30" s="14"/>
      <c r="S30" s="34"/>
      <c r="T30" s="34"/>
      <c r="U30" s="34"/>
      <c r="W30" s="32">
        <v>418515</v>
      </c>
      <c r="X30" s="32">
        <v>41851</v>
      </c>
      <c r="Y30" s="11">
        <f t="shared" si="3"/>
        <v>460366</v>
      </c>
      <c r="Z30" s="6"/>
      <c r="AA30" s="6"/>
      <c r="AB30" s="11">
        <f t="shared" si="4"/>
        <v>0</v>
      </c>
      <c r="AC30" s="6">
        <v>1793900</v>
      </c>
      <c r="AD30" s="6">
        <v>179340</v>
      </c>
      <c r="AE30" s="11">
        <f t="shared" si="5"/>
        <v>1973240</v>
      </c>
      <c r="AF30" s="6">
        <f t="shared" si="0"/>
        <v>-1375380</v>
      </c>
      <c r="AG30" s="6">
        <f t="shared" si="1"/>
        <v>-137480</v>
      </c>
      <c r="AH30" s="11">
        <f t="shared" si="6"/>
        <v>-1512860</v>
      </c>
      <c r="AJ30" s="54">
        <f t="shared" si="7"/>
        <v>9.9998805299690574E-2</v>
      </c>
      <c r="AK30" s="54"/>
    </row>
    <row r="31" spans="1:37" x14ac:dyDescent="0.3">
      <c r="C31" s="38">
        <f t="shared" si="8"/>
        <v>27</v>
      </c>
      <c r="D31" s="4"/>
      <c r="E31" s="7"/>
      <c r="F31" s="14">
        <v>43906</v>
      </c>
      <c r="G31" s="14"/>
      <c r="H31" s="6">
        <v>33970849</v>
      </c>
      <c r="I31" s="6">
        <v>7288400</v>
      </c>
      <c r="J31" s="6">
        <f t="shared" si="2"/>
        <v>41259249</v>
      </c>
      <c r="K31" s="12"/>
      <c r="L31" s="16"/>
      <c r="M31" s="18"/>
      <c r="N31" s="18"/>
      <c r="O31" s="6" t="s">
        <v>129</v>
      </c>
      <c r="P31" s="22">
        <v>7708600123</v>
      </c>
      <c r="Q31" s="14">
        <v>43831</v>
      </c>
      <c r="R31" s="14">
        <v>43904</v>
      </c>
      <c r="S31" s="34"/>
      <c r="T31" s="34"/>
      <c r="U31" s="34"/>
      <c r="W31" s="32">
        <v>197836</v>
      </c>
      <c r="X31" s="32">
        <v>19783</v>
      </c>
      <c r="Y31" s="11">
        <f t="shared" si="3"/>
        <v>217619</v>
      </c>
      <c r="Z31" s="55">
        <v>0</v>
      </c>
      <c r="AA31" s="55">
        <v>0</v>
      </c>
      <c r="AB31" s="11">
        <f t="shared" si="4"/>
        <v>0</v>
      </c>
      <c r="AC31" s="6">
        <v>1436520</v>
      </c>
      <c r="AD31" s="6">
        <v>143600</v>
      </c>
      <c r="AE31" s="11">
        <f t="shared" si="5"/>
        <v>1580120</v>
      </c>
      <c r="AF31" s="6">
        <f t="shared" si="0"/>
        <v>-1238680</v>
      </c>
      <c r="AG31" s="6">
        <f t="shared" si="1"/>
        <v>-123810</v>
      </c>
      <c r="AH31" s="11">
        <f t="shared" si="6"/>
        <v>-1362490</v>
      </c>
      <c r="AJ31" s="54">
        <f t="shared" si="7"/>
        <v>9.9996967184941069E-2</v>
      </c>
      <c r="AK31" s="54"/>
    </row>
    <row r="32" spans="1:37" ht="17.25" thickBot="1" x14ac:dyDescent="0.35">
      <c r="C32" s="35">
        <f t="shared" si="8"/>
        <v>28</v>
      </c>
      <c r="D32" s="4" t="s">
        <v>120</v>
      </c>
      <c r="E32" s="7">
        <v>7001011234567</v>
      </c>
      <c r="F32" s="14">
        <v>43922</v>
      </c>
      <c r="G32" s="14"/>
      <c r="H32" s="6">
        <v>50724730</v>
      </c>
      <c r="I32" s="62">
        <v>4931070</v>
      </c>
      <c r="J32" s="6">
        <f t="shared" si="2"/>
        <v>55655800</v>
      </c>
      <c r="K32" s="12"/>
      <c r="L32" s="16"/>
      <c r="M32" s="18"/>
      <c r="N32" s="18"/>
      <c r="O32" s="62" t="s">
        <v>128</v>
      </c>
      <c r="P32" s="86">
        <v>3128112034</v>
      </c>
      <c r="Q32" s="87">
        <v>43831</v>
      </c>
      <c r="R32" s="87">
        <v>43861</v>
      </c>
      <c r="S32" s="34" t="s">
        <v>118</v>
      </c>
      <c r="T32" s="36" t="s">
        <v>25</v>
      </c>
      <c r="U32" s="40">
        <v>97980</v>
      </c>
      <c r="W32" s="32">
        <v>534589</v>
      </c>
      <c r="X32" s="32">
        <v>53458</v>
      </c>
      <c r="Y32" s="11">
        <f t="shared" si="3"/>
        <v>588047</v>
      </c>
      <c r="Z32" s="58">
        <v>0</v>
      </c>
      <c r="AA32" s="58">
        <v>0</v>
      </c>
      <c r="AB32" s="11">
        <f t="shared" si="4"/>
        <v>0</v>
      </c>
      <c r="AC32" s="6">
        <v>3139360</v>
      </c>
      <c r="AD32" s="6">
        <v>313870</v>
      </c>
      <c r="AE32" s="11">
        <f t="shared" si="5"/>
        <v>3453230</v>
      </c>
      <c r="AF32" s="6">
        <f t="shared" si="0"/>
        <v>-2604770</v>
      </c>
      <c r="AG32" s="6">
        <f t="shared" si="1"/>
        <v>-260410</v>
      </c>
      <c r="AH32" s="11">
        <f t="shared" si="6"/>
        <v>-2865180</v>
      </c>
      <c r="AJ32" s="54">
        <f t="shared" si="7"/>
        <v>9.9998316463675838E-2</v>
      </c>
      <c r="AK32" s="54"/>
    </row>
    <row r="33" spans="3:37" ht="18" thickTop="1" thickBot="1" x14ac:dyDescent="0.35">
      <c r="C33" s="38">
        <f t="shared" si="8"/>
        <v>29</v>
      </c>
      <c r="D33" s="21" t="s">
        <v>125</v>
      </c>
      <c r="E33" s="7"/>
      <c r="F33" s="20">
        <v>43922</v>
      </c>
      <c r="G33" s="14"/>
      <c r="H33" s="60">
        <v>44418630</v>
      </c>
      <c r="I33" s="63"/>
      <c r="J33" s="61">
        <f t="shared" si="2"/>
        <v>44418630</v>
      </c>
      <c r="K33" s="12" t="s">
        <v>11</v>
      </c>
      <c r="L33" s="16">
        <v>0.9</v>
      </c>
      <c r="M33" s="18">
        <v>43922</v>
      </c>
      <c r="N33" s="85">
        <v>45717</v>
      </c>
      <c r="O33" s="88" t="s">
        <v>48</v>
      </c>
      <c r="P33" s="89"/>
      <c r="Q33" s="90"/>
      <c r="R33" s="91"/>
      <c r="S33" s="34"/>
      <c r="T33" s="34"/>
      <c r="U33" s="34"/>
      <c r="W33" s="32">
        <v>1032268</v>
      </c>
      <c r="X33" s="32">
        <v>103226</v>
      </c>
      <c r="Y33" s="56">
        <f t="shared" si="3"/>
        <v>1135494</v>
      </c>
      <c r="Z33" s="64"/>
      <c r="AA33" s="65"/>
      <c r="AB33" s="57">
        <f t="shared" si="4"/>
        <v>0</v>
      </c>
      <c r="AC33" s="6">
        <v>3227090</v>
      </c>
      <c r="AD33" s="6">
        <v>322660</v>
      </c>
      <c r="AE33" s="11">
        <f t="shared" si="5"/>
        <v>3549750</v>
      </c>
      <c r="AF33" s="6">
        <f t="shared" si="0"/>
        <v>-2194820</v>
      </c>
      <c r="AG33" s="6">
        <f t="shared" si="1"/>
        <v>-219430</v>
      </c>
      <c r="AH33" s="11">
        <f t="shared" si="6"/>
        <v>-2414250</v>
      </c>
      <c r="AJ33" s="54">
        <f t="shared" si="7"/>
        <v>9.9999225007459308E-2</v>
      </c>
      <c r="AK33" s="54"/>
    </row>
    <row r="34" spans="3:37" x14ac:dyDescent="0.3">
      <c r="C34" s="38">
        <f t="shared" si="8"/>
        <v>30</v>
      </c>
      <c r="D34" s="4"/>
      <c r="E34" s="7"/>
      <c r="F34" s="14">
        <v>43948</v>
      </c>
      <c r="G34" s="14"/>
      <c r="H34" s="6">
        <v>28398592</v>
      </c>
      <c r="I34" s="27"/>
      <c r="J34" s="6">
        <f t="shared" si="2"/>
        <v>28398592</v>
      </c>
      <c r="K34" s="12"/>
      <c r="L34" s="16"/>
      <c r="M34" s="18"/>
      <c r="N34" s="18"/>
      <c r="O34" s="27"/>
      <c r="P34" s="31"/>
      <c r="Q34" s="26"/>
      <c r="R34" s="26"/>
      <c r="S34" s="34"/>
      <c r="T34" s="34"/>
      <c r="U34" s="34"/>
      <c r="W34" s="32">
        <v>219525</v>
      </c>
      <c r="X34" s="32">
        <v>21952</v>
      </c>
      <c r="Y34" s="11">
        <f t="shared" si="3"/>
        <v>241477</v>
      </c>
      <c r="Z34" s="59"/>
      <c r="AA34" s="59"/>
      <c r="AB34" s="11">
        <f t="shared" si="4"/>
        <v>0</v>
      </c>
      <c r="AC34" s="6">
        <v>1169000</v>
      </c>
      <c r="AD34" s="6">
        <v>116850</v>
      </c>
      <c r="AE34" s="11">
        <f t="shared" si="5"/>
        <v>1285850</v>
      </c>
      <c r="AF34" s="6">
        <f t="shared" si="0"/>
        <v>-949470</v>
      </c>
      <c r="AG34" s="6">
        <f t="shared" si="1"/>
        <v>-94890</v>
      </c>
      <c r="AH34" s="11">
        <f t="shared" si="6"/>
        <v>-1044360</v>
      </c>
      <c r="AJ34" s="54">
        <f t="shared" si="7"/>
        <v>9.9997722355084848E-2</v>
      </c>
      <c r="AK34" s="54"/>
    </row>
    <row r="35" spans="3:37" x14ac:dyDescent="0.3">
      <c r="C35" s="38">
        <f t="shared" si="8"/>
        <v>31</v>
      </c>
      <c r="D35" s="21"/>
      <c r="E35" s="7"/>
      <c r="F35" s="20">
        <v>43962</v>
      </c>
      <c r="G35" s="14"/>
      <c r="H35" s="6">
        <v>33580678</v>
      </c>
      <c r="I35" s="6"/>
      <c r="J35" s="6">
        <f t="shared" si="2"/>
        <v>33580678</v>
      </c>
      <c r="K35" s="12" t="s">
        <v>11</v>
      </c>
      <c r="L35" s="16">
        <v>0.9</v>
      </c>
      <c r="M35" s="18">
        <v>43952</v>
      </c>
      <c r="N35" s="18">
        <v>45778</v>
      </c>
      <c r="O35" s="6"/>
      <c r="P35" s="22"/>
      <c r="Q35" s="14"/>
      <c r="R35" s="14"/>
      <c r="S35" s="34"/>
      <c r="T35" s="34"/>
      <c r="U35" s="34"/>
      <c r="W35" s="32">
        <v>160340</v>
      </c>
      <c r="X35" s="32">
        <v>16034</v>
      </c>
      <c r="Y35" s="11">
        <f t="shared" si="3"/>
        <v>176374</v>
      </c>
      <c r="Z35" s="55"/>
      <c r="AA35" s="55"/>
      <c r="AB35" s="11">
        <f t="shared" si="4"/>
        <v>0</v>
      </c>
      <c r="AC35" s="6">
        <v>2258300</v>
      </c>
      <c r="AD35" s="6">
        <v>225790</v>
      </c>
      <c r="AE35" s="11">
        <f t="shared" si="5"/>
        <v>2484090</v>
      </c>
      <c r="AF35" s="6">
        <f t="shared" si="0"/>
        <v>-2097960</v>
      </c>
      <c r="AG35" s="6">
        <f t="shared" si="1"/>
        <v>-209750</v>
      </c>
      <c r="AH35" s="11">
        <f t="shared" si="6"/>
        <v>-2307710</v>
      </c>
      <c r="AJ35" s="54">
        <f t="shared" si="7"/>
        <v>0.1</v>
      </c>
      <c r="AK35" s="54"/>
    </row>
    <row r="36" spans="3:37" x14ac:dyDescent="0.3">
      <c r="C36" s="38">
        <f t="shared" si="8"/>
        <v>32</v>
      </c>
      <c r="D36" s="4"/>
      <c r="E36" s="7"/>
      <c r="F36" s="14">
        <v>43962</v>
      </c>
      <c r="G36" s="14"/>
      <c r="H36" s="6">
        <v>24874364</v>
      </c>
      <c r="I36" s="6">
        <v>7979524</v>
      </c>
      <c r="J36" s="6">
        <f t="shared" si="2"/>
        <v>32853888</v>
      </c>
      <c r="K36" s="12"/>
      <c r="L36" s="16"/>
      <c r="M36" s="18"/>
      <c r="N36" s="18"/>
      <c r="O36" s="6" t="s">
        <v>130</v>
      </c>
      <c r="P36" s="22">
        <v>1178104321</v>
      </c>
      <c r="Q36" s="14">
        <v>43831</v>
      </c>
      <c r="R36" s="14">
        <v>43937</v>
      </c>
      <c r="S36" s="34"/>
      <c r="T36" s="34"/>
      <c r="U36" s="34"/>
      <c r="W36" s="32">
        <v>275241</v>
      </c>
      <c r="X36" s="32">
        <v>27524</v>
      </c>
      <c r="Y36" s="11">
        <f t="shared" si="3"/>
        <v>302765</v>
      </c>
      <c r="Z36" s="55">
        <v>0</v>
      </c>
      <c r="AA36" s="55">
        <v>0</v>
      </c>
      <c r="AB36" s="11">
        <f t="shared" si="4"/>
        <v>0</v>
      </c>
      <c r="AC36" s="6">
        <v>1008470</v>
      </c>
      <c r="AD36" s="6">
        <v>100810</v>
      </c>
      <c r="AE36" s="11">
        <f t="shared" si="5"/>
        <v>1109280</v>
      </c>
      <c r="AF36" s="6">
        <f t="shared" si="0"/>
        <v>-733220</v>
      </c>
      <c r="AG36" s="6">
        <f t="shared" si="1"/>
        <v>-73280</v>
      </c>
      <c r="AH36" s="11">
        <f t="shared" si="6"/>
        <v>-806500</v>
      </c>
      <c r="AJ36" s="54">
        <f t="shared" si="7"/>
        <v>9.9999636682035015E-2</v>
      </c>
      <c r="AK36" s="54"/>
    </row>
    <row r="37" spans="3:37" x14ac:dyDescent="0.3">
      <c r="C37" s="38">
        <f t="shared" si="8"/>
        <v>33</v>
      </c>
      <c r="D37" s="21"/>
      <c r="E37" s="7"/>
      <c r="F37" s="20">
        <v>43969</v>
      </c>
      <c r="G37" s="14"/>
      <c r="H37" s="6">
        <v>27708446</v>
      </c>
      <c r="I37" s="6"/>
      <c r="J37" s="6">
        <f t="shared" si="2"/>
        <v>27708446</v>
      </c>
      <c r="K37" s="12" t="s">
        <v>11</v>
      </c>
      <c r="L37" s="16">
        <v>0.9</v>
      </c>
      <c r="M37" s="18">
        <v>43952</v>
      </c>
      <c r="N37" s="18">
        <v>45778</v>
      </c>
      <c r="O37" s="6"/>
      <c r="P37" s="22"/>
      <c r="Q37" s="14"/>
      <c r="R37" s="14"/>
      <c r="S37" s="34"/>
      <c r="T37" s="34"/>
      <c r="U37" s="34"/>
      <c r="W37" s="32">
        <v>0</v>
      </c>
      <c r="X37" s="32">
        <v>0</v>
      </c>
      <c r="Y37" s="11">
        <f t="shared" si="3"/>
        <v>0</v>
      </c>
      <c r="Z37" s="55"/>
      <c r="AA37" s="55"/>
      <c r="AB37" s="11">
        <f t="shared" si="4"/>
        <v>0</v>
      </c>
      <c r="AC37" s="6">
        <v>1255140</v>
      </c>
      <c r="AD37" s="6">
        <v>125460</v>
      </c>
      <c r="AE37" s="11">
        <f t="shared" si="5"/>
        <v>1380600</v>
      </c>
      <c r="AF37" s="6">
        <f t="shared" si="0"/>
        <v>-1255140</v>
      </c>
      <c r="AG37" s="6">
        <f t="shared" si="1"/>
        <v>-125460</v>
      </c>
      <c r="AH37" s="11">
        <f t="shared" si="6"/>
        <v>-1380600</v>
      </c>
      <c r="AJ37" s="54" t="e">
        <f t="shared" si="7"/>
        <v>#DIV/0!</v>
      </c>
      <c r="AK37" s="54"/>
    </row>
    <row r="38" spans="3:37" x14ac:dyDescent="0.3">
      <c r="C38" s="38">
        <f t="shared" si="8"/>
        <v>34</v>
      </c>
      <c r="D38" s="4"/>
      <c r="E38" s="7"/>
      <c r="F38" s="14">
        <v>44004</v>
      </c>
      <c r="G38" s="14"/>
      <c r="H38" s="6">
        <v>23669362</v>
      </c>
      <c r="I38" s="6">
        <v>16351389</v>
      </c>
      <c r="J38" s="6">
        <f t="shared" si="2"/>
        <v>40020751</v>
      </c>
      <c r="K38" s="12"/>
      <c r="L38" s="16"/>
      <c r="M38" s="18"/>
      <c r="N38" s="18"/>
      <c r="O38" s="6" t="s">
        <v>131</v>
      </c>
      <c r="P38" s="22">
        <v>1358645678</v>
      </c>
      <c r="Q38" s="14">
        <v>43831</v>
      </c>
      <c r="R38" s="14">
        <v>43992</v>
      </c>
      <c r="S38" s="34"/>
      <c r="T38" s="34"/>
      <c r="U38" s="34"/>
      <c r="W38" s="32">
        <v>1728619</v>
      </c>
      <c r="X38" s="32">
        <v>172861</v>
      </c>
      <c r="Y38" s="11">
        <f t="shared" si="3"/>
        <v>1901480</v>
      </c>
      <c r="Z38" s="55">
        <v>0</v>
      </c>
      <c r="AA38" s="55">
        <v>0</v>
      </c>
      <c r="AB38" s="11">
        <f t="shared" si="4"/>
        <v>0</v>
      </c>
      <c r="AC38" s="6">
        <v>1085630</v>
      </c>
      <c r="AD38" s="6">
        <v>108520</v>
      </c>
      <c r="AE38" s="11">
        <f t="shared" si="5"/>
        <v>1194150</v>
      </c>
      <c r="AF38" s="6">
        <f t="shared" si="0"/>
        <v>642980</v>
      </c>
      <c r="AG38" s="6">
        <f t="shared" si="1"/>
        <v>64340</v>
      </c>
      <c r="AH38" s="11">
        <f t="shared" si="6"/>
        <v>707320</v>
      </c>
      <c r="AJ38" s="54">
        <f t="shared" si="7"/>
        <v>9.9999479353171522E-2</v>
      </c>
      <c r="AK38" s="54"/>
    </row>
    <row r="39" spans="3:37" x14ac:dyDescent="0.3">
      <c r="C39" s="38">
        <f t="shared" si="8"/>
        <v>35</v>
      </c>
      <c r="D39" s="21"/>
      <c r="E39" s="7"/>
      <c r="F39" s="20">
        <v>44067</v>
      </c>
      <c r="G39" s="14"/>
      <c r="H39" s="6">
        <v>18779889</v>
      </c>
      <c r="I39" s="6"/>
      <c r="J39" s="6">
        <f t="shared" si="2"/>
        <v>18779889</v>
      </c>
      <c r="K39" s="12" t="s">
        <v>11</v>
      </c>
      <c r="L39" s="16">
        <v>0.9</v>
      </c>
      <c r="M39" s="18">
        <v>44044</v>
      </c>
      <c r="N39" s="18">
        <v>45870</v>
      </c>
      <c r="O39" s="6"/>
      <c r="P39" s="22"/>
      <c r="Q39" s="14"/>
      <c r="R39" s="14"/>
      <c r="S39" s="34"/>
      <c r="T39" s="34"/>
      <c r="U39" s="34"/>
      <c r="W39" s="32">
        <v>0</v>
      </c>
      <c r="X39" s="32">
        <v>0</v>
      </c>
      <c r="Y39" s="11">
        <f t="shared" si="3"/>
        <v>0</v>
      </c>
      <c r="Z39" s="55"/>
      <c r="AA39" s="55"/>
      <c r="AB39" s="11">
        <f t="shared" si="4"/>
        <v>0</v>
      </c>
      <c r="AC39" s="6">
        <v>1236260</v>
      </c>
      <c r="AD39" s="6">
        <v>123590</v>
      </c>
      <c r="AE39" s="11">
        <f t="shared" si="5"/>
        <v>1359850</v>
      </c>
      <c r="AF39" s="6">
        <f t="shared" si="0"/>
        <v>-1236260</v>
      </c>
      <c r="AG39" s="6">
        <f t="shared" si="1"/>
        <v>-123590</v>
      </c>
      <c r="AH39" s="11">
        <f t="shared" si="6"/>
        <v>-1359850</v>
      </c>
      <c r="AJ39" s="54" t="e">
        <f t="shared" si="7"/>
        <v>#DIV/0!</v>
      </c>
      <c r="AK39" s="54"/>
    </row>
    <row r="40" spans="3:37" x14ac:dyDescent="0.3">
      <c r="C40" s="38">
        <f t="shared" si="8"/>
        <v>36</v>
      </c>
      <c r="D40" s="21"/>
      <c r="E40" s="7"/>
      <c r="F40" s="20">
        <v>44110</v>
      </c>
      <c r="G40" s="14"/>
      <c r="H40" s="6">
        <v>9594793</v>
      </c>
      <c r="I40" s="6"/>
      <c r="J40" s="6">
        <f t="shared" si="2"/>
        <v>9594793</v>
      </c>
      <c r="K40" s="12" t="s">
        <v>11</v>
      </c>
      <c r="L40" s="16">
        <v>0.9</v>
      </c>
      <c r="M40" s="18">
        <v>44105</v>
      </c>
      <c r="N40" s="18">
        <v>45931</v>
      </c>
      <c r="O40" s="6"/>
      <c r="P40" s="22"/>
      <c r="Q40" s="14"/>
      <c r="R40" s="14"/>
      <c r="S40" s="34"/>
      <c r="T40" s="34"/>
      <c r="U40" s="34"/>
      <c r="W40" s="32">
        <v>0</v>
      </c>
      <c r="X40" s="32">
        <v>0</v>
      </c>
      <c r="Y40" s="11">
        <f t="shared" si="3"/>
        <v>0</v>
      </c>
      <c r="Z40" s="55"/>
      <c r="AA40" s="55"/>
      <c r="AB40" s="11">
        <f t="shared" si="4"/>
        <v>0</v>
      </c>
      <c r="AC40" s="6">
        <v>337470</v>
      </c>
      <c r="AD40" s="6">
        <v>33730</v>
      </c>
      <c r="AE40" s="11">
        <f t="shared" si="5"/>
        <v>371200</v>
      </c>
      <c r="AF40" s="6">
        <f t="shared" si="0"/>
        <v>-337470</v>
      </c>
      <c r="AG40" s="6">
        <f t="shared" si="1"/>
        <v>-33730</v>
      </c>
      <c r="AH40" s="11">
        <f t="shared" si="6"/>
        <v>-371200</v>
      </c>
      <c r="AJ40" s="54" t="e">
        <f t="shared" si="7"/>
        <v>#DIV/0!</v>
      </c>
      <c r="AK40" s="54"/>
    </row>
    <row r="41" spans="3:37" x14ac:dyDescent="0.3">
      <c r="C41" s="38">
        <f t="shared" si="8"/>
        <v>37</v>
      </c>
      <c r="D41" s="21"/>
      <c r="E41" s="7"/>
      <c r="F41" s="20">
        <v>44110</v>
      </c>
      <c r="G41" s="14"/>
      <c r="H41" s="6">
        <v>9627013</v>
      </c>
      <c r="I41" s="6"/>
      <c r="J41" s="6">
        <f t="shared" si="2"/>
        <v>9627013</v>
      </c>
      <c r="K41" s="12" t="s">
        <v>11</v>
      </c>
      <c r="L41" s="16">
        <v>0.9</v>
      </c>
      <c r="M41" s="18">
        <v>44105</v>
      </c>
      <c r="N41" s="18">
        <v>45931</v>
      </c>
      <c r="O41" s="6"/>
      <c r="P41" s="22"/>
      <c r="Q41" s="14"/>
      <c r="R41" s="14"/>
      <c r="S41" s="34"/>
      <c r="T41" s="34"/>
      <c r="U41" s="34"/>
      <c r="W41" s="32">
        <v>0</v>
      </c>
      <c r="X41" s="32">
        <v>0</v>
      </c>
      <c r="Y41" s="11">
        <f t="shared" si="3"/>
        <v>0</v>
      </c>
      <c r="Z41" s="55"/>
      <c r="AA41" s="55"/>
      <c r="AB41" s="11">
        <f t="shared" si="4"/>
        <v>0</v>
      </c>
      <c r="AC41" s="6">
        <v>343120</v>
      </c>
      <c r="AD41" s="6">
        <v>34300</v>
      </c>
      <c r="AE41" s="11">
        <f t="shared" si="5"/>
        <v>377420</v>
      </c>
      <c r="AF41" s="6">
        <f t="shared" si="0"/>
        <v>-343120</v>
      </c>
      <c r="AG41" s="6">
        <f t="shared" si="1"/>
        <v>-34300</v>
      </c>
      <c r="AH41" s="11">
        <f t="shared" si="6"/>
        <v>-377420</v>
      </c>
      <c r="AJ41" s="54" t="e">
        <f t="shared" si="7"/>
        <v>#DIV/0!</v>
      </c>
      <c r="AK41" s="54"/>
    </row>
    <row r="42" spans="3:37" x14ac:dyDescent="0.3">
      <c r="C42" s="38">
        <f t="shared" si="8"/>
        <v>38</v>
      </c>
      <c r="D42" s="21"/>
      <c r="E42" s="7"/>
      <c r="F42" s="20">
        <v>44116</v>
      </c>
      <c r="G42" s="14"/>
      <c r="H42" s="6">
        <v>13406791</v>
      </c>
      <c r="I42" s="6"/>
      <c r="J42" s="6">
        <f t="shared" si="2"/>
        <v>13406791</v>
      </c>
      <c r="K42" s="12" t="s">
        <v>11</v>
      </c>
      <c r="L42" s="16">
        <v>0.9</v>
      </c>
      <c r="M42" s="18">
        <v>44105</v>
      </c>
      <c r="N42" s="18">
        <v>45931</v>
      </c>
      <c r="O42" s="6"/>
      <c r="P42" s="22"/>
      <c r="Q42" s="14"/>
      <c r="R42" s="14"/>
      <c r="S42" s="34"/>
      <c r="T42" s="34"/>
      <c r="U42" s="34"/>
      <c r="W42" s="32">
        <v>0</v>
      </c>
      <c r="X42" s="32">
        <v>0</v>
      </c>
      <c r="Y42" s="11">
        <f t="shared" si="3"/>
        <v>0</v>
      </c>
      <c r="Z42" s="55"/>
      <c r="AA42" s="55"/>
      <c r="AB42" s="11">
        <f t="shared" si="4"/>
        <v>0</v>
      </c>
      <c r="AC42" s="6">
        <v>737930</v>
      </c>
      <c r="AD42" s="6">
        <v>73770</v>
      </c>
      <c r="AE42" s="11">
        <f t="shared" si="5"/>
        <v>811700</v>
      </c>
      <c r="AF42" s="6">
        <f t="shared" si="0"/>
        <v>-737930</v>
      </c>
      <c r="AG42" s="6">
        <f t="shared" si="1"/>
        <v>-73770</v>
      </c>
      <c r="AH42" s="11">
        <f t="shared" si="6"/>
        <v>-811700</v>
      </c>
      <c r="AJ42" s="54" t="e">
        <f t="shared" si="7"/>
        <v>#DIV/0!</v>
      </c>
      <c r="AK42" s="54"/>
    </row>
    <row r="43" spans="3:37" x14ac:dyDescent="0.3">
      <c r="C43" s="38">
        <f t="shared" si="8"/>
        <v>39</v>
      </c>
      <c r="D43" s="21"/>
      <c r="E43" s="7"/>
      <c r="F43" s="20">
        <v>44126</v>
      </c>
      <c r="G43" s="14"/>
      <c r="H43" s="6">
        <v>6936425</v>
      </c>
      <c r="I43" s="6"/>
      <c r="J43" s="6">
        <f t="shared" si="2"/>
        <v>6936425</v>
      </c>
      <c r="K43" s="12" t="s">
        <v>11</v>
      </c>
      <c r="L43" s="16">
        <v>0.9</v>
      </c>
      <c r="M43" s="18">
        <v>44105</v>
      </c>
      <c r="N43" s="18">
        <v>45931</v>
      </c>
      <c r="O43" s="6"/>
      <c r="P43" s="22"/>
      <c r="Q43" s="14"/>
      <c r="R43" s="14"/>
      <c r="S43" s="34"/>
      <c r="T43" s="39"/>
      <c r="U43" s="39"/>
      <c r="W43" s="32">
        <v>0</v>
      </c>
      <c r="X43" s="32">
        <v>0</v>
      </c>
      <c r="Y43" s="11">
        <f t="shared" si="3"/>
        <v>0</v>
      </c>
      <c r="Z43" s="55"/>
      <c r="AA43" s="55"/>
      <c r="AB43" s="11">
        <f t="shared" si="4"/>
        <v>0</v>
      </c>
      <c r="AC43" s="6">
        <v>194480</v>
      </c>
      <c r="AD43" s="6">
        <v>19440</v>
      </c>
      <c r="AE43" s="11">
        <f t="shared" si="5"/>
        <v>213920</v>
      </c>
      <c r="AF43" s="6">
        <f t="shared" si="0"/>
        <v>-194480</v>
      </c>
      <c r="AG43" s="6">
        <f t="shared" si="1"/>
        <v>-19440</v>
      </c>
      <c r="AH43" s="11">
        <f t="shared" si="6"/>
        <v>-213920</v>
      </c>
      <c r="AJ43" s="54" t="e">
        <f t="shared" si="7"/>
        <v>#DIV/0!</v>
      </c>
      <c r="AK43" s="54"/>
    </row>
    <row r="44" spans="3:37" x14ac:dyDescent="0.3">
      <c r="C44" s="38">
        <f t="shared" si="8"/>
        <v>40</v>
      </c>
      <c r="D44" s="4"/>
      <c r="E44" s="7"/>
      <c r="F44" s="14">
        <v>44144</v>
      </c>
      <c r="G44" s="14"/>
      <c r="H44" s="6">
        <v>7896000</v>
      </c>
      <c r="I44" s="6">
        <v>33696264</v>
      </c>
      <c r="J44" s="6">
        <f t="shared" si="2"/>
        <v>41592264</v>
      </c>
      <c r="K44" s="12"/>
      <c r="L44" s="16"/>
      <c r="M44" s="18"/>
      <c r="N44" s="18"/>
      <c r="O44" s="6" t="s">
        <v>134</v>
      </c>
      <c r="P44" s="22">
        <v>1268621987</v>
      </c>
      <c r="Q44" s="14">
        <v>43831</v>
      </c>
      <c r="R44" s="14">
        <v>44104</v>
      </c>
      <c r="S44" s="34" t="s">
        <v>119</v>
      </c>
      <c r="T44" s="39"/>
      <c r="U44" s="39"/>
      <c r="W44" s="32">
        <v>684032</v>
      </c>
      <c r="X44" s="32">
        <v>68403</v>
      </c>
      <c r="Y44" s="11">
        <f t="shared" si="3"/>
        <v>752435</v>
      </c>
      <c r="Z44" s="55">
        <v>274199</v>
      </c>
      <c r="AA44" s="55">
        <v>27419</v>
      </c>
      <c r="AB44" s="11">
        <f t="shared" si="4"/>
        <v>301618</v>
      </c>
      <c r="AC44" s="6">
        <v>328450</v>
      </c>
      <c r="AD44" s="6">
        <v>32830</v>
      </c>
      <c r="AE44" s="11">
        <f t="shared" si="5"/>
        <v>361280</v>
      </c>
      <c r="AF44" s="6">
        <f>TRUNC(W44-Z44-AC44,-1)</f>
        <v>81380</v>
      </c>
      <c r="AG44" s="6">
        <f>TRUNC(X44-AA44-AD44,-1)</f>
        <v>8150</v>
      </c>
      <c r="AH44" s="11">
        <f t="shared" si="6"/>
        <v>89530</v>
      </c>
      <c r="AJ44" s="54">
        <f t="shared" si="7"/>
        <v>9.9999707616017966E-2</v>
      </c>
      <c r="AK44" s="54"/>
    </row>
    <row r="45" spans="3:37" x14ac:dyDescent="0.3">
      <c r="C45" s="38">
        <f t="shared" si="8"/>
        <v>41</v>
      </c>
      <c r="D45" s="4"/>
      <c r="E45" s="7"/>
      <c r="F45" s="14">
        <v>44144</v>
      </c>
      <c r="G45" s="14"/>
      <c r="H45" s="6">
        <v>7896000</v>
      </c>
      <c r="I45" s="6">
        <v>15283116</v>
      </c>
      <c r="J45" s="6">
        <f t="shared" si="2"/>
        <v>23179116</v>
      </c>
      <c r="K45" s="12"/>
      <c r="L45" s="16"/>
      <c r="M45" s="18"/>
      <c r="N45" s="18"/>
      <c r="O45" s="6" t="s">
        <v>135</v>
      </c>
      <c r="P45" s="22">
        <v>8948100333</v>
      </c>
      <c r="Q45" s="14">
        <v>43831</v>
      </c>
      <c r="R45" s="14">
        <v>43921</v>
      </c>
      <c r="S45" s="34"/>
      <c r="T45" s="39"/>
      <c r="U45" s="39" t="s">
        <v>28</v>
      </c>
      <c r="W45" s="32">
        <v>0</v>
      </c>
      <c r="X45" s="32">
        <v>0</v>
      </c>
      <c r="Y45" s="11">
        <f t="shared" si="3"/>
        <v>0</v>
      </c>
      <c r="Z45" s="55">
        <v>20750</v>
      </c>
      <c r="AA45" s="55">
        <v>2075</v>
      </c>
      <c r="AB45" s="11">
        <f t="shared" si="4"/>
        <v>22825</v>
      </c>
      <c r="AC45" s="6">
        <v>328450</v>
      </c>
      <c r="AD45" s="6">
        <v>32830</v>
      </c>
      <c r="AE45" s="11">
        <f t="shared" si="5"/>
        <v>361280</v>
      </c>
      <c r="AF45" s="6">
        <f t="shared" ref="AF45:AF46" si="9">TRUNC(W45-Z45-AC45,-1)</f>
        <v>-349200</v>
      </c>
      <c r="AG45" s="6">
        <f t="shared" ref="AG45:AG46" si="10">TRUNC(X45-AA45-AD45,-1)</f>
        <v>-34900</v>
      </c>
      <c r="AH45" s="11">
        <f t="shared" si="6"/>
        <v>-384100</v>
      </c>
      <c r="AJ45" s="54" t="e">
        <f t="shared" si="7"/>
        <v>#DIV/0!</v>
      </c>
      <c r="AK45" s="54"/>
    </row>
    <row r="46" spans="3:37" x14ac:dyDescent="0.3">
      <c r="C46" s="38">
        <f t="shared" si="8"/>
        <v>42</v>
      </c>
      <c r="D46" s="4"/>
      <c r="E46" s="7"/>
      <c r="F46" s="14">
        <v>44151</v>
      </c>
      <c r="G46" s="14"/>
      <c r="H46" s="6">
        <v>4433340</v>
      </c>
      <c r="I46" s="6"/>
      <c r="J46" s="6">
        <f t="shared" si="2"/>
        <v>4433340</v>
      </c>
      <c r="K46" s="12"/>
      <c r="L46" s="16"/>
      <c r="M46" s="18"/>
      <c r="N46" s="18"/>
      <c r="O46" s="6"/>
      <c r="P46" s="22"/>
      <c r="Q46" s="14"/>
      <c r="R46" s="14"/>
      <c r="S46" s="34"/>
      <c r="T46" s="34"/>
      <c r="U46" s="34"/>
      <c r="W46" s="32">
        <v>0</v>
      </c>
      <c r="X46" s="32">
        <v>0</v>
      </c>
      <c r="Y46" s="11">
        <f t="shared" si="3"/>
        <v>0</v>
      </c>
      <c r="Z46" s="6"/>
      <c r="AA46" s="6"/>
      <c r="AB46" s="11">
        <f t="shared" si="4"/>
        <v>0</v>
      </c>
      <c r="AC46" s="6">
        <v>115380</v>
      </c>
      <c r="AD46" s="6">
        <v>11530</v>
      </c>
      <c r="AE46" s="11">
        <f t="shared" si="5"/>
        <v>126910</v>
      </c>
      <c r="AF46" s="6">
        <f t="shared" si="9"/>
        <v>-115380</v>
      </c>
      <c r="AG46" s="6">
        <f t="shared" si="10"/>
        <v>-11530</v>
      </c>
      <c r="AH46" s="11">
        <f t="shared" si="6"/>
        <v>-126910</v>
      </c>
      <c r="AJ46" s="54" t="e">
        <f t="shared" si="7"/>
        <v>#DIV/0!</v>
      </c>
      <c r="AK46" s="54"/>
    </row>
    <row r="47" spans="3:37" x14ac:dyDescent="0.3">
      <c r="H47" s="8">
        <f>SUM(H5:H46)</f>
        <v>1824652031</v>
      </c>
      <c r="I47" s="8">
        <f t="shared" ref="I47:J47" si="11">SUM(I5:I46)</f>
        <v>85529763</v>
      </c>
      <c r="J47" s="8">
        <f t="shared" si="11"/>
        <v>1910181794</v>
      </c>
      <c r="K47" s="12"/>
      <c r="L47" s="16"/>
      <c r="M47" s="18"/>
      <c r="N47" s="18"/>
      <c r="O47" s="6"/>
      <c r="P47" s="22"/>
      <c r="Q47" s="14"/>
      <c r="R47" s="14"/>
      <c r="S47" s="34"/>
      <c r="T47" s="34"/>
      <c r="U47" s="34"/>
      <c r="W47" s="8">
        <f t="shared" ref="W47:AH47" si="12">SUM(W5:W46)</f>
        <v>88767319</v>
      </c>
      <c r="X47" s="8">
        <f t="shared" si="12"/>
        <v>8876718</v>
      </c>
      <c r="Y47" s="8">
        <f t="shared" si="12"/>
        <v>97644037</v>
      </c>
      <c r="Z47" s="8">
        <f t="shared" si="12"/>
        <v>294949</v>
      </c>
      <c r="AA47" s="8">
        <f t="shared" si="12"/>
        <v>29494</v>
      </c>
      <c r="AB47" s="8">
        <f t="shared" si="12"/>
        <v>324443</v>
      </c>
      <c r="AC47" s="8">
        <f t="shared" si="12"/>
        <v>125512730</v>
      </c>
      <c r="AD47" s="8">
        <f t="shared" si="12"/>
        <v>12549020</v>
      </c>
      <c r="AE47" s="8">
        <f t="shared" si="12"/>
        <v>138061750</v>
      </c>
      <c r="AF47" s="8">
        <f t="shared" si="12"/>
        <v>-37040270</v>
      </c>
      <c r="AG47" s="8">
        <f t="shared" si="12"/>
        <v>-3701680</v>
      </c>
      <c r="AH47" s="8">
        <f t="shared" si="12"/>
        <v>-40741950</v>
      </c>
      <c r="AJ47" s="54">
        <f t="shared" si="7"/>
        <v>9.9999843410839076E-2</v>
      </c>
      <c r="AK47" s="54"/>
    </row>
    <row r="49" spans="3:8" x14ac:dyDescent="0.3">
      <c r="D49" t="s">
        <v>40</v>
      </c>
    </row>
    <row r="50" spans="3:8" x14ac:dyDescent="0.3">
      <c r="D50" t="s">
        <v>121</v>
      </c>
    </row>
    <row r="51" spans="3:8" x14ac:dyDescent="0.3">
      <c r="D51" t="s">
        <v>30</v>
      </c>
      <c r="E51" s="7" t="s">
        <v>39</v>
      </c>
      <c r="H51" s="100" t="s">
        <v>65</v>
      </c>
    </row>
    <row r="52" spans="3:8" x14ac:dyDescent="0.3">
      <c r="C52" s="38" t="s">
        <v>122</v>
      </c>
      <c r="D52" s="43" t="s">
        <v>29</v>
      </c>
      <c r="E52" s="45" t="s">
        <v>38</v>
      </c>
      <c r="H52" s="100" t="s">
        <v>66</v>
      </c>
    </row>
    <row r="53" spans="3:8" x14ac:dyDescent="0.3">
      <c r="C53" s="38"/>
      <c r="D53" s="43" t="s">
        <v>31</v>
      </c>
      <c r="E53" s="45" t="s">
        <v>38</v>
      </c>
      <c r="F53" s="15" t="s">
        <v>42</v>
      </c>
      <c r="H53" s="100" t="s">
        <v>115</v>
      </c>
    </row>
    <row r="54" spans="3:8" x14ac:dyDescent="0.3">
      <c r="C54" s="38"/>
      <c r="D54" s="43" t="s">
        <v>31</v>
      </c>
      <c r="E54" s="45" t="s">
        <v>38</v>
      </c>
    </row>
    <row r="55" spans="3:8" x14ac:dyDescent="0.3">
      <c r="C55" s="38"/>
      <c r="D55" s="43" t="s">
        <v>32</v>
      </c>
      <c r="E55" s="45" t="s">
        <v>38</v>
      </c>
    </row>
    <row r="56" spans="3:8" x14ac:dyDescent="0.3">
      <c r="C56" s="38"/>
      <c r="D56" s="43" t="s">
        <v>32</v>
      </c>
      <c r="E56" s="45" t="s">
        <v>38</v>
      </c>
    </row>
    <row r="57" spans="3:8" x14ac:dyDescent="0.3">
      <c r="C57" s="38"/>
      <c r="D57" s="43" t="s">
        <v>33</v>
      </c>
      <c r="E57" s="45" t="s">
        <v>38</v>
      </c>
    </row>
    <row r="58" spans="3:8" x14ac:dyDescent="0.3">
      <c r="C58" s="3"/>
      <c r="D58" s="44" t="s">
        <v>34</v>
      </c>
      <c r="E58" s="7" t="s">
        <v>37</v>
      </c>
    </row>
    <row r="59" spans="3:8" x14ac:dyDescent="0.3">
      <c r="C59" s="3"/>
      <c r="D59" s="44" t="s">
        <v>34</v>
      </c>
      <c r="E59" s="7" t="s">
        <v>37</v>
      </c>
    </row>
    <row r="60" spans="3:8" x14ac:dyDescent="0.3">
      <c r="C60" s="38"/>
      <c r="D60" s="43" t="s">
        <v>34</v>
      </c>
      <c r="E60" s="45" t="s">
        <v>38</v>
      </c>
    </row>
    <row r="61" spans="3:8" x14ac:dyDescent="0.3">
      <c r="C61" s="3"/>
      <c r="D61" s="44" t="s">
        <v>34</v>
      </c>
      <c r="E61" s="7" t="s">
        <v>37</v>
      </c>
    </row>
    <row r="62" spans="3:8" x14ac:dyDescent="0.3">
      <c r="C62" s="38"/>
      <c r="D62" s="43" t="s">
        <v>36</v>
      </c>
      <c r="E62" s="46" t="s">
        <v>41</v>
      </c>
    </row>
    <row r="63" spans="3:8" x14ac:dyDescent="0.3">
      <c r="C63" s="3"/>
      <c r="D63" s="44" t="s">
        <v>35</v>
      </c>
      <c r="E63" s="7" t="s">
        <v>37</v>
      </c>
    </row>
    <row r="66" spans="2:4" x14ac:dyDescent="0.3">
      <c r="C66" t="s">
        <v>44</v>
      </c>
    </row>
    <row r="67" spans="2:4" x14ac:dyDescent="0.3">
      <c r="B67">
        <v>1</v>
      </c>
      <c r="C67" t="s">
        <v>74</v>
      </c>
    </row>
    <row r="68" spans="2:4" x14ac:dyDescent="0.3">
      <c r="C68" t="s">
        <v>75</v>
      </c>
      <c r="D68" t="s">
        <v>45</v>
      </c>
    </row>
    <row r="69" spans="2:4" x14ac:dyDescent="0.3">
      <c r="C69" t="s">
        <v>76</v>
      </c>
      <c r="D69" t="s">
        <v>45</v>
      </c>
    </row>
    <row r="70" spans="2:4" x14ac:dyDescent="0.3">
      <c r="C70" t="s">
        <v>73</v>
      </c>
      <c r="D70" t="s">
        <v>45</v>
      </c>
    </row>
    <row r="71" spans="2:4" x14ac:dyDescent="0.3">
      <c r="B71">
        <v>2</v>
      </c>
      <c r="C71" t="s">
        <v>77</v>
      </c>
    </row>
    <row r="72" spans="2:4" x14ac:dyDescent="0.3">
      <c r="B72">
        <f>B71+1</f>
        <v>3</v>
      </c>
      <c r="C72" t="s">
        <v>78</v>
      </c>
    </row>
    <row r="73" spans="2:4" x14ac:dyDescent="0.3">
      <c r="B73">
        <f>B72+1</f>
        <v>4</v>
      </c>
      <c r="C73" t="s">
        <v>88</v>
      </c>
    </row>
    <row r="74" spans="2:4" x14ac:dyDescent="0.3">
      <c r="B74">
        <f>B73+1</f>
        <v>5</v>
      </c>
      <c r="C74" t="s">
        <v>101</v>
      </c>
    </row>
    <row r="75" spans="2:4" x14ac:dyDescent="0.3">
      <c r="B75">
        <f>B74+1</f>
        <v>6</v>
      </c>
      <c r="C75" t="s">
        <v>89</v>
      </c>
    </row>
    <row r="76" spans="2:4" x14ac:dyDescent="0.3">
      <c r="B76">
        <f>B75+1</f>
        <v>7</v>
      </c>
      <c r="C76" t="s">
        <v>90</v>
      </c>
    </row>
    <row r="77" spans="2:4" x14ac:dyDescent="0.3">
      <c r="C77" t="s">
        <v>82</v>
      </c>
      <c r="D77" t="s">
        <v>45</v>
      </c>
    </row>
    <row r="78" spans="2:4" x14ac:dyDescent="0.3">
      <c r="C78" t="s">
        <v>83</v>
      </c>
      <c r="D78" t="s">
        <v>45</v>
      </c>
    </row>
    <row r="79" spans="2:4" x14ac:dyDescent="0.3">
      <c r="B79">
        <f>B76+1</f>
        <v>8</v>
      </c>
      <c r="C79" t="s">
        <v>132</v>
      </c>
    </row>
    <row r="80" spans="2:4" x14ac:dyDescent="0.3">
      <c r="C80" t="s">
        <v>112</v>
      </c>
      <c r="D80" t="s">
        <v>45</v>
      </c>
    </row>
    <row r="81" spans="2:3" x14ac:dyDescent="0.3">
      <c r="B81">
        <f>B79+1</f>
        <v>9</v>
      </c>
      <c r="C81" t="s">
        <v>113</v>
      </c>
    </row>
    <row r="83" spans="2:3" x14ac:dyDescent="0.3">
      <c r="C83" t="s">
        <v>56</v>
      </c>
    </row>
    <row r="84" spans="2:3" x14ac:dyDescent="0.3">
      <c r="C84" t="s">
        <v>93</v>
      </c>
    </row>
    <row r="85" spans="2:3" x14ac:dyDescent="0.3">
      <c r="C85" t="s">
        <v>96</v>
      </c>
    </row>
    <row r="86" spans="2:3" x14ac:dyDescent="0.3">
      <c r="C86" t="s">
        <v>91</v>
      </c>
    </row>
    <row r="87" spans="2:3" x14ac:dyDescent="0.3">
      <c r="C87" t="s">
        <v>133</v>
      </c>
    </row>
    <row r="89" spans="2:3" x14ac:dyDescent="0.3">
      <c r="C89" t="s">
        <v>57</v>
      </c>
    </row>
    <row r="90" spans="2:3" x14ac:dyDescent="0.3">
      <c r="C90" t="s">
        <v>93</v>
      </c>
    </row>
    <row r="91" spans="2:3" x14ac:dyDescent="0.3">
      <c r="C91" t="s">
        <v>96</v>
      </c>
    </row>
    <row r="92" spans="2:3" x14ac:dyDescent="0.3">
      <c r="C92" t="s">
        <v>91</v>
      </c>
    </row>
    <row r="93" spans="2:3" x14ac:dyDescent="0.3">
      <c r="C93" t="s">
        <v>92</v>
      </c>
    </row>
    <row r="94" spans="2:3" x14ac:dyDescent="0.3">
      <c r="C94" t="s">
        <v>109</v>
      </c>
    </row>
    <row r="95" spans="2:3" x14ac:dyDescent="0.3">
      <c r="C95" t="s">
        <v>111</v>
      </c>
    </row>
    <row r="97" spans="3:3" x14ac:dyDescent="0.3">
      <c r="C97" t="s">
        <v>58</v>
      </c>
    </row>
    <row r="98" spans="3:3" x14ac:dyDescent="0.3">
      <c r="C98" t="s">
        <v>93</v>
      </c>
    </row>
    <row r="99" spans="3:3" x14ac:dyDescent="0.3">
      <c r="C99" t="s">
        <v>91</v>
      </c>
    </row>
    <row r="100" spans="3:3" x14ac:dyDescent="0.3">
      <c r="C100" t="s">
        <v>92</v>
      </c>
    </row>
    <row r="101" spans="3:3" x14ac:dyDescent="0.3">
      <c r="C101" t="s">
        <v>109</v>
      </c>
    </row>
    <row r="102" spans="3:3" x14ac:dyDescent="0.3">
      <c r="C102" t="s">
        <v>127</v>
      </c>
    </row>
    <row r="103" spans="3:3" x14ac:dyDescent="0.3">
      <c r="C103" t="s">
        <v>126</v>
      </c>
    </row>
    <row r="104" spans="3:3" x14ac:dyDescent="0.3">
      <c r="C104" t="s">
        <v>98</v>
      </c>
    </row>
    <row r="105" spans="3:3" x14ac:dyDescent="0.3">
      <c r="C105" t="s">
        <v>114</v>
      </c>
    </row>
    <row r="106" spans="3:3" x14ac:dyDescent="0.3">
      <c r="C106" t="s">
        <v>94</v>
      </c>
    </row>
    <row r="107" spans="3:3" x14ac:dyDescent="0.3">
      <c r="C107" t="s">
        <v>95</v>
      </c>
    </row>
    <row r="108" spans="3:3" x14ac:dyDescent="0.3">
      <c r="C108" t="s">
        <v>96</v>
      </c>
    </row>
    <row r="110" spans="3:3" x14ac:dyDescent="0.3">
      <c r="C110" t="s">
        <v>59</v>
      </c>
    </row>
    <row r="111" spans="3:3" x14ac:dyDescent="0.3">
      <c r="C111" t="s">
        <v>93</v>
      </c>
    </row>
    <row r="112" spans="3:3" x14ac:dyDescent="0.3">
      <c r="C112" t="s">
        <v>92</v>
      </c>
    </row>
    <row r="113" spans="3:4" x14ac:dyDescent="0.3">
      <c r="C113" t="s">
        <v>109</v>
      </c>
    </row>
    <row r="114" spans="3:4" x14ac:dyDescent="0.3">
      <c r="C114" t="s">
        <v>126</v>
      </c>
    </row>
    <row r="115" spans="3:4" x14ac:dyDescent="0.3">
      <c r="C115" t="s">
        <v>114</v>
      </c>
    </row>
    <row r="116" spans="3:4" x14ac:dyDescent="0.3">
      <c r="C116" t="s">
        <v>94</v>
      </c>
    </row>
    <row r="117" spans="3:4" x14ac:dyDescent="0.3">
      <c r="C117" t="s">
        <v>95</v>
      </c>
    </row>
    <row r="118" spans="3:4" x14ac:dyDescent="0.3">
      <c r="C118" t="s">
        <v>97</v>
      </c>
    </row>
    <row r="119" spans="3:4" x14ac:dyDescent="0.3">
      <c r="C119" t="s">
        <v>99</v>
      </c>
    </row>
    <row r="120" spans="3:4" x14ac:dyDescent="0.3">
      <c r="C120" t="s">
        <v>100</v>
      </c>
    </row>
    <row r="121" spans="3:4" x14ac:dyDescent="0.3">
      <c r="C121" t="s">
        <v>60</v>
      </c>
    </row>
    <row r="122" spans="3:4" x14ac:dyDescent="0.3">
      <c r="C122" t="s">
        <v>110</v>
      </c>
    </row>
    <row r="124" spans="3:4" x14ac:dyDescent="0.3">
      <c r="C124" t="s">
        <v>61</v>
      </c>
    </row>
    <row r="125" spans="3:4" x14ac:dyDescent="0.3">
      <c r="C125" t="s">
        <v>126</v>
      </c>
      <c r="D125">
        <v>100</v>
      </c>
    </row>
    <row r="126" spans="3:4" x14ac:dyDescent="0.3">
      <c r="C126" t="s">
        <v>95</v>
      </c>
      <c r="D126">
        <v>50</v>
      </c>
    </row>
    <row r="127" spans="3:4" x14ac:dyDescent="0.3">
      <c r="C127" t="s">
        <v>110</v>
      </c>
      <c r="D127">
        <v>50</v>
      </c>
    </row>
    <row r="128" spans="3:4" x14ac:dyDescent="0.3">
      <c r="C128" t="s">
        <v>108</v>
      </c>
      <c r="D128">
        <v>70</v>
      </c>
    </row>
    <row r="129" spans="3:4" x14ac:dyDescent="0.3">
      <c r="C129" s="53" t="s">
        <v>74</v>
      </c>
      <c r="D129">
        <v>70</v>
      </c>
    </row>
    <row r="130" spans="3:4" x14ac:dyDescent="0.3">
      <c r="C130" t="s">
        <v>107</v>
      </c>
      <c r="D130">
        <v>70</v>
      </c>
    </row>
    <row r="131" spans="3:4" x14ac:dyDescent="0.3">
      <c r="C131" t="s">
        <v>105</v>
      </c>
      <c r="D131">
        <v>70</v>
      </c>
    </row>
    <row r="132" spans="3:4" x14ac:dyDescent="0.3">
      <c r="C132" t="s">
        <v>102</v>
      </c>
      <c r="D132">
        <v>70</v>
      </c>
    </row>
    <row r="133" spans="3:4" x14ac:dyDescent="0.3">
      <c r="C133" t="s">
        <v>76</v>
      </c>
      <c r="D133">
        <v>70</v>
      </c>
    </row>
    <row r="134" spans="3:4" x14ac:dyDescent="0.3">
      <c r="C134" t="s">
        <v>106</v>
      </c>
      <c r="D134">
        <v>70</v>
      </c>
    </row>
    <row r="136" spans="3:4" x14ac:dyDescent="0.3">
      <c r="C136" t="s">
        <v>62</v>
      </c>
    </row>
    <row r="137" spans="3:4" x14ac:dyDescent="0.3">
      <c r="C137" t="s">
        <v>74</v>
      </c>
      <c r="D137">
        <v>70</v>
      </c>
    </row>
    <row r="138" spans="3:4" x14ac:dyDescent="0.3">
      <c r="C138" t="s">
        <v>105</v>
      </c>
      <c r="D138">
        <v>70</v>
      </c>
    </row>
    <row r="139" spans="3:4" x14ac:dyDescent="0.3">
      <c r="C139" t="s">
        <v>102</v>
      </c>
      <c r="D139">
        <v>70</v>
      </c>
    </row>
    <row r="140" spans="3:4" x14ac:dyDescent="0.3">
      <c r="C140" t="s">
        <v>76</v>
      </c>
      <c r="D140">
        <v>70</v>
      </c>
    </row>
    <row r="141" spans="3:4" x14ac:dyDescent="0.3">
      <c r="C141" t="s">
        <v>104</v>
      </c>
      <c r="D141">
        <v>70</v>
      </c>
    </row>
    <row r="143" spans="3:4" x14ac:dyDescent="0.3">
      <c r="C143" t="s">
        <v>63</v>
      </c>
    </row>
    <row r="144" spans="3:4" x14ac:dyDescent="0.3">
      <c r="C144" t="s">
        <v>103</v>
      </c>
      <c r="D144">
        <v>70</v>
      </c>
    </row>
    <row r="145" spans="3:4" x14ac:dyDescent="0.3">
      <c r="C145" t="s">
        <v>74</v>
      </c>
      <c r="D145">
        <v>70</v>
      </c>
    </row>
    <row r="146" spans="3:4" x14ac:dyDescent="0.3">
      <c r="C146" t="s">
        <v>102</v>
      </c>
      <c r="D146">
        <v>70</v>
      </c>
    </row>
    <row r="147" spans="3:4" x14ac:dyDescent="0.3">
      <c r="C147" t="s">
        <v>76</v>
      </c>
      <c r="D147">
        <v>70</v>
      </c>
    </row>
    <row r="148" spans="3:4" x14ac:dyDescent="0.3">
      <c r="C148" t="s">
        <v>88</v>
      </c>
      <c r="D148">
        <v>90</v>
      </c>
    </row>
    <row r="149" spans="3:4" x14ac:dyDescent="0.3">
      <c r="C149" t="s">
        <v>101</v>
      </c>
      <c r="D149">
        <v>90</v>
      </c>
    </row>
    <row r="150" spans="3:4" x14ac:dyDescent="0.3">
      <c r="C150" t="s">
        <v>89</v>
      </c>
      <c r="D150">
        <v>90</v>
      </c>
    </row>
    <row r="151" spans="3:4" x14ac:dyDescent="0.3">
      <c r="C151" t="s">
        <v>90</v>
      </c>
      <c r="D151">
        <v>90</v>
      </c>
    </row>
  </sheetData>
  <mergeCells count="18">
    <mergeCell ref="O3:O4"/>
    <mergeCell ref="W3:Y3"/>
    <mergeCell ref="AC3:AE3"/>
    <mergeCell ref="AF3:AH3"/>
    <mergeCell ref="C3:C4"/>
    <mergeCell ref="D3:D4"/>
    <mergeCell ref="E3:E4"/>
    <mergeCell ref="H3:H4"/>
    <mergeCell ref="K3:K4"/>
    <mergeCell ref="I3:I4"/>
    <mergeCell ref="J3:J4"/>
    <mergeCell ref="L3:L4"/>
    <mergeCell ref="M3:M4"/>
    <mergeCell ref="N3:N4"/>
    <mergeCell ref="P3:P4"/>
    <mergeCell ref="Q3:Q4"/>
    <mergeCell ref="R3:R4"/>
    <mergeCell ref="Z3:AB3"/>
  </mergeCells>
  <phoneticPr fontId="2" type="noConversion"/>
  <conditionalFormatting sqref="AF5:AG46">
    <cfRule type="cellIs" dxfId="14" priority="7" operator="greaterThan">
      <formula>0</formula>
    </cfRule>
    <cfRule type="cellIs" dxfId="13" priority="8" operator="lessThan">
      <formula>0</formula>
    </cfRule>
  </conditionalFormatting>
  <conditionalFormatting sqref="AH5:AH46">
    <cfRule type="cellIs" dxfId="12" priority="5" operator="greaterThan">
      <formula>0</formula>
    </cfRule>
    <cfRule type="cellIs" dxfId="11" priority="6" operator="lessThan">
      <formula>0</formula>
    </cfRule>
  </conditionalFormatting>
  <conditionalFormatting sqref="K5:K12 K16:K24 K26:K47">
    <cfRule type="cellIs" dxfId="10" priority="4" operator="equal">
      <formula>"감면"</formula>
    </cfRule>
  </conditionalFormatting>
  <conditionalFormatting sqref="I5:I46">
    <cfRule type="cellIs" dxfId="9" priority="3" operator="greaterThan">
      <formula>0</formula>
    </cfRule>
  </conditionalFormatting>
  <conditionalFormatting sqref="K13:K15">
    <cfRule type="cellIs" dxfId="8" priority="2" operator="equal">
      <formula>"감면"</formula>
    </cfRule>
  </conditionalFormatting>
  <conditionalFormatting sqref="K25">
    <cfRule type="cellIs" dxfId="7" priority="1" operator="equal">
      <formula>"감면"</formula>
    </cfRule>
  </conditionalFormatting>
  <pageMargins left="0.7" right="0.7" top="0.75" bottom="0.75" header="0.3" footer="0.3"/>
  <pageSetup paperSize="9" orientation="portrait" verticalDpi="0" r:id="rId1"/>
  <ignoredErrors>
    <ignoredError sqref="AF44:AG4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EA9D1-7F40-4227-B524-160CFCF1B088}">
  <dimension ref="A1:U22"/>
  <sheetViews>
    <sheetView workbookViewId="0">
      <pane ySplit="4" topLeftCell="A5" activePane="bottomLeft" state="frozen"/>
      <selection activeCell="B1" sqref="B1"/>
      <selection pane="bottomLeft" activeCell="G17" sqref="G17"/>
    </sheetView>
  </sheetViews>
  <sheetFormatPr defaultRowHeight="16.5" x14ac:dyDescent="0.3"/>
  <cols>
    <col min="3" max="3" width="16" customWidth="1"/>
    <col min="4" max="4" width="15.875" style="1" bestFit="1" customWidth="1"/>
    <col min="5" max="6" width="11.125" bestFit="1" customWidth="1"/>
    <col min="7" max="8" width="18" style="92" customWidth="1"/>
    <col min="13" max="21" width="12.875" customWidth="1"/>
  </cols>
  <sheetData>
    <row r="1" spans="1:21" x14ac:dyDescent="0.3">
      <c r="D1"/>
      <c r="G1"/>
      <c r="H1"/>
    </row>
    <row r="2" spans="1:21" x14ac:dyDescent="0.3">
      <c r="D2"/>
      <c r="G2"/>
      <c r="H2"/>
    </row>
    <row r="3" spans="1:21" x14ac:dyDescent="0.3">
      <c r="A3" s="107" t="s">
        <v>69</v>
      </c>
      <c r="B3" s="107" t="s">
        <v>67</v>
      </c>
      <c r="C3" s="101" t="s">
        <v>68</v>
      </c>
      <c r="D3" s="101" t="s">
        <v>3</v>
      </c>
      <c r="G3" s="102" t="s">
        <v>14</v>
      </c>
      <c r="H3" s="105" t="s">
        <v>70</v>
      </c>
      <c r="I3" s="102" t="s">
        <v>15</v>
      </c>
      <c r="J3" s="105" t="s">
        <v>16</v>
      </c>
      <c r="K3" s="105" t="s">
        <v>17</v>
      </c>
      <c r="L3" s="105" t="s">
        <v>18</v>
      </c>
      <c r="M3" s="101" t="s">
        <v>6</v>
      </c>
      <c r="N3" s="101"/>
      <c r="O3" s="101"/>
      <c r="P3" s="101" t="s">
        <v>80</v>
      </c>
      <c r="Q3" s="101"/>
      <c r="R3" s="101"/>
      <c r="S3" s="101" t="s">
        <v>10</v>
      </c>
      <c r="T3" s="101"/>
      <c r="U3" s="101"/>
    </row>
    <row r="4" spans="1:21" x14ac:dyDescent="0.3">
      <c r="A4" s="108"/>
      <c r="B4" s="108"/>
      <c r="C4" s="101"/>
      <c r="D4" s="101"/>
      <c r="E4" s="9" t="s">
        <v>4</v>
      </c>
      <c r="F4" s="10" t="s">
        <v>5</v>
      </c>
      <c r="G4" s="101"/>
      <c r="H4" s="106"/>
      <c r="I4" s="101"/>
      <c r="J4" s="106"/>
      <c r="K4" s="106"/>
      <c r="L4" s="106"/>
      <c r="M4" s="3" t="s">
        <v>7</v>
      </c>
      <c r="N4" s="3" t="s">
        <v>8</v>
      </c>
      <c r="O4" s="3" t="s">
        <v>9</v>
      </c>
      <c r="P4" s="3" t="s">
        <v>7</v>
      </c>
      <c r="Q4" s="3" t="s">
        <v>8</v>
      </c>
      <c r="R4" s="3" t="s">
        <v>9</v>
      </c>
      <c r="S4" s="3" t="s">
        <v>7</v>
      </c>
      <c r="T4" s="3" t="s">
        <v>8</v>
      </c>
      <c r="U4" s="3" t="s">
        <v>9</v>
      </c>
    </row>
    <row r="5" spans="1:21" x14ac:dyDescent="0.3">
      <c r="A5" s="4">
        <v>1</v>
      </c>
      <c r="B5" s="4">
        <v>127</v>
      </c>
      <c r="C5" s="98" t="s">
        <v>122</v>
      </c>
      <c r="D5" s="7"/>
      <c r="E5" s="95">
        <v>39307</v>
      </c>
      <c r="F5" s="95">
        <v>43861</v>
      </c>
      <c r="G5" s="94">
        <v>4931070</v>
      </c>
      <c r="H5" s="99" t="s">
        <v>71</v>
      </c>
      <c r="I5" s="93"/>
      <c r="J5" s="16"/>
      <c r="K5" s="18"/>
      <c r="L5" s="18"/>
      <c r="M5" s="32">
        <v>0</v>
      </c>
      <c r="N5" s="32">
        <v>0</v>
      </c>
      <c r="O5" s="11">
        <f>SUM(M5:N5)</f>
        <v>0</v>
      </c>
      <c r="P5" s="6">
        <v>0</v>
      </c>
      <c r="Q5" s="6">
        <v>0</v>
      </c>
      <c r="R5" s="11">
        <f>SUM(P5:Q5)</f>
        <v>0</v>
      </c>
      <c r="S5" s="6">
        <f>TRUNC(M5-P5,-1)</f>
        <v>0</v>
      </c>
      <c r="T5" s="6">
        <f>TRUNC(N5-Q5,-1)</f>
        <v>0</v>
      </c>
      <c r="U5" s="11">
        <f>SUM(S5:T5)</f>
        <v>0</v>
      </c>
    </row>
    <row r="6" spans="1:21" x14ac:dyDescent="0.3">
      <c r="A6" s="4">
        <f>A5+1</f>
        <v>2</v>
      </c>
      <c r="B6" s="4">
        <v>177</v>
      </c>
      <c r="C6" s="4" t="s">
        <v>79</v>
      </c>
      <c r="D6" s="7"/>
      <c r="E6" s="95">
        <v>41015</v>
      </c>
      <c r="F6" s="95">
        <v>43963</v>
      </c>
      <c r="G6" s="94">
        <v>13238219</v>
      </c>
      <c r="H6" s="96">
        <v>43983</v>
      </c>
      <c r="I6" s="93"/>
      <c r="J6" s="16"/>
      <c r="K6" s="18"/>
      <c r="L6" s="18"/>
      <c r="M6" s="32">
        <v>0</v>
      </c>
      <c r="N6" s="32">
        <v>0</v>
      </c>
      <c r="O6" s="11">
        <f t="shared" ref="O6:O21" si="0">SUM(M6:N6)</f>
        <v>0</v>
      </c>
      <c r="P6" s="6">
        <v>217010</v>
      </c>
      <c r="Q6" s="6">
        <v>21690</v>
      </c>
      <c r="R6" s="11">
        <f t="shared" ref="R6:R21" si="1">SUM(P6:Q6)</f>
        <v>238700</v>
      </c>
      <c r="S6" s="6">
        <f t="shared" ref="S6:S21" si="2">TRUNC(M6-P6,-1)</f>
        <v>-217010</v>
      </c>
      <c r="T6" s="6">
        <f t="shared" ref="T6:T21" si="3">TRUNC(N6-Q6,-1)</f>
        <v>-21690</v>
      </c>
      <c r="U6" s="11">
        <f t="shared" ref="U6:U21" si="4">SUM(S6:T6)</f>
        <v>-238700</v>
      </c>
    </row>
    <row r="7" spans="1:21" x14ac:dyDescent="0.3">
      <c r="A7" s="4">
        <f t="shared" ref="A7:A21" si="5">A6+1</f>
        <v>3</v>
      </c>
      <c r="B7" s="4">
        <v>206</v>
      </c>
      <c r="C7" s="4" t="s">
        <v>81</v>
      </c>
      <c r="D7" s="7"/>
      <c r="E7" s="95">
        <v>41458</v>
      </c>
      <c r="F7" s="95">
        <v>43900</v>
      </c>
      <c r="G7" s="94">
        <v>8530640</v>
      </c>
      <c r="H7" s="96">
        <v>43922</v>
      </c>
      <c r="I7" s="93"/>
      <c r="J7" s="16"/>
      <c r="K7" s="18"/>
      <c r="L7" s="18"/>
      <c r="M7" s="32">
        <v>0</v>
      </c>
      <c r="N7" s="32">
        <v>0</v>
      </c>
      <c r="O7" s="11">
        <f t="shared" si="0"/>
        <v>0</v>
      </c>
      <c r="P7" s="6">
        <v>277350</v>
      </c>
      <c r="Q7" s="6">
        <v>27720</v>
      </c>
      <c r="R7" s="11">
        <f t="shared" si="1"/>
        <v>305070</v>
      </c>
      <c r="S7" s="6">
        <f t="shared" si="2"/>
        <v>-277350</v>
      </c>
      <c r="T7" s="6">
        <f t="shared" si="3"/>
        <v>-27720</v>
      </c>
      <c r="U7" s="11">
        <f t="shared" si="4"/>
        <v>-305070</v>
      </c>
    </row>
    <row r="8" spans="1:21" x14ac:dyDescent="0.3">
      <c r="A8" s="4">
        <f t="shared" si="5"/>
        <v>4</v>
      </c>
      <c r="B8" s="4">
        <v>268</v>
      </c>
      <c r="C8" s="4" t="s">
        <v>75</v>
      </c>
      <c r="D8" s="7"/>
      <c r="E8" s="95">
        <v>42647</v>
      </c>
      <c r="F8" s="95">
        <v>43882</v>
      </c>
      <c r="G8" s="94">
        <v>5583870</v>
      </c>
      <c r="H8" s="96">
        <v>43891</v>
      </c>
      <c r="I8" s="93"/>
      <c r="J8" s="16"/>
      <c r="K8" s="18"/>
      <c r="L8" s="18"/>
      <c r="M8" s="32">
        <v>0</v>
      </c>
      <c r="N8" s="32">
        <v>0</v>
      </c>
      <c r="O8" s="11">
        <f t="shared" si="0"/>
        <v>0</v>
      </c>
      <c r="P8" s="6">
        <v>11050</v>
      </c>
      <c r="Q8" s="6">
        <v>1100</v>
      </c>
      <c r="R8" s="11">
        <f t="shared" si="1"/>
        <v>12150</v>
      </c>
      <c r="S8" s="6">
        <f t="shared" si="2"/>
        <v>-11050</v>
      </c>
      <c r="T8" s="6">
        <f t="shared" si="3"/>
        <v>-1100</v>
      </c>
      <c r="U8" s="11">
        <f t="shared" si="4"/>
        <v>-12150</v>
      </c>
    </row>
    <row r="9" spans="1:21" x14ac:dyDescent="0.3">
      <c r="A9" s="4">
        <f t="shared" si="5"/>
        <v>5</v>
      </c>
      <c r="B9" s="4">
        <v>272</v>
      </c>
      <c r="C9" s="4" t="s">
        <v>136</v>
      </c>
      <c r="D9" s="7"/>
      <c r="E9" s="95">
        <v>42656</v>
      </c>
      <c r="F9" s="95">
        <v>43950</v>
      </c>
      <c r="G9" s="94">
        <v>13392390</v>
      </c>
      <c r="H9" s="96">
        <v>43952</v>
      </c>
      <c r="I9" s="93"/>
      <c r="J9" s="16"/>
      <c r="K9" s="18"/>
      <c r="L9" s="18"/>
      <c r="M9" s="32">
        <v>0</v>
      </c>
      <c r="N9" s="32">
        <v>0</v>
      </c>
      <c r="O9" s="11">
        <f t="shared" si="0"/>
        <v>0</v>
      </c>
      <c r="P9" s="6">
        <v>346600</v>
      </c>
      <c r="Q9" s="6">
        <v>34650</v>
      </c>
      <c r="R9" s="11">
        <f t="shared" si="1"/>
        <v>381250</v>
      </c>
      <c r="S9" s="6">
        <f t="shared" si="2"/>
        <v>-346600</v>
      </c>
      <c r="T9" s="6">
        <f t="shared" si="3"/>
        <v>-34650</v>
      </c>
      <c r="U9" s="11">
        <f t="shared" si="4"/>
        <v>-381250</v>
      </c>
    </row>
    <row r="10" spans="1:21" x14ac:dyDescent="0.3">
      <c r="A10" s="4">
        <f t="shared" si="5"/>
        <v>6</v>
      </c>
      <c r="B10" s="4">
        <v>275</v>
      </c>
      <c r="C10" s="4" t="s">
        <v>76</v>
      </c>
      <c r="D10" s="7"/>
      <c r="E10" s="95">
        <v>42716</v>
      </c>
      <c r="F10" s="95">
        <v>43847</v>
      </c>
      <c r="G10" s="94">
        <v>1515747</v>
      </c>
      <c r="H10" s="96">
        <v>43862</v>
      </c>
      <c r="I10" s="93"/>
      <c r="J10" s="16"/>
      <c r="K10" s="18"/>
      <c r="L10" s="18"/>
      <c r="M10" s="32">
        <v>0</v>
      </c>
      <c r="N10" s="32">
        <v>0</v>
      </c>
      <c r="O10" s="11">
        <f t="shared" si="0"/>
        <v>0</v>
      </c>
      <c r="P10" s="6">
        <v>0</v>
      </c>
      <c r="Q10" s="6">
        <v>0</v>
      </c>
      <c r="R10" s="11">
        <f t="shared" si="1"/>
        <v>0</v>
      </c>
      <c r="S10" s="6">
        <f t="shared" si="2"/>
        <v>0</v>
      </c>
      <c r="T10" s="6">
        <f t="shared" si="3"/>
        <v>0</v>
      </c>
      <c r="U10" s="11">
        <f t="shared" si="4"/>
        <v>0</v>
      </c>
    </row>
    <row r="11" spans="1:21" x14ac:dyDescent="0.3">
      <c r="A11" s="4">
        <f t="shared" si="5"/>
        <v>7</v>
      </c>
      <c r="B11" s="4">
        <v>280</v>
      </c>
      <c r="C11" s="4" t="s">
        <v>73</v>
      </c>
      <c r="D11" s="7"/>
      <c r="E11" s="95">
        <v>42796</v>
      </c>
      <c r="F11" s="95">
        <v>43875</v>
      </c>
      <c r="G11" s="94">
        <v>5715321</v>
      </c>
      <c r="H11" s="96">
        <v>43891</v>
      </c>
      <c r="I11" s="93"/>
      <c r="J11" s="16"/>
      <c r="K11" s="47"/>
      <c r="L11" s="42"/>
      <c r="M11" s="32">
        <v>0</v>
      </c>
      <c r="N11" s="32">
        <v>0</v>
      </c>
      <c r="O11" s="11">
        <f t="shared" si="0"/>
        <v>0</v>
      </c>
      <c r="P11" s="6">
        <v>7030</v>
      </c>
      <c r="Q11" s="6">
        <v>700</v>
      </c>
      <c r="R11" s="11">
        <f t="shared" si="1"/>
        <v>7730</v>
      </c>
      <c r="S11" s="6">
        <f t="shared" si="2"/>
        <v>-7030</v>
      </c>
      <c r="T11" s="6">
        <f t="shared" si="3"/>
        <v>-700</v>
      </c>
      <c r="U11" s="11">
        <f t="shared" si="4"/>
        <v>-7730</v>
      </c>
    </row>
    <row r="12" spans="1:21" x14ac:dyDescent="0.3">
      <c r="A12" s="4">
        <f t="shared" si="5"/>
        <v>8</v>
      </c>
      <c r="B12" s="4">
        <v>297</v>
      </c>
      <c r="C12" s="4" t="s">
        <v>137</v>
      </c>
      <c r="D12" s="7"/>
      <c r="E12" s="95">
        <v>43175</v>
      </c>
      <c r="F12" s="95">
        <v>44165</v>
      </c>
      <c r="G12" s="94">
        <v>30901770</v>
      </c>
      <c r="H12" s="96">
        <v>44166</v>
      </c>
      <c r="I12" s="93"/>
      <c r="J12" s="16"/>
      <c r="K12" s="18"/>
      <c r="L12" s="18"/>
      <c r="M12" s="32">
        <v>607176</v>
      </c>
      <c r="N12" s="32">
        <v>60717</v>
      </c>
      <c r="O12" s="11">
        <f t="shared" si="0"/>
        <v>667893</v>
      </c>
      <c r="P12" s="6">
        <v>607180</v>
      </c>
      <c r="Q12" s="6">
        <v>60720</v>
      </c>
      <c r="R12" s="11">
        <f t="shared" si="1"/>
        <v>667900</v>
      </c>
      <c r="S12" s="6">
        <f t="shared" si="2"/>
        <v>0</v>
      </c>
      <c r="T12" s="6">
        <f t="shared" si="3"/>
        <v>0</v>
      </c>
      <c r="U12" s="11">
        <f t="shared" si="4"/>
        <v>0</v>
      </c>
    </row>
    <row r="13" spans="1:21" x14ac:dyDescent="0.3">
      <c r="A13" s="4">
        <f t="shared" si="5"/>
        <v>9</v>
      </c>
      <c r="B13" s="4">
        <v>300</v>
      </c>
      <c r="C13" s="4" t="s">
        <v>138</v>
      </c>
      <c r="D13" s="7"/>
      <c r="E13" s="95">
        <v>43409</v>
      </c>
      <c r="F13" s="95">
        <v>44067</v>
      </c>
      <c r="G13" s="94">
        <v>32358045</v>
      </c>
      <c r="H13" s="96">
        <v>44075</v>
      </c>
      <c r="I13" s="93"/>
      <c r="J13" s="16"/>
      <c r="K13" s="18"/>
      <c r="L13" s="18"/>
      <c r="M13" s="32">
        <v>25092</v>
      </c>
      <c r="N13" s="32">
        <v>2509</v>
      </c>
      <c r="O13" s="11">
        <f t="shared" si="0"/>
        <v>27601</v>
      </c>
      <c r="P13" s="6">
        <v>760930</v>
      </c>
      <c r="Q13" s="6">
        <v>76080</v>
      </c>
      <c r="R13" s="11">
        <f t="shared" si="1"/>
        <v>837010</v>
      </c>
      <c r="S13" s="6">
        <f t="shared" si="2"/>
        <v>-735830</v>
      </c>
      <c r="T13" s="6">
        <f t="shared" si="3"/>
        <v>-73570</v>
      </c>
      <c r="U13" s="11">
        <f t="shared" si="4"/>
        <v>-809400</v>
      </c>
    </row>
    <row r="14" spans="1:21" x14ac:dyDescent="0.3">
      <c r="A14" s="4">
        <f t="shared" si="5"/>
        <v>10</v>
      </c>
      <c r="B14" s="4">
        <v>305</v>
      </c>
      <c r="C14" s="4" t="s">
        <v>82</v>
      </c>
      <c r="D14" s="7"/>
      <c r="E14" s="95">
        <v>43528</v>
      </c>
      <c r="F14" s="95">
        <v>44064</v>
      </c>
      <c r="G14" s="94">
        <v>29475751</v>
      </c>
      <c r="H14" s="96">
        <v>44075</v>
      </c>
      <c r="I14" s="93"/>
      <c r="J14" s="16"/>
      <c r="K14" s="18"/>
      <c r="L14" s="18"/>
      <c r="M14" s="32">
        <v>573435</v>
      </c>
      <c r="N14" s="32">
        <v>57343</v>
      </c>
      <c r="O14" s="11">
        <f t="shared" si="0"/>
        <v>630778</v>
      </c>
      <c r="P14" s="6">
        <v>118490</v>
      </c>
      <c r="Q14" s="6">
        <v>11800</v>
      </c>
      <c r="R14" s="11">
        <f t="shared" si="1"/>
        <v>130290</v>
      </c>
      <c r="S14" s="6">
        <f t="shared" si="2"/>
        <v>454940</v>
      </c>
      <c r="T14" s="6">
        <f t="shared" si="3"/>
        <v>45540</v>
      </c>
      <c r="U14" s="11">
        <f t="shared" si="4"/>
        <v>500480</v>
      </c>
    </row>
    <row r="15" spans="1:21" x14ac:dyDescent="0.3">
      <c r="A15" s="4">
        <f t="shared" si="5"/>
        <v>11</v>
      </c>
      <c r="B15" s="4">
        <v>310</v>
      </c>
      <c r="C15" s="4" t="s">
        <v>83</v>
      </c>
      <c r="D15" s="7"/>
      <c r="E15" s="95">
        <v>43556</v>
      </c>
      <c r="F15" s="95">
        <v>43992</v>
      </c>
      <c r="G15" s="94">
        <v>19108647</v>
      </c>
      <c r="H15" s="96">
        <v>44013</v>
      </c>
      <c r="I15" s="93"/>
      <c r="J15" s="16"/>
      <c r="K15" s="18"/>
      <c r="L15" s="18"/>
      <c r="M15" s="32">
        <v>112443</v>
      </c>
      <c r="N15" s="32">
        <v>11244</v>
      </c>
      <c r="O15" s="11">
        <f t="shared" si="0"/>
        <v>123687</v>
      </c>
      <c r="P15" s="6">
        <v>60770</v>
      </c>
      <c r="Q15" s="6">
        <v>6050</v>
      </c>
      <c r="R15" s="11">
        <f t="shared" si="1"/>
        <v>66820</v>
      </c>
      <c r="S15" s="6">
        <f t="shared" si="2"/>
        <v>51670</v>
      </c>
      <c r="T15" s="6">
        <f t="shared" si="3"/>
        <v>5190</v>
      </c>
      <c r="U15" s="11">
        <f t="shared" si="4"/>
        <v>56860</v>
      </c>
    </row>
    <row r="16" spans="1:21" x14ac:dyDescent="0.3">
      <c r="A16" s="4">
        <f t="shared" si="5"/>
        <v>12</v>
      </c>
      <c r="B16" s="4">
        <v>318</v>
      </c>
      <c r="C16" s="4" t="s">
        <v>84</v>
      </c>
      <c r="D16" s="7"/>
      <c r="E16" s="95">
        <v>43662</v>
      </c>
      <c r="F16" s="95">
        <v>44071</v>
      </c>
      <c r="G16" s="94">
        <v>42196735</v>
      </c>
      <c r="H16" s="96">
        <v>44075</v>
      </c>
      <c r="I16" s="93"/>
      <c r="J16" s="16"/>
      <c r="K16" s="18"/>
      <c r="L16" s="18"/>
      <c r="M16" s="32">
        <v>1354352</v>
      </c>
      <c r="N16" s="32">
        <v>135435</v>
      </c>
      <c r="O16" s="11">
        <f t="shared" si="0"/>
        <v>1489787</v>
      </c>
      <c r="P16" s="6">
        <v>2067380</v>
      </c>
      <c r="Q16" s="6">
        <v>206680</v>
      </c>
      <c r="R16" s="11">
        <f t="shared" si="1"/>
        <v>2274060</v>
      </c>
      <c r="S16" s="6">
        <f t="shared" si="2"/>
        <v>-713020</v>
      </c>
      <c r="T16" s="6">
        <f t="shared" si="3"/>
        <v>-71240</v>
      </c>
      <c r="U16" s="11">
        <f t="shared" si="4"/>
        <v>-784260</v>
      </c>
    </row>
    <row r="17" spans="1:21" x14ac:dyDescent="0.3">
      <c r="A17" s="4">
        <f t="shared" si="5"/>
        <v>13</v>
      </c>
      <c r="B17" s="4">
        <v>319</v>
      </c>
      <c r="C17" s="4" t="s">
        <v>85</v>
      </c>
      <c r="D17" s="7"/>
      <c r="E17" s="95">
        <v>43682</v>
      </c>
      <c r="F17" s="95">
        <v>44006</v>
      </c>
      <c r="G17" s="94">
        <v>22831368</v>
      </c>
      <c r="H17" s="96">
        <v>44013</v>
      </c>
      <c r="I17" s="93"/>
      <c r="J17" s="16"/>
      <c r="K17" s="47"/>
      <c r="L17" s="42"/>
      <c r="M17" s="32">
        <v>68360</v>
      </c>
      <c r="N17" s="32">
        <v>6836</v>
      </c>
      <c r="O17" s="11">
        <f t="shared" si="0"/>
        <v>75196</v>
      </c>
      <c r="P17" s="6">
        <v>285840</v>
      </c>
      <c r="Q17" s="6">
        <v>28570</v>
      </c>
      <c r="R17" s="11">
        <f t="shared" si="1"/>
        <v>314410</v>
      </c>
      <c r="S17" s="6">
        <f t="shared" si="2"/>
        <v>-217480</v>
      </c>
      <c r="T17" s="6">
        <f t="shared" si="3"/>
        <v>-21730</v>
      </c>
      <c r="U17" s="11">
        <f t="shared" si="4"/>
        <v>-239210</v>
      </c>
    </row>
    <row r="18" spans="1:21" x14ac:dyDescent="0.3">
      <c r="A18" s="4">
        <f t="shared" si="5"/>
        <v>14</v>
      </c>
      <c r="B18" s="4">
        <v>321</v>
      </c>
      <c r="C18" s="4" t="s">
        <v>112</v>
      </c>
      <c r="D18" s="7"/>
      <c r="E18" s="95">
        <v>43713</v>
      </c>
      <c r="F18" s="95">
        <v>43865</v>
      </c>
      <c r="G18" s="94">
        <v>3889691</v>
      </c>
      <c r="H18" s="96">
        <v>43891</v>
      </c>
      <c r="I18" s="93"/>
      <c r="J18" s="16"/>
      <c r="K18" s="18"/>
      <c r="L18" s="18"/>
      <c r="M18" s="32">
        <v>0</v>
      </c>
      <c r="N18" s="32">
        <v>0</v>
      </c>
      <c r="O18" s="11">
        <f t="shared" si="0"/>
        <v>0</v>
      </c>
      <c r="P18" s="6">
        <v>14960</v>
      </c>
      <c r="Q18" s="6">
        <v>1490</v>
      </c>
      <c r="R18" s="11">
        <f t="shared" si="1"/>
        <v>16450</v>
      </c>
      <c r="S18" s="6">
        <f t="shared" si="2"/>
        <v>-14960</v>
      </c>
      <c r="T18" s="6">
        <f t="shared" si="3"/>
        <v>-1490</v>
      </c>
      <c r="U18" s="11">
        <f t="shared" si="4"/>
        <v>-16450</v>
      </c>
    </row>
    <row r="19" spans="1:21" x14ac:dyDescent="0.3">
      <c r="A19" s="4">
        <f t="shared" si="5"/>
        <v>15</v>
      </c>
      <c r="B19" s="4">
        <v>326</v>
      </c>
      <c r="C19" s="4" t="s">
        <v>86</v>
      </c>
      <c r="D19" s="7"/>
      <c r="E19" s="95">
        <v>43892</v>
      </c>
      <c r="F19" s="95">
        <v>44074</v>
      </c>
      <c r="G19" s="94">
        <v>21236391</v>
      </c>
      <c r="H19" s="96">
        <v>44075</v>
      </c>
      <c r="I19" s="93"/>
      <c r="J19" s="16"/>
      <c r="K19" s="18"/>
      <c r="L19" s="18"/>
      <c r="M19" s="32">
        <v>162975</v>
      </c>
      <c r="N19" s="32">
        <v>16297</v>
      </c>
      <c r="O19" s="11">
        <f t="shared" si="0"/>
        <v>179272</v>
      </c>
      <c r="P19" s="6">
        <v>731000</v>
      </c>
      <c r="Q19" s="6">
        <v>73070</v>
      </c>
      <c r="R19" s="11">
        <f t="shared" si="1"/>
        <v>804070</v>
      </c>
      <c r="S19" s="6">
        <f t="shared" si="2"/>
        <v>-568020</v>
      </c>
      <c r="T19" s="6">
        <f t="shared" si="3"/>
        <v>-56770</v>
      </c>
      <c r="U19" s="11">
        <f t="shared" si="4"/>
        <v>-624790</v>
      </c>
    </row>
    <row r="20" spans="1:21" x14ac:dyDescent="0.3">
      <c r="A20" s="4">
        <f t="shared" si="5"/>
        <v>16</v>
      </c>
      <c r="B20" s="4">
        <v>329</v>
      </c>
      <c r="C20" s="4" t="s">
        <v>124</v>
      </c>
      <c r="D20" s="7"/>
      <c r="E20" s="95">
        <v>43906</v>
      </c>
      <c r="F20" s="95">
        <v>44036</v>
      </c>
      <c r="G20" s="94">
        <v>14522041</v>
      </c>
      <c r="H20" s="96">
        <v>44044</v>
      </c>
      <c r="I20" s="93"/>
      <c r="J20" s="16"/>
      <c r="K20" s="18"/>
      <c r="L20" s="18"/>
      <c r="M20" s="32">
        <v>11621</v>
      </c>
      <c r="N20" s="32">
        <v>1162</v>
      </c>
      <c r="O20" s="11">
        <f t="shared" si="0"/>
        <v>12783</v>
      </c>
      <c r="P20" s="6">
        <v>370850</v>
      </c>
      <c r="Q20" s="6">
        <v>37080</v>
      </c>
      <c r="R20" s="11">
        <f t="shared" si="1"/>
        <v>407930</v>
      </c>
      <c r="S20" s="6">
        <f t="shared" si="2"/>
        <v>-359220</v>
      </c>
      <c r="T20" s="6">
        <f t="shared" si="3"/>
        <v>-35910</v>
      </c>
      <c r="U20" s="11">
        <f t="shared" si="4"/>
        <v>-395130</v>
      </c>
    </row>
    <row r="21" spans="1:21" x14ac:dyDescent="0.3">
      <c r="A21" s="4">
        <f t="shared" si="5"/>
        <v>17</v>
      </c>
      <c r="B21" s="4">
        <v>662</v>
      </c>
      <c r="C21" s="4" t="s">
        <v>87</v>
      </c>
      <c r="D21" s="7"/>
      <c r="E21" s="95">
        <v>44137</v>
      </c>
      <c r="F21" s="95">
        <v>44169</v>
      </c>
      <c r="G21" s="94">
        <v>5066967</v>
      </c>
      <c r="H21" s="96">
        <v>44166</v>
      </c>
      <c r="I21" s="93"/>
      <c r="J21" s="16"/>
      <c r="K21" s="18"/>
      <c r="L21" s="18"/>
      <c r="M21" s="32">
        <v>0</v>
      </c>
      <c r="N21" s="32">
        <v>0</v>
      </c>
      <c r="O21" s="11">
        <f t="shared" si="0"/>
        <v>0</v>
      </c>
      <c r="P21" s="6">
        <v>0</v>
      </c>
      <c r="Q21" s="6">
        <v>0</v>
      </c>
      <c r="R21" s="11">
        <f t="shared" si="1"/>
        <v>0</v>
      </c>
      <c r="S21" s="6">
        <f t="shared" si="2"/>
        <v>0</v>
      </c>
      <c r="T21" s="6">
        <f t="shared" si="3"/>
        <v>0</v>
      </c>
      <c r="U21" s="11">
        <f t="shared" si="4"/>
        <v>0</v>
      </c>
    </row>
    <row r="22" spans="1:21" x14ac:dyDescent="0.3">
      <c r="F22" t="s">
        <v>72</v>
      </c>
      <c r="G22" s="97">
        <f>SUM(G5:G21)</f>
        <v>274494663</v>
      </c>
      <c r="M22" s="97">
        <f>SUM(M5:M21)</f>
        <v>2915454</v>
      </c>
      <c r="N22" s="97">
        <f>SUM(N5:N21)</f>
        <v>291543</v>
      </c>
      <c r="O22" s="97">
        <f>SUM(O5:O21)</f>
        <v>3206997</v>
      </c>
      <c r="Q22" s="97">
        <f t="shared" ref="Q22:U22" si="6">SUM(Q5:Q21)</f>
        <v>587400</v>
      </c>
      <c r="R22" s="97">
        <f t="shared" si="6"/>
        <v>6463840</v>
      </c>
      <c r="S22" s="97">
        <f t="shared" si="6"/>
        <v>-2960960</v>
      </c>
      <c r="T22" s="97">
        <f t="shared" si="6"/>
        <v>-295840</v>
      </c>
      <c r="U22" s="97">
        <f t="shared" si="6"/>
        <v>-3256800</v>
      </c>
    </row>
  </sheetData>
  <mergeCells count="13">
    <mergeCell ref="S3:U3"/>
    <mergeCell ref="D3:D4"/>
    <mergeCell ref="C3:C4"/>
    <mergeCell ref="B3:B4"/>
    <mergeCell ref="A3:A4"/>
    <mergeCell ref="G3:G4"/>
    <mergeCell ref="I3:I4"/>
    <mergeCell ref="H3:H4"/>
    <mergeCell ref="J3:J4"/>
    <mergeCell ref="K3:K4"/>
    <mergeCell ref="L3:L4"/>
    <mergeCell ref="M3:O3"/>
    <mergeCell ref="P3:R3"/>
  </mergeCells>
  <phoneticPr fontId="2" type="noConversion"/>
  <conditionalFormatting sqref="I5:I10">
    <cfRule type="cellIs" dxfId="6" priority="14" operator="equal">
      <formula>"감면"</formula>
    </cfRule>
  </conditionalFormatting>
  <conditionalFormatting sqref="I11:I13">
    <cfRule type="cellIs" dxfId="5" priority="13" operator="equal">
      <formula>"감면"</formula>
    </cfRule>
  </conditionalFormatting>
  <conditionalFormatting sqref="I14:I16">
    <cfRule type="cellIs" dxfId="4" priority="12" operator="equal">
      <formula>"감면"</formula>
    </cfRule>
  </conditionalFormatting>
  <conditionalFormatting sqref="I17:I19">
    <cfRule type="cellIs" dxfId="3" priority="11" operator="equal">
      <formula>"감면"</formula>
    </cfRule>
  </conditionalFormatting>
  <conditionalFormatting sqref="I20:I21">
    <cfRule type="cellIs" dxfId="2" priority="10" operator="equal">
      <formula>"감면"</formula>
    </cfRule>
  </conditionalFormatting>
  <conditionalFormatting sqref="S5:U21">
    <cfRule type="cellIs" dxfId="1" priority="8" operator="greaterThan">
      <formula>0</formula>
    </cfRule>
    <cfRule type="cellIs" dxfId="0" priority="9" operator="lessThan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계속근로자</vt:lpstr>
      <vt:lpstr>중도퇴사자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2021-01-26T10:19:04Z</dcterms:created>
  <dcterms:modified xsi:type="dcterms:W3CDTF">2021-01-27T14:24:35Z</dcterms:modified>
</cp:coreProperties>
</file>