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0710" windowHeight="11985" activeTab="8"/>
  </bookViews>
  <sheets>
    <sheet name="환율" sheetId="1" r:id="rId1"/>
    <sheet name="인건비" sheetId="2" r:id="rId2"/>
    <sheet name="장비비" sheetId="3" r:id="rId3"/>
    <sheet name="재료비" sheetId="4" r:id="rId4"/>
    <sheet name="토사" sheetId="5" r:id="rId5"/>
    <sheet name="풍화암" sheetId="6" r:id="rId6"/>
    <sheet name="연암" sheetId="7" r:id="rId7"/>
    <sheet name="토사(배수공)" sheetId="8" r:id="rId8"/>
    <sheet name="암별,연장별 단가" sheetId="9" r:id="rId9"/>
  </sheets>
  <externalReferences>
    <externalReference r:id="rId12"/>
  </externalReferences>
  <definedNames>
    <definedName name="_xlnm.Print_Area" localSheetId="6">'연암'!$A$1:$AY$110</definedName>
    <definedName name="_xlnm.Print_Area" localSheetId="2">'장비비'!$A$1:$AY$112</definedName>
    <definedName name="_xlnm.Print_Area" localSheetId="3">'재료비'!$A$1:$L$15</definedName>
    <definedName name="_xlnm.Print_Area" localSheetId="4">'토사'!$A$1:$AY$110</definedName>
    <definedName name="_xlnm.Print_Area" localSheetId="7">'토사(배수공)'!$A$1:$AY$61</definedName>
    <definedName name="_xlnm.Print_Area" localSheetId="5">'풍화암'!$A$1:$AY$110</definedName>
    <definedName name="_xlnm.Print_Titles" localSheetId="6">'연암'!$1:$1</definedName>
    <definedName name="_xlnm.Print_Titles" localSheetId="4">'토사'!$1:$1</definedName>
    <definedName name="_xlnm.Print_Titles" localSheetId="7">'토사(배수공)'!$1:$1</definedName>
    <definedName name="_xlnm.Print_Titles" localSheetId="5">'풍화암'!$1:$1</definedName>
  </definedNames>
  <calcPr fullCalcOnLoad="1"/>
</workbook>
</file>

<file path=xl/sharedStrings.xml><?xml version="1.0" encoding="utf-8"?>
<sst xmlns="http://schemas.openxmlformats.org/spreadsheetml/2006/main" count="1142" uniqueCount="472">
  <si>
    <t>배관공</t>
  </si>
  <si>
    <t>도장공(모래분사공)</t>
  </si>
  <si>
    <t>착암공</t>
  </si>
  <si>
    <t>보링공(지질조사)</t>
  </si>
  <si>
    <t>작업반장</t>
  </si>
  <si>
    <t>특별인부</t>
  </si>
  <si>
    <t>보통인부</t>
  </si>
  <si>
    <t>건설기계운전기사</t>
  </si>
  <si>
    <t>건설기계조장</t>
  </si>
  <si>
    <t>운전사(운반차)</t>
  </si>
  <si>
    <t>운전사(기  계)</t>
  </si>
  <si>
    <t>건설기계운전조수</t>
  </si>
  <si>
    <t>기계공</t>
  </si>
  <si>
    <t>중급 기술자</t>
  </si>
  <si>
    <t>철근공</t>
  </si>
  <si>
    <t>적용노임</t>
  </si>
  <si>
    <t>직 종 명</t>
  </si>
  <si>
    <t>=노임×16×25/8/12/20</t>
  </si>
  <si>
    <t xml:space="preserve">휘발유 : </t>
  </si>
  <si>
    <t>원</t>
  </si>
  <si>
    <t>경  유 :</t>
  </si>
  <si>
    <t xml:space="preserve">환  율 : </t>
  </si>
  <si>
    <t>-시간당 천공 길이</t>
  </si>
  <si>
    <t>Q=</t>
  </si>
  <si>
    <t>(M/HR)</t>
  </si>
  <si>
    <t>계</t>
  </si>
  <si>
    <t>=</t>
  </si>
  <si>
    <t>+</t>
  </si>
  <si>
    <t>%</t>
  </si>
  <si>
    <t>품        명</t>
  </si>
  <si>
    <t>규        격</t>
  </si>
  <si>
    <t>단 위</t>
  </si>
  <si>
    <t>비        고</t>
  </si>
  <si>
    <t>EA</t>
  </si>
  <si>
    <t>가) 장 비 조 합</t>
  </si>
  <si>
    <t>1)</t>
  </si>
  <si>
    <r>
      <t>m</t>
    </r>
    <r>
      <rPr>
        <vertAlign val="superscript"/>
        <sz val="10"/>
        <rFont val="돋움"/>
        <family val="3"/>
      </rPr>
      <t>3</t>
    </r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</si>
  <si>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</si>
  <si>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</si>
  <si>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t>/</t>
  </si>
  <si>
    <t>경   비:</t>
  </si>
  <si>
    <t>2)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</si>
  <si>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</si>
  <si>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재료비:</t>
  </si>
  <si>
    <t>노무비:</t>
  </si>
  <si>
    <t>경   비:</t>
  </si>
  <si>
    <t>에어 호스(50MM)</t>
  </si>
  <si>
    <t>4)</t>
  </si>
  <si>
    <t>재료비</t>
  </si>
  <si>
    <t>BUTTON BIT(105MM)</t>
  </si>
  <si>
    <t>물가시세표 (NAILING 공법)</t>
  </si>
  <si>
    <t>금  액(￦)</t>
  </si>
  <si>
    <t>산출근거</t>
  </si>
  <si>
    <t>이형철근(고강도)</t>
  </si>
  <si>
    <r>
      <t xml:space="preserve">간 </t>
    </r>
    <r>
      <rPr>
        <sz val="11"/>
        <rFont val="굴림체"/>
        <family val="3"/>
      </rPr>
      <t xml:space="preserve">  격   재</t>
    </r>
  </si>
  <si>
    <r>
      <t xml:space="preserve">시 </t>
    </r>
    <r>
      <rPr>
        <sz val="11"/>
        <rFont val="굴림체"/>
        <family val="3"/>
      </rPr>
      <t xml:space="preserve">  멘   트</t>
    </r>
  </si>
  <si>
    <r>
      <t>k</t>
    </r>
    <r>
      <rPr>
        <sz val="11"/>
        <rFont val="굴림체"/>
        <family val="3"/>
      </rPr>
      <t>g</t>
    </r>
  </si>
  <si>
    <t>유 동 화 제</t>
  </si>
  <si>
    <r>
      <t>N</t>
    </r>
    <r>
      <rPr>
        <sz val="11"/>
        <rFont val="굴림체"/>
        <family val="3"/>
      </rPr>
      <t>N-99R</t>
    </r>
  </si>
  <si>
    <t>배수파이프</t>
  </si>
  <si>
    <t>PVC Φ50M/M</t>
  </si>
  <si>
    <t>M</t>
  </si>
  <si>
    <r>
      <t xml:space="preserve">연 </t>
    </r>
    <r>
      <rPr>
        <sz val="11"/>
        <rFont val="굴림체"/>
        <family val="3"/>
      </rPr>
      <t>결 소 켓</t>
    </r>
  </si>
  <si>
    <r>
      <t>E</t>
    </r>
    <r>
      <rPr>
        <sz val="11"/>
        <rFont val="굴림체"/>
        <family val="3"/>
      </rPr>
      <t>A</t>
    </r>
  </si>
  <si>
    <r>
      <t>B</t>
    </r>
    <r>
      <rPr>
        <sz val="11"/>
        <rFont val="굴림체"/>
        <family val="3"/>
      </rPr>
      <t>UTTON BIT</t>
    </r>
  </si>
  <si>
    <r>
      <t>1</t>
    </r>
    <r>
      <rPr>
        <sz val="11"/>
        <rFont val="굴림체"/>
        <family val="3"/>
      </rPr>
      <t>05MM</t>
    </r>
  </si>
  <si>
    <t>(EA/M)</t>
  </si>
  <si>
    <t>EA</t>
  </si>
  <si>
    <t>토사</t>
  </si>
  <si>
    <t>소   계</t>
  </si>
  <si>
    <t>중급기술자:</t>
  </si>
  <si>
    <t>표품 P.152</t>
  </si>
  <si>
    <t>인</t>
  </si>
  <si>
    <t>보   링  공:</t>
  </si>
  <si>
    <t>특별  인부:</t>
  </si>
  <si>
    <t>1.토사 천공(M당)</t>
  </si>
  <si>
    <t>소     계</t>
  </si>
  <si>
    <t>×</t>
  </si>
  <si>
    <t>재료비</t>
  </si>
  <si>
    <t>노무비</t>
  </si>
  <si>
    <t>경   비</t>
  </si>
  <si>
    <t>합   계</t>
  </si>
  <si>
    <t>2.NAILING 설치</t>
  </si>
  <si>
    <t>비  고</t>
  </si>
  <si>
    <t>-NAILING 설치</t>
  </si>
  <si>
    <t>L=</t>
  </si>
  <si>
    <t>M</t>
  </si>
  <si>
    <t>(공당)</t>
  </si>
  <si>
    <t>재료비:</t>
  </si>
  <si>
    <t>2)전선관(16MM)</t>
  </si>
  <si>
    <t>재료비:</t>
  </si>
  <si>
    <t>3)간격재(2M마다)</t>
  </si>
  <si>
    <t>재료비:</t>
  </si>
  <si>
    <t>보통 인부:</t>
  </si>
  <si>
    <t>조립</t>
  </si>
  <si>
    <t>철근공</t>
  </si>
  <si>
    <t>보통인부</t>
  </si>
  <si>
    <t>가공</t>
  </si>
  <si>
    <t>인/톤</t>
  </si>
  <si>
    <t>단위중량</t>
  </si>
  <si>
    <t>철  근  공:</t>
  </si>
  <si>
    <t>5)잡자재비(재료비의%)</t>
  </si>
  <si>
    <t>EA</t>
  </si>
  <si>
    <t>견적서</t>
  </si>
  <si>
    <t>2)너트</t>
  </si>
  <si>
    <t>3)인원편성</t>
  </si>
  <si>
    <t>표품p.152</t>
  </si>
  <si>
    <t>보통인부</t>
  </si>
  <si>
    <t>공/인</t>
  </si>
  <si>
    <t>보통 인부:</t>
  </si>
  <si>
    <t>4)잡자재비(재료비의%)</t>
  </si>
  <si>
    <t>m/hr</t>
  </si>
  <si>
    <t>3.14/4×</t>
  </si>
  <si>
    <t xml:space="preserve">cement </t>
  </si>
  <si>
    <t>혼화제(고유동화제)</t>
  </si>
  <si>
    <t>kg</t>
  </si>
  <si>
    <t>소요량: T=</t>
  </si>
  <si>
    <t>장비 사용</t>
  </si>
  <si>
    <t>재료비</t>
  </si>
  <si>
    <t>시멘트:</t>
  </si>
  <si>
    <t>혼화제:</t>
  </si>
  <si>
    <t>가)</t>
  </si>
  <si>
    <t>나)</t>
  </si>
  <si>
    <t>그라우팅 믹서(190×2ℓ)</t>
  </si>
  <si>
    <t>Q</t>
  </si>
  <si>
    <r>
      <t>(HR/M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</si>
  <si>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t>경 비:</t>
  </si>
  <si>
    <t>그라우팅 펌프(30~60ℓ)/MIN</t>
  </si>
  <si>
    <t>경 비:</t>
  </si>
  <si>
    <t>3)</t>
  </si>
  <si>
    <t>발전기(50KW)</t>
  </si>
  <si>
    <t>4)</t>
  </si>
  <si>
    <t>인원편성</t>
  </si>
  <si>
    <t>중급기술자:</t>
  </si>
  <si>
    <t>보통  인부:</t>
  </si>
  <si>
    <t>중급기술자</t>
  </si>
  <si>
    <t>특별인부</t>
  </si>
  <si>
    <t>보통인부</t>
  </si>
  <si>
    <t>5)</t>
  </si>
  <si>
    <t>6) 인원편성</t>
  </si>
  <si>
    <t>재료비:</t>
  </si>
  <si>
    <t>노무비:</t>
  </si>
  <si>
    <t>경   비:</t>
  </si>
  <si>
    <t>크레인(25TON)</t>
  </si>
  <si>
    <t>단위보정(공당단가)</t>
  </si>
  <si>
    <t>총     계</t>
  </si>
  <si>
    <r>
      <t>4)시멘트 페이스트 주입 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공당)</t>
    </r>
  </si>
  <si>
    <t xml:space="preserve">3)플레이트 및 너트 설치 </t>
  </si>
  <si>
    <t>산    출    근    거</t>
  </si>
  <si>
    <t>산    출    근    거</t>
  </si>
  <si>
    <t>재료비</t>
  </si>
  <si>
    <t>노무비</t>
  </si>
  <si>
    <t>경   비</t>
  </si>
  <si>
    <t>-시간당 천공 길이</t>
  </si>
  <si>
    <t>-장비 이동 및 장착시간 = 10분(드릴웨건, 공기 압축기 제외)</t>
  </si>
  <si>
    <t>토사</t>
  </si>
  <si>
    <t>계</t>
  </si>
  <si>
    <t>가) 장 비 조 합</t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</si>
  <si>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</si>
  <si>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</si>
  <si>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</si>
  <si>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에어 호스(50MM)</t>
  </si>
  <si>
    <t>표품 P.152</t>
  </si>
  <si>
    <t>×</t>
  </si>
  <si>
    <t>(EA/M)</t>
  </si>
  <si>
    <t>중급기술자:</t>
  </si>
  <si>
    <t>보   링  공:</t>
  </si>
  <si>
    <t>특별  인부:</t>
  </si>
  <si>
    <t>소     계</t>
  </si>
  <si>
    <t>2.NAILING 설치</t>
  </si>
  <si>
    <t>-NAILING 설치</t>
  </si>
  <si>
    <t>(공당)</t>
  </si>
  <si>
    <t>단위중량</t>
  </si>
  <si>
    <t>2)전선관(16MM)</t>
  </si>
  <si>
    <t>3)간격재(2M마다)</t>
  </si>
  <si>
    <t>가공</t>
  </si>
  <si>
    <t>보통 인부:</t>
  </si>
  <si>
    <t>인/톤</t>
  </si>
  <si>
    <t>철  근  공:</t>
  </si>
  <si>
    <t>조립</t>
  </si>
  <si>
    <t>5)잡자재비(재료비의%)</t>
  </si>
  <si>
    <t xml:space="preserve">3)플레이트 및 너트 설치 </t>
  </si>
  <si>
    <t>2)너트</t>
  </si>
  <si>
    <t>3)인원편성</t>
  </si>
  <si>
    <t>표품p.152</t>
  </si>
  <si>
    <t>공/인</t>
  </si>
  <si>
    <t>4)잡자재비(재료비의%)</t>
  </si>
  <si>
    <r>
      <t>4)시멘트 페이스트 주입 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공당)</t>
    </r>
  </si>
  <si>
    <t>소요량: T=</t>
  </si>
  <si>
    <t>3.14/4×</t>
  </si>
  <si>
    <r>
      <t>m</t>
    </r>
    <r>
      <rPr>
        <vertAlign val="superscript"/>
        <sz val="10"/>
        <rFont val="돋움"/>
        <family val="3"/>
      </rPr>
      <t>3</t>
    </r>
  </si>
  <si>
    <t xml:space="preserve">cement </t>
  </si>
  <si>
    <t>kg</t>
  </si>
  <si>
    <t>혼화제(고유동화제)</t>
  </si>
  <si>
    <t>가)</t>
  </si>
  <si>
    <t>시멘트:</t>
  </si>
  <si>
    <t>혼화제:</t>
  </si>
  <si>
    <t>나)</t>
  </si>
  <si>
    <t>장비 사용</t>
  </si>
  <si>
    <r>
      <t>(HR/M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</si>
  <si>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t>그라우팅 믹서(190×2ℓ)</t>
  </si>
  <si>
    <t>경 비:</t>
  </si>
  <si>
    <t>그라우팅 펌프(30~60ℓ)/MIN</t>
  </si>
  <si>
    <t>발전기(50KW)</t>
  </si>
  <si>
    <t>소   계</t>
  </si>
  <si>
    <t>인원편성</t>
  </si>
  <si>
    <t>중급기술자</t>
  </si>
  <si>
    <t>보통  인부:</t>
  </si>
  <si>
    <t>원</t>
  </si>
  <si>
    <t>φ29, kg당</t>
  </si>
  <si>
    <t>1.장비비</t>
  </si>
  <si>
    <t>×</t>
  </si>
  <si>
    <r>
      <t>10</t>
    </r>
    <r>
      <rPr>
        <vertAlign val="superscript"/>
        <sz val="10"/>
        <rFont val="돋움"/>
        <family val="3"/>
      </rPr>
      <t>-7</t>
    </r>
  </si>
  <si>
    <t>=</t>
  </si>
  <si>
    <t>공기 압축기(이동식,10.3M3/MIN)  (시간당)</t>
  </si>
  <si>
    <t>공기 압축기</t>
  </si>
  <si>
    <t>경  비:</t>
  </si>
  <si>
    <t>1)</t>
  </si>
  <si>
    <t>2)</t>
  </si>
  <si>
    <t>경  유(13.9ℓ)</t>
  </si>
  <si>
    <t>재료비:</t>
  </si>
  <si>
    <t>3)</t>
  </si>
  <si>
    <t>잡  유(주연료의 %)</t>
  </si>
  <si>
    <t>재료비:</t>
  </si>
  <si>
    <t>4)</t>
  </si>
  <si>
    <t>중기 운전 기사</t>
  </si>
  <si>
    <t>대</t>
  </si>
  <si>
    <t>인</t>
  </si>
  <si>
    <t>노무비:</t>
  </si>
  <si>
    <t>소   계</t>
  </si>
  <si>
    <t>나)</t>
  </si>
  <si>
    <t>그라우팅 믹서 190×2ℓ(시간당)</t>
  </si>
  <si>
    <t>그라우팅 믹서 190×2ℓ</t>
  </si>
  <si>
    <t>1)</t>
  </si>
  <si>
    <t>경   비:</t>
  </si>
  <si>
    <t>다)</t>
  </si>
  <si>
    <t>그라우팅 펌프 30~60ℓ/MIN  (시간당)</t>
  </si>
  <si>
    <t>그라우팅 펌프 30~60ℓ/MIN</t>
  </si>
  <si>
    <t>경   비:</t>
  </si>
  <si>
    <t>대</t>
  </si>
  <si>
    <t>대</t>
  </si>
  <si>
    <t>라)</t>
  </si>
  <si>
    <t>발전기50KW  (시간당)</t>
  </si>
  <si>
    <t>발전기</t>
  </si>
  <si>
    <t>대</t>
  </si>
  <si>
    <t>경   비:</t>
  </si>
  <si>
    <t>2)</t>
  </si>
  <si>
    <t>경  유(13.2ℓ)</t>
  </si>
  <si>
    <t>재료비:</t>
  </si>
  <si>
    <t>4)운전사 (기계)</t>
  </si>
  <si>
    <t>노무비:</t>
  </si>
  <si>
    <t>대</t>
  </si>
  <si>
    <t>마)</t>
  </si>
  <si>
    <r>
      <t>크로울러 드릴 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  (시간당)</t>
    </r>
  </si>
  <si>
    <t>크로울러 드릴</t>
  </si>
  <si>
    <t>경  비:</t>
  </si>
  <si>
    <t>중기 운전사</t>
  </si>
  <si>
    <t>조 수</t>
  </si>
  <si>
    <t>중기 반장</t>
  </si>
  <si>
    <t>바)</t>
  </si>
  <si>
    <t>에어 호스(50KW)  (시간당)</t>
  </si>
  <si>
    <t>에어 호스</t>
  </si>
  <si>
    <t>사)</t>
  </si>
  <si>
    <t>크레인</t>
  </si>
  <si>
    <t xml:space="preserve">크레인 </t>
  </si>
  <si>
    <t>TON  (시간당)</t>
  </si>
  <si>
    <t>경  비:</t>
  </si>
  <si>
    <t>경  유(12.6ℓ)</t>
  </si>
  <si>
    <t>산    출    근    거</t>
  </si>
  <si>
    <t>재료비</t>
  </si>
  <si>
    <t>노무비</t>
  </si>
  <si>
    <t>경   비</t>
  </si>
  <si>
    <t>합   계</t>
  </si>
  <si>
    <t>비  고</t>
  </si>
  <si>
    <t>-시간당 천공 길이</t>
  </si>
  <si>
    <t>Q=</t>
  </si>
  <si>
    <t>(M/HR)</t>
  </si>
  <si>
    <t>=</t>
  </si>
  <si>
    <t>계</t>
  </si>
  <si>
    <t>가) 장 비 조 합</t>
  </si>
  <si>
    <t>1)</t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</si>
  <si>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</si>
  <si>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</si>
  <si>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t>/</t>
  </si>
  <si>
    <t>경   비:</t>
  </si>
  <si>
    <t>2)</t>
  </si>
  <si>
    <t>크레인(25TON)</t>
  </si>
  <si>
    <t>재료비:</t>
  </si>
  <si>
    <t>노무비:</t>
  </si>
  <si>
    <t>3)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</si>
  <si>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</si>
  <si>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4)</t>
  </si>
  <si>
    <t>에어 호스(50MM)</t>
  </si>
  <si>
    <t>5)</t>
  </si>
  <si>
    <t>BUTTON BIT(105MM)</t>
  </si>
  <si>
    <t>표품 P.152</t>
  </si>
  <si>
    <t>×</t>
  </si>
  <si>
    <t>(EA/M)</t>
  </si>
  <si>
    <t>EA</t>
  </si>
  <si>
    <t>6) 인원편성</t>
  </si>
  <si>
    <t>중급기술자:</t>
  </si>
  <si>
    <t>인</t>
  </si>
  <si>
    <t>보   링  공:</t>
  </si>
  <si>
    <t>특별  인부:</t>
  </si>
  <si>
    <t>소     계</t>
  </si>
  <si>
    <t>단위보정(공당단가)</t>
  </si>
  <si>
    <t>2.NAILING 설치</t>
  </si>
  <si>
    <t>-NAILING 설치</t>
  </si>
  <si>
    <t>L=</t>
  </si>
  <si>
    <t>M</t>
  </si>
  <si>
    <t>(공당)</t>
  </si>
  <si>
    <t>단위중량</t>
  </si>
  <si>
    <t>2)전선관(16MM)</t>
  </si>
  <si>
    <t>3)간격재(2M마다)</t>
  </si>
  <si>
    <t>가공</t>
  </si>
  <si>
    <t>보통 인부:</t>
  </si>
  <si>
    <t>철근공</t>
  </si>
  <si>
    <t>인/톤</t>
  </si>
  <si>
    <t>철  근  공:</t>
  </si>
  <si>
    <t>보통인부</t>
  </si>
  <si>
    <t>조립</t>
  </si>
  <si>
    <t>5)잡자재비(재료비의%)</t>
  </si>
  <si>
    <t>%</t>
  </si>
  <si>
    <t xml:space="preserve">3)플레이트 및 너트 설치 </t>
  </si>
  <si>
    <t>2)너트</t>
  </si>
  <si>
    <t>3)인원편성</t>
  </si>
  <si>
    <t>표품p.152</t>
  </si>
  <si>
    <t>공/인</t>
  </si>
  <si>
    <t>4)잡자재비(재료비의%)</t>
  </si>
  <si>
    <r>
      <t>4)시멘트 페이스트 주입 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공당)</t>
    </r>
  </si>
  <si>
    <t>소요량: T=</t>
  </si>
  <si>
    <t>3.14/4×</t>
  </si>
  <si>
    <r>
      <t>m</t>
    </r>
    <r>
      <rPr>
        <vertAlign val="superscript"/>
        <sz val="10"/>
        <rFont val="돋움"/>
        <family val="3"/>
      </rPr>
      <t>3</t>
    </r>
  </si>
  <si>
    <t xml:space="preserve">cement </t>
  </si>
  <si>
    <t>kg</t>
  </si>
  <si>
    <t>혼화제(고유동화제)</t>
  </si>
  <si>
    <t>가)</t>
  </si>
  <si>
    <t>시멘트:</t>
  </si>
  <si>
    <t>혼화제:</t>
  </si>
  <si>
    <t>나)</t>
  </si>
  <si>
    <t>장비 사용</t>
  </si>
  <si>
    <t>Q</t>
  </si>
  <si>
    <r>
      <t>(HR/M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</si>
  <si>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t>그라우팅 믹서(190×2ℓ)</t>
  </si>
  <si>
    <t>경 비:</t>
  </si>
  <si>
    <t>그라우팅 펌프(30~60ℓ)/MIN</t>
  </si>
  <si>
    <t>발전기(50KW)</t>
  </si>
  <si>
    <t>소   계</t>
  </si>
  <si>
    <t>인원편성</t>
  </si>
  <si>
    <t>중급기술자</t>
  </si>
  <si>
    <t>보통  인부:</t>
  </si>
  <si>
    <t>특별인부</t>
  </si>
  <si>
    <t>총     계</t>
  </si>
  <si>
    <t>1.풍화암 천공(M당)</t>
  </si>
  <si>
    <t>풍화암</t>
  </si>
  <si>
    <t>연암</t>
  </si>
  <si>
    <t>연암</t>
  </si>
  <si>
    <t>연암</t>
  </si>
  <si>
    <t>4)철근가공(두부)</t>
  </si>
  <si>
    <t>견적</t>
  </si>
  <si>
    <t>원/</t>
  </si>
  <si>
    <t>공</t>
  </si>
  <si>
    <t>5)인원편성</t>
  </si>
  <si>
    <t>5)인원편성</t>
  </si>
  <si>
    <t>6)잡자재비(재료비의%)</t>
  </si>
  <si>
    <t>-</t>
  </si>
  <si>
    <t>-</t>
  </si>
  <si>
    <t>견적서</t>
  </si>
  <si>
    <t>전  선  관</t>
  </si>
  <si>
    <t>너      트</t>
  </si>
  <si>
    <t>플 레 이 트</t>
  </si>
  <si>
    <t>공당</t>
  </si>
  <si>
    <t>산    출    근    거</t>
  </si>
  <si>
    <t>재료비</t>
  </si>
  <si>
    <t>노무비</t>
  </si>
  <si>
    <t>경   비</t>
  </si>
  <si>
    <t>합   계</t>
  </si>
  <si>
    <t>비  고</t>
  </si>
  <si>
    <t>1.토사 천공(M당)</t>
  </si>
  <si>
    <t>-시간당 천공 길이</t>
  </si>
  <si>
    <t>Q=</t>
  </si>
  <si>
    <t>(M/HR)</t>
  </si>
  <si>
    <t>-장비 이동 및 장착시간 = 10분(드릴웨건, 공기 압축기 제외)</t>
  </si>
  <si>
    <t>=</t>
  </si>
  <si>
    <t>토사</t>
  </si>
  <si>
    <t>계</t>
  </si>
  <si>
    <t>+</t>
  </si>
  <si>
    <t>가) 장 비 조 합</t>
  </si>
  <si>
    <t>1)</t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</si>
  <si>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</si>
  <si>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</si>
  <si>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t>/</t>
  </si>
  <si>
    <t>경   비:</t>
  </si>
  <si>
    <t>2)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</si>
  <si>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</si>
  <si>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재료비:</t>
  </si>
  <si>
    <t>노무비:</t>
  </si>
  <si>
    <t>3)</t>
  </si>
  <si>
    <t>에어 호스(50MM)</t>
  </si>
  <si>
    <t>4)</t>
  </si>
  <si>
    <t>BUTTON BIT(105MM)</t>
  </si>
  <si>
    <t>×</t>
  </si>
  <si>
    <t>(EA/M)</t>
  </si>
  <si>
    <t>EA</t>
  </si>
  <si>
    <t>5) 인원편성</t>
  </si>
  <si>
    <t>중급기술자:</t>
  </si>
  <si>
    <t>인</t>
  </si>
  <si>
    <t>보   링  공:</t>
  </si>
  <si>
    <t>특별  인부:</t>
  </si>
  <si>
    <t>소     계</t>
  </si>
  <si>
    <t>단위보정(공당단가)</t>
  </si>
  <si>
    <t>2.수평배수공 가공조립 및 삽입(Φ50M/M)</t>
  </si>
  <si>
    <t xml:space="preserve">배수파이프 </t>
  </si>
  <si>
    <t>(PVC Φ50M/M)</t>
  </si>
  <si>
    <t>연결소켓</t>
  </si>
  <si>
    <t>3) 인원편성</t>
  </si>
  <si>
    <t>배  관 공:</t>
  </si>
  <si>
    <t>표준품셈 P.650</t>
  </si>
  <si>
    <t>특별인부:</t>
  </si>
  <si>
    <t xml:space="preserve">배관공 </t>
  </si>
  <si>
    <t>인/공</t>
  </si>
  <si>
    <t>보통인부:</t>
  </si>
  <si>
    <t>특별인부</t>
  </si>
  <si>
    <t>보통인부</t>
  </si>
  <si>
    <t>잡자재비(재료비의%)</t>
  </si>
  <si>
    <t>%</t>
  </si>
  <si>
    <t>총     계</t>
  </si>
  <si>
    <t>D 16MM</t>
  </si>
  <si>
    <t>수량</t>
  </si>
  <si>
    <t>단위</t>
  </si>
  <si>
    <t>재   료   비</t>
  </si>
  <si>
    <t>노   무   비</t>
  </si>
  <si>
    <t>경         비</t>
  </si>
  <si>
    <t>합         계</t>
  </si>
  <si>
    <t>단 가</t>
  </si>
  <si>
    <t>금   액</t>
  </si>
  <si>
    <t>종        별</t>
  </si>
  <si>
    <t>규      격</t>
  </si>
  <si>
    <t>제      호표</t>
  </si>
  <si>
    <t>토     사</t>
  </si>
  <si>
    <t>L=4.0M</t>
  </si>
  <si>
    <t>공</t>
  </si>
  <si>
    <t>L=6.0M</t>
  </si>
  <si>
    <t>L=8.0M</t>
  </si>
  <si>
    <t>L=10.0M</t>
  </si>
  <si>
    <t>L=12.0M</t>
  </si>
  <si>
    <t>풍 화 암</t>
  </si>
  <si>
    <t>연     암</t>
  </si>
  <si>
    <t>물가자료9월(p.43)</t>
  </si>
  <si>
    <t>물가자료9월(p.112)</t>
  </si>
  <si>
    <t>물가자료9월(p.570)</t>
  </si>
  <si>
    <t>물가자료9월(p.571)</t>
  </si>
  <si>
    <r>
      <t>물가자료9월(p.889)</t>
    </r>
  </si>
  <si>
    <t>물가자료9월(p.123)</t>
  </si>
  <si>
    <t>원/＄ (2005. 9. 1 최종고시 매매기준율)</t>
  </si>
  <si>
    <t>1.연암 천공(M당)</t>
  </si>
  <si>
    <t>1)이형철근(고강도), Φ29MM</t>
  </si>
  <si>
    <t xml:space="preserve"> TEXSOL NAILING (D29mm/공) 크레인25Ton</t>
  </si>
  <si>
    <t>150×150×6T</t>
  </si>
  <si>
    <t>29MM</t>
  </si>
  <si>
    <t>표품p.1144</t>
  </si>
  <si>
    <t>표품 P.1143</t>
  </si>
  <si>
    <t>표품 P.1143</t>
  </si>
  <si>
    <t>표품p.1161</t>
  </si>
  <si>
    <t>(0.105^2-0.029^2)</t>
  </si>
  <si>
    <t>풍화암</t>
  </si>
  <si>
    <t>1)플레이트(150×150×6T)</t>
  </si>
  <si>
    <t>kg/m</t>
  </si>
  <si>
    <t>2006년 상반기</t>
  </si>
  <si>
    <t>원/＄ (2006. 1. 2 최종고시 매매기준율)</t>
  </si>
  <si>
    <t>[2006년도 01월기준]</t>
  </si>
  <si>
    <t>[2006년 01월 기준]</t>
  </si>
</sst>
</file>

<file path=xl/styles.xml><?xml version="1.0" encoding="utf-8"?>
<styleSheet xmlns="http://schemas.openxmlformats.org/spreadsheetml/2006/main">
  <numFmts count="5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0.000"/>
    <numFmt numFmtId="180" formatCode="0.00_);[Red]\(0.00\)"/>
    <numFmt numFmtId="181" formatCode="0.00000000000000_);[Red]\(0.00000000000000\)"/>
    <numFmt numFmtId="182" formatCode="0.000000000000000_);[Red]\(0.0000000000000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mm&quot;월&quot;\ dd&quot;일&quot;"/>
    <numFmt numFmtId="195" formatCode="_-* #,##0.0_-;\-* #,##0.0_-;_-* &quot;-&quot;_-;_-@_-"/>
    <numFmt numFmtId="196" formatCode="_ * #,##0.00_ ;_ * \-#,##0.00_ ;_ * &quot;-&quot;_ ;_ @_ "/>
    <numFmt numFmtId="197" formatCode="_ * #,##0_ ;_ * \-#,##0_ ;_ * &quot;-&quot;_ ;_ @_ "/>
    <numFmt numFmtId="198" formatCode="_ * #,##0.0_ ;_ * \-#,##0.0_ ;_ * &quot;-&quot;_ ;_ @_ "/>
    <numFmt numFmtId="199" formatCode="0.0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0000000_-;\-* #,##0.00000000_-;_-* &quot;-&quot;??_-;_-@_-"/>
    <numFmt numFmtId="206" formatCode="_-* #,##0.000000000_-;\-* #,##0.000000000_-;_-* &quot;-&quot;??_-;_-@_-"/>
    <numFmt numFmtId="207" formatCode="_-* #,##0.0000000000_-;\-* #,##0.0000000000_-;_-* &quot;-&quot;??_-;_-@_-"/>
    <numFmt numFmtId="208" formatCode="_-* #,##0.00000000000_-;\-* #,##0.00000000000_-;_-* &quot;-&quot;??_-;_-@_-"/>
    <numFmt numFmtId="209" formatCode="_-* #,##0.000000000000_-;\-* #,##0.000000000000_-;_-* &quot;-&quot;??_-;_-@_-"/>
    <numFmt numFmtId="210" formatCode="_-* #,##0.0000000000000_-;\-* #,##0.0000000000000_-;_-* &quot;-&quot;??_-;_-@_-"/>
    <numFmt numFmtId="211" formatCode="_-* #,##0.00000000000000_-;\-* #,##0.00000000000000_-;_-* &quot;-&quot;??_-;_-@_-"/>
    <numFmt numFmtId="212" formatCode="_-* #,##0.000000000000000_-;\-* #,##0.000000000000000_-;_-* &quot;-&quot;??_-;_-@_-"/>
    <numFmt numFmtId="213" formatCode="_-* #,##0.0000000000000000_-;\-* #,##0.0000000000000000_-;_-* &quot;-&quot;??_-;_-@_-"/>
    <numFmt numFmtId="214" formatCode="_-* #,##0.000_-;\-* #,##0.000_-;_-* &quot;-&quot;???_-;_-@_-"/>
    <numFmt numFmtId="215" formatCode="_-* #,##0.0_-;\-* #,##0.0_-;_-* &quot;-&quot;?_-;_-@_-"/>
    <numFmt numFmtId="216" formatCode="_-* #,##0.00_-;\-* #,##0.00_-;_-* &quot;-&quot;_-;_-@_-"/>
    <numFmt numFmtId="217" formatCode="_-* #,##0.0000_-;\-* #,##0.0000_-;_-* &quot;-&quot;????_-;_-@_-"/>
    <numFmt numFmtId="218" formatCode="_-* #,##0.0000_-;\-* #,##0.0000_-;_-* &quot;-&quot;_-;_-@_-"/>
    <numFmt numFmtId="219" formatCode="0.0_);[Red]\(0.0\)"/>
  </numFmts>
  <fonts count="16">
    <font>
      <sz val="10"/>
      <name val="바탕체"/>
      <family val="1"/>
    </font>
    <font>
      <sz val="10"/>
      <name val="굴림체"/>
      <family val="3"/>
    </font>
    <font>
      <sz val="8"/>
      <name val="바탕체"/>
      <family val="1"/>
    </font>
    <font>
      <sz val="10"/>
      <name val="돋움"/>
      <family val="3"/>
    </font>
    <font>
      <vertAlign val="superscript"/>
      <sz val="10"/>
      <name val="돋움"/>
      <family val="3"/>
    </font>
    <font>
      <sz val="11"/>
      <name val="굴림체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굴림체"/>
      <family val="3"/>
    </font>
    <font>
      <sz val="18"/>
      <name val="굴림체"/>
      <family val="3"/>
    </font>
    <font>
      <b/>
      <sz val="18"/>
      <name val="굴림체"/>
      <family val="3"/>
    </font>
    <font>
      <sz val="8"/>
      <name val="돋움"/>
      <family val="3"/>
    </font>
    <font>
      <sz val="9"/>
      <name val="굴림체"/>
      <family val="3"/>
    </font>
    <font>
      <sz val="11"/>
      <name val="돋움"/>
      <family val="3"/>
    </font>
    <font>
      <b/>
      <u val="single"/>
      <sz val="14"/>
      <name val="돋움"/>
      <family val="3"/>
    </font>
    <font>
      <u val="single"/>
      <sz val="18"/>
      <name val="굴림체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1" fontId="3" fillId="0" borderId="0" xfId="17" applyFont="1" applyAlignment="1">
      <alignment vertical="center"/>
    </xf>
    <xf numFmtId="0" fontId="5" fillId="0" borderId="0" xfId="21" applyFont="1" applyAlignment="1">
      <alignment horizontal="center" vertical="center"/>
      <protection/>
    </xf>
    <xf numFmtId="41" fontId="5" fillId="0" borderId="0" xfId="17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41" fontId="5" fillId="0" borderId="9" xfId="17" applyFont="1" applyBorder="1" applyAlignment="1">
      <alignment vertical="center"/>
    </xf>
    <xf numFmtId="0" fontId="5" fillId="0" borderId="10" xfId="21" applyFont="1" applyBorder="1" applyAlignment="1">
      <alignment vertical="center"/>
      <protection/>
    </xf>
    <xf numFmtId="0" fontId="5" fillId="0" borderId="11" xfId="21" applyFont="1" applyBorder="1" applyAlignment="1">
      <alignment horizontal="center" vertical="center"/>
      <protection/>
    </xf>
    <xf numFmtId="3" fontId="1" fillId="0" borderId="9" xfId="21" applyNumberFormat="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41" fontId="5" fillId="0" borderId="13" xfId="17" applyFont="1" applyBorder="1" applyAlignment="1">
      <alignment vertical="center"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vertical="center"/>
      <protection/>
    </xf>
    <xf numFmtId="0" fontId="5" fillId="0" borderId="16" xfId="21" applyFont="1" applyBorder="1" applyAlignment="1">
      <alignment horizontal="center" vertical="center"/>
      <protection/>
    </xf>
    <xf numFmtId="3" fontId="1" fillId="0" borderId="17" xfId="21" applyNumberFormat="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41" fontId="5" fillId="0" borderId="17" xfId="17" applyFont="1" applyBorder="1" applyAlignment="1">
      <alignment vertical="center"/>
    </xf>
    <xf numFmtId="0" fontId="5" fillId="0" borderId="18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vertical="center"/>
      <protection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41" fontId="3" fillId="0" borderId="23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41" fontId="0" fillId="0" borderId="24" xfId="17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99" fontId="11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2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99" fontId="3" fillId="0" borderId="0" xfId="0" applyNumberFormat="1" applyFont="1" applyBorder="1" applyAlignment="1" quotePrefix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 quotePrefix="1">
      <alignment vertical="center"/>
    </xf>
    <xf numFmtId="176" fontId="3" fillId="0" borderId="34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3" fillId="0" borderId="35" xfId="0" applyFont="1" applyBorder="1" applyAlignment="1">
      <alignment vertical="center"/>
    </xf>
    <xf numFmtId="195" fontId="3" fillId="0" borderId="36" xfId="17" applyNumberFormat="1" applyFont="1" applyBorder="1" applyAlignment="1">
      <alignment vertical="center"/>
    </xf>
    <xf numFmtId="195" fontId="3" fillId="0" borderId="34" xfId="17" applyNumberFormat="1" applyFont="1" applyBorder="1" applyAlignment="1">
      <alignment vertical="center"/>
    </xf>
    <xf numFmtId="195" fontId="0" fillId="0" borderId="35" xfId="17" applyNumberForma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41" fontId="0" fillId="0" borderId="24" xfId="17" applyBorder="1" applyAlignment="1">
      <alignment vertical="center"/>
    </xf>
    <xf numFmtId="195" fontId="0" fillId="0" borderId="35" xfId="17" applyNumberFormat="1" applyBorder="1" applyAlignment="1">
      <alignment vertical="center"/>
    </xf>
    <xf numFmtId="2" fontId="3" fillId="4" borderId="0" xfId="0" applyNumberFormat="1" applyFont="1" applyFill="1" applyBorder="1" applyAlignment="1">
      <alignment vertical="center"/>
    </xf>
    <xf numFmtId="41" fontId="0" fillId="0" borderId="0" xfId="17" applyFont="1" applyAlignment="1">
      <alignment/>
    </xf>
    <xf numFmtId="0" fontId="12" fillId="0" borderId="38" xfId="21" applyFont="1" applyBorder="1" applyAlignment="1">
      <alignment horizontal="center" vertical="center"/>
      <protection/>
    </xf>
    <xf numFmtId="41" fontId="0" fillId="0" borderId="0" xfId="17" applyAlignment="1">
      <alignment vertical="center"/>
    </xf>
    <xf numFmtId="194" fontId="3" fillId="0" borderId="0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41" fontId="3" fillId="2" borderId="0" xfId="17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95" fontId="3" fillId="0" borderId="23" xfId="17" applyNumberFormat="1" applyFont="1" applyBorder="1" applyAlignment="1">
      <alignment vertical="center"/>
    </xf>
    <xf numFmtId="195" fontId="3" fillId="0" borderId="0" xfId="17" applyNumberFormat="1" applyFon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195" fontId="3" fillId="0" borderId="35" xfId="17" applyNumberFormat="1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41" fontId="11" fillId="0" borderId="34" xfId="17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41" fontId="3" fillId="0" borderId="39" xfId="17" applyFont="1" applyBorder="1" applyAlignment="1">
      <alignment vertical="center"/>
    </xf>
    <xf numFmtId="41" fontId="0" fillId="0" borderId="40" xfId="17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95" fontId="3" fillId="0" borderId="39" xfId="17" applyNumberFormat="1" applyFont="1" applyBorder="1" applyAlignment="1">
      <alignment vertical="center"/>
    </xf>
    <xf numFmtId="195" fontId="0" fillId="0" borderId="40" xfId="17" applyNumberForma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95" fontId="3" fillId="0" borderId="11" xfId="17" applyNumberFormat="1" applyFont="1" applyBorder="1" applyAlignment="1">
      <alignment vertical="center"/>
    </xf>
    <xf numFmtId="195" fontId="3" fillId="0" borderId="42" xfId="17" applyNumberFormat="1" applyFont="1" applyBorder="1" applyAlignment="1">
      <alignment vertical="center"/>
    </xf>
    <xf numFmtId="195" fontId="0" fillId="0" borderId="43" xfId="17" applyNumberForma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41" fontId="0" fillId="0" borderId="0" xfId="17" applyBorder="1" applyAlignment="1">
      <alignment vertical="center"/>
    </xf>
    <xf numFmtId="0" fontId="11" fillId="0" borderId="24" xfId="0" applyFont="1" applyBorder="1" applyAlignment="1">
      <alignment vertical="center"/>
    </xf>
    <xf numFmtId="195" fontId="0" fillId="0" borderId="0" xfId="17" applyNumberForma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195" fontId="3" fillId="0" borderId="42" xfId="0" applyNumberFormat="1" applyFont="1" applyBorder="1" applyAlignment="1">
      <alignment vertical="center"/>
    </xf>
    <xf numFmtId="195" fontId="0" fillId="0" borderId="43" xfId="0" applyNumberForma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1" fontId="3" fillId="0" borderId="9" xfId="17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1" fontId="3" fillId="0" borderId="13" xfId="17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1" fontId="3" fillId="0" borderId="43" xfId="17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2" fontId="3" fillId="0" borderId="58" xfId="0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216" fontId="3" fillId="0" borderId="0" xfId="17" applyNumberFormat="1" applyFont="1" applyAlignment="1">
      <alignment vertical="center"/>
    </xf>
    <xf numFmtId="216" fontId="14" fillId="0" borderId="0" xfId="17" applyNumberFormat="1" applyFont="1" applyAlignment="1">
      <alignment horizontal="center" vertical="center"/>
    </xf>
    <xf numFmtId="216" fontId="3" fillId="0" borderId="53" xfId="17" applyNumberFormat="1" applyFont="1" applyBorder="1" applyAlignment="1">
      <alignment vertical="center"/>
    </xf>
    <xf numFmtId="216" fontId="3" fillId="0" borderId="0" xfId="17" applyNumberFormat="1" applyFont="1" applyBorder="1" applyAlignment="1">
      <alignment vertical="center"/>
    </xf>
    <xf numFmtId="216" fontId="5" fillId="0" borderId="0" xfId="17" applyNumberFormat="1" applyFont="1" applyAlignment="1">
      <alignment horizontal="centerContinuous" vertical="center"/>
    </xf>
    <xf numFmtId="216" fontId="1" fillId="0" borderId="0" xfId="17" applyNumberFormat="1" applyFont="1" applyAlignment="1">
      <alignment/>
    </xf>
    <xf numFmtId="216" fontId="5" fillId="0" borderId="2" xfId="17" applyNumberFormat="1" applyFont="1" applyBorder="1" applyAlignment="1">
      <alignment horizontal="center" vertical="center"/>
    </xf>
    <xf numFmtId="216" fontId="5" fillId="0" borderId="6" xfId="17" applyNumberFormat="1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41" fontId="3" fillId="0" borderId="61" xfId="17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41" fontId="3" fillId="0" borderId="62" xfId="17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41" fontId="3" fillId="0" borderId="21" xfId="17" applyFont="1" applyBorder="1" applyAlignment="1">
      <alignment vertical="center"/>
    </xf>
    <xf numFmtId="41" fontId="3" fillId="0" borderId="9" xfId="17" applyFont="1" applyBorder="1" applyAlignment="1">
      <alignment horizontal="center" vertical="center"/>
    </xf>
    <xf numFmtId="41" fontId="3" fillId="0" borderId="6" xfId="17" applyFont="1" applyBorder="1" applyAlignment="1">
      <alignment horizontal="center" vertical="center"/>
    </xf>
    <xf numFmtId="41" fontId="3" fillId="0" borderId="17" xfId="17" applyFont="1" applyBorder="1" applyAlignment="1">
      <alignment horizontal="center" vertical="center"/>
    </xf>
    <xf numFmtId="41" fontId="3" fillId="0" borderId="13" xfId="17" applyFont="1" applyBorder="1" applyAlignment="1">
      <alignment horizontal="center" vertical="center"/>
    </xf>
    <xf numFmtId="200" fontId="3" fillId="0" borderId="0" xfId="0" applyNumberFormat="1" applyFont="1" applyBorder="1" applyAlignment="1">
      <alignment vertical="center"/>
    </xf>
    <xf numFmtId="200" fontId="0" fillId="0" borderId="0" xfId="0" applyNumberFormat="1" applyBorder="1" applyAlignment="1">
      <alignment vertical="center"/>
    </xf>
    <xf numFmtId="41" fontId="0" fillId="0" borderId="0" xfId="17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41" fontId="3" fillId="0" borderId="63" xfId="17" applyFont="1" applyBorder="1" applyAlignment="1">
      <alignment vertical="center"/>
    </xf>
    <xf numFmtId="41" fontId="0" fillId="0" borderId="63" xfId="17" applyBorder="1" applyAlignment="1">
      <alignment vertical="center"/>
    </xf>
    <xf numFmtId="41" fontId="3" fillId="0" borderId="20" xfId="17" applyFont="1" applyBorder="1" applyAlignment="1">
      <alignment vertical="center"/>
    </xf>
    <xf numFmtId="41" fontId="0" fillId="0" borderId="24" xfId="17" applyNumberForma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216" fontId="3" fillId="0" borderId="0" xfId="0" applyNumberFormat="1" applyFont="1" applyBorder="1" applyAlignment="1">
      <alignment vertical="center"/>
    </xf>
    <xf numFmtId="216" fontId="0" fillId="0" borderId="0" xfId="0" applyNumberFormat="1" applyBorder="1" applyAlignment="1">
      <alignment vertical="center"/>
    </xf>
    <xf numFmtId="199" fontId="3" fillId="0" borderId="0" xfId="0" applyNumberFormat="1" applyFont="1" applyBorder="1" applyAlignment="1" quotePrefix="1">
      <alignment vertical="center"/>
    </xf>
    <xf numFmtId="9" fontId="3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178" fontId="3" fillId="0" borderId="0" xfId="0" applyNumberFormat="1" applyFont="1" applyBorder="1" applyAlignment="1" quotePrefix="1">
      <alignment vertical="center"/>
    </xf>
    <xf numFmtId="178" fontId="0" fillId="0" borderId="0" xfId="0" applyNumberFormat="1" applyBorder="1" applyAlignment="1">
      <alignment vertical="center"/>
    </xf>
    <xf numFmtId="199" fontId="3" fillId="2" borderId="0" xfId="0" applyNumberFormat="1" applyFont="1" applyFill="1" applyBorder="1" applyAlignment="1">
      <alignment vertical="center"/>
    </xf>
    <xf numFmtId="41" fontId="3" fillId="2" borderId="0" xfId="17" applyNumberFormat="1" applyFont="1" applyFill="1" applyBorder="1" applyAlignment="1">
      <alignment vertical="center"/>
    </xf>
    <xf numFmtId="41" fontId="0" fillId="0" borderId="0" xfId="17" applyNumberFormat="1" applyAlignment="1">
      <alignment vertical="center"/>
    </xf>
    <xf numFmtId="219" fontId="3" fillId="0" borderId="0" xfId="0" applyNumberFormat="1" applyFont="1" applyBorder="1" applyAlignment="1">
      <alignment vertical="center"/>
    </xf>
    <xf numFmtId="21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216" fontId="3" fillId="0" borderId="0" xfId="0" applyNumberFormat="1" applyFont="1" applyBorder="1" applyAlignment="1" quotePrefix="1">
      <alignment vertical="center"/>
    </xf>
    <xf numFmtId="0" fontId="11" fillId="2" borderId="0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41" fontId="3" fillId="0" borderId="23" xfId="17" applyNumberFormat="1" applyFont="1" applyBorder="1" applyAlignment="1">
      <alignment vertical="center"/>
    </xf>
    <xf numFmtId="41" fontId="3" fillId="0" borderId="0" xfId="17" applyNumberFormat="1" applyFont="1" applyBorder="1" applyAlignment="1">
      <alignment vertical="center"/>
    </xf>
    <xf numFmtId="195" fontId="3" fillId="0" borderId="23" xfId="17" applyNumberFormat="1" applyFont="1" applyBorder="1" applyAlignment="1">
      <alignment vertical="center"/>
    </xf>
    <xf numFmtId="195" fontId="3" fillId="0" borderId="0" xfId="17" applyNumberFormat="1" applyFon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1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1" fontId="3" fillId="0" borderId="65" xfId="17" applyFont="1" applyBorder="1" applyAlignment="1">
      <alignment horizontal="center" vertical="center"/>
    </xf>
    <xf numFmtId="41" fontId="3" fillId="0" borderId="68" xfId="17" applyFont="1" applyBorder="1" applyAlignment="1">
      <alignment horizontal="center" vertical="center"/>
    </xf>
    <xf numFmtId="41" fontId="0" fillId="0" borderId="64" xfId="17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1" fontId="3" fillId="0" borderId="23" xfId="17" applyFont="1" applyBorder="1" applyAlignment="1">
      <alignment vertical="center"/>
    </xf>
    <xf numFmtId="41" fontId="0" fillId="0" borderId="24" xfId="17" applyBorder="1" applyAlignment="1">
      <alignment vertical="center"/>
    </xf>
    <xf numFmtId="195" fontId="5" fillId="0" borderId="9" xfId="17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16" fontId="3" fillId="0" borderId="0" xfId="17" applyNumberFormat="1" applyFont="1" applyAlignment="1">
      <alignment horizontal="center" vertical="center"/>
    </xf>
    <xf numFmtId="41" fontId="3" fillId="0" borderId="0" xfId="17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94" fontId="3" fillId="0" borderId="0" xfId="0" applyNumberFormat="1" applyFont="1" applyBorder="1" applyAlignment="1" quotePrefix="1">
      <alignment vertical="center"/>
    </xf>
    <xf numFmtId="177" fontId="3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41" fontId="3" fillId="2" borderId="0" xfId="17" applyFont="1" applyFill="1" applyBorder="1" applyAlignment="1">
      <alignment vertical="center"/>
    </xf>
    <xf numFmtId="41" fontId="0" fillId="0" borderId="0" xfId="17" applyAlignment="1">
      <alignment vertical="center"/>
    </xf>
    <xf numFmtId="41" fontId="3" fillId="0" borderId="0" xfId="17" applyFont="1" applyBorder="1" applyAlignment="1">
      <alignment vertical="center"/>
    </xf>
    <xf numFmtId="0" fontId="0" fillId="0" borderId="0" xfId="0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216" fontId="3" fillId="2" borderId="0" xfId="17" applyNumberFormat="1" applyFont="1" applyFill="1" applyBorder="1" applyAlignment="1">
      <alignment vertical="center"/>
    </xf>
    <xf numFmtId="216" fontId="0" fillId="0" borderId="0" xfId="17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41" fontId="0" fillId="0" borderId="22" xfId="17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41" fontId="0" fillId="0" borderId="24" xfId="17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41" fontId="0" fillId="0" borderId="0" xfId="17" applyBorder="1" applyAlignment="1">
      <alignment vertical="center"/>
    </xf>
    <xf numFmtId="0" fontId="15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216" fontId="9" fillId="0" borderId="0" xfId="17" applyNumberFormat="1" applyFont="1" applyAlignment="1">
      <alignment horizontal="center" vertical="center"/>
    </xf>
    <xf numFmtId="0" fontId="5" fillId="0" borderId="0" xfId="21" applyAlignment="1">
      <alignment horizontal="center" vertical="center"/>
      <protection/>
    </xf>
    <xf numFmtId="41" fontId="11" fillId="0" borderId="0" xfId="17" applyFont="1" applyBorder="1" applyAlignment="1">
      <alignment vertical="center"/>
    </xf>
    <xf numFmtId="195" fontId="3" fillId="0" borderId="24" xfId="17" applyNumberFormat="1" applyFont="1" applyBorder="1" applyAlignment="1">
      <alignment vertical="center"/>
    </xf>
    <xf numFmtId="193" fontId="0" fillId="0" borderId="0" xfId="0" applyNumberFormat="1" applyBorder="1" applyAlignment="1">
      <alignment vertical="center"/>
    </xf>
    <xf numFmtId="41" fontId="0" fillId="0" borderId="64" xfId="17" applyBorder="1" applyAlignment="1">
      <alignment horizontal="center" vertical="center"/>
    </xf>
    <xf numFmtId="43" fontId="3" fillId="0" borderId="23" xfId="0" applyNumberFormat="1" applyFon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195" fontId="3" fillId="0" borderId="20" xfId="17" applyNumberFormat="1" applyFont="1" applyBorder="1" applyAlignment="1">
      <alignment vertical="center"/>
    </xf>
    <xf numFmtId="195" fontId="3" fillId="0" borderId="21" xfId="17" applyNumberFormat="1" applyFont="1" applyBorder="1" applyAlignment="1">
      <alignment vertical="center"/>
    </xf>
    <xf numFmtId="195" fontId="0" fillId="0" borderId="22" xfId="17" applyNumberForma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41" fontId="0" fillId="0" borderId="22" xfId="17" applyBorder="1" applyAlignment="1">
      <alignment vertical="center"/>
    </xf>
    <xf numFmtId="195" fontId="3" fillId="0" borderId="63" xfId="17" applyNumberFormat="1" applyFont="1" applyBorder="1" applyAlignment="1">
      <alignment vertical="center"/>
    </xf>
    <xf numFmtId="195" fontId="0" fillId="0" borderId="63" xfId="17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41" fontId="3" fillId="0" borderId="0" xfId="0" applyNumberFormat="1" applyFont="1" applyBorder="1" applyAlignment="1" quotePrefix="1">
      <alignment vertical="center"/>
    </xf>
    <xf numFmtId="41" fontId="0" fillId="0" borderId="0" xfId="0" applyNumberFormat="1" applyBorder="1" applyAlignment="1">
      <alignment vertical="center"/>
    </xf>
    <xf numFmtId="199" fontId="3" fillId="5" borderId="0" xfId="0" applyNumberFormat="1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95" fontId="0" fillId="0" borderId="22" xfId="17" applyNumberFormat="1" applyBorder="1" applyAlignment="1">
      <alignment vertical="center"/>
    </xf>
    <xf numFmtId="195" fontId="0" fillId="0" borderId="63" xfId="17" applyNumberForma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195" fontId="3" fillId="0" borderId="11" xfId="17" applyNumberFormat="1" applyFont="1" applyBorder="1" applyAlignment="1">
      <alignment vertical="center"/>
    </xf>
    <xf numFmtId="195" fontId="3" fillId="0" borderId="42" xfId="17" applyNumberFormat="1" applyFont="1" applyBorder="1" applyAlignment="1">
      <alignment vertical="center"/>
    </xf>
    <xf numFmtId="195" fontId="0" fillId="0" borderId="43" xfId="17" applyNumberForma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1" fontId="3" fillId="0" borderId="69" xfId="17" applyFont="1" applyBorder="1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41" fontId="0" fillId="0" borderId="70" xfId="17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41" fontId="3" fillId="0" borderId="39" xfId="17" applyFont="1" applyBorder="1" applyAlignment="1">
      <alignment vertical="center"/>
    </xf>
    <xf numFmtId="41" fontId="0" fillId="0" borderId="40" xfId="17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43" fontId="3" fillId="0" borderId="39" xfId="0" applyNumberFormat="1" applyFont="1" applyBorder="1" applyAlignment="1">
      <alignment vertical="center"/>
    </xf>
    <xf numFmtId="195" fontId="3" fillId="0" borderId="39" xfId="17" applyNumberFormat="1" applyFont="1" applyBorder="1" applyAlignment="1">
      <alignment vertical="center"/>
    </xf>
    <xf numFmtId="195" fontId="0" fillId="0" borderId="40" xfId="17" applyNumberForma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195" fontId="3" fillId="0" borderId="42" xfId="0" applyNumberFormat="1" applyFont="1" applyBorder="1" applyAlignment="1">
      <alignment vertical="center"/>
    </xf>
    <xf numFmtId="195" fontId="0" fillId="0" borderId="43" xfId="0" applyNumberForma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41" fontId="3" fillId="0" borderId="11" xfId="17" applyFont="1" applyBorder="1" applyAlignment="1">
      <alignment vertical="center"/>
    </xf>
    <xf numFmtId="41" fontId="3" fillId="0" borderId="42" xfId="17" applyFont="1" applyBorder="1" applyAlignment="1">
      <alignment vertical="center"/>
    </xf>
    <xf numFmtId="41" fontId="0" fillId="0" borderId="43" xfId="17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41" fontId="3" fillId="0" borderId="71" xfId="17" applyFont="1" applyBorder="1" applyAlignment="1">
      <alignment vertical="center"/>
    </xf>
    <xf numFmtId="41" fontId="3" fillId="0" borderId="49" xfId="17" applyFont="1" applyBorder="1" applyAlignment="1">
      <alignment vertical="center"/>
    </xf>
    <xf numFmtId="41" fontId="0" fillId="0" borderId="72" xfId="17" applyBorder="1" applyAlignment="1">
      <alignment vertical="center"/>
    </xf>
    <xf numFmtId="178" fontId="3" fillId="0" borderId="71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0" fillId="0" borderId="72" xfId="0" applyNumberForma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99" fontId="3" fillId="3" borderId="0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95" fontId="3" fillId="0" borderId="14" xfId="17" applyNumberFormat="1" applyFont="1" applyBorder="1" applyAlignment="1">
      <alignment vertical="center"/>
    </xf>
    <xf numFmtId="195" fontId="3" fillId="0" borderId="46" xfId="17" applyNumberFormat="1" applyFont="1" applyBorder="1" applyAlignment="1">
      <alignment vertical="center"/>
    </xf>
    <xf numFmtId="195" fontId="0" fillId="0" borderId="74" xfId="17" applyNumberFormat="1" applyBorder="1" applyAlignment="1">
      <alignment vertical="center"/>
    </xf>
    <xf numFmtId="0" fontId="3" fillId="0" borderId="46" xfId="0" applyFont="1" applyBorder="1" applyAlignment="1">
      <alignment vertical="center"/>
    </xf>
    <xf numFmtId="41" fontId="3" fillId="0" borderId="75" xfId="17" applyFont="1" applyBorder="1" applyAlignment="1">
      <alignment vertical="center"/>
    </xf>
    <xf numFmtId="41" fontId="0" fillId="0" borderId="75" xfId="17" applyBorder="1" applyAlignment="1">
      <alignment vertical="center"/>
    </xf>
    <xf numFmtId="0" fontId="3" fillId="0" borderId="75" xfId="0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95" fontId="3" fillId="0" borderId="75" xfId="17" applyNumberFormat="1" applyFont="1" applyBorder="1" applyAlignment="1">
      <alignment vertical="center"/>
    </xf>
    <xf numFmtId="195" fontId="0" fillId="0" borderId="75" xfId="17" applyNumberForma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216" fontId="13" fillId="0" borderId="78" xfId="17" applyNumberFormat="1" applyFont="1" applyBorder="1" applyAlignment="1">
      <alignment horizontal="center" vertical="center"/>
    </xf>
    <xf numFmtId="216" fontId="13" fillId="0" borderId="51" xfId="17" applyNumberFormat="1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Sheet6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exsol\Excel\&#51068;&#50948;&#45824;&#44032;\2004_01\2004.01.soilnailing_&#51068;&#50948;&#45824;&#44032;(topdown,&#48176;&#49688;&#442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환율"/>
      <sheetName val="인건비"/>
      <sheetName val="장비비"/>
      <sheetName val="재료비"/>
      <sheetName val="토사"/>
      <sheetName val="풍화암"/>
      <sheetName val="연암"/>
    </sheetNames>
    <sheetDataSet>
      <sheetData sheetId="2">
        <row r="4">
          <cell r="M4">
            <v>73508</v>
          </cell>
        </row>
        <row r="7">
          <cell r="M7">
            <v>68006</v>
          </cell>
        </row>
        <row r="9">
          <cell r="M9">
            <v>66051</v>
          </cell>
        </row>
        <row r="10">
          <cell r="M10">
            <v>52374</v>
          </cell>
        </row>
        <row r="17">
          <cell r="M17">
            <v>111576</v>
          </cell>
        </row>
      </sheetData>
      <sheetData sheetId="3">
        <row r="16">
          <cell r="AE16">
            <v>13677</v>
          </cell>
          <cell r="AI16">
            <v>16253</v>
          </cell>
          <cell r="AM16">
            <v>4864</v>
          </cell>
        </row>
        <row r="52">
          <cell r="AE52">
            <v>24962</v>
          </cell>
          <cell r="AM52">
            <v>9779</v>
          </cell>
        </row>
        <row r="62">
          <cell r="AM62">
            <v>54</v>
          </cell>
        </row>
      </sheetData>
      <sheetData sheetId="4">
        <row r="10">
          <cell r="D10">
            <v>1861</v>
          </cell>
        </row>
        <row r="11">
          <cell r="D11">
            <v>544</v>
          </cell>
        </row>
        <row r="16">
          <cell r="D16">
            <v>410000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D31" sqref="D31"/>
    </sheetView>
  </sheetViews>
  <sheetFormatPr defaultColWidth="9.140625" defaultRowHeight="12"/>
  <cols>
    <col min="1" max="3" width="2.7109375" style="2" customWidth="1"/>
    <col min="4" max="4" width="12.8515625" style="2" customWidth="1"/>
    <col min="5" max="54" width="2.7109375" style="2" customWidth="1"/>
    <col min="55" max="16384" width="9.140625" style="2" customWidth="1"/>
  </cols>
  <sheetData>
    <row r="1" ht="19.5" customHeight="1"/>
    <row r="2" spans="1:5" ht="19.5" customHeight="1">
      <c r="A2" s="2" t="s">
        <v>21</v>
      </c>
      <c r="D2" s="174">
        <v>1008</v>
      </c>
      <c r="E2" s="2" t="s">
        <v>469</v>
      </c>
    </row>
    <row r="3" ht="19.5" customHeight="1">
      <c r="D3" s="174"/>
    </row>
    <row r="4" spans="1:5" ht="19.5" customHeight="1">
      <c r="A4" s="2" t="s">
        <v>18</v>
      </c>
      <c r="D4" s="174">
        <v>1640</v>
      </c>
      <c r="E4" s="2" t="s">
        <v>19</v>
      </c>
    </row>
    <row r="5" ht="19.5" customHeight="1">
      <c r="D5" s="174"/>
    </row>
    <row r="6" spans="1:5" ht="19.5" customHeight="1">
      <c r="A6" s="2" t="s">
        <v>20</v>
      </c>
      <c r="D6" s="174">
        <v>1151</v>
      </c>
      <c r="E6" s="2" t="s">
        <v>19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P19" sqref="P19"/>
    </sheetView>
  </sheetViews>
  <sheetFormatPr defaultColWidth="9.140625" defaultRowHeight="12"/>
  <cols>
    <col min="1" max="3" width="2.7109375" style="0" customWidth="1"/>
    <col min="4" max="4" width="10.28125" style="0" customWidth="1"/>
    <col min="5" max="138" width="2.7109375" style="0" customWidth="1"/>
  </cols>
  <sheetData>
    <row r="2" spans="1:27" ht="12">
      <c r="A2" s="248" t="s">
        <v>16</v>
      </c>
      <c r="B2" s="248"/>
      <c r="C2" s="248"/>
      <c r="D2" s="249"/>
      <c r="E2" s="248"/>
      <c r="F2" s="248"/>
      <c r="G2" s="248"/>
      <c r="H2" s="248"/>
      <c r="I2" s="248"/>
      <c r="J2" s="1"/>
      <c r="K2" s="1"/>
      <c r="L2" s="1"/>
      <c r="M2" s="248" t="s">
        <v>468</v>
      </c>
      <c r="N2" s="248"/>
      <c r="O2" s="248"/>
      <c r="P2" s="248"/>
      <c r="Q2" s="248"/>
      <c r="R2" s="1"/>
      <c r="S2" s="253" t="s">
        <v>17</v>
      </c>
      <c r="T2" s="254"/>
      <c r="U2" s="254"/>
      <c r="V2" s="254"/>
      <c r="W2" s="254"/>
      <c r="X2" s="254"/>
      <c r="Y2" s="254"/>
      <c r="Z2" s="254"/>
      <c r="AA2" s="254"/>
    </row>
    <row r="3" spans="1:27" ht="12">
      <c r="A3" s="248"/>
      <c r="B3" s="248"/>
      <c r="C3" s="248"/>
      <c r="D3" s="249"/>
      <c r="E3" s="248"/>
      <c r="F3" s="248"/>
      <c r="G3" s="248"/>
      <c r="H3" s="248"/>
      <c r="I3" s="248"/>
      <c r="J3" s="1"/>
      <c r="K3" s="1"/>
      <c r="L3" s="1"/>
      <c r="M3" s="248" t="s">
        <v>15</v>
      </c>
      <c r="N3" s="248"/>
      <c r="O3" s="248"/>
      <c r="P3" s="248"/>
      <c r="Q3" s="248"/>
      <c r="R3" s="1"/>
      <c r="S3" s="254"/>
      <c r="T3" s="254"/>
      <c r="U3" s="254"/>
      <c r="V3" s="254"/>
      <c r="W3" s="254"/>
      <c r="X3" s="254"/>
      <c r="Y3" s="254"/>
      <c r="Z3" s="254"/>
      <c r="AA3" s="254"/>
    </row>
    <row r="4" spans="1:27" ht="19.5" customHeight="1">
      <c r="A4" s="248" t="s">
        <v>0</v>
      </c>
      <c r="B4" s="248"/>
      <c r="C4" s="248"/>
      <c r="D4" s="249"/>
      <c r="E4" s="248"/>
      <c r="F4" s="248"/>
      <c r="G4" s="248"/>
      <c r="H4" s="248"/>
      <c r="I4" s="248"/>
      <c r="J4" s="1"/>
      <c r="K4" s="1"/>
      <c r="L4" s="1"/>
      <c r="M4" s="250">
        <v>76528</v>
      </c>
      <c r="N4" s="250"/>
      <c r="O4" s="250"/>
      <c r="P4" s="250"/>
      <c r="Q4" s="250"/>
      <c r="R4" s="1"/>
      <c r="S4" s="248"/>
      <c r="T4" s="248"/>
      <c r="U4" s="248"/>
      <c r="V4" s="255"/>
      <c r="W4" s="255"/>
      <c r="X4" s="255"/>
      <c r="Y4" s="255"/>
      <c r="Z4" s="255"/>
      <c r="AA4" s="1"/>
    </row>
    <row r="5" spans="1:27" ht="19.5" customHeight="1">
      <c r="A5" s="248" t="s">
        <v>1</v>
      </c>
      <c r="B5" s="248"/>
      <c r="C5" s="248"/>
      <c r="D5" s="249"/>
      <c r="E5" s="248"/>
      <c r="F5" s="248"/>
      <c r="G5" s="248"/>
      <c r="H5" s="248"/>
      <c r="I5" s="248"/>
      <c r="J5" s="1"/>
      <c r="K5" s="1"/>
      <c r="L5" s="1"/>
      <c r="M5" s="250">
        <v>84343</v>
      </c>
      <c r="N5" s="250"/>
      <c r="O5" s="250"/>
      <c r="P5" s="250"/>
      <c r="Q5" s="250"/>
      <c r="R5" s="1"/>
      <c r="S5" s="248"/>
      <c r="T5" s="248"/>
      <c r="U5" s="248"/>
      <c r="V5" s="255"/>
      <c r="W5" s="255"/>
      <c r="X5" s="255"/>
      <c r="Y5" s="255"/>
      <c r="Z5" s="255"/>
      <c r="AA5" s="1"/>
    </row>
    <row r="6" spans="1:27" ht="19.5" customHeight="1">
      <c r="A6" s="248" t="s">
        <v>2</v>
      </c>
      <c r="B6" s="248"/>
      <c r="C6" s="248"/>
      <c r="D6" s="249"/>
      <c r="E6" s="248"/>
      <c r="F6" s="248"/>
      <c r="G6" s="248"/>
      <c r="H6" s="248"/>
      <c r="I6" s="248"/>
      <c r="J6" s="1"/>
      <c r="K6" s="1"/>
      <c r="L6" s="1"/>
      <c r="M6" s="250">
        <v>67072</v>
      </c>
      <c r="N6" s="250"/>
      <c r="O6" s="250"/>
      <c r="P6" s="250"/>
      <c r="Q6" s="250"/>
      <c r="R6" s="1"/>
      <c r="S6" s="248"/>
      <c r="T6" s="248"/>
      <c r="U6" s="248"/>
      <c r="V6" s="255"/>
      <c r="W6" s="255"/>
      <c r="X6" s="255"/>
      <c r="Y6" s="255"/>
      <c r="Z6" s="255"/>
      <c r="AA6" s="1"/>
    </row>
    <row r="7" spans="1:27" ht="19.5" customHeight="1">
      <c r="A7" s="248" t="s">
        <v>3</v>
      </c>
      <c r="B7" s="248"/>
      <c r="C7" s="248"/>
      <c r="D7" s="248"/>
      <c r="E7" s="248"/>
      <c r="F7" s="248"/>
      <c r="G7" s="248"/>
      <c r="H7" s="248"/>
      <c r="I7" s="248"/>
      <c r="J7" s="1"/>
      <c r="K7" s="1"/>
      <c r="L7" s="1"/>
      <c r="M7" s="250">
        <v>77400</v>
      </c>
      <c r="N7" s="250"/>
      <c r="O7" s="250"/>
      <c r="P7" s="250"/>
      <c r="Q7" s="250"/>
      <c r="R7" s="1"/>
      <c r="S7" s="248"/>
      <c r="T7" s="248"/>
      <c r="U7" s="248"/>
      <c r="V7" s="255"/>
      <c r="W7" s="255"/>
      <c r="X7" s="255"/>
      <c r="Y7" s="255"/>
      <c r="Z7" s="255"/>
      <c r="AA7" s="1"/>
    </row>
    <row r="8" spans="1:27" ht="19.5" customHeight="1">
      <c r="A8" s="248" t="s">
        <v>4</v>
      </c>
      <c r="B8" s="248"/>
      <c r="C8" s="248"/>
      <c r="D8" s="248"/>
      <c r="E8" s="248"/>
      <c r="F8" s="248"/>
      <c r="G8" s="248"/>
      <c r="H8" s="248"/>
      <c r="I8" s="248"/>
      <c r="J8" s="1"/>
      <c r="K8" s="1"/>
      <c r="L8" s="1"/>
      <c r="M8" s="250">
        <v>75504</v>
      </c>
      <c r="N8" s="250"/>
      <c r="O8" s="250"/>
      <c r="P8" s="250"/>
      <c r="Q8" s="250"/>
      <c r="R8" s="1"/>
      <c r="S8" s="248"/>
      <c r="T8" s="248"/>
      <c r="U8" s="248"/>
      <c r="V8" s="255"/>
      <c r="W8" s="255"/>
      <c r="X8" s="255"/>
      <c r="Y8" s="255"/>
      <c r="Z8" s="255"/>
      <c r="AA8" s="1"/>
    </row>
    <row r="9" spans="1:27" ht="19.5" customHeight="1">
      <c r="A9" s="248" t="s">
        <v>5</v>
      </c>
      <c r="B9" s="248"/>
      <c r="C9" s="248"/>
      <c r="D9" s="248"/>
      <c r="E9" s="248"/>
      <c r="F9" s="248"/>
      <c r="G9" s="248"/>
      <c r="H9" s="248"/>
      <c r="I9" s="248"/>
      <c r="J9" s="1"/>
      <c r="K9" s="1"/>
      <c r="L9" s="1"/>
      <c r="M9" s="250">
        <v>70264</v>
      </c>
      <c r="N9" s="250"/>
      <c r="O9" s="250"/>
      <c r="P9" s="250"/>
      <c r="Q9" s="250"/>
      <c r="R9" s="1"/>
      <c r="S9" s="248"/>
      <c r="T9" s="248"/>
      <c r="U9" s="248"/>
      <c r="V9" s="255"/>
      <c r="W9" s="255"/>
      <c r="X9" s="255"/>
      <c r="Y9" s="255"/>
      <c r="Z9" s="255"/>
      <c r="AA9" s="1"/>
    </row>
    <row r="10" spans="1:27" ht="19.5" customHeight="1">
      <c r="A10" s="248" t="s">
        <v>6</v>
      </c>
      <c r="B10" s="248"/>
      <c r="C10" s="248"/>
      <c r="D10" s="248"/>
      <c r="E10" s="248"/>
      <c r="F10" s="248"/>
      <c r="G10" s="248"/>
      <c r="H10" s="248"/>
      <c r="I10" s="248"/>
      <c r="J10" s="1"/>
      <c r="K10" s="1"/>
      <c r="L10" s="1"/>
      <c r="M10" s="250">
        <v>55252</v>
      </c>
      <c r="N10" s="250"/>
      <c r="O10" s="250"/>
      <c r="P10" s="250"/>
      <c r="Q10" s="250"/>
      <c r="R10" s="1"/>
      <c r="S10" s="248"/>
      <c r="T10" s="248"/>
      <c r="U10" s="248"/>
      <c r="V10" s="255"/>
      <c r="W10" s="255"/>
      <c r="X10" s="255"/>
      <c r="Y10" s="255"/>
      <c r="Z10" s="255"/>
      <c r="AA10" s="1"/>
    </row>
    <row r="11" spans="1:27" ht="19.5" customHeight="1">
      <c r="A11" s="248" t="s">
        <v>7</v>
      </c>
      <c r="B11" s="248"/>
      <c r="C11" s="248"/>
      <c r="D11" s="248"/>
      <c r="E11" s="248"/>
      <c r="F11" s="248"/>
      <c r="G11" s="248"/>
      <c r="H11" s="248"/>
      <c r="I11" s="248"/>
      <c r="J11" s="1"/>
      <c r="K11" s="1"/>
      <c r="L11" s="1"/>
      <c r="M11" s="250">
        <v>77953</v>
      </c>
      <c r="N11" s="250"/>
      <c r="O11" s="250"/>
      <c r="P11" s="250"/>
      <c r="Q11" s="250"/>
      <c r="R11" s="1"/>
      <c r="S11" s="251">
        <f aca="true" t="shared" si="0" ref="S11:S18">INT(M11*16*25/8/12/20)</f>
        <v>16240</v>
      </c>
      <c r="T11" s="251"/>
      <c r="U11" s="251"/>
      <c r="V11" s="252"/>
      <c r="W11" s="252"/>
      <c r="X11" s="252"/>
      <c r="Y11" s="252"/>
      <c r="Z11" s="252"/>
      <c r="AA11" s="1"/>
    </row>
    <row r="12" spans="1:27" ht="19.5" customHeight="1">
      <c r="A12" s="248" t="s">
        <v>8</v>
      </c>
      <c r="B12" s="248"/>
      <c r="C12" s="248"/>
      <c r="D12" s="248"/>
      <c r="E12" s="248"/>
      <c r="F12" s="248"/>
      <c r="G12" s="248"/>
      <c r="H12" s="248"/>
      <c r="I12" s="248"/>
      <c r="J12" s="1"/>
      <c r="K12" s="1"/>
      <c r="L12" s="1"/>
      <c r="M12" s="250">
        <v>79304</v>
      </c>
      <c r="N12" s="250"/>
      <c r="O12" s="250"/>
      <c r="P12" s="250"/>
      <c r="Q12" s="250"/>
      <c r="R12" s="1"/>
      <c r="S12" s="251">
        <f t="shared" si="0"/>
        <v>16521</v>
      </c>
      <c r="T12" s="251"/>
      <c r="U12" s="251"/>
      <c r="V12" s="252"/>
      <c r="W12" s="252"/>
      <c r="X12" s="252"/>
      <c r="Y12" s="252"/>
      <c r="Z12" s="252"/>
      <c r="AA12" s="1"/>
    </row>
    <row r="13" spans="1:27" ht="19.5" customHeight="1">
      <c r="A13" s="248" t="s">
        <v>9</v>
      </c>
      <c r="B13" s="248"/>
      <c r="C13" s="248"/>
      <c r="D13" s="248"/>
      <c r="E13" s="248"/>
      <c r="F13" s="248"/>
      <c r="G13" s="248"/>
      <c r="H13" s="248"/>
      <c r="I13" s="248"/>
      <c r="J13" s="1"/>
      <c r="K13" s="1"/>
      <c r="L13" s="1"/>
      <c r="M13" s="250">
        <v>66286</v>
      </c>
      <c r="N13" s="250"/>
      <c r="O13" s="250"/>
      <c r="P13" s="250"/>
      <c r="Q13" s="250"/>
      <c r="R13" s="1"/>
      <c r="S13" s="251">
        <f t="shared" si="0"/>
        <v>13809</v>
      </c>
      <c r="T13" s="251"/>
      <c r="U13" s="251"/>
      <c r="V13" s="252"/>
      <c r="W13" s="252"/>
      <c r="X13" s="252"/>
      <c r="Y13" s="252"/>
      <c r="Z13" s="252"/>
      <c r="AA13" s="1"/>
    </row>
    <row r="14" spans="1:27" ht="19.5" customHeight="1">
      <c r="A14" s="248" t="s">
        <v>10</v>
      </c>
      <c r="B14" s="248"/>
      <c r="C14" s="248"/>
      <c r="D14" s="248"/>
      <c r="E14" s="248"/>
      <c r="F14" s="248"/>
      <c r="G14" s="248"/>
      <c r="H14" s="248"/>
      <c r="I14" s="248"/>
      <c r="J14" s="1"/>
      <c r="K14" s="1"/>
      <c r="L14" s="1"/>
      <c r="M14" s="250">
        <v>63226</v>
      </c>
      <c r="N14" s="250"/>
      <c r="O14" s="250"/>
      <c r="P14" s="250"/>
      <c r="Q14" s="250"/>
      <c r="R14" s="1"/>
      <c r="S14" s="251">
        <f t="shared" si="0"/>
        <v>13172</v>
      </c>
      <c r="T14" s="251"/>
      <c r="U14" s="251"/>
      <c r="V14" s="252"/>
      <c r="W14" s="252"/>
      <c r="X14" s="252"/>
      <c r="Y14" s="252"/>
      <c r="Z14" s="252"/>
      <c r="AA14" s="1"/>
    </row>
    <row r="15" spans="1:27" ht="19.5" customHeight="1">
      <c r="A15" s="248" t="s">
        <v>11</v>
      </c>
      <c r="B15" s="248"/>
      <c r="C15" s="248"/>
      <c r="D15" s="248"/>
      <c r="E15" s="248"/>
      <c r="F15" s="248"/>
      <c r="G15" s="248"/>
      <c r="H15" s="248"/>
      <c r="I15" s="248"/>
      <c r="J15" s="1"/>
      <c r="K15" s="1"/>
      <c r="L15" s="1"/>
      <c r="M15" s="250">
        <v>52731</v>
      </c>
      <c r="N15" s="250"/>
      <c r="O15" s="250"/>
      <c r="P15" s="250"/>
      <c r="Q15" s="250"/>
      <c r="R15" s="1"/>
      <c r="S15" s="251">
        <f t="shared" si="0"/>
        <v>10985</v>
      </c>
      <c r="T15" s="251"/>
      <c r="U15" s="251"/>
      <c r="V15" s="252"/>
      <c r="W15" s="252"/>
      <c r="X15" s="252"/>
      <c r="Y15" s="252"/>
      <c r="Z15" s="252"/>
      <c r="AA15" s="1"/>
    </row>
    <row r="16" spans="1:27" ht="19.5" customHeight="1">
      <c r="A16" s="248" t="s">
        <v>12</v>
      </c>
      <c r="B16" s="248"/>
      <c r="C16" s="248"/>
      <c r="D16" s="248"/>
      <c r="E16" s="248"/>
      <c r="F16" s="248"/>
      <c r="G16" s="248"/>
      <c r="H16" s="248"/>
      <c r="I16" s="248"/>
      <c r="J16" s="1"/>
      <c r="K16" s="1"/>
      <c r="L16" s="1"/>
      <c r="M16" s="250">
        <v>67754</v>
      </c>
      <c r="N16" s="250"/>
      <c r="O16" s="250"/>
      <c r="P16" s="250"/>
      <c r="Q16" s="250"/>
      <c r="R16" s="1"/>
      <c r="S16" s="251">
        <f t="shared" si="0"/>
        <v>14115</v>
      </c>
      <c r="T16" s="251"/>
      <c r="U16" s="251"/>
      <c r="V16" s="252"/>
      <c r="W16" s="252"/>
      <c r="X16" s="252"/>
      <c r="Y16" s="252"/>
      <c r="Z16" s="252"/>
      <c r="AA16" s="1"/>
    </row>
    <row r="17" spans="1:27" ht="19.5" customHeight="1">
      <c r="A17" s="248" t="s">
        <v>13</v>
      </c>
      <c r="B17" s="248"/>
      <c r="C17" s="248"/>
      <c r="D17" s="248"/>
      <c r="E17" s="248"/>
      <c r="F17" s="248"/>
      <c r="G17" s="248"/>
      <c r="H17" s="248"/>
      <c r="I17" s="248"/>
      <c r="J17" s="1"/>
      <c r="K17" s="1"/>
      <c r="L17" s="1"/>
      <c r="M17" s="250">
        <v>123952</v>
      </c>
      <c r="N17" s="250"/>
      <c r="O17" s="250"/>
      <c r="P17" s="250"/>
      <c r="Q17" s="250"/>
      <c r="R17" s="1"/>
      <c r="S17" s="251">
        <f t="shared" si="0"/>
        <v>25823</v>
      </c>
      <c r="T17" s="251"/>
      <c r="U17" s="251"/>
      <c r="V17" s="252"/>
      <c r="W17" s="252"/>
      <c r="X17" s="252"/>
      <c r="Y17" s="252"/>
      <c r="Z17" s="252"/>
      <c r="AA17" s="1"/>
    </row>
    <row r="18" spans="1:27" ht="19.5" customHeight="1">
      <c r="A18" s="248" t="s">
        <v>14</v>
      </c>
      <c r="B18" s="248"/>
      <c r="C18" s="248"/>
      <c r="D18" s="248"/>
      <c r="E18" s="248"/>
      <c r="F18" s="248"/>
      <c r="G18" s="248"/>
      <c r="H18" s="248"/>
      <c r="I18" s="248"/>
      <c r="J18" s="1"/>
      <c r="K18" s="1"/>
      <c r="L18" s="1"/>
      <c r="M18" s="250">
        <v>97389</v>
      </c>
      <c r="N18" s="250"/>
      <c r="O18" s="250"/>
      <c r="P18" s="250"/>
      <c r="Q18" s="250"/>
      <c r="R18" s="1"/>
      <c r="S18" s="251">
        <f t="shared" si="0"/>
        <v>20289</v>
      </c>
      <c r="T18" s="251"/>
      <c r="U18" s="251"/>
      <c r="V18" s="252"/>
      <c r="W18" s="252"/>
      <c r="X18" s="252"/>
      <c r="Y18" s="252"/>
      <c r="Z18" s="252"/>
      <c r="AA18" s="1"/>
    </row>
  </sheetData>
  <mergeCells count="49">
    <mergeCell ref="S18:Z18"/>
    <mergeCell ref="S2:AA3"/>
    <mergeCell ref="S4:Z4"/>
    <mergeCell ref="S5:Z5"/>
    <mergeCell ref="S6:Z6"/>
    <mergeCell ref="S7:Z7"/>
    <mergeCell ref="S8:Z8"/>
    <mergeCell ref="S9:Z9"/>
    <mergeCell ref="S10:Z10"/>
    <mergeCell ref="S14:Z14"/>
    <mergeCell ref="S15:Z15"/>
    <mergeCell ref="S16:Z16"/>
    <mergeCell ref="S17:Z17"/>
    <mergeCell ref="S11:Z11"/>
    <mergeCell ref="S12:Z12"/>
    <mergeCell ref="S13:Z13"/>
    <mergeCell ref="M18:Q18"/>
    <mergeCell ref="A2:I3"/>
    <mergeCell ref="M14:Q14"/>
    <mergeCell ref="M15:Q15"/>
    <mergeCell ref="M16:Q16"/>
    <mergeCell ref="M17:Q17"/>
    <mergeCell ref="M10:Q10"/>
    <mergeCell ref="M11:Q11"/>
    <mergeCell ref="M12:Q12"/>
    <mergeCell ref="M13:Q13"/>
    <mergeCell ref="M6:Q6"/>
    <mergeCell ref="M7:Q7"/>
    <mergeCell ref="M8:Q8"/>
    <mergeCell ref="M9:Q9"/>
    <mergeCell ref="M2:Q2"/>
    <mergeCell ref="M3:Q3"/>
    <mergeCell ref="M4:Q4"/>
    <mergeCell ref="M5:Q5"/>
    <mergeCell ref="A16:I16"/>
    <mergeCell ref="A17:I17"/>
    <mergeCell ref="A18:I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7"/>
  <sheetViews>
    <sheetView view="pageBreakPreview" zoomScale="85" zoomScaleNormal="90" zoomScaleSheetLayoutView="85" workbookViewId="0" topLeftCell="A43">
      <selection activeCell="D33" sqref="D33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8" width="4.57421875" style="2" customWidth="1"/>
    <col min="9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6.140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15" customHeight="1" thickBot="1">
      <c r="A1" s="236" t="s">
        <v>149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9"/>
      <c r="AE1" s="241" t="s">
        <v>150</v>
      </c>
      <c r="AF1" s="242"/>
      <c r="AG1" s="242"/>
      <c r="AH1" s="243"/>
      <c r="AI1" s="230" t="s">
        <v>151</v>
      </c>
      <c r="AJ1" s="237"/>
      <c r="AK1" s="237"/>
      <c r="AL1" s="202"/>
      <c r="AM1" s="230" t="s">
        <v>152</v>
      </c>
      <c r="AN1" s="237"/>
      <c r="AO1" s="237"/>
      <c r="AP1" s="202"/>
      <c r="AQ1" s="230" t="s">
        <v>81</v>
      </c>
      <c r="AR1" s="237"/>
      <c r="AS1" s="237"/>
      <c r="AT1" s="202"/>
      <c r="AU1" s="230" t="s">
        <v>83</v>
      </c>
      <c r="AV1" s="238"/>
      <c r="AW1" s="238"/>
      <c r="AX1" s="238"/>
      <c r="AY1" s="231"/>
    </row>
    <row r="2" spans="1:51" ht="12">
      <c r="A2" s="60"/>
      <c r="B2" s="40"/>
      <c r="C2" s="40"/>
      <c r="D2" s="177"/>
      <c r="E2" s="40" t="s">
        <v>454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45"/>
      <c r="AF2" s="261"/>
      <c r="AG2" s="261"/>
      <c r="AH2" s="246"/>
      <c r="AI2" s="218"/>
      <c r="AJ2" s="264"/>
      <c r="AK2" s="264"/>
      <c r="AL2" s="233"/>
      <c r="AM2" s="218"/>
      <c r="AN2" s="264"/>
      <c r="AO2" s="264"/>
      <c r="AP2" s="233"/>
      <c r="AQ2" s="218"/>
      <c r="AR2" s="264"/>
      <c r="AS2" s="264"/>
      <c r="AT2" s="233"/>
      <c r="AU2" s="39"/>
      <c r="AV2" s="40"/>
      <c r="AW2" s="40"/>
      <c r="AX2" s="40"/>
      <c r="AY2" s="48"/>
    </row>
    <row r="3" spans="1:51" ht="12">
      <c r="A3" s="60"/>
      <c r="B3" s="40" t="s">
        <v>210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45"/>
      <c r="AF3" s="261"/>
      <c r="AG3" s="261"/>
      <c r="AH3" s="246"/>
      <c r="AI3" s="218"/>
      <c r="AJ3" s="264"/>
      <c r="AK3" s="264"/>
      <c r="AL3" s="233"/>
      <c r="AM3" s="218"/>
      <c r="AN3" s="264"/>
      <c r="AO3" s="264"/>
      <c r="AP3" s="233"/>
      <c r="AQ3" s="218"/>
      <c r="AR3" s="264"/>
      <c r="AS3" s="264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45"/>
      <c r="AF4" s="261"/>
      <c r="AG4" s="261"/>
      <c r="AH4" s="246"/>
      <c r="AI4" s="218"/>
      <c r="AJ4" s="264"/>
      <c r="AK4" s="264"/>
      <c r="AL4" s="233"/>
      <c r="AM4" s="218"/>
      <c r="AN4" s="264"/>
      <c r="AO4" s="264"/>
      <c r="AP4" s="233"/>
      <c r="AQ4" s="218"/>
      <c r="AR4" s="264"/>
      <c r="AS4" s="264"/>
      <c r="AT4" s="233"/>
      <c r="AU4" s="39"/>
      <c r="AV4" s="40"/>
      <c r="AW4" s="40"/>
      <c r="AX4" s="40"/>
      <c r="AY4" s="48"/>
    </row>
    <row r="5" spans="1:51" ht="12">
      <c r="A5" s="60"/>
      <c r="B5" s="40" t="s">
        <v>194</v>
      </c>
      <c r="C5" s="2" t="s">
        <v>214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45"/>
      <c r="AF5" s="261"/>
      <c r="AG5" s="261"/>
      <c r="AH5" s="246"/>
      <c r="AI5" s="218"/>
      <c r="AJ5" s="264"/>
      <c r="AK5" s="264"/>
      <c r="AL5" s="233"/>
      <c r="AM5" s="218"/>
      <c r="AN5" s="264"/>
      <c r="AO5" s="264"/>
      <c r="AP5" s="233"/>
      <c r="AQ5" s="218"/>
      <c r="AR5" s="264"/>
      <c r="AS5" s="264"/>
      <c r="AT5" s="233"/>
      <c r="AU5" s="39"/>
      <c r="AV5" s="40"/>
      <c r="AW5" s="40"/>
      <c r="AX5" s="40"/>
      <c r="AY5" s="48"/>
    </row>
    <row r="6" spans="1:51" ht="12">
      <c r="A6" s="60"/>
      <c r="B6" s="40"/>
      <c r="D6" s="177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36"/>
      <c r="AF6" s="37"/>
      <c r="AG6" s="37"/>
      <c r="AH6" s="91"/>
      <c r="AI6" s="39"/>
      <c r="AJ6" s="40"/>
      <c r="AK6" s="40"/>
      <c r="AL6" s="41"/>
      <c r="AM6" s="39"/>
      <c r="AN6" s="40"/>
      <c r="AO6" s="40"/>
      <c r="AP6" s="41"/>
      <c r="AQ6" s="39"/>
      <c r="AR6" s="40"/>
      <c r="AS6" s="40"/>
      <c r="AT6" s="41"/>
      <c r="AU6" s="39"/>
      <c r="AV6" s="40"/>
      <c r="AW6" s="40"/>
      <c r="AX6" s="40"/>
      <c r="AY6" s="48"/>
    </row>
    <row r="7" spans="1:51" ht="12">
      <c r="A7" s="60"/>
      <c r="B7" s="40"/>
      <c r="C7" s="2" t="s">
        <v>217</v>
      </c>
      <c r="D7" s="40" t="s">
        <v>215</v>
      </c>
      <c r="E7" s="40"/>
      <c r="F7" s="40"/>
      <c r="H7" s="2">
        <v>1</v>
      </c>
      <c r="I7" s="2" t="s">
        <v>226</v>
      </c>
      <c r="Q7" s="40"/>
      <c r="R7" s="40"/>
      <c r="S7" s="40"/>
      <c r="T7" s="40"/>
      <c r="U7" s="40"/>
      <c r="V7" s="40"/>
      <c r="W7" s="40"/>
      <c r="AA7" s="40"/>
      <c r="AB7" s="40"/>
      <c r="AC7" s="40"/>
      <c r="AD7" s="41"/>
      <c r="AE7" s="245"/>
      <c r="AF7" s="261"/>
      <c r="AG7" s="261"/>
      <c r="AH7" s="246"/>
      <c r="AI7" s="218"/>
      <c r="AJ7" s="264"/>
      <c r="AK7" s="264"/>
      <c r="AL7" s="233"/>
      <c r="AM7" s="218"/>
      <c r="AN7" s="264"/>
      <c r="AO7" s="264"/>
      <c r="AP7" s="233"/>
      <c r="AQ7" s="218"/>
      <c r="AR7" s="264"/>
      <c r="AS7" s="264"/>
      <c r="AT7" s="233"/>
      <c r="AU7" s="49"/>
      <c r="AV7" s="40"/>
      <c r="AW7" s="40"/>
      <c r="AX7" s="40"/>
      <c r="AY7" s="48"/>
    </row>
    <row r="8" spans="1:51" ht="14.25">
      <c r="A8" s="60"/>
      <c r="B8" s="40"/>
      <c r="C8" s="40" t="s">
        <v>216</v>
      </c>
      <c r="D8" s="40"/>
      <c r="E8" s="40"/>
      <c r="F8" s="40"/>
      <c r="G8" s="259">
        <v>24000000</v>
      </c>
      <c r="H8" s="260"/>
      <c r="I8" s="260"/>
      <c r="J8" s="260"/>
      <c r="K8" s="40" t="s">
        <v>211</v>
      </c>
      <c r="L8" s="261">
        <v>2027</v>
      </c>
      <c r="M8" s="261"/>
      <c r="N8" s="40" t="s">
        <v>211</v>
      </c>
      <c r="O8" s="256" t="s">
        <v>212</v>
      </c>
      <c r="P8" s="254"/>
      <c r="Q8" s="40"/>
      <c r="R8" s="40"/>
      <c r="S8" s="40"/>
      <c r="T8" s="40"/>
      <c r="U8" s="40"/>
      <c r="V8" s="40"/>
      <c r="W8" s="40"/>
      <c r="X8" s="61" t="s">
        <v>213</v>
      </c>
      <c r="Y8" s="257">
        <f>INT(G8*L8/10000000)</f>
        <v>4864</v>
      </c>
      <c r="Z8" s="258"/>
      <c r="AA8" s="40"/>
      <c r="AB8" s="40"/>
      <c r="AC8" s="40"/>
      <c r="AD8" s="41"/>
      <c r="AE8" s="245"/>
      <c r="AF8" s="261"/>
      <c r="AG8" s="261"/>
      <c r="AH8" s="246"/>
      <c r="AI8" s="218"/>
      <c r="AJ8" s="264"/>
      <c r="AK8" s="264"/>
      <c r="AL8" s="233"/>
      <c r="AM8" s="222">
        <f>Y8</f>
        <v>4864</v>
      </c>
      <c r="AN8" s="264"/>
      <c r="AO8" s="264"/>
      <c r="AP8" s="233"/>
      <c r="AQ8" s="232">
        <f>SUM(AE8:AP8)</f>
        <v>4864</v>
      </c>
      <c r="AR8" s="264"/>
      <c r="AS8" s="264"/>
      <c r="AT8" s="233"/>
      <c r="AU8" s="49"/>
      <c r="AV8" s="40"/>
      <c r="AW8" s="50"/>
      <c r="AX8" s="40"/>
      <c r="AY8" s="48"/>
    </row>
    <row r="9" spans="1:51" ht="12">
      <c r="A9" s="60"/>
      <c r="B9" s="40"/>
      <c r="C9" s="40" t="s">
        <v>218</v>
      </c>
      <c r="D9" s="40" t="s">
        <v>219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61"/>
      <c r="Y9" s="269"/>
      <c r="Z9" s="235"/>
      <c r="AA9" s="40"/>
      <c r="AB9" s="40"/>
      <c r="AC9" s="40"/>
      <c r="AD9" s="41"/>
      <c r="AE9" s="245"/>
      <c r="AF9" s="261"/>
      <c r="AG9" s="261"/>
      <c r="AH9" s="246"/>
      <c r="AI9" s="218"/>
      <c r="AJ9" s="264"/>
      <c r="AK9" s="264"/>
      <c r="AL9" s="233"/>
      <c r="AM9" s="218"/>
      <c r="AN9" s="264"/>
      <c r="AO9" s="264"/>
      <c r="AP9" s="233"/>
      <c r="AQ9" s="232"/>
      <c r="AR9" s="264"/>
      <c r="AS9" s="264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 t="s">
        <v>220</v>
      </c>
      <c r="D10" s="40"/>
      <c r="E10" s="40"/>
      <c r="F10" s="40"/>
      <c r="G10" s="267">
        <f>환율!D6</f>
        <v>1151</v>
      </c>
      <c r="H10" s="268"/>
      <c r="I10" s="268"/>
      <c r="J10" s="268"/>
      <c r="K10" s="40" t="s">
        <v>211</v>
      </c>
      <c r="L10" s="213">
        <f>13.9</f>
        <v>13.9</v>
      </c>
      <c r="M10" s="21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61" t="s">
        <v>213</v>
      </c>
      <c r="Y10" s="257">
        <f>INT(G10*L10)</f>
        <v>15998</v>
      </c>
      <c r="Z10" s="258"/>
      <c r="AA10" s="40"/>
      <c r="AB10" s="40"/>
      <c r="AC10" s="40"/>
      <c r="AD10" s="41"/>
      <c r="AE10" s="245">
        <f>Y10</f>
        <v>15998</v>
      </c>
      <c r="AF10" s="261"/>
      <c r="AG10" s="261"/>
      <c r="AH10" s="246"/>
      <c r="AI10" s="218"/>
      <c r="AJ10" s="264"/>
      <c r="AK10" s="264"/>
      <c r="AL10" s="233"/>
      <c r="AM10" s="222"/>
      <c r="AN10" s="264"/>
      <c r="AO10" s="264"/>
      <c r="AP10" s="233"/>
      <c r="AQ10" s="232">
        <f aca="true" t="shared" si="0" ref="AQ10:AQ16">SUM(AE10:AP10)</f>
        <v>15998</v>
      </c>
      <c r="AR10" s="264"/>
      <c r="AS10" s="264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221</v>
      </c>
      <c r="D11" s="40" t="s">
        <v>222</v>
      </c>
      <c r="E11" s="40"/>
      <c r="F11" s="40"/>
      <c r="G11" s="40"/>
      <c r="H11" s="40"/>
      <c r="I11" s="40"/>
      <c r="J11" s="40">
        <v>20</v>
      </c>
      <c r="K11" s="40" t="s">
        <v>28</v>
      </c>
      <c r="L11" s="213"/>
      <c r="M11" s="21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61"/>
      <c r="Y11" s="257"/>
      <c r="Z11" s="258"/>
      <c r="AA11" s="40"/>
      <c r="AB11" s="40"/>
      <c r="AC11" s="40"/>
      <c r="AD11" s="41"/>
      <c r="AE11" s="245"/>
      <c r="AF11" s="261"/>
      <c r="AG11" s="261"/>
      <c r="AH11" s="246"/>
      <c r="AI11" s="218"/>
      <c r="AJ11" s="264"/>
      <c r="AK11" s="264"/>
      <c r="AL11" s="233"/>
      <c r="AM11" s="218"/>
      <c r="AN11" s="264"/>
      <c r="AO11" s="264"/>
      <c r="AP11" s="233"/>
      <c r="AQ11" s="232"/>
      <c r="AR11" s="264"/>
      <c r="AS11" s="264"/>
      <c r="AT11" s="233"/>
      <c r="AU11" s="39"/>
      <c r="AV11" s="40"/>
      <c r="AW11" s="40"/>
      <c r="AX11" s="40"/>
      <c r="AY11" s="48"/>
    </row>
    <row r="12" spans="1:51" ht="12">
      <c r="A12" s="60"/>
      <c r="B12" s="40"/>
      <c r="C12" s="40" t="s">
        <v>223</v>
      </c>
      <c r="D12" s="40"/>
      <c r="E12" s="40"/>
      <c r="F12" s="40"/>
      <c r="G12" s="211">
        <f>Y10</f>
        <v>15998</v>
      </c>
      <c r="H12" s="212"/>
      <c r="I12" s="212"/>
      <c r="J12" s="212"/>
      <c r="K12" s="40" t="s">
        <v>211</v>
      </c>
      <c r="L12" s="213">
        <f>J11/100</f>
        <v>0.2</v>
      </c>
      <c r="M12" s="21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61" t="s">
        <v>213</v>
      </c>
      <c r="Y12" s="257">
        <f>INT(G12*L12)</f>
        <v>3199</v>
      </c>
      <c r="Z12" s="258"/>
      <c r="AA12" s="40"/>
      <c r="AB12" s="40"/>
      <c r="AC12" s="40"/>
      <c r="AD12" s="41"/>
      <c r="AE12" s="245">
        <f>Y12</f>
        <v>3199</v>
      </c>
      <c r="AF12" s="261"/>
      <c r="AG12" s="261"/>
      <c r="AH12" s="246"/>
      <c r="AI12" s="218"/>
      <c r="AJ12" s="264"/>
      <c r="AK12" s="264"/>
      <c r="AL12" s="233"/>
      <c r="AM12" s="222"/>
      <c r="AN12" s="264"/>
      <c r="AO12" s="264"/>
      <c r="AP12" s="233"/>
      <c r="AQ12" s="232">
        <f t="shared" si="0"/>
        <v>3199</v>
      </c>
      <c r="AR12" s="264"/>
      <c r="AS12" s="264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 t="s">
        <v>224</v>
      </c>
      <c r="D13" s="40" t="s">
        <v>225</v>
      </c>
      <c r="E13" s="40"/>
      <c r="F13" s="40"/>
      <c r="G13" s="40"/>
      <c r="H13" s="40">
        <v>1</v>
      </c>
      <c r="I13" s="40" t="s">
        <v>227</v>
      </c>
      <c r="J13" s="40"/>
      <c r="K13" s="40"/>
      <c r="L13" s="213"/>
      <c r="M13" s="21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61"/>
      <c r="Y13" s="257"/>
      <c r="Z13" s="258"/>
      <c r="AA13" s="40"/>
      <c r="AB13" s="40"/>
      <c r="AC13" s="40"/>
      <c r="AD13" s="41"/>
      <c r="AE13" s="245"/>
      <c r="AF13" s="261"/>
      <c r="AG13" s="261"/>
      <c r="AH13" s="246"/>
      <c r="AI13" s="218"/>
      <c r="AJ13" s="264"/>
      <c r="AK13" s="264"/>
      <c r="AL13" s="233"/>
      <c r="AM13" s="218"/>
      <c r="AN13" s="264"/>
      <c r="AO13" s="264"/>
      <c r="AP13" s="233"/>
      <c r="AQ13" s="232"/>
      <c r="AR13" s="264"/>
      <c r="AS13" s="264"/>
      <c r="AT13" s="233"/>
      <c r="AU13" s="39"/>
      <c r="AV13" s="40"/>
      <c r="AW13" s="40"/>
      <c r="AX13" s="40"/>
      <c r="AY13" s="48"/>
    </row>
    <row r="14" spans="1:51" ht="12">
      <c r="A14" s="60"/>
      <c r="B14" s="40"/>
      <c r="C14" s="40" t="s">
        <v>228</v>
      </c>
      <c r="D14" s="40"/>
      <c r="E14" s="40"/>
      <c r="F14" s="40"/>
      <c r="G14" s="211">
        <f>인건비!S11</f>
        <v>16240</v>
      </c>
      <c r="H14" s="212"/>
      <c r="I14" s="212"/>
      <c r="J14" s="212"/>
      <c r="K14" s="40" t="s">
        <v>211</v>
      </c>
      <c r="L14" s="213">
        <f>H13</f>
        <v>1</v>
      </c>
      <c r="M14" s="21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61" t="s">
        <v>213</v>
      </c>
      <c r="Y14" s="257">
        <f>INT(G14*L14)</f>
        <v>16240</v>
      </c>
      <c r="Z14" s="258"/>
      <c r="AA14" s="40"/>
      <c r="AB14" s="40"/>
      <c r="AC14" s="40"/>
      <c r="AD14" s="41"/>
      <c r="AE14" s="245"/>
      <c r="AF14" s="261"/>
      <c r="AG14" s="261"/>
      <c r="AH14" s="246"/>
      <c r="AI14" s="222">
        <f>Y14</f>
        <v>16240</v>
      </c>
      <c r="AJ14" s="257"/>
      <c r="AK14" s="257"/>
      <c r="AL14" s="275"/>
      <c r="AM14" s="222"/>
      <c r="AN14" s="264"/>
      <c r="AO14" s="264"/>
      <c r="AP14" s="233"/>
      <c r="AQ14" s="232">
        <f t="shared" si="0"/>
        <v>16240</v>
      </c>
      <c r="AR14" s="264"/>
      <c r="AS14" s="264"/>
      <c r="AT14" s="233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61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61"/>
      <c r="Y15" s="269"/>
      <c r="Z15" s="235"/>
      <c r="AA15" s="40"/>
      <c r="AB15" s="40"/>
      <c r="AC15" s="40"/>
      <c r="AD15" s="41"/>
      <c r="AE15" s="245"/>
      <c r="AF15" s="261"/>
      <c r="AG15" s="261"/>
      <c r="AH15" s="246"/>
      <c r="AI15" s="218"/>
      <c r="AJ15" s="264"/>
      <c r="AK15" s="264"/>
      <c r="AL15" s="233"/>
      <c r="AM15" s="228"/>
      <c r="AN15" s="269"/>
      <c r="AO15" s="269"/>
      <c r="AP15" s="229"/>
      <c r="AQ15" s="232"/>
      <c r="AR15" s="264"/>
      <c r="AS15" s="264"/>
      <c r="AT15" s="233"/>
      <c r="AU15" s="39"/>
      <c r="AV15" s="40"/>
      <c r="AW15" s="40"/>
      <c r="AX15" s="40"/>
      <c r="AY15" s="48"/>
    </row>
    <row r="16" spans="1:51" ht="12">
      <c r="A16" s="60"/>
      <c r="B16" s="40"/>
      <c r="C16" s="40" t="s">
        <v>229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7"/>
      <c r="Z16" s="265"/>
      <c r="AA16" s="40"/>
      <c r="AB16" s="40"/>
      <c r="AC16" s="40"/>
      <c r="AD16" s="41"/>
      <c r="AE16" s="245">
        <f>SUM(AE8:AH14)</f>
        <v>19197</v>
      </c>
      <c r="AF16" s="261"/>
      <c r="AG16" s="261"/>
      <c r="AH16" s="246"/>
      <c r="AI16" s="245">
        <f>SUM(AI8:AL14)</f>
        <v>16240</v>
      </c>
      <c r="AJ16" s="261"/>
      <c r="AK16" s="261"/>
      <c r="AL16" s="246"/>
      <c r="AM16" s="245">
        <f>SUM(AM8:AP14)</f>
        <v>4864</v>
      </c>
      <c r="AN16" s="261"/>
      <c r="AO16" s="261"/>
      <c r="AP16" s="246"/>
      <c r="AQ16" s="232">
        <f t="shared" si="0"/>
        <v>40301</v>
      </c>
      <c r="AR16" s="264"/>
      <c r="AS16" s="264"/>
      <c r="AT16" s="233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245"/>
      <c r="AF17" s="261"/>
      <c r="AG17" s="261"/>
      <c r="AH17" s="246"/>
      <c r="AI17" s="218"/>
      <c r="AJ17" s="264"/>
      <c r="AK17" s="264"/>
      <c r="AL17" s="233"/>
      <c r="AM17" s="218"/>
      <c r="AN17" s="264"/>
      <c r="AO17" s="264"/>
      <c r="AP17" s="233"/>
      <c r="AQ17" s="232"/>
      <c r="AR17" s="264"/>
      <c r="AS17" s="264"/>
      <c r="AT17" s="233"/>
      <c r="AU17" s="39"/>
      <c r="AV17" s="40"/>
      <c r="AW17" s="40"/>
      <c r="AX17" s="40"/>
      <c r="AY17" s="48"/>
    </row>
    <row r="18" spans="1:51" ht="12">
      <c r="A18" s="60"/>
      <c r="B18" s="40" t="s">
        <v>230</v>
      </c>
      <c r="C18" s="40" t="s">
        <v>231</v>
      </c>
      <c r="D18" s="40"/>
      <c r="E18" s="40"/>
      <c r="F18" s="40"/>
      <c r="G18" s="40"/>
      <c r="H18" s="40"/>
      <c r="I18" s="40"/>
      <c r="J18" s="40"/>
      <c r="K18" s="40"/>
      <c r="L18" s="6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61"/>
      <c r="Y18" s="269"/>
      <c r="Z18" s="235"/>
      <c r="AA18" s="40"/>
      <c r="AB18" s="40"/>
      <c r="AC18" s="40"/>
      <c r="AD18" s="41"/>
      <c r="AE18" s="225"/>
      <c r="AF18" s="226"/>
      <c r="AG18" s="226"/>
      <c r="AH18" s="227"/>
      <c r="AI18" s="218"/>
      <c r="AJ18" s="264"/>
      <c r="AK18" s="264"/>
      <c r="AL18" s="233"/>
      <c r="AM18" s="218"/>
      <c r="AN18" s="264"/>
      <c r="AO18" s="264"/>
      <c r="AP18" s="233"/>
      <c r="AQ18" s="232"/>
      <c r="AR18" s="264"/>
      <c r="AS18" s="264"/>
      <c r="AT18" s="233"/>
      <c r="AU18" s="39"/>
      <c r="AV18" s="40"/>
      <c r="AW18" s="40"/>
      <c r="AX18" s="40"/>
      <c r="AY18" s="48"/>
    </row>
    <row r="19" spans="1:51" ht="12">
      <c r="A19" s="60"/>
      <c r="B19" s="40"/>
      <c r="C19" s="2" t="s">
        <v>233</v>
      </c>
      <c r="D19" s="40" t="s">
        <v>232</v>
      </c>
      <c r="E19" s="40"/>
      <c r="F19" s="40"/>
      <c r="G19" s="40"/>
      <c r="H19" s="40"/>
      <c r="I19" s="40"/>
      <c r="J19" s="40"/>
      <c r="K19" s="40">
        <v>1</v>
      </c>
      <c r="L19" s="40" t="s">
        <v>240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61"/>
      <c r="Y19" s="269"/>
      <c r="Z19" s="235"/>
      <c r="AA19" s="40"/>
      <c r="AB19" s="40"/>
      <c r="AC19" s="40"/>
      <c r="AD19" s="41"/>
      <c r="AE19" s="245"/>
      <c r="AF19" s="261"/>
      <c r="AG19" s="261"/>
      <c r="AH19" s="246"/>
      <c r="AI19" s="228"/>
      <c r="AJ19" s="264"/>
      <c r="AK19" s="264"/>
      <c r="AL19" s="233"/>
      <c r="AM19" s="218"/>
      <c r="AN19" s="264"/>
      <c r="AO19" s="264"/>
      <c r="AP19" s="233"/>
      <c r="AQ19" s="232"/>
      <c r="AR19" s="264"/>
      <c r="AS19" s="264"/>
      <c r="AT19" s="233"/>
      <c r="AU19" s="39"/>
      <c r="AV19" s="40"/>
      <c r="AW19" s="40"/>
      <c r="AX19" s="40"/>
      <c r="AY19" s="48"/>
    </row>
    <row r="20" spans="1:51" ht="14.25">
      <c r="A20" s="60"/>
      <c r="B20" s="40"/>
      <c r="C20" s="40" t="s">
        <v>234</v>
      </c>
      <c r="D20" s="40"/>
      <c r="E20" s="40"/>
      <c r="F20" s="40"/>
      <c r="G20" s="259">
        <v>1189</v>
      </c>
      <c r="H20" s="260"/>
      <c r="I20" s="260"/>
      <c r="J20" s="260"/>
      <c r="K20" s="40" t="s">
        <v>211</v>
      </c>
      <c r="L20" s="261">
        <f>환율!D2</f>
        <v>1008</v>
      </c>
      <c r="M20" s="261"/>
      <c r="N20" s="40" t="s">
        <v>211</v>
      </c>
      <c r="O20" s="250">
        <v>4677</v>
      </c>
      <c r="P20" s="250"/>
      <c r="Q20" s="262"/>
      <c r="R20" s="40" t="s">
        <v>211</v>
      </c>
      <c r="T20" s="256" t="s">
        <v>212</v>
      </c>
      <c r="U20" s="254"/>
      <c r="V20" s="40"/>
      <c r="W20" s="40"/>
      <c r="X20" s="61" t="s">
        <v>213</v>
      </c>
      <c r="Y20" s="257">
        <f>INT(G20*L20*O20/10000000)</f>
        <v>560</v>
      </c>
      <c r="Z20" s="258"/>
      <c r="AA20" s="40"/>
      <c r="AB20" s="40"/>
      <c r="AC20" s="40"/>
      <c r="AD20" s="41"/>
      <c r="AE20" s="245"/>
      <c r="AF20" s="261"/>
      <c r="AG20" s="261"/>
      <c r="AH20" s="246"/>
      <c r="AI20" s="218"/>
      <c r="AJ20" s="264"/>
      <c r="AK20" s="264"/>
      <c r="AL20" s="233"/>
      <c r="AM20" s="228">
        <f>Y20</f>
        <v>560</v>
      </c>
      <c r="AN20" s="264"/>
      <c r="AO20" s="264"/>
      <c r="AP20" s="233"/>
      <c r="AQ20" s="232">
        <f>SUM(AE20:AP20)</f>
        <v>560</v>
      </c>
      <c r="AR20" s="264"/>
      <c r="AS20" s="264"/>
      <c r="AT20" s="233"/>
      <c r="AU20" s="39"/>
      <c r="AV20" s="40"/>
      <c r="AW20" s="40"/>
      <c r="AX20" s="40"/>
      <c r="AY20" s="48"/>
    </row>
    <row r="21" spans="1:51" ht="12">
      <c r="A21" s="6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7"/>
      <c r="Z21" s="258"/>
      <c r="AA21" s="40"/>
      <c r="AB21" s="40"/>
      <c r="AC21" s="40"/>
      <c r="AD21" s="41"/>
      <c r="AE21" s="245"/>
      <c r="AF21" s="261"/>
      <c r="AG21" s="261"/>
      <c r="AH21" s="246"/>
      <c r="AI21" s="218"/>
      <c r="AJ21" s="264"/>
      <c r="AK21" s="264"/>
      <c r="AL21" s="233"/>
      <c r="AM21" s="218"/>
      <c r="AN21" s="264"/>
      <c r="AO21" s="264"/>
      <c r="AP21" s="233"/>
      <c r="AQ21" s="232"/>
      <c r="AR21" s="264"/>
      <c r="AS21" s="264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 t="s">
        <v>229</v>
      </c>
      <c r="D22" s="40"/>
      <c r="E22" s="40"/>
      <c r="F22" s="40"/>
      <c r="G22" s="40"/>
      <c r="H22" s="40"/>
      <c r="I22" s="40"/>
      <c r="J22" s="40"/>
      <c r="K22" s="40"/>
      <c r="L22" s="61"/>
      <c r="M22" s="266"/>
      <c r="N22" s="266"/>
      <c r="O22" s="40"/>
      <c r="P22" s="40"/>
      <c r="Q22" s="40"/>
      <c r="R22" s="40"/>
      <c r="S22" s="40"/>
      <c r="T22" s="40"/>
      <c r="U22" s="40"/>
      <c r="V22" s="40"/>
      <c r="W22" s="40"/>
      <c r="X22" s="61"/>
      <c r="Y22" s="257"/>
      <c r="Z22" s="258"/>
      <c r="AA22" s="40"/>
      <c r="AB22" s="40"/>
      <c r="AC22" s="40"/>
      <c r="AD22" s="41"/>
      <c r="AE22" s="225"/>
      <c r="AF22" s="226"/>
      <c r="AG22" s="226"/>
      <c r="AH22" s="227"/>
      <c r="AI22" s="218"/>
      <c r="AJ22" s="264"/>
      <c r="AK22" s="264"/>
      <c r="AL22" s="233"/>
      <c r="AM22" s="228">
        <f>AM20</f>
        <v>560</v>
      </c>
      <c r="AN22" s="264"/>
      <c r="AO22" s="264"/>
      <c r="AP22" s="233"/>
      <c r="AQ22" s="232">
        <f>SUM(AE22:AP22)</f>
        <v>560</v>
      </c>
      <c r="AR22" s="264"/>
      <c r="AS22" s="264"/>
      <c r="AT22" s="233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61"/>
      <c r="M23" s="266"/>
      <c r="N23" s="266"/>
      <c r="O23" s="40"/>
      <c r="P23" s="40"/>
      <c r="Q23" s="40"/>
      <c r="R23" s="40"/>
      <c r="S23" s="40"/>
      <c r="T23" s="40"/>
      <c r="U23" s="40"/>
      <c r="V23" s="40"/>
      <c r="W23" s="40"/>
      <c r="X23" s="61"/>
      <c r="Y23" s="257"/>
      <c r="Z23" s="258"/>
      <c r="AA23" s="40"/>
      <c r="AB23" s="40"/>
      <c r="AC23" s="40"/>
      <c r="AD23" s="41"/>
      <c r="AE23" s="245"/>
      <c r="AF23" s="261"/>
      <c r="AG23" s="261"/>
      <c r="AH23" s="246"/>
      <c r="AI23" s="228"/>
      <c r="AJ23" s="269"/>
      <c r="AK23" s="269"/>
      <c r="AL23" s="229"/>
      <c r="AM23" s="218"/>
      <c r="AN23" s="264"/>
      <c r="AO23" s="264"/>
      <c r="AP23" s="233"/>
      <c r="AQ23" s="232"/>
      <c r="AR23" s="264"/>
      <c r="AS23" s="264"/>
      <c r="AT23" s="233"/>
      <c r="AU23" s="39"/>
      <c r="AV23" s="40"/>
      <c r="AW23" s="40"/>
      <c r="AX23" s="40"/>
      <c r="AY23" s="48"/>
    </row>
    <row r="24" spans="1:51" ht="12">
      <c r="A24" s="60"/>
      <c r="B24" s="40" t="s">
        <v>235</v>
      </c>
      <c r="C24" s="40" t="s">
        <v>236</v>
      </c>
      <c r="D24" s="40"/>
      <c r="E24" s="40"/>
      <c r="F24" s="40"/>
      <c r="G24" s="40"/>
      <c r="H24" s="40"/>
      <c r="I24" s="40"/>
      <c r="J24" s="40"/>
      <c r="K24" s="40"/>
      <c r="L24" s="61"/>
      <c r="M24" s="266"/>
      <c r="N24" s="266"/>
      <c r="O24" s="40"/>
      <c r="P24" s="40"/>
      <c r="Q24" s="40"/>
      <c r="R24" s="40"/>
      <c r="S24" s="40"/>
      <c r="T24" s="40"/>
      <c r="U24" s="40"/>
      <c r="V24" s="40"/>
      <c r="W24" s="40"/>
      <c r="X24" s="61"/>
      <c r="Y24" s="257"/>
      <c r="Z24" s="258"/>
      <c r="AA24" s="40"/>
      <c r="AB24" s="40"/>
      <c r="AC24" s="40"/>
      <c r="AD24" s="41"/>
      <c r="AE24" s="245"/>
      <c r="AF24" s="261"/>
      <c r="AG24" s="261"/>
      <c r="AH24" s="246"/>
      <c r="AI24" s="218"/>
      <c r="AJ24" s="264"/>
      <c r="AK24" s="264"/>
      <c r="AL24" s="233"/>
      <c r="AM24" s="228"/>
      <c r="AN24" s="269"/>
      <c r="AO24" s="269"/>
      <c r="AP24" s="229"/>
      <c r="AQ24" s="232"/>
      <c r="AR24" s="264"/>
      <c r="AS24" s="264"/>
      <c r="AT24" s="233"/>
      <c r="AU24" s="39"/>
      <c r="AV24" s="40"/>
      <c r="AW24" s="40"/>
      <c r="AX24" s="40"/>
      <c r="AY24" s="48"/>
    </row>
    <row r="25" spans="1:51" ht="12">
      <c r="A25" s="60"/>
      <c r="B25" s="40"/>
      <c r="C25" s="40" t="s">
        <v>35</v>
      </c>
      <c r="D25" s="40" t="s">
        <v>237</v>
      </c>
      <c r="E25" s="40"/>
      <c r="F25" s="40"/>
      <c r="G25" s="40"/>
      <c r="H25" s="40"/>
      <c r="I25" s="64"/>
      <c r="J25" s="40"/>
      <c r="K25" s="65">
        <v>1</v>
      </c>
      <c r="L25" s="40" t="s">
        <v>239</v>
      </c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7"/>
      <c r="Z25" s="258"/>
      <c r="AA25" s="40"/>
      <c r="AB25" s="40"/>
      <c r="AC25" s="40"/>
      <c r="AD25" s="41"/>
      <c r="AE25" s="245"/>
      <c r="AF25" s="261"/>
      <c r="AG25" s="261"/>
      <c r="AH25" s="246"/>
      <c r="AI25" s="218"/>
      <c r="AJ25" s="264"/>
      <c r="AK25" s="264"/>
      <c r="AL25" s="233"/>
      <c r="AM25" s="218"/>
      <c r="AN25" s="264"/>
      <c r="AO25" s="264"/>
      <c r="AP25" s="233"/>
      <c r="AQ25" s="232"/>
      <c r="AR25" s="264"/>
      <c r="AS25" s="264"/>
      <c r="AT25" s="233"/>
      <c r="AU25" s="39"/>
      <c r="AV25" s="40"/>
      <c r="AW25" s="40"/>
      <c r="AX25" s="40"/>
      <c r="AY25" s="48"/>
    </row>
    <row r="26" spans="1:51" ht="14.25">
      <c r="A26" s="60"/>
      <c r="B26" s="40"/>
      <c r="C26" s="40" t="s">
        <v>238</v>
      </c>
      <c r="D26" s="40"/>
      <c r="E26" s="40"/>
      <c r="F26" s="40"/>
      <c r="G26" s="259">
        <v>2687</v>
      </c>
      <c r="H26" s="260"/>
      <c r="I26" s="260"/>
      <c r="J26" s="260"/>
      <c r="K26" s="40" t="s">
        <v>211</v>
      </c>
      <c r="L26" s="261">
        <f>환율!D2</f>
        <v>1008</v>
      </c>
      <c r="M26" s="261"/>
      <c r="N26" s="40" t="s">
        <v>211</v>
      </c>
      <c r="O26" s="250">
        <v>4677</v>
      </c>
      <c r="P26" s="250"/>
      <c r="Q26" s="262"/>
      <c r="R26" s="40" t="s">
        <v>211</v>
      </c>
      <c r="T26" s="256" t="s">
        <v>212</v>
      </c>
      <c r="U26" s="254"/>
      <c r="V26" s="40"/>
      <c r="W26" s="40"/>
      <c r="X26" s="61" t="s">
        <v>213</v>
      </c>
      <c r="Y26" s="257">
        <f>INT(G26*L26*O26/10000000)</f>
        <v>1266</v>
      </c>
      <c r="Z26" s="258"/>
      <c r="AA26" s="40"/>
      <c r="AB26" s="40"/>
      <c r="AC26" s="40"/>
      <c r="AD26" s="41"/>
      <c r="AE26" s="245"/>
      <c r="AF26" s="261"/>
      <c r="AG26" s="261"/>
      <c r="AH26" s="246"/>
      <c r="AI26" s="218"/>
      <c r="AJ26" s="264"/>
      <c r="AK26" s="264"/>
      <c r="AL26" s="233"/>
      <c r="AM26" s="222">
        <f>Y26</f>
        <v>1266</v>
      </c>
      <c r="AN26" s="264"/>
      <c r="AO26" s="264"/>
      <c r="AP26" s="233"/>
      <c r="AQ26" s="232">
        <f>SUM(AE26:AP26)</f>
        <v>1266</v>
      </c>
      <c r="AR26" s="264"/>
      <c r="AS26" s="264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/>
      <c r="F27" s="40"/>
      <c r="G27" s="100"/>
      <c r="H27" s="96"/>
      <c r="I27" s="96"/>
      <c r="J27" s="96"/>
      <c r="K27" s="40"/>
      <c r="L27" s="37"/>
      <c r="M27" s="37"/>
      <c r="N27" s="40"/>
      <c r="O27" s="3"/>
      <c r="P27" s="3"/>
      <c r="Q27" s="98"/>
      <c r="R27" s="40"/>
      <c r="T27" s="97"/>
      <c r="V27" s="40"/>
      <c r="W27" s="40"/>
      <c r="X27" s="61"/>
      <c r="Y27" s="68"/>
      <c r="Z27" s="101"/>
      <c r="AA27" s="40"/>
      <c r="AB27" s="40"/>
      <c r="AC27" s="40"/>
      <c r="AD27" s="41"/>
      <c r="AE27" s="222"/>
      <c r="AF27" s="264"/>
      <c r="AG27" s="264"/>
      <c r="AH27" s="233"/>
      <c r="AI27" s="222"/>
      <c r="AJ27" s="264"/>
      <c r="AK27" s="264"/>
      <c r="AL27" s="233"/>
      <c r="AM27" s="222"/>
      <c r="AN27" s="264"/>
      <c r="AO27" s="264"/>
      <c r="AP27" s="233"/>
      <c r="AQ27" s="232"/>
      <c r="AR27" s="264"/>
      <c r="AS27" s="264"/>
      <c r="AT27" s="233"/>
      <c r="AU27" s="39"/>
      <c r="AV27" s="40"/>
      <c r="AW27" s="40"/>
      <c r="AX27" s="40"/>
      <c r="AY27" s="48"/>
    </row>
    <row r="28" spans="1:51" ht="12">
      <c r="A28" s="60"/>
      <c r="B28" s="40"/>
      <c r="C28" s="40" t="s">
        <v>229</v>
      </c>
      <c r="D28" s="40"/>
      <c r="E28" s="40"/>
      <c r="F28" s="40"/>
      <c r="G28" s="100"/>
      <c r="H28" s="96"/>
      <c r="I28" s="96"/>
      <c r="J28" s="96"/>
      <c r="K28" s="40"/>
      <c r="L28" s="37"/>
      <c r="M28" s="37"/>
      <c r="N28" s="40"/>
      <c r="O28" s="3"/>
      <c r="P28" s="3"/>
      <c r="Q28" s="98"/>
      <c r="R28" s="40"/>
      <c r="T28" s="97"/>
      <c r="V28" s="40"/>
      <c r="W28" s="40"/>
      <c r="X28" s="61"/>
      <c r="Y28" s="68"/>
      <c r="Z28" s="101"/>
      <c r="AA28" s="40"/>
      <c r="AB28" s="40"/>
      <c r="AC28" s="40"/>
      <c r="AD28" s="41"/>
      <c r="AE28" s="222"/>
      <c r="AF28" s="264"/>
      <c r="AG28" s="264"/>
      <c r="AH28" s="233"/>
      <c r="AI28" s="222"/>
      <c r="AJ28" s="264"/>
      <c r="AK28" s="264"/>
      <c r="AL28" s="233"/>
      <c r="AM28" s="222">
        <f>SUM(AM26:AP27)</f>
        <v>1266</v>
      </c>
      <c r="AN28" s="264"/>
      <c r="AO28" s="264"/>
      <c r="AP28" s="233"/>
      <c r="AQ28" s="232">
        <f>SUM(AE28:AP28)</f>
        <v>1266</v>
      </c>
      <c r="AR28" s="264"/>
      <c r="AS28" s="264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263"/>
      <c r="J29" s="264"/>
      <c r="K29" s="265"/>
      <c r="L29" s="61"/>
      <c r="M29" s="266"/>
      <c r="N29" s="266"/>
      <c r="O29" s="40"/>
      <c r="P29" s="40"/>
      <c r="Q29" s="40"/>
      <c r="R29" s="40"/>
      <c r="S29" s="40"/>
      <c r="T29" s="40"/>
      <c r="U29" s="40"/>
      <c r="V29" s="40"/>
      <c r="W29" s="40"/>
      <c r="X29" s="61"/>
      <c r="Y29" s="257"/>
      <c r="Z29" s="258"/>
      <c r="AA29" s="40"/>
      <c r="AB29" s="40"/>
      <c r="AC29" s="40"/>
      <c r="AD29" s="41"/>
      <c r="AE29" s="245"/>
      <c r="AF29" s="261"/>
      <c r="AG29" s="261"/>
      <c r="AH29" s="246"/>
      <c r="AI29" s="218"/>
      <c r="AJ29" s="264"/>
      <c r="AK29" s="264"/>
      <c r="AL29" s="233"/>
      <c r="AM29" s="228"/>
      <c r="AN29" s="269"/>
      <c r="AO29" s="269"/>
      <c r="AP29" s="229"/>
      <c r="AQ29" s="232"/>
      <c r="AR29" s="264"/>
      <c r="AS29" s="264"/>
      <c r="AT29" s="233"/>
      <c r="AU29" s="39"/>
      <c r="AV29" s="40"/>
      <c r="AW29" s="40"/>
      <c r="AX29" s="40"/>
      <c r="AY29" s="48"/>
    </row>
    <row r="30" spans="1:51" ht="12">
      <c r="A30" s="60"/>
      <c r="B30" s="40" t="s">
        <v>241</v>
      </c>
      <c r="C30" s="40" t="s">
        <v>242</v>
      </c>
      <c r="D30" s="40"/>
      <c r="E30" s="40"/>
      <c r="F30" s="40"/>
      <c r="G30" s="40"/>
      <c r="H30" s="40"/>
      <c r="I30" s="64"/>
      <c r="J30" s="40"/>
      <c r="K30" s="65"/>
      <c r="L30" s="61"/>
      <c r="M30" s="66"/>
      <c r="N30" s="66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7"/>
      <c r="Z30" s="258"/>
      <c r="AA30" s="40"/>
      <c r="AB30" s="40"/>
      <c r="AC30" s="40"/>
      <c r="AD30" s="41"/>
      <c r="AE30" s="245"/>
      <c r="AF30" s="261"/>
      <c r="AG30" s="261"/>
      <c r="AH30" s="246"/>
      <c r="AI30" s="218"/>
      <c r="AJ30" s="264"/>
      <c r="AK30" s="264"/>
      <c r="AL30" s="233"/>
      <c r="AM30" s="218"/>
      <c r="AN30" s="264"/>
      <c r="AO30" s="264"/>
      <c r="AP30" s="233"/>
      <c r="AQ30" s="232"/>
      <c r="AR30" s="264"/>
      <c r="AS30" s="264"/>
      <c r="AT30" s="233"/>
      <c r="AU30" s="39"/>
      <c r="AV30" s="40"/>
      <c r="AW30" s="40"/>
      <c r="AX30" s="40"/>
      <c r="AY30" s="48"/>
    </row>
    <row r="31" spans="1:51" ht="12">
      <c r="A31" s="60"/>
      <c r="B31" s="40"/>
      <c r="C31" s="40" t="s">
        <v>35</v>
      </c>
      <c r="D31" s="40" t="s">
        <v>243</v>
      </c>
      <c r="E31" s="40"/>
      <c r="F31" s="40"/>
      <c r="G31" s="40"/>
      <c r="H31" s="40">
        <v>1</v>
      </c>
      <c r="I31" s="40" t="s">
        <v>244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7"/>
      <c r="Z31" s="258"/>
      <c r="AA31" s="40"/>
      <c r="AB31" s="40"/>
      <c r="AC31" s="40"/>
      <c r="AD31" s="41"/>
      <c r="AE31" s="245"/>
      <c r="AF31" s="261"/>
      <c r="AG31" s="261"/>
      <c r="AH31" s="246"/>
      <c r="AI31" s="218"/>
      <c r="AJ31" s="264"/>
      <c r="AK31" s="264"/>
      <c r="AL31" s="233"/>
      <c r="AM31" s="218"/>
      <c r="AN31" s="264"/>
      <c r="AO31" s="264"/>
      <c r="AP31" s="233"/>
      <c r="AQ31" s="232"/>
      <c r="AR31" s="264"/>
      <c r="AS31" s="264"/>
      <c r="AT31" s="233"/>
      <c r="AU31" s="39"/>
      <c r="AV31" s="40"/>
      <c r="AW31" s="40"/>
      <c r="AX31" s="40"/>
      <c r="AY31" s="48"/>
    </row>
    <row r="32" spans="1:51" ht="14.25">
      <c r="A32" s="60"/>
      <c r="B32" s="40"/>
      <c r="C32" s="40" t="s">
        <v>245</v>
      </c>
      <c r="D32" s="40"/>
      <c r="E32" s="40"/>
      <c r="F32" s="40"/>
      <c r="G32" s="259">
        <v>16360000</v>
      </c>
      <c r="H32" s="260"/>
      <c r="I32" s="260"/>
      <c r="J32" s="260"/>
      <c r="K32" s="40" t="s">
        <v>211</v>
      </c>
      <c r="L32" s="261">
        <v>2860</v>
      </c>
      <c r="M32" s="261"/>
      <c r="N32" s="40" t="s">
        <v>211</v>
      </c>
      <c r="O32" s="256" t="s">
        <v>212</v>
      </c>
      <c r="P32" s="254"/>
      <c r="Q32" s="40"/>
      <c r="R32" s="40"/>
      <c r="S32" s="40"/>
      <c r="T32" s="40"/>
      <c r="U32" s="40"/>
      <c r="V32" s="40"/>
      <c r="W32" s="40"/>
      <c r="X32" s="61" t="s">
        <v>213</v>
      </c>
      <c r="Y32" s="257">
        <f>INT(G32*L32/10000000)</f>
        <v>4678</v>
      </c>
      <c r="Z32" s="258"/>
      <c r="AA32" s="40"/>
      <c r="AB32" s="40"/>
      <c r="AC32" s="40"/>
      <c r="AD32" s="41"/>
      <c r="AE32" s="245"/>
      <c r="AF32" s="261"/>
      <c r="AG32" s="261"/>
      <c r="AH32" s="246"/>
      <c r="AI32" s="218"/>
      <c r="AJ32" s="264"/>
      <c r="AK32" s="264"/>
      <c r="AL32" s="233"/>
      <c r="AM32" s="222">
        <f>Y32</f>
        <v>4678</v>
      </c>
      <c r="AN32" s="264"/>
      <c r="AO32" s="264"/>
      <c r="AP32" s="233"/>
      <c r="AQ32" s="232">
        <f>SUM(AE32:AP32)</f>
        <v>4678</v>
      </c>
      <c r="AR32" s="264"/>
      <c r="AS32" s="264"/>
      <c r="AT32" s="233"/>
      <c r="AU32" s="40"/>
      <c r="AV32" s="40"/>
      <c r="AW32" s="40"/>
      <c r="AX32" s="40"/>
      <c r="AY32" s="48"/>
    </row>
    <row r="33" spans="1:51" ht="12">
      <c r="A33" s="60"/>
      <c r="B33" s="40"/>
      <c r="C33" s="40" t="s">
        <v>246</v>
      </c>
      <c r="D33" s="40" t="s">
        <v>247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7"/>
      <c r="Z33" s="265"/>
      <c r="AA33" s="40"/>
      <c r="AB33" s="40"/>
      <c r="AC33" s="40"/>
      <c r="AD33" s="41"/>
      <c r="AE33" s="245"/>
      <c r="AF33" s="261"/>
      <c r="AG33" s="261"/>
      <c r="AH33" s="246"/>
      <c r="AI33" s="218"/>
      <c r="AJ33" s="264"/>
      <c r="AK33" s="264"/>
      <c r="AL33" s="233"/>
      <c r="AM33" s="222"/>
      <c r="AN33" s="264"/>
      <c r="AO33" s="264"/>
      <c r="AP33" s="233"/>
      <c r="AQ33" s="232"/>
      <c r="AR33" s="264"/>
      <c r="AS33" s="264"/>
      <c r="AT33" s="233"/>
      <c r="AU33" s="49"/>
      <c r="AV33" s="51"/>
      <c r="AW33" s="51"/>
      <c r="AX33" s="40"/>
      <c r="AY33" s="53"/>
    </row>
    <row r="34" spans="1:51" ht="12">
      <c r="A34" s="60"/>
      <c r="B34" s="40"/>
      <c r="C34" s="40" t="s">
        <v>248</v>
      </c>
      <c r="D34" s="40"/>
      <c r="E34" s="40"/>
      <c r="F34" s="40"/>
      <c r="G34" s="267">
        <f>환율!D6</f>
        <v>1151</v>
      </c>
      <c r="H34" s="268"/>
      <c r="I34" s="268"/>
      <c r="J34" s="268"/>
      <c r="K34" s="40" t="s">
        <v>211</v>
      </c>
      <c r="L34" s="213">
        <v>13.2</v>
      </c>
      <c r="M34" s="214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61" t="s">
        <v>213</v>
      </c>
      <c r="Y34" s="257">
        <f>INT(G34*L34)</f>
        <v>15193</v>
      </c>
      <c r="Z34" s="258"/>
      <c r="AA34" s="40"/>
      <c r="AB34" s="40"/>
      <c r="AC34" s="40"/>
      <c r="AD34" s="41"/>
      <c r="AE34" s="223">
        <f>Y34</f>
        <v>15193</v>
      </c>
      <c r="AF34" s="224"/>
      <c r="AG34" s="224"/>
      <c r="AH34" s="201"/>
      <c r="AI34" s="218"/>
      <c r="AJ34" s="264"/>
      <c r="AK34" s="264"/>
      <c r="AL34" s="233"/>
      <c r="AM34" s="222">
        <f>Y34</f>
        <v>15193</v>
      </c>
      <c r="AN34" s="264"/>
      <c r="AO34" s="264"/>
      <c r="AP34" s="233"/>
      <c r="AQ34" s="232">
        <f>SUM(AE34:AP34)</f>
        <v>30386</v>
      </c>
      <c r="AR34" s="264"/>
      <c r="AS34" s="264"/>
      <c r="AT34" s="233"/>
      <c r="AU34" s="49"/>
      <c r="AV34" s="51"/>
      <c r="AW34" s="52"/>
      <c r="AX34" s="51"/>
      <c r="AY34" s="53"/>
    </row>
    <row r="35" spans="1:51" ht="12">
      <c r="A35" s="60"/>
      <c r="B35" s="40"/>
      <c r="C35" s="40" t="s">
        <v>129</v>
      </c>
      <c r="D35" s="40" t="s">
        <v>222</v>
      </c>
      <c r="E35" s="40"/>
      <c r="F35" s="40"/>
      <c r="G35" s="40"/>
      <c r="H35" s="40"/>
      <c r="I35" s="40"/>
      <c r="J35" s="40">
        <v>20</v>
      </c>
      <c r="K35" s="40" t="s">
        <v>28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257"/>
      <c r="Z35" s="265"/>
      <c r="AA35" s="40"/>
      <c r="AB35" s="40"/>
      <c r="AC35" s="40"/>
      <c r="AD35" s="41"/>
      <c r="AE35" s="245"/>
      <c r="AF35" s="261"/>
      <c r="AG35" s="261"/>
      <c r="AH35" s="246"/>
      <c r="AI35" s="218"/>
      <c r="AJ35" s="264"/>
      <c r="AK35" s="264"/>
      <c r="AL35" s="233"/>
      <c r="AM35" s="222"/>
      <c r="AN35" s="264"/>
      <c r="AO35" s="264"/>
      <c r="AP35" s="233"/>
      <c r="AQ35" s="232"/>
      <c r="AR35" s="264"/>
      <c r="AS35" s="264"/>
      <c r="AT35" s="233"/>
      <c r="AU35" s="49"/>
      <c r="AV35" s="51"/>
      <c r="AW35" s="54"/>
      <c r="AX35" s="51"/>
      <c r="AY35" s="48"/>
    </row>
    <row r="36" spans="1:51" ht="12">
      <c r="A36" s="60"/>
      <c r="B36" s="40"/>
      <c r="C36" s="40" t="s">
        <v>223</v>
      </c>
      <c r="D36" s="40"/>
      <c r="E36" s="40"/>
      <c r="F36" s="40"/>
      <c r="G36" s="211">
        <f>환율!D6</f>
        <v>1151</v>
      </c>
      <c r="H36" s="212"/>
      <c r="I36" s="212"/>
      <c r="J36" s="212"/>
      <c r="K36" s="40" t="s">
        <v>211</v>
      </c>
      <c r="L36" s="213">
        <f>J35/100</f>
        <v>0.2</v>
      </c>
      <c r="M36" s="214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213</v>
      </c>
      <c r="Y36" s="257">
        <f>INT(G36*L36)</f>
        <v>230</v>
      </c>
      <c r="Z36" s="258"/>
      <c r="AA36" s="40"/>
      <c r="AB36" s="40"/>
      <c r="AC36" s="40"/>
      <c r="AD36" s="41"/>
      <c r="AE36" s="245">
        <f>Y36</f>
        <v>230</v>
      </c>
      <c r="AF36" s="261"/>
      <c r="AG36" s="261"/>
      <c r="AH36" s="246"/>
      <c r="AI36" s="218"/>
      <c r="AJ36" s="264"/>
      <c r="AK36" s="264"/>
      <c r="AL36" s="233"/>
      <c r="AM36" s="222">
        <f>Y36</f>
        <v>230</v>
      </c>
      <c r="AN36" s="264"/>
      <c r="AO36" s="264"/>
      <c r="AP36" s="233"/>
      <c r="AQ36" s="232">
        <f>SUM(AE36:AP36)</f>
        <v>460</v>
      </c>
      <c r="AR36" s="264"/>
      <c r="AS36" s="264"/>
      <c r="AT36" s="233"/>
      <c r="AU36" s="49"/>
      <c r="AV36" s="40"/>
      <c r="AW36" s="40"/>
      <c r="AX36" s="40"/>
      <c r="AY36" s="48"/>
    </row>
    <row r="37" spans="1:51" ht="12">
      <c r="A37" s="60"/>
      <c r="B37" s="40"/>
      <c r="C37" s="40" t="s">
        <v>249</v>
      </c>
      <c r="D37" s="40"/>
      <c r="E37" s="40"/>
      <c r="F37" s="40"/>
      <c r="G37" s="40"/>
      <c r="H37" s="40">
        <v>1</v>
      </c>
      <c r="I37" s="64" t="s">
        <v>72</v>
      </c>
      <c r="J37" s="40"/>
      <c r="K37" s="65"/>
      <c r="L37" s="40"/>
      <c r="M37" s="276"/>
      <c r="N37" s="276"/>
      <c r="O37" s="40"/>
      <c r="P37" s="40"/>
      <c r="Q37" s="40"/>
      <c r="R37" s="40"/>
      <c r="S37" s="40"/>
      <c r="T37" s="40"/>
      <c r="U37" s="40"/>
      <c r="V37" s="40"/>
      <c r="W37" s="40"/>
      <c r="X37" s="61"/>
      <c r="Y37" s="269"/>
      <c r="Z37" s="235"/>
      <c r="AA37" s="40"/>
      <c r="AB37" s="40"/>
      <c r="AC37" s="40"/>
      <c r="AD37" s="41"/>
      <c r="AE37" s="245"/>
      <c r="AF37" s="261"/>
      <c r="AG37" s="261"/>
      <c r="AH37" s="246"/>
      <c r="AI37" s="228"/>
      <c r="AJ37" s="269"/>
      <c r="AK37" s="269"/>
      <c r="AL37" s="229"/>
      <c r="AM37" s="222"/>
      <c r="AN37" s="264"/>
      <c r="AO37" s="264"/>
      <c r="AP37" s="233"/>
      <c r="AQ37" s="232"/>
      <c r="AR37" s="264"/>
      <c r="AS37" s="264"/>
      <c r="AT37" s="233"/>
      <c r="AU37" s="49"/>
      <c r="AV37" s="40"/>
      <c r="AW37" s="51"/>
      <c r="AX37" s="51"/>
      <c r="AY37" s="48"/>
    </row>
    <row r="38" spans="1:51" ht="12">
      <c r="A38" s="60"/>
      <c r="B38" s="40"/>
      <c r="C38" s="40" t="s">
        <v>250</v>
      </c>
      <c r="D38" s="40"/>
      <c r="E38" s="40"/>
      <c r="F38" s="40"/>
      <c r="G38" s="267">
        <f>인건비!S14</f>
        <v>13172</v>
      </c>
      <c r="H38" s="268"/>
      <c r="I38" s="268"/>
      <c r="J38" s="268"/>
      <c r="K38" s="40" t="s">
        <v>211</v>
      </c>
      <c r="L38" s="213">
        <f>H37</f>
        <v>1</v>
      </c>
      <c r="M38" s="214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61" t="s">
        <v>213</v>
      </c>
      <c r="Y38" s="257">
        <f>INT(G38*L38)</f>
        <v>13172</v>
      </c>
      <c r="Z38" s="258"/>
      <c r="AA38" s="40"/>
      <c r="AB38" s="40"/>
      <c r="AC38" s="40"/>
      <c r="AD38" s="41"/>
      <c r="AE38" s="245"/>
      <c r="AF38" s="261"/>
      <c r="AG38" s="261"/>
      <c r="AH38" s="246"/>
      <c r="AI38" s="222">
        <f>Y38</f>
        <v>13172</v>
      </c>
      <c r="AJ38" s="257"/>
      <c r="AK38" s="257"/>
      <c r="AL38" s="275"/>
      <c r="AM38" s="222">
        <f>Y38</f>
        <v>13172</v>
      </c>
      <c r="AN38" s="264"/>
      <c r="AO38" s="264"/>
      <c r="AP38" s="233"/>
      <c r="AQ38" s="232">
        <f>SUM(AE38:AP38)</f>
        <v>26344</v>
      </c>
      <c r="AR38" s="264"/>
      <c r="AS38" s="264"/>
      <c r="AT38" s="233"/>
      <c r="AU38" s="49"/>
      <c r="AV38" s="40"/>
      <c r="AW38" s="51"/>
      <c r="AX38" s="51"/>
      <c r="AY38" s="48"/>
    </row>
    <row r="39" spans="1:51" ht="12">
      <c r="A39" s="60"/>
      <c r="B39" s="40"/>
      <c r="C39" s="40"/>
      <c r="D39" s="40"/>
      <c r="E39" s="40"/>
      <c r="F39" s="40"/>
      <c r="G39" s="40"/>
      <c r="H39" s="40"/>
      <c r="I39" s="263"/>
      <c r="J39" s="264"/>
      <c r="K39" s="265"/>
      <c r="L39" s="40"/>
      <c r="M39" s="276"/>
      <c r="N39" s="276"/>
      <c r="O39" s="40"/>
      <c r="P39" s="40"/>
      <c r="Q39" s="40"/>
      <c r="R39" s="40"/>
      <c r="S39" s="40"/>
      <c r="T39" s="40"/>
      <c r="U39" s="40"/>
      <c r="V39" s="40"/>
      <c r="W39" s="40"/>
      <c r="X39" s="61"/>
      <c r="Y39" s="269"/>
      <c r="Z39" s="235"/>
      <c r="AA39" s="40"/>
      <c r="AB39" s="40"/>
      <c r="AC39" s="40"/>
      <c r="AD39" s="41"/>
      <c r="AE39" s="245"/>
      <c r="AF39" s="261"/>
      <c r="AG39" s="261"/>
      <c r="AH39" s="246"/>
      <c r="AI39" s="228"/>
      <c r="AJ39" s="269"/>
      <c r="AK39" s="269"/>
      <c r="AL39" s="229"/>
      <c r="AM39" s="222"/>
      <c r="AN39" s="264"/>
      <c r="AO39" s="264"/>
      <c r="AP39" s="233"/>
      <c r="AQ39" s="232"/>
      <c r="AR39" s="264"/>
      <c r="AS39" s="264"/>
      <c r="AT39" s="233"/>
      <c r="AU39" s="49"/>
      <c r="AV39" s="40"/>
      <c r="AW39" s="51"/>
      <c r="AX39" s="51"/>
      <c r="AY39" s="48"/>
    </row>
    <row r="40" spans="1:51" ht="12">
      <c r="A40" s="60"/>
      <c r="B40" s="40"/>
      <c r="C40" s="40" t="s">
        <v>229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245">
        <f>SUM(AE32:AH38)</f>
        <v>15423</v>
      </c>
      <c r="AF40" s="261"/>
      <c r="AG40" s="261"/>
      <c r="AH40" s="246"/>
      <c r="AI40" s="245">
        <f>SUM(AI32:AL38)</f>
        <v>13172</v>
      </c>
      <c r="AJ40" s="261"/>
      <c r="AK40" s="261"/>
      <c r="AL40" s="246"/>
      <c r="AM40" s="245">
        <f>SUM(AM32:AP38)</f>
        <v>33273</v>
      </c>
      <c r="AN40" s="261"/>
      <c r="AO40" s="261"/>
      <c r="AP40" s="246"/>
      <c r="AQ40" s="232">
        <f>SUM(AE40:AP40)</f>
        <v>61868</v>
      </c>
      <c r="AR40" s="264"/>
      <c r="AS40" s="264"/>
      <c r="AT40" s="233"/>
      <c r="AU40" s="39"/>
      <c r="AV40" s="40"/>
      <c r="AW40" s="40"/>
      <c r="AX40" s="40"/>
      <c r="AY40" s="48"/>
    </row>
    <row r="41" spans="1:51" ht="12">
      <c r="A41" s="60"/>
      <c r="B41" s="40"/>
      <c r="C41" s="40"/>
      <c r="D41" s="40"/>
      <c r="E41" s="264"/>
      <c r="F41" s="264"/>
      <c r="G41" s="264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245"/>
      <c r="AF41" s="261"/>
      <c r="AG41" s="261"/>
      <c r="AH41" s="246"/>
      <c r="AI41" s="220"/>
      <c r="AJ41" s="220"/>
      <c r="AK41" s="220"/>
      <c r="AL41" s="209"/>
      <c r="AM41" s="222"/>
      <c r="AN41" s="264"/>
      <c r="AO41" s="264"/>
      <c r="AP41" s="233"/>
      <c r="AQ41" s="232"/>
      <c r="AR41" s="264"/>
      <c r="AS41" s="264"/>
      <c r="AT41" s="233"/>
      <c r="AU41" s="40"/>
      <c r="AV41" s="40"/>
      <c r="AW41" s="40"/>
      <c r="AX41" s="40"/>
      <c r="AY41" s="48"/>
    </row>
    <row r="42" spans="1:51" ht="14.25">
      <c r="A42" s="60"/>
      <c r="B42" s="40" t="s">
        <v>252</v>
      </c>
      <c r="C42" s="264" t="s">
        <v>253</v>
      </c>
      <c r="D42" s="262"/>
      <c r="E42" s="262"/>
      <c r="F42" s="262"/>
      <c r="G42" s="262"/>
      <c r="H42" s="262"/>
      <c r="I42" s="262"/>
      <c r="J42" s="262"/>
      <c r="K42" s="262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245"/>
      <c r="AF42" s="261"/>
      <c r="AG42" s="261"/>
      <c r="AH42" s="246"/>
      <c r="AI42" s="261"/>
      <c r="AJ42" s="261"/>
      <c r="AK42" s="261"/>
      <c r="AL42" s="277"/>
      <c r="AM42" s="222"/>
      <c r="AN42" s="264"/>
      <c r="AO42" s="264"/>
      <c r="AP42" s="233"/>
      <c r="AQ42" s="232"/>
      <c r="AR42" s="264"/>
      <c r="AS42" s="264"/>
      <c r="AT42" s="233"/>
      <c r="AU42" s="40"/>
      <c r="AV42" s="40"/>
      <c r="AW42" s="40"/>
      <c r="AX42" s="40"/>
      <c r="AY42" s="48"/>
    </row>
    <row r="43" spans="1:51" ht="12">
      <c r="A43" s="60"/>
      <c r="B43" s="40"/>
      <c r="C43" s="40" t="s">
        <v>35</v>
      </c>
      <c r="D43" s="40" t="s">
        <v>254</v>
      </c>
      <c r="E43" s="40"/>
      <c r="F43" s="40"/>
      <c r="G43" s="40"/>
      <c r="H43" s="40">
        <v>1</v>
      </c>
      <c r="I43" s="40" t="s">
        <v>251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45"/>
      <c r="AF43" s="261"/>
      <c r="AG43" s="261"/>
      <c r="AH43" s="246"/>
      <c r="AI43" s="219"/>
      <c r="AJ43" s="220"/>
      <c r="AK43" s="220"/>
      <c r="AL43" s="221"/>
      <c r="AM43" s="222"/>
      <c r="AN43" s="264"/>
      <c r="AO43" s="264"/>
      <c r="AP43" s="233"/>
      <c r="AQ43" s="232"/>
      <c r="AR43" s="264"/>
      <c r="AS43" s="264"/>
      <c r="AT43" s="233"/>
      <c r="AU43" s="39"/>
      <c r="AV43" s="40"/>
      <c r="AW43" s="40"/>
      <c r="AX43" s="40"/>
      <c r="AY43" s="48"/>
    </row>
    <row r="44" spans="1:51" ht="14.25">
      <c r="A44" s="60"/>
      <c r="B44" s="40"/>
      <c r="C44" s="40" t="s">
        <v>255</v>
      </c>
      <c r="D44" s="40"/>
      <c r="E44" s="40"/>
      <c r="F44" s="40"/>
      <c r="G44" s="259">
        <v>33560000</v>
      </c>
      <c r="H44" s="260"/>
      <c r="I44" s="260"/>
      <c r="J44" s="260"/>
      <c r="K44" s="40" t="s">
        <v>211</v>
      </c>
      <c r="L44" s="261">
        <v>2914</v>
      </c>
      <c r="M44" s="261"/>
      <c r="N44" s="40" t="s">
        <v>211</v>
      </c>
      <c r="O44" s="256" t="s">
        <v>212</v>
      </c>
      <c r="P44" s="254"/>
      <c r="Q44" s="40"/>
      <c r="R44" s="40"/>
      <c r="S44" s="40"/>
      <c r="T44" s="40"/>
      <c r="U44" s="40"/>
      <c r="V44" s="40"/>
      <c r="W44" s="40"/>
      <c r="X44" s="61" t="s">
        <v>213</v>
      </c>
      <c r="Y44" s="257">
        <f>INT(G44*L44/10000000)</f>
        <v>9779</v>
      </c>
      <c r="Z44" s="258"/>
      <c r="AA44" s="40"/>
      <c r="AB44" s="40"/>
      <c r="AC44" s="40"/>
      <c r="AD44" s="41"/>
      <c r="AE44" s="245"/>
      <c r="AF44" s="261"/>
      <c r="AG44" s="261"/>
      <c r="AH44" s="246"/>
      <c r="AI44" s="219"/>
      <c r="AJ44" s="220"/>
      <c r="AK44" s="220"/>
      <c r="AL44" s="221"/>
      <c r="AM44" s="222">
        <f>Y44</f>
        <v>9779</v>
      </c>
      <c r="AN44" s="264"/>
      <c r="AO44" s="264"/>
      <c r="AP44" s="233"/>
      <c r="AQ44" s="232">
        <f>SUM(AE44:AP44)</f>
        <v>9779</v>
      </c>
      <c r="AR44" s="264"/>
      <c r="AS44" s="264"/>
      <c r="AT44" s="233"/>
      <c r="AU44" s="39"/>
      <c r="AV44" s="40"/>
      <c r="AW44" s="40"/>
      <c r="AX44" s="40"/>
      <c r="AY44" s="48"/>
    </row>
    <row r="45" spans="1:51" ht="12">
      <c r="A45" s="60"/>
      <c r="B45" s="40"/>
      <c r="C45" s="40" t="s">
        <v>41</v>
      </c>
      <c r="D45" s="40" t="s">
        <v>256</v>
      </c>
      <c r="E45" s="40"/>
      <c r="F45" s="40"/>
      <c r="G45" s="40"/>
      <c r="H45" s="40">
        <v>1</v>
      </c>
      <c r="I45" s="40" t="s">
        <v>72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45"/>
      <c r="AF45" s="261"/>
      <c r="AG45" s="261"/>
      <c r="AH45" s="246"/>
      <c r="AI45" s="219"/>
      <c r="AJ45" s="220"/>
      <c r="AK45" s="220"/>
      <c r="AL45" s="221"/>
      <c r="AM45" s="222"/>
      <c r="AN45" s="264"/>
      <c r="AO45" s="264"/>
      <c r="AP45" s="233"/>
      <c r="AQ45" s="232"/>
      <c r="AR45" s="264"/>
      <c r="AS45" s="264"/>
      <c r="AT45" s="233"/>
      <c r="AU45" s="39"/>
      <c r="AV45" s="40"/>
      <c r="AW45" s="40"/>
      <c r="AX45" s="40"/>
      <c r="AY45" s="48"/>
    </row>
    <row r="46" spans="1:51" ht="12">
      <c r="A46" s="60"/>
      <c r="B46" s="40"/>
      <c r="C46" s="40" t="s">
        <v>228</v>
      </c>
      <c r="D46" s="40"/>
      <c r="E46" s="40"/>
      <c r="F46" s="40"/>
      <c r="G46" s="211">
        <f>인건비!S11</f>
        <v>16240</v>
      </c>
      <c r="H46" s="212"/>
      <c r="I46" s="212"/>
      <c r="J46" s="212"/>
      <c r="K46" s="40" t="s">
        <v>211</v>
      </c>
      <c r="L46" s="213">
        <f>H45</f>
        <v>1</v>
      </c>
      <c r="M46" s="214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61" t="s">
        <v>213</v>
      </c>
      <c r="Y46" s="257">
        <f>INT(G46*L46)</f>
        <v>16240</v>
      </c>
      <c r="Z46" s="258"/>
      <c r="AA46" s="40"/>
      <c r="AB46" s="40"/>
      <c r="AC46" s="40"/>
      <c r="AD46" s="41"/>
      <c r="AE46" s="245">
        <f>Y46</f>
        <v>16240</v>
      </c>
      <c r="AF46" s="261"/>
      <c r="AG46" s="261"/>
      <c r="AH46" s="246"/>
      <c r="AI46" s="219"/>
      <c r="AJ46" s="220"/>
      <c r="AK46" s="220"/>
      <c r="AL46" s="221"/>
      <c r="AM46" s="222"/>
      <c r="AN46" s="264"/>
      <c r="AO46" s="264"/>
      <c r="AP46" s="233"/>
      <c r="AQ46" s="232">
        <f>SUM(AE46:AP46)</f>
        <v>16240</v>
      </c>
      <c r="AR46" s="264"/>
      <c r="AS46" s="264"/>
      <c r="AT46" s="233"/>
      <c r="AU46" s="39"/>
      <c r="AV46" s="40"/>
      <c r="AW46" s="40"/>
      <c r="AX46" s="40"/>
      <c r="AY46" s="48"/>
    </row>
    <row r="47" spans="1:51" ht="12">
      <c r="A47" s="60"/>
      <c r="B47" s="40"/>
      <c r="C47" s="40" t="s">
        <v>129</v>
      </c>
      <c r="D47" s="40" t="s">
        <v>257</v>
      </c>
      <c r="E47" s="40"/>
      <c r="F47" s="40"/>
      <c r="G47" s="40"/>
      <c r="H47" s="46">
        <v>0.5</v>
      </c>
      <c r="I47" s="40" t="s">
        <v>251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  <c r="AE47" s="245"/>
      <c r="AF47" s="261"/>
      <c r="AG47" s="261"/>
      <c r="AH47" s="246"/>
      <c r="AI47" s="219"/>
      <c r="AJ47" s="220"/>
      <c r="AK47" s="220"/>
      <c r="AL47" s="221"/>
      <c r="AM47" s="222"/>
      <c r="AN47" s="264"/>
      <c r="AO47" s="264"/>
      <c r="AP47" s="233"/>
      <c r="AQ47" s="232"/>
      <c r="AR47" s="264"/>
      <c r="AS47" s="264"/>
      <c r="AT47" s="233"/>
      <c r="AU47" s="39"/>
      <c r="AV47" s="40"/>
      <c r="AW47" s="40"/>
      <c r="AX47" s="40"/>
      <c r="AY47" s="48"/>
    </row>
    <row r="48" spans="1:51" ht="12">
      <c r="A48" s="60"/>
      <c r="B48" s="40"/>
      <c r="C48" s="40" t="s">
        <v>228</v>
      </c>
      <c r="D48" s="40"/>
      <c r="E48" s="40"/>
      <c r="F48" s="40"/>
      <c r="G48" s="211">
        <f>인건비!S15</f>
        <v>10985</v>
      </c>
      <c r="H48" s="212"/>
      <c r="I48" s="212"/>
      <c r="J48" s="212"/>
      <c r="K48" s="40" t="s">
        <v>211</v>
      </c>
      <c r="L48" s="213">
        <f>H47</f>
        <v>0.5</v>
      </c>
      <c r="M48" s="214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 t="s">
        <v>213</v>
      </c>
      <c r="Y48" s="257">
        <f>INT(G48*L48)</f>
        <v>5492</v>
      </c>
      <c r="Z48" s="258"/>
      <c r="AA48" s="40"/>
      <c r="AB48" s="40"/>
      <c r="AC48" s="40"/>
      <c r="AD48" s="41"/>
      <c r="AE48" s="223">
        <f>Y48</f>
        <v>5492</v>
      </c>
      <c r="AF48" s="224"/>
      <c r="AG48" s="224"/>
      <c r="AH48" s="201"/>
      <c r="AI48" s="219"/>
      <c r="AJ48" s="220"/>
      <c r="AK48" s="220"/>
      <c r="AL48" s="221"/>
      <c r="AM48" s="222"/>
      <c r="AN48" s="264"/>
      <c r="AO48" s="264"/>
      <c r="AP48" s="233"/>
      <c r="AQ48" s="232">
        <f>SUM(AE48:AP48)</f>
        <v>5492</v>
      </c>
      <c r="AR48" s="264"/>
      <c r="AS48" s="264"/>
      <c r="AT48" s="233"/>
      <c r="AU48" s="49"/>
      <c r="AV48" s="51"/>
      <c r="AW48" s="40"/>
      <c r="AX48" s="40"/>
      <c r="AY48" s="48"/>
    </row>
    <row r="49" spans="1:51" ht="12">
      <c r="A49" s="60"/>
      <c r="B49" s="40"/>
      <c r="C49" s="40" t="s">
        <v>47</v>
      </c>
      <c r="D49" s="40" t="s">
        <v>258</v>
      </c>
      <c r="E49" s="40"/>
      <c r="F49" s="40"/>
      <c r="G49" s="40"/>
      <c r="H49" s="46">
        <v>0.2</v>
      </c>
      <c r="I49" s="64" t="s">
        <v>72</v>
      </c>
      <c r="J49" s="40"/>
      <c r="K49" s="65"/>
      <c r="L49" s="40"/>
      <c r="M49" s="62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/>
      <c r="Y49" s="43"/>
      <c r="Z49" s="67"/>
      <c r="AA49" s="40"/>
      <c r="AB49" s="40"/>
      <c r="AC49" s="40"/>
      <c r="AD49" s="41"/>
      <c r="AE49" s="36"/>
      <c r="AF49" s="37"/>
      <c r="AG49" s="37"/>
      <c r="AH49" s="91"/>
      <c r="AI49" s="219"/>
      <c r="AJ49" s="220"/>
      <c r="AK49" s="220"/>
      <c r="AL49" s="221"/>
      <c r="AM49" s="222"/>
      <c r="AN49" s="264"/>
      <c r="AO49" s="264"/>
      <c r="AP49" s="233"/>
      <c r="AQ49" s="232"/>
      <c r="AR49" s="264"/>
      <c r="AS49" s="264"/>
      <c r="AT49" s="233"/>
      <c r="AU49" s="234"/>
      <c r="AV49" s="217"/>
      <c r="AW49" s="51"/>
      <c r="AX49" s="40"/>
      <c r="AY49" s="48"/>
    </row>
    <row r="50" spans="1:51" ht="12">
      <c r="A50" s="60"/>
      <c r="B50" s="40"/>
      <c r="C50" s="40" t="s">
        <v>228</v>
      </c>
      <c r="D50" s="40"/>
      <c r="E50" s="40"/>
      <c r="F50" s="40"/>
      <c r="G50" s="211">
        <f>인건비!S12</f>
        <v>16521</v>
      </c>
      <c r="H50" s="212"/>
      <c r="I50" s="212"/>
      <c r="J50" s="212"/>
      <c r="K50" s="40" t="s">
        <v>211</v>
      </c>
      <c r="L50" s="213">
        <f>H49</f>
        <v>0.2</v>
      </c>
      <c r="M50" s="214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 t="s">
        <v>213</v>
      </c>
      <c r="Y50" s="257">
        <f>INT(G50*L50)</f>
        <v>3304</v>
      </c>
      <c r="Z50" s="258"/>
      <c r="AA50" s="40"/>
      <c r="AB50" s="40"/>
      <c r="AC50" s="40"/>
      <c r="AD50" s="41"/>
      <c r="AE50" s="245">
        <f>Y50</f>
        <v>3304</v>
      </c>
      <c r="AF50" s="261"/>
      <c r="AG50" s="261"/>
      <c r="AH50" s="246"/>
      <c r="AI50" s="219"/>
      <c r="AJ50" s="220"/>
      <c r="AK50" s="220"/>
      <c r="AL50" s="221"/>
      <c r="AM50" s="222"/>
      <c r="AN50" s="264"/>
      <c r="AO50" s="264"/>
      <c r="AP50" s="233"/>
      <c r="AQ50" s="232">
        <f>SUM(AE50:AP50)</f>
        <v>3304</v>
      </c>
      <c r="AR50" s="264"/>
      <c r="AS50" s="264"/>
      <c r="AT50" s="233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/>
      <c r="E51" s="40"/>
      <c r="F51" s="40"/>
      <c r="G51" s="40"/>
      <c r="H51" s="40"/>
      <c r="I51" s="263"/>
      <c r="J51" s="264"/>
      <c r="K51" s="265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9"/>
      <c r="Z51" s="235"/>
      <c r="AA51" s="40"/>
      <c r="AB51" s="40"/>
      <c r="AC51" s="40"/>
      <c r="AD51" s="41"/>
      <c r="AE51" s="225"/>
      <c r="AF51" s="226"/>
      <c r="AG51" s="226"/>
      <c r="AH51" s="227"/>
      <c r="AI51" s="219"/>
      <c r="AJ51" s="220"/>
      <c r="AK51" s="220"/>
      <c r="AL51" s="221"/>
      <c r="AM51" s="222"/>
      <c r="AN51" s="264"/>
      <c r="AO51" s="264"/>
      <c r="AP51" s="233"/>
      <c r="AQ51" s="232"/>
      <c r="AR51" s="264"/>
      <c r="AS51" s="264"/>
      <c r="AT51" s="233"/>
      <c r="AU51" s="39"/>
      <c r="AV51" s="40"/>
      <c r="AW51" s="40"/>
      <c r="AX51" s="40"/>
      <c r="AY51" s="48"/>
    </row>
    <row r="52" spans="1:51" ht="12">
      <c r="A52" s="60"/>
      <c r="B52" s="40"/>
      <c r="C52" s="40" t="s">
        <v>229</v>
      </c>
      <c r="D52" s="40"/>
      <c r="E52" s="40"/>
      <c r="F52" s="40"/>
      <c r="G52" s="40"/>
      <c r="H52" s="40"/>
      <c r="I52" s="64"/>
      <c r="J52" s="40"/>
      <c r="K52" s="65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/>
      <c r="Y52" s="43"/>
      <c r="Z52" s="67"/>
      <c r="AA52" s="40"/>
      <c r="AB52" s="40"/>
      <c r="AC52" s="40"/>
      <c r="AD52" s="41"/>
      <c r="AE52" s="223">
        <f>SUM(AE44:AH50)</f>
        <v>25036</v>
      </c>
      <c r="AF52" s="224"/>
      <c r="AG52" s="224"/>
      <c r="AH52" s="201"/>
      <c r="AI52" s="223"/>
      <c r="AJ52" s="224"/>
      <c r="AK52" s="224"/>
      <c r="AL52" s="201"/>
      <c r="AM52" s="223">
        <f>SUM(AM44:AP50)</f>
        <v>9779</v>
      </c>
      <c r="AN52" s="224"/>
      <c r="AO52" s="224"/>
      <c r="AP52" s="201"/>
      <c r="AQ52" s="232">
        <f>SUM(AE52:AP52)</f>
        <v>34815</v>
      </c>
      <c r="AR52" s="264"/>
      <c r="AS52" s="264"/>
      <c r="AT52" s="233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269"/>
      <c r="Z53" s="235"/>
      <c r="AA53" s="40"/>
      <c r="AB53" s="40"/>
      <c r="AC53" s="40"/>
      <c r="AD53" s="41"/>
      <c r="AE53" s="245"/>
      <c r="AF53" s="261"/>
      <c r="AG53" s="261"/>
      <c r="AH53" s="246"/>
      <c r="AI53" s="219"/>
      <c r="AJ53" s="220"/>
      <c r="AK53" s="220"/>
      <c r="AL53" s="221"/>
      <c r="AM53" s="219"/>
      <c r="AN53" s="220"/>
      <c r="AO53" s="220"/>
      <c r="AP53" s="221"/>
      <c r="AQ53" s="228"/>
      <c r="AR53" s="269"/>
      <c r="AS53" s="269"/>
      <c r="AT53" s="229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/>
      <c r="E54" s="40"/>
      <c r="F54" s="40"/>
      <c r="G54" s="40"/>
      <c r="H54" s="40"/>
      <c r="I54" s="263"/>
      <c r="J54" s="264"/>
      <c r="K54" s="265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/>
      <c r="Y54" s="269"/>
      <c r="Z54" s="235"/>
      <c r="AA54" s="40"/>
      <c r="AB54" s="40"/>
      <c r="AC54" s="40"/>
      <c r="AD54" s="41"/>
      <c r="AE54" s="225"/>
      <c r="AF54" s="226"/>
      <c r="AG54" s="226"/>
      <c r="AH54" s="227"/>
      <c r="AI54" s="219"/>
      <c r="AJ54" s="220"/>
      <c r="AK54" s="220"/>
      <c r="AL54" s="221"/>
      <c r="AM54" s="219"/>
      <c r="AN54" s="220"/>
      <c r="AO54" s="220"/>
      <c r="AP54" s="221"/>
      <c r="AQ54" s="228"/>
      <c r="AR54" s="269"/>
      <c r="AS54" s="269"/>
      <c r="AT54" s="229"/>
      <c r="AU54" s="39"/>
      <c r="AV54" s="40"/>
      <c r="AW54" s="40"/>
      <c r="AX54" s="40"/>
      <c r="AY54" s="48"/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92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89"/>
      <c r="AV55" s="74"/>
      <c r="AW55" s="74"/>
      <c r="AX55" s="74"/>
      <c r="AY55" s="90"/>
    </row>
    <row r="56" spans="1:51" ht="12.75" thickBot="1">
      <c r="A56" s="236"/>
      <c r="B56" s="237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9"/>
      <c r="AE56" s="241"/>
      <c r="AF56" s="242"/>
      <c r="AG56" s="242"/>
      <c r="AH56" s="243"/>
      <c r="AI56" s="230"/>
      <c r="AJ56" s="237"/>
      <c r="AK56" s="237"/>
      <c r="AL56" s="202"/>
      <c r="AM56" s="230"/>
      <c r="AN56" s="237"/>
      <c r="AO56" s="237"/>
      <c r="AP56" s="202"/>
      <c r="AQ56" s="230"/>
      <c r="AR56" s="237"/>
      <c r="AS56" s="237"/>
      <c r="AT56" s="202"/>
      <c r="AU56" s="230"/>
      <c r="AV56" s="238"/>
      <c r="AW56" s="238"/>
      <c r="AX56" s="238"/>
      <c r="AY56" s="231"/>
    </row>
    <row r="57" spans="1:51" ht="12">
      <c r="A57" s="6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61"/>
      <c r="Y57" s="269"/>
      <c r="Z57" s="235"/>
      <c r="AA57" s="40"/>
      <c r="AB57" s="40"/>
      <c r="AC57" s="40"/>
      <c r="AD57" s="41"/>
      <c r="AE57" s="245"/>
      <c r="AF57" s="261"/>
      <c r="AG57" s="261"/>
      <c r="AH57" s="246"/>
      <c r="AI57" s="219"/>
      <c r="AJ57" s="220"/>
      <c r="AK57" s="220"/>
      <c r="AL57" s="221"/>
      <c r="AM57" s="219"/>
      <c r="AN57" s="220"/>
      <c r="AO57" s="220"/>
      <c r="AP57" s="221"/>
      <c r="AQ57" s="228"/>
      <c r="AR57" s="269"/>
      <c r="AS57" s="269"/>
      <c r="AT57" s="229"/>
      <c r="AU57" s="49"/>
      <c r="AV57" s="51"/>
      <c r="AW57" s="51"/>
      <c r="AX57" s="51"/>
      <c r="AY57" s="48"/>
    </row>
    <row r="58" spans="1:51" ht="12">
      <c r="A58" s="60"/>
      <c r="B58" s="40" t="s">
        <v>259</v>
      </c>
      <c r="C58" s="264" t="s">
        <v>260</v>
      </c>
      <c r="D58" s="262"/>
      <c r="E58" s="262"/>
      <c r="F58" s="262"/>
      <c r="G58" s="262"/>
      <c r="H58" s="262"/>
      <c r="I58" s="262"/>
      <c r="J58" s="262"/>
      <c r="K58" s="262"/>
      <c r="L58" s="61"/>
      <c r="M58" s="40"/>
      <c r="N58" s="40"/>
      <c r="O58" s="40"/>
      <c r="P58" s="40"/>
      <c r="Q58" s="264"/>
      <c r="R58" s="264"/>
      <c r="S58" s="40"/>
      <c r="T58" s="263"/>
      <c r="U58" s="265"/>
      <c r="V58" s="265"/>
      <c r="W58" s="40"/>
      <c r="X58" s="61"/>
      <c r="Y58" s="269"/>
      <c r="Z58" s="235"/>
      <c r="AA58" s="40"/>
      <c r="AB58" s="40"/>
      <c r="AC58" s="40"/>
      <c r="AD58" s="41"/>
      <c r="AE58" s="245"/>
      <c r="AF58" s="261"/>
      <c r="AG58" s="261"/>
      <c r="AH58" s="246"/>
      <c r="AI58" s="219"/>
      <c r="AJ58" s="220"/>
      <c r="AK58" s="220"/>
      <c r="AL58" s="221"/>
      <c r="AM58" s="219"/>
      <c r="AN58" s="220"/>
      <c r="AO58" s="220"/>
      <c r="AP58" s="221"/>
      <c r="AQ58" s="228"/>
      <c r="AR58" s="269"/>
      <c r="AS58" s="269"/>
      <c r="AT58" s="229"/>
      <c r="AU58" s="49"/>
      <c r="AV58" s="51"/>
      <c r="AW58" s="51"/>
      <c r="AX58" s="51"/>
      <c r="AY58" s="48"/>
    </row>
    <row r="59" spans="1:51" ht="12">
      <c r="A59" s="60"/>
      <c r="B59" s="40"/>
      <c r="C59" s="40" t="s">
        <v>35</v>
      </c>
      <c r="D59" s="40" t="s">
        <v>261</v>
      </c>
      <c r="E59" s="40"/>
      <c r="F59" s="40"/>
      <c r="G59" s="40"/>
      <c r="H59" s="40">
        <v>1</v>
      </c>
      <c r="I59" s="40" t="s">
        <v>251</v>
      </c>
      <c r="J59" s="40"/>
      <c r="K59" s="40"/>
      <c r="L59" s="61"/>
      <c r="M59" s="40"/>
      <c r="N59" s="40"/>
      <c r="O59" s="40"/>
      <c r="P59" s="40"/>
      <c r="Q59" s="264"/>
      <c r="R59" s="264"/>
      <c r="S59" s="40"/>
      <c r="T59" s="263"/>
      <c r="U59" s="265"/>
      <c r="V59" s="265"/>
      <c r="W59" s="40"/>
      <c r="X59" s="61"/>
      <c r="Y59" s="269"/>
      <c r="Z59" s="235"/>
      <c r="AA59" s="40"/>
      <c r="AB59" s="40"/>
      <c r="AC59" s="40"/>
      <c r="AD59" s="41"/>
      <c r="AE59" s="245"/>
      <c r="AF59" s="261"/>
      <c r="AG59" s="261"/>
      <c r="AH59" s="246"/>
      <c r="AI59" s="219"/>
      <c r="AJ59" s="220"/>
      <c r="AK59" s="220"/>
      <c r="AL59" s="221"/>
      <c r="AM59" s="219"/>
      <c r="AN59" s="220"/>
      <c r="AO59" s="220"/>
      <c r="AP59" s="221"/>
      <c r="AQ59" s="228"/>
      <c r="AR59" s="269"/>
      <c r="AS59" s="269"/>
      <c r="AT59" s="229"/>
      <c r="AU59" s="49"/>
      <c r="AV59" s="51"/>
      <c r="AW59" s="51"/>
      <c r="AX59" s="51"/>
      <c r="AY59" s="48"/>
    </row>
    <row r="60" spans="1:51" ht="14.25">
      <c r="A60" s="60"/>
      <c r="B60" s="40"/>
      <c r="C60" s="40" t="s">
        <v>255</v>
      </c>
      <c r="D60" s="40"/>
      <c r="E60" s="40"/>
      <c r="F60" s="40"/>
      <c r="G60" s="259">
        <v>86700</v>
      </c>
      <c r="H60" s="260"/>
      <c r="I60" s="260"/>
      <c r="J60" s="260"/>
      <c r="K60" s="40" t="s">
        <v>211</v>
      </c>
      <c r="L60" s="261">
        <v>6250</v>
      </c>
      <c r="M60" s="261"/>
      <c r="N60" s="40" t="s">
        <v>211</v>
      </c>
      <c r="O60" s="256" t="s">
        <v>212</v>
      </c>
      <c r="P60" s="254"/>
      <c r="Q60" s="40"/>
      <c r="R60" s="40"/>
      <c r="S60" s="40"/>
      <c r="T60" s="40"/>
      <c r="U60" s="40"/>
      <c r="V60" s="40"/>
      <c r="W60" s="40"/>
      <c r="X60" s="61" t="s">
        <v>213</v>
      </c>
      <c r="Y60" s="257">
        <f>INT(G60*L60/10000000)</f>
        <v>54</v>
      </c>
      <c r="Z60" s="258"/>
      <c r="AA60" s="40"/>
      <c r="AB60" s="40"/>
      <c r="AC60" s="40"/>
      <c r="AD60" s="41"/>
      <c r="AE60" s="245"/>
      <c r="AF60" s="261"/>
      <c r="AG60" s="261"/>
      <c r="AH60" s="246"/>
      <c r="AI60" s="219"/>
      <c r="AJ60" s="220"/>
      <c r="AK60" s="220"/>
      <c r="AL60" s="221"/>
      <c r="AM60" s="219">
        <f>Y60</f>
        <v>54</v>
      </c>
      <c r="AN60" s="220"/>
      <c r="AO60" s="220"/>
      <c r="AP60" s="221"/>
      <c r="AQ60" s="228">
        <f>AM60</f>
        <v>54</v>
      </c>
      <c r="AR60" s="269"/>
      <c r="AS60" s="269"/>
      <c r="AT60" s="229"/>
      <c r="AU60" s="49"/>
      <c r="AV60" s="51"/>
      <c r="AW60" s="51"/>
      <c r="AX60" s="51"/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/>
      <c r="Y61" s="192"/>
      <c r="Z61" s="193"/>
      <c r="AA61" s="40"/>
      <c r="AB61" s="40"/>
      <c r="AC61" s="40"/>
      <c r="AD61" s="41"/>
      <c r="AE61" s="245"/>
      <c r="AF61" s="261"/>
      <c r="AG61" s="261"/>
      <c r="AH61" s="246"/>
      <c r="AI61" s="219"/>
      <c r="AJ61" s="220"/>
      <c r="AK61" s="220"/>
      <c r="AL61" s="221"/>
      <c r="AM61" s="219"/>
      <c r="AN61" s="220"/>
      <c r="AO61" s="220"/>
      <c r="AP61" s="221"/>
      <c r="AQ61" s="228"/>
      <c r="AR61" s="269"/>
      <c r="AS61" s="269"/>
      <c r="AT61" s="229"/>
      <c r="AU61" s="49"/>
      <c r="AV61" s="51"/>
      <c r="AW61" s="51"/>
      <c r="AX61" s="51"/>
      <c r="AY61" s="48"/>
    </row>
    <row r="62" spans="1:51" ht="12">
      <c r="A62" s="60"/>
      <c r="B62" s="40"/>
      <c r="C62" s="40" t="s">
        <v>229</v>
      </c>
      <c r="D62" s="40"/>
      <c r="E62" s="40"/>
      <c r="F62" s="40"/>
      <c r="G62" s="40"/>
      <c r="H62" s="40"/>
      <c r="I62" s="216"/>
      <c r="J62" s="203"/>
      <c r="K62" s="204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9"/>
      <c r="Z62" s="235"/>
      <c r="AA62" s="40"/>
      <c r="AB62" s="40"/>
      <c r="AC62" s="40"/>
      <c r="AD62" s="41"/>
      <c r="AE62" s="225"/>
      <c r="AF62" s="226"/>
      <c r="AG62" s="226"/>
      <c r="AH62" s="227"/>
      <c r="AI62" s="219"/>
      <c r="AJ62" s="220"/>
      <c r="AK62" s="220"/>
      <c r="AL62" s="221"/>
      <c r="AM62" s="219">
        <f>SUM(AM60:AP61)</f>
        <v>54</v>
      </c>
      <c r="AN62" s="220"/>
      <c r="AO62" s="220"/>
      <c r="AP62" s="221"/>
      <c r="AQ62" s="228">
        <f>SUM(AQ60:AT61)</f>
        <v>54</v>
      </c>
      <c r="AR62" s="269"/>
      <c r="AS62" s="269"/>
      <c r="AT62" s="229"/>
      <c r="AU62" s="49"/>
      <c r="AV62" s="51"/>
      <c r="AW62" s="51"/>
      <c r="AX62" s="51"/>
      <c r="AY62" s="48"/>
    </row>
    <row r="63" spans="1:51" ht="12">
      <c r="A63" s="6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61"/>
      <c r="Y63" s="269"/>
      <c r="Z63" s="235"/>
      <c r="AA63" s="40"/>
      <c r="AB63" s="40"/>
      <c r="AC63" s="40"/>
      <c r="AD63" s="41"/>
      <c r="AE63" s="245"/>
      <c r="AF63" s="261"/>
      <c r="AG63" s="261"/>
      <c r="AH63" s="246"/>
      <c r="AI63" s="219"/>
      <c r="AJ63" s="220"/>
      <c r="AK63" s="220"/>
      <c r="AL63" s="221"/>
      <c r="AM63" s="219"/>
      <c r="AN63" s="220"/>
      <c r="AO63" s="220"/>
      <c r="AP63" s="221"/>
      <c r="AQ63" s="228"/>
      <c r="AR63" s="269"/>
      <c r="AS63" s="269"/>
      <c r="AT63" s="229"/>
      <c r="AU63" s="39"/>
      <c r="AV63" s="40"/>
      <c r="AW63" s="40"/>
      <c r="AX63" s="40"/>
      <c r="AY63" s="48"/>
    </row>
    <row r="64" spans="1:51" ht="12">
      <c r="A64" s="60"/>
      <c r="B64" s="40" t="s">
        <v>262</v>
      </c>
      <c r="C64" s="264" t="s">
        <v>264</v>
      </c>
      <c r="D64" s="262"/>
      <c r="E64" s="262"/>
      <c r="F64" s="262"/>
      <c r="G64" s="262"/>
      <c r="H64" s="264">
        <v>25</v>
      </c>
      <c r="I64" s="262"/>
      <c r="J64" s="40" t="s">
        <v>265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9"/>
      <c r="Z64" s="235"/>
      <c r="AA64" s="40"/>
      <c r="AB64" s="40"/>
      <c r="AC64" s="40"/>
      <c r="AD64" s="41"/>
      <c r="AE64" s="225"/>
      <c r="AF64" s="226"/>
      <c r="AG64" s="226"/>
      <c r="AH64" s="227"/>
      <c r="AI64" s="219"/>
      <c r="AJ64" s="220"/>
      <c r="AK64" s="220"/>
      <c r="AL64" s="221"/>
      <c r="AM64" s="219"/>
      <c r="AN64" s="220"/>
      <c r="AO64" s="220"/>
      <c r="AP64" s="221"/>
      <c r="AQ64" s="228"/>
      <c r="AR64" s="269"/>
      <c r="AS64" s="269"/>
      <c r="AT64" s="229"/>
      <c r="AU64" s="39"/>
      <c r="AV64" s="40"/>
      <c r="AW64" s="40"/>
      <c r="AX64" s="40"/>
      <c r="AY64" s="48"/>
    </row>
    <row r="65" spans="1:51" ht="12">
      <c r="A65" s="60"/>
      <c r="B65" s="40"/>
      <c r="C65" s="40" t="s">
        <v>35</v>
      </c>
      <c r="D65" s="40" t="s">
        <v>263</v>
      </c>
      <c r="E65" s="40"/>
      <c r="F65" s="40"/>
      <c r="G65" s="40"/>
      <c r="H65" s="40">
        <v>1</v>
      </c>
      <c r="I65" s="40" t="s">
        <v>251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9"/>
      <c r="Z65" s="235"/>
      <c r="AA65" s="40"/>
      <c r="AB65" s="40"/>
      <c r="AC65" s="40"/>
      <c r="AD65" s="41"/>
      <c r="AE65" s="245"/>
      <c r="AF65" s="261"/>
      <c r="AG65" s="261"/>
      <c r="AH65" s="246"/>
      <c r="AI65" s="219"/>
      <c r="AJ65" s="220"/>
      <c r="AK65" s="220"/>
      <c r="AL65" s="221"/>
      <c r="AM65" s="219"/>
      <c r="AN65" s="220"/>
      <c r="AO65" s="220"/>
      <c r="AP65" s="221"/>
      <c r="AQ65" s="228"/>
      <c r="AR65" s="269"/>
      <c r="AS65" s="269"/>
      <c r="AT65" s="229"/>
      <c r="AU65" s="39"/>
      <c r="AV65" s="40"/>
      <c r="AW65" s="40"/>
      <c r="AX65" s="40"/>
      <c r="AY65" s="48"/>
    </row>
    <row r="66" spans="1:51" ht="14.25">
      <c r="A66" s="60"/>
      <c r="B66" s="40"/>
      <c r="C66" s="40" t="s">
        <v>266</v>
      </c>
      <c r="D66" s="40"/>
      <c r="E66" s="40"/>
      <c r="F66" s="40"/>
      <c r="G66" s="259">
        <v>121156</v>
      </c>
      <c r="H66" s="260"/>
      <c r="I66" s="260"/>
      <c r="J66" s="260"/>
      <c r="K66" s="40" t="s">
        <v>211</v>
      </c>
      <c r="L66" s="261">
        <f>환율!D2</f>
        <v>1008</v>
      </c>
      <c r="M66" s="261"/>
      <c r="N66" s="40" t="s">
        <v>211</v>
      </c>
      <c r="O66" s="250">
        <v>2246</v>
      </c>
      <c r="P66" s="250"/>
      <c r="Q66" s="262"/>
      <c r="R66" s="40" t="s">
        <v>211</v>
      </c>
      <c r="T66" s="256" t="s">
        <v>212</v>
      </c>
      <c r="U66" s="254"/>
      <c r="V66" s="40"/>
      <c r="W66" s="40"/>
      <c r="X66" s="61" t="s">
        <v>213</v>
      </c>
      <c r="Y66" s="257">
        <f>INT(G66*L66*O66/10000000)</f>
        <v>27429</v>
      </c>
      <c r="Z66" s="258"/>
      <c r="AA66" s="40"/>
      <c r="AB66" s="40"/>
      <c r="AC66" s="40"/>
      <c r="AD66" s="41"/>
      <c r="AE66" s="245"/>
      <c r="AF66" s="261"/>
      <c r="AG66" s="261"/>
      <c r="AH66" s="246"/>
      <c r="AI66" s="219"/>
      <c r="AJ66" s="220"/>
      <c r="AK66" s="220"/>
      <c r="AL66" s="221"/>
      <c r="AM66" s="245">
        <f>Y66</f>
        <v>27429</v>
      </c>
      <c r="AN66" s="261"/>
      <c r="AO66" s="261"/>
      <c r="AP66" s="274"/>
      <c r="AQ66" s="228">
        <f>SUM(AE66:AP66)</f>
        <v>27429</v>
      </c>
      <c r="AR66" s="269"/>
      <c r="AS66" s="269"/>
      <c r="AT66" s="229"/>
      <c r="AU66" s="39"/>
      <c r="AV66" s="40"/>
      <c r="AW66" s="40"/>
      <c r="AX66" s="40"/>
      <c r="AY66" s="48"/>
    </row>
    <row r="67" spans="1:51" ht="12">
      <c r="A67" s="60"/>
      <c r="B67" s="40"/>
      <c r="C67" s="40" t="s">
        <v>41</v>
      </c>
      <c r="D67" s="40" t="s">
        <v>267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/>
      <c r="Y67" s="269"/>
      <c r="Z67" s="235"/>
      <c r="AA67" s="40"/>
      <c r="AB67" s="40"/>
      <c r="AC67" s="40"/>
      <c r="AD67" s="41"/>
      <c r="AE67" s="245"/>
      <c r="AF67" s="261"/>
      <c r="AG67" s="261"/>
      <c r="AH67" s="246"/>
      <c r="AI67" s="219"/>
      <c r="AJ67" s="220"/>
      <c r="AK67" s="220"/>
      <c r="AL67" s="221"/>
      <c r="AM67" s="219"/>
      <c r="AN67" s="220"/>
      <c r="AO67" s="220"/>
      <c r="AP67" s="221"/>
      <c r="AQ67" s="228"/>
      <c r="AR67" s="269"/>
      <c r="AS67" s="269"/>
      <c r="AT67" s="229"/>
      <c r="AU67" s="39"/>
      <c r="AV67" s="40"/>
      <c r="AW67" s="40"/>
      <c r="AX67" s="40"/>
      <c r="AY67" s="48"/>
    </row>
    <row r="68" spans="1:51" ht="12">
      <c r="A68" s="60"/>
      <c r="B68" s="40"/>
      <c r="C68" s="40" t="s">
        <v>140</v>
      </c>
      <c r="D68" s="40"/>
      <c r="E68" s="40"/>
      <c r="F68" s="40"/>
      <c r="G68" s="211">
        <f>환율!D6</f>
        <v>1151</v>
      </c>
      <c r="H68" s="212"/>
      <c r="I68" s="212"/>
      <c r="J68" s="212"/>
      <c r="K68" s="40" t="s">
        <v>211</v>
      </c>
      <c r="L68" s="213">
        <v>12.6</v>
      </c>
      <c r="M68" s="214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 t="s">
        <v>213</v>
      </c>
      <c r="Y68" s="257">
        <f>INT(G68*L68)</f>
        <v>14502</v>
      </c>
      <c r="Z68" s="258"/>
      <c r="AA68" s="40"/>
      <c r="AB68" s="40"/>
      <c r="AC68" s="40"/>
      <c r="AD68" s="41"/>
      <c r="AE68" s="225">
        <f>Y68</f>
        <v>14502</v>
      </c>
      <c r="AF68" s="226"/>
      <c r="AG68" s="226"/>
      <c r="AH68" s="227"/>
      <c r="AI68" s="219"/>
      <c r="AJ68" s="220"/>
      <c r="AK68" s="220"/>
      <c r="AL68" s="221"/>
      <c r="AM68" s="219"/>
      <c r="AN68" s="220"/>
      <c r="AO68" s="220"/>
      <c r="AP68" s="221"/>
      <c r="AQ68" s="228">
        <f aca="true" t="shared" si="1" ref="AQ68:AQ78">SUM(AE68:AP68)</f>
        <v>14502</v>
      </c>
      <c r="AR68" s="269"/>
      <c r="AS68" s="269"/>
      <c r="AT68" s="229"/>
      <c r="AU68" s="39"/>
      <c r="AV68" s="40"/>
      <c r="AW68" s="40"/>
      <c r="AX68" s="40"/>
      <c r="AY68" s="48"/>
    </row>
    <row r="69" spans="1:51" ht="12">
      <c r="A69" s="60"/>
      <c r="B69" s="40"/>
      <c r="C69" s="40" t="s">
        <v>129</v>
      </c>
      <c r="D69" s="40" t="s">
        <v>222</v>
      </c>
      <c r="E69" s="40"/>
      <c r="F69" s="40"/>
      <c r="G69" s="40"/>
      <c r="H69" s="40"/>
      <c r="I69" s="40"/>
      <c r="J69" s="40">
        <v>55</v>
      </c>
      <c r="K69" s="40" t="s">
        <v>28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257"/>
      <c r="Z69" s="265"/>
      <c r="AA69" s="40"/>
      <c r="AB69" s="40"/>
      <c r="AC69" s="40"/>
      <c r="AD69" s="41"/>
      <c r="AE69" s="36"/>
      <c r="AF69" s="37"/>
      <c r="AG69" s="37"/>
      <c r="AH69" s="91"/>
      <c r="AI69" s="45"/>
      <c r="AJ69" s="46"/>
      <c r="AK69" s="46"/>
      <c r="AL69" s="47"/>
      <c r="AM69" s="45"/>
      <c r="AN69" s="46"/>
      <c r="AO69" s="46"/>
      <c r="AP69" s="47"/>
      <c r="AQ69" s="228"/>
      <c r="AR69" s="269"/>
      <c r="AS69" s="269"/>
      <c r="AT69" s="229"/>
      <c r="AU69" s="39"/>
      <c r="AV69" s="40"/>
      <c r="AW69" s="40"/>
      <c r="AX69" s="40"/>
      <c r="AY69" s="48"/>
    </row>
    <row r="70" spans="1:51" ht="12">
      <c r="A70" s="60"/>
      <c r="B70" s="40"/>
      <c r="C70" s="40" t="s">
        <v>223</v>
      </c>
      <c r="D70" s="40"/>
      <c r="E70" s="40"/>
      <c r="F70" s="40"/>
      <c r="G70" s="211">
        <f>Y68</f>
        <v>14502</v>
      </c>
      <c r="H70" s="212"/>
      <c r="I70" s="212"/>
      <c r="J70" s="212"/>
      <c r="K70" s="40" t="s">
        <v>211</v>
      </c>
      <c r="L70" s="266">
        <f>J69/100</f>
        <v>0.55</v>
      </c>
      <c r="M70" s="215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213</v>
      </c>
      <c r="Y70" s="257">
        <f>INT(G70*L70)</f>
        <v>7976</v>
      </c>
      <c r="Z70" s="258"/>
      <c r="AA70" s="40"/>
      <c r="AB70" s="40"/>
      <c r="AC70" s="40"/>
      <c r="AD70" s="41"/>
      <c r="AE70" s="245">
        <f>Y70</f>
        <v>7976</v>
      </c>
      <c r="AF70" s="261"/>
      <c r="AG70" s="261"/>
      <c r="AH70" s="246"/>
      <c r="AI70" s="219"/>
      <c r="AJ70" s="220"/>
      <c r="AK70" s="220"/>
      <c r="AL70" s="221"/>
      <c r="AM70" s="219"/>
      <c r="AN70" s="220"/>
      <c r="AO70" s="220"/>
      <c r="AP70" s="221"/>
      <c r="AQ70" s="228">
        <f t="shared" si="1"/>
        <v>7976</v>
      </c>
      <c r="AR70" s="269"/>
      <c r="AS70" s="269"/>
      <c r="AT70" s="229"/>
      <c r="AU70" s="39"/>
      <c r="AV70" s="40"/>
      <c r="AW70" s="40"/>
      <c r="AX70" s="40"/>
      <c r="AY70" s="48"/>
    </row>
    <row r="71" spans="1:51" ht="12">
      <c r="A71" s="60"/>
      <c r="B71" s="40"/>
      <c r="C71" s="40" t="s">
        <v>41</v>
      </c>
      <c r="D71" s="40" t="s">
        <v>256</v>
      </c>
      <c r="E71" s="40"/>
      <c r="F71" s="40"/>
      <c r="G71" s="40"/>
      <c r="H71" s="40">
        <v>1</v>
      </c>
      <c r="I71" s="40" t="s">
        <v>72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  <c r="AE71" s="225"/>
      <c r="AF71" s="226"/>
      <c r="AG71" s="226"/>
      <c r="AH71" s="227"/>
      <c r="AI71" s="219"/>
      <c r="AJ71" s="220"/>
      <c r="AK71" s="220"/>
      <c r="AL71" s="221"/>
      <c r="AM71" s="219"/>
      <c r="AN71" s="220"/>
      <c r="AO71" s="220"/>
      <c r="AP71" s="221"/>
      <c r="AQ71" s="228"/>
      <c r="AR71" s="269"/>
      <c r="AS71" s="269"/>
      <c r="AT71" s="229"/>
      <c r="AU71" s="39"/>
      <c r="AV71" s="40"/>
      <c r="AW71" s="40"/>
      <c r="AX71" s="40"/>
      <c r="AY71" s="48"/>
    </row>
    <row r="72" spans="1:51" ht="12">
      <c r="A72" s="60"/>
      <c r="B72" s="40"/>
      <c r="C72" s="40" t="s">
        <v>228</v>
      </c>
      <c r="D72" s="40"/>
      <c r="E72" s="40"/>
      <c r="F72" s="40"/>
      <c r="G72" s="211">
        <f>인건비!S11</f>
        <v>16240</v>
      </c>
      <c r="H72" s="212"/>
      <c r="I72" s="212"/>
      <c r="J72" s="212"/>
      <c r="K72" s="40" t="s">
        <v>211</v>
      </c>
      <c r="L72" s="213">
        <f>H71</f>
        <v>1</v>
      </c>
      <c r="M72" s="214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 t="s">
        <v>213</v>
      </c>
      <c r="Y72" s="257">
        <f>INT(G72*L72)</f>
        <v>16240</v>
      </c>
      <c r="Z72" s="258"/>
      <c r="AA72" s="40"/>
      <c r="AB72" s="40"/>
      <c r="AC72" s="40"/>
      <c r="AD72" s="41"/>
      <c r="AE72" s="36"/>
      <c r="AF72" s="37"/>
      <c r="AG72" s="37"/>
      <c r="AH72" s="91"/>
      <c r="AI72" s="245">
        <f>Y72</f>
        <v>16240</v>
      </c>
      <c r="AJ72" s="261"/>
      <c r="AK72" s="261"/>
      <c r="AL72" s="274"/>
      <c r="AM72" s="45"/>
      <c r="AN72" s="46"/>
      <c r="AO72" s="46"/>
      <c r="AP72" s="47"/>
      <c r="AQ72" s="228">
        <f t="shared" si="1"/>
        <v>16240</v>
      </c>
      <c r="AR72" s="269"/>
      <c r="AS72" s="269"/>
      <c r="AT72" s="229"/>
      <c r="AU72" s="39"/>
      <c r="AV72" s="40"/>
      <c r="AW72" s="40"/>
      <c r="AX72" s="40"/>
      <c r="AY72" s="48"/>
    </row>
    <row r="73" spans="1:51" ht="12">
      <c r="A73" s="60"/>
      <c r="B73" s="40"/>
      <c r="C73" s="40" t="s">
        <v>129</v>
      </c>
      <c r="D73" s="40" t="s">
        <v>257</v>
      </c>
      <c r="E73" s="40"/>
      <c r="F73" s="40"/>
      <c r="G73" s="40"/>
      <c r="H73" s="102">
        <v>1</v>
      </c>
      <c r="I73" s="40" t="s">
        <v>251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  <c r="AE73" s="245"/>
      <c r="AF73" s="261"/>
      <c r="AG73" s="261"/>
      <c r="AH73" s="246"/>
      <c r="AI73" s="219"/>
      <c r="AJ73" s="220"/>
      <c r="AK73" s="220"/>
      <c r="AL73" s="221"/>
      <c r="AM73" s="219"/>
      <c r="AN73" s="220"/>
      <c r="AO73" s="220"/>
      <c r="AP73" s="221"/>
      <c r="AQ73" s="228"/>
      <c r="AR73" s="269"/>
      <c r="AS73" s="269"/>
      <c r="AT73" s="229"/>
      <c r="AU73" s="39"/>
      <c r="AV73" s="40"/>
      <c r="AW73" s="40"/>
      <c r="AX73" s="40"/>
      <c r="AY73" s="48"/>
    </row>
    <row r="74" spans="1:51" ht="12">
      <c r="A74" s="60"/>
      <c r="B74" s="40"/>
      <c r="C74" s="40" t="s">
        <v>228</v>
      </c>
      <c r="D74" s="40"/>
      <c r="E74" s="40"/>
      <c r="F74" s="40"/>
      <c r="G74" s="211">
        <f>인건비!S15</f>
        <v>10985</v>
      </c>
      <c r="H74" s="212"/>
      <c r="I74" s="212"/>
      <c r="J74" s="212"/>
      <c r="K74" s="40" t="s">
        <v>211</v>
      </c>
      <c r="L74" s="213">
        <f>H73</f>
        <v>1</v>
      </c>
      <c r="M74" s="214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 t="s">
        <v>213</v>
      </c>
      <c r="Y74" s="257">
        <f>INT(G74*L74)</f>
        <v>10985</v>
      </c>
      <c r="Z74" s="258"/>
      <c r="AA74" s="40"/>
      <c r="AB74" s="40"/>
      <c r="AC74" s="40"/>
      <c r="AD74" s="41"/>
      <c r="AE74" s="245"/>
      <c r="AF74" s="261"/>
      <c r="AG74" s="261"/>
      <c r="AH74" s="246"/>
      <c r="AI74" s="245">
        <f>Y74</f>
        <v>10985</v>
      </c>
      <c r="AJ74" s="261"/>
      <c r="AK74" s="261"/>
      <c r="AL74" s="274"/>
      <c r="AM74" s="219"/>
      <c r="AN74" s="220"/>
      <c r="AO74" s="220"/>
      <c r="AP74" s="221"/>
      <c r="AQ74" s="228">
        <f t="shared" si="1"/>
        <v>10985</v>
      </c>
      <c r="AR74" s="269"/>
      <c r="AS74" s="269"/>
      <c r="AT74" s="229"/>
      <c r="AU74" s="49"/>
      <c r="AV74" s="40"/>
      <c r="AW74" s="40"/>
      <c r="AX74" s="40"/>
      <c r="AY74" s="48"/>
    </row>
    <row r="75" spans="1:51" ht="12">
      <c r="A75" s="60"/>
      <c r="B75" s="40"/>
      <c r="C75" s="40" t="s">
        <v>47</v>
      </c>
      <c r="D75" s="40" t="s">
        <v>258</v>
      </c>
      <c r="E75" s="40"/>
      <c r="F75" s="40"/>
      <c r="G75" s="40"/>
      <c r="H75" s="46">
        <v>0.2</v>
      </c>
      <c r="I75" s="64" t="s">
        <v>72</v>
      </c>
      <c r="J75" s="40"/>
      <c r="K75" s="65"/>
      <c r="L75" s="40"/>
      <c r="M75" s="62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43"/>
      <c r="Z75" s="67"/>
      <c r="AA75" s="40"/>
      <c r="AB75" s="40"/>
      <c r="AC75" s="40"/>
      <c r="AD75" s="41"/>
      <c r="AE75" s="36"/>
      <c r="AF75" s="37"/>
      <c r="AG75" s="37"/>
      <c r="AH75" s="91"/>
      <c r="AI75" s="45"/>
      <c r="AJ75" s="46"/>
      <c r="AK75" s="46"/>
      <c r="AL75" s="47"/>
      <c r="AM75" s="45"/>
      <c r="AN75" s="46"/>
      <c r="AO75" s="46"/>
      <c r="AP75" s="47"/>
      <c r="AQ75" s="228"/>
      <c r="AR75" s="269"/>
      <c r="AS75" s="269"/>
      <c r="AT75" s="229"/>
      <c r="AU75" s="49"/>
      <c r="AV75" s="51"/>
      <c r="AW75" s="51"/>
      <c r="AX75" s="51"/>
      <c r="AY75" s="56"/>
    </row>
    <row r="76" spans="1:51" ht="12">
      <c r="A76" s="60"/>
      <c r="B76" s="40"/>
      <c r="C76" s="40" t="s">
        <v>228</v>
      </c>
      <c r="D76" s="40"/>
      <c r="E76" s="40"/>
      <c r="F76" s="40"/>
      <c r="G76" s="211">
        <f>인건비!S12</f>
        <v>16521</v>
      </c>
      <c r="H76" s="212"/>
      <c r="I76" s="212"/>
      <c r="J76" s="212"/>
      <c r="K76" s="40" t="s">
        <v>211</v>
      </c>
      <c r="L76" s="213">
        <f>H75</f>
        <v>0.2</v>
      </c>
      <c r="M76" s="214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213</v>
      </c>
      <c r="Y76" s="257">
        <f>INT(G76*L76)</f>
        <v>3304</v>
      </c>
      <c r="Z76" s="258"/>
      <c r="AA76" s="40"/>
      <c r="AB76" s="40"/>
      <c r="AC76" s="40"/>
      <c r="AD76" s="41"/>
      <c r="AE76" s="245"/>
      <c r="AF76" s="261"/>
      <c r="AG76" s="261"/>
      <c r="AH76" s="246"/>
      <c r="AI76" s="219">
        <f>Y76</f>
        <v>3304</v>
      </c>
      <c r="AJ76" s="220"/>
      <c r="AK76" s="220"/>
      <c r="AL76" s="221"/>
      <c r="AM76" s="219"/>
      <c r="AN76" s="220"/>
      <c r="AO76" s="220"/>
      <c r="AP76" s="221"/>
      <c r="AQ76" s="228">
        <f t="shared" si="1"/>
        <v>3304</v>
      </c>
      <c r="AR76" s="269"/>
      <c r="AS76" s="269"/>
      <c r="AT76" s="229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263"/>
      <c r="J77" s="264"/>
      <c r="K77" s="265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61"/>
      <c r="Y77" s="269"/>
      <c r="Z77" s="235"/>
      <c r="AA77" s="40"/>
      <c r="AB77" s="40"/>
      <c r="AC77" s="40"/>
      <c r="AD77" s="41"/>
      <c r="AE77" s="245"/>
      <c r="AF77" s="261"/>
      <c r="AG77" s="261"/>
      <c r="AH77" s="246"/>
      <c r="AI77" s="219"/>
      <c r="AJ77" s="220"/>
      <c r="AK77" s="220"/>
      <c r="AL77" s="221"/>
      <c r="AM77" s="219"/>
      <c r="AN77" s="220"/>
      <c r="AO77" s="220"/>
      <c r="AP77" s="221"/>
      <c r="AQ77" s="228"/>
      <c r="AR77" s="269"/>
      <c r="AS77" s="269"/>
      <c r="AT77" s="229"/>
      <c r="AU77" s="39"/>
      <c r="AV77" s="40"/>
      <c r="AW77" s="40"/>
      <c r="AX77" s="40"/>
      <c r="AY77" s="48"/>
    </row>
    <row r="78" spans="1:51" ht="12">
      <c r="A78" s="60"/>
      <c r="B78" s="40"/>
      <c r="C78" s="40" t="s">
        <v>229</v>
      </c>
      <c r="D78" s="40"/>
      <c r="E78" s="40"/>
      <c r="F78" s="40"/>
      <c r="G78" s="40"/>
      <c r="H78" s="40"/>
      <c r="I78" s="64"/>
      <c r="J78" s="40"/>
      <c r="K78" s="65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61"/>
      <c r="Y78" s="43"/>
      <c r="Z78" s="67"/>
      <c r="AA78" s="40"/>
      <c r="AB78" s="40"/>
      <c r="AC78" s="40"/>
      <c r="AD78" s="41"/>
      <c r="AE78" s="245">
        <f>SUM(AE66:AH76)</f>
        <v>22478</v>
      </c>
      <c r="AF78" s="261"/>
      <c r="AG78" s="261"/>
      <c r="AH78" s="246"/>
      <c r="AI78" s="245">
        <f>SUM(AI66:AL76)</f>
        <v>30529</v>
      </c>
      <c r="AJ78" s="261"/>
      <c r="AK78" s="261"/>
      <c r="AL78" s="246"/>
      <c r="AM78" s="245">
        <f>SUM(AM66:AP76)</f>
        <v>27429</v>
      </c>
      <c r="AN78" s="261"/>
      <c r="AO78" s="261"/>
      <c r="AP78" s="246"/>
      <c r="AQ78" s="228">
        <f t="shared" si="1"/>
        <v>80436</v>
      </c>
      <c r="AR78" s="269"/>
      <c r="AS78" s="269"/>
      <c r="AT78" s="229"/>
      <c r="AU78" s="39"/>
      <c r="AV78" s="40"/>
      <c r="AW78" s="40"/>
      <c r="AX78" s="40"/>
      <c r="AY78" s="48"/>
    </row>
    <row r="79" spans="1:51" ht="12">
      <c r="A79" s="60"/>
      <c r="B79" s="40"/>
      <c r="C79" s="40"/>
      <c r="D79" s="40"/>
      <c r="E79" s="264"/>
      <c r="F79" s="264"/>
      <c r="G79" s="264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45"/>
      <c r="AF79" s="261"/>
      <c r="AG79" s="261"/>
      <c r="AH79" s="246"/>
      <c r="AI79" s="219"/>
      <c r="AJ79" s="220"/>
      <c r="AK79" s="220"/>
      <c r="AL79" s="221"/>
      <c r="AM79" s="219"/>
      <c r="AN79" s="220"/>
      <c r="AO79" s="220"/>
      <c r="AP79" s="221"/>
      <c r="AQ79" s="228"/>
      <c r="AR79" s="269"/>
      <c r="AS79" s="269"/>
      <c r="AT79" s="229"/>
      <c r="AU79" s="39"/>
      <c r="AV79" s="40"/>
      <c r="AW79" s="40"/>
      <c r="AX79" s="40"/>
      <c r="AY79" s="48"/>
    </row>
    <row r="80" spans="1:51" ht="12">
      <c r="A80" s="6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45"/>
      <c r="AF80" s="261"/>
      <c r="AG80" s="261"/>
      <c r="AH80" s="246"/>
      <c r="AI80" s="219"/>
      <c r="AJ80" s="220"/>
      <c r="AK80" s="220"/>
      <c r="AL80" s="221"/>
      <c r="AM80" s="219"/>
      <c r="AN80" s="220"/>
      <c r="AO80" s="220"/>
      <c r="AP80" s="221"/>
      <c r="AQ80" s="228"/>
      <c r="AR80" s="269"/>
      <c r="AS80" s="269"/>
      <c r="AT80" s="229"/>
      <c r="AU80" s="39"/>
      <c r="AV80" s="40"/>
      <c r="AW80" s="40"/>
      <c r="AX80" s="40"/>
      <c r="AY80" s="48"/>
    </row>
    <row r="81" spans="1:51" ht="12">
      <c r="A81" s="6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  <c r="AE81" s="245"/>
      <c r="AF81" s="261"/>
      <c r="AG81" s="261"/>
      <c r="AH81" s="246"/>
      <c r="AI81" s="219"/>
      <c r="AJ81" s="220"/>
      <c r="AK81" s="220"/>
      <c r="AL81" s="221"/>
      <c r="AM81" s="219"/>
      <c r="AN81" s="220"/>
      <c r="AO81" s="220"/>
      <c r="AP81" s="221"/>
      <c r="AQ81" s="228"/>
      <c r="AR81" s="269"/>
      <c r="AS81" s="269"/>
      <c r="AT81" s="229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264"/>
      <c r="T82" s="264"/>
      <c r="U82" s="40"/>
      <c r="V82" s="61"/>
      <c r="W82" s="210"/>
      <c r="X82" s="210"/>
      <c r="Y82" s="40"/>
      <c r="Z82" s="40"/>
      <c r="AA82" s="40"/>
      <c r="AB82" s="40"/>
      <c r="AC82" s="40"/>
      <c r="AD82" s="41"/>
      <c r="AE82" s="245"/>
      <c r="AF82" s="261"/>
      <c r="AG82" s="261"/>
      <c r="AH82" s="246"/>
      <c r="AI82" s="219"/>
      <c r="AJ82" s="220"/>
      <c r="AK82" s="220"/>
      <c r="AL82" s="221"/>
      <c r="AM82" s="219"/>
      <c r="AN82" s="220"/>
      <c r="AO82" s="220"/>
      <c r="AP82" s="221"/>
      <c r="AQ82" s="228"/>
      <c r="AR82" s="269"/>
      <c r="AS82" s="269"/>
      <c r="AT82" s="229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61"/>
      <c r="O83" s="207"/>
      <c r="P83" s="265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45"/>
      <c r="AF83" s="261"/>
      <c r="AG83" s="261"/>
      <c r="AH83" s="246"/>
      <c r="AI83" s="219"/>
      <c r="AJ83" s="220"/>
      <c r="AK83" s="220"/>
      <c r="AL83" s="221"/>
      <c r="AM83" s="219"/>
      <c r="AN83" s="220"/>
      <c r="AO83" s="220"/>
      <c r="AP83" s="221"/>
      <c r="AQ83" s="228"/>
      <c r="AR83" s="269"/>
      <c r="AS83" s="269"/>
      <c r="AT83" s="229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/>
      <c r="E84" s="40"/>
      <c r="F84" s="40"/>
      <c r="G84" s="40"/>
      <c r="H84" s="40"/>
      <c r="I84" s="40"/>
      <c r="J84" s="40"/>
      <c r="K84" s="206"/>
      <c r="L84" s="265"/>
      <c r="M84" s="40"/>
      <c r="N84" s="61"/>
      <c r="O84" s="208"/>
      <c r="P84" s="209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45"/>
      <c r="AF84" s="261"/>
      <c r="AG84" s="261"/>
      <c r="AH84" s="246"/>
      <c r="AI84" s="219"/>
      <c r="AJ84" s="220"/>
      <c r="AK84" s="220"/>
      <c r="AL84" s="221"/>
      <c r="AM84" s="219"/>
      <c r="AN84" s="220"/>
      <c r="AO84" s="220"/>
      <c r="AP84" s="221"/>
      <c r="AQ84" s="228"/>
      <c r="AR84" s="269"/>
      <c r="AS84" s="269"/>
      <c r="AT84" s="229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  <c r="AE85" s="245"/>
      <c r="AF85" s="261"/>
      <c r="AG85" s="261"/>
      <c r="AH85" s="246"/>
      <c r="AI85" s="219"/>
      <c r="AJ85" s="220"/>
      <c r="AK85" s="220"/>
      <c r="AL85" s="221"/>
      <c r="AM85" s="219"/>
      <c r="AN85" s="220"/>
      <c r="AO85" s="220"/>
      <c r="AP85" s="221"/>
      <c r="AQ85" s="228"/>
      <c r="AR85" s="269"/>
      <c r="AS85" s="269"/>
      <c r="AT85" s="229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/>
      <c r="F86" s="40"/>
      <c r="G86" s="40"/>
      <c r="H86" s="40"/>
      <c r="I86" s="263"/>
      <c r="J86" s="264"/>
      <c r="K86" s="265"/>
      <c r="L86" s="40"/>
      <c r="M86" s="40"/>
      <c r="N86" s="40"/>
      <c r="O86" s="205"/>
      <c r="P86" s="265"/>
      <c r="Q86" s="265"/>
      <c r="R86" s="40"/>
      <c r="S86" s="40"/>
      <c r="T86" s="40"/>
      <c r="U86" s="40"/>
      <c r="V86" s="40"/>
      <c r="W86" s="40"/>
      <c r="X86" s="61"/>
      <c r="Y86" s="269"/>
      <c r="Z86" s="235"/>
      <c r="AA86" s="40"/>
      <c r="AB86" s="40"/>
      <c r="AC86" s="40"/>
      <c r="AD86" s="41"/>
      <c r="AE86" s="225"/>
      <c r="AF86" s="226"/>
      <c r="AG86" s="226"/>
      <c r="AH86" s="227"/>
      <c r="AI86" s="219"/>
      <c r="AJ86" s="220"/>
      <c r="AK86" s="220"/>
      <c r="AL86" s="221"/>
      <c r="AM86" s="219"/>
      <c r="AN86" s="220"/>
      <c r="AO86" s="220"/>
      <c r="AP86" s="221"/>
      <c r="AQ86" s="228"/>
      <c r="AR86" s="269"/>
      <c r="AS86" s="269"/>
      <c r="AT86" s="229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263"/>
      <c r="J87" s="264"/>
      <c r="K87" s="265"/>
      <c r="L87" s="40"/>
      <c r="M87" s="46"/>
      <c r="N87" s="40"/>
      <c r="O87" s="205"/>
      <c r="P87" s="265"/>
      <c r="Q87" s="265"/>
      <c r="R87" s="40"/>
      <c r="S87" s="40"/>
      <c r="T87" s="40"/>
      <c r="U87" s="40"/>
      <c r="V87" s="40"/>
      <c r="W87" s="40"/>
      <c r="X87" s="61"/>
      <c r="Y87" s="269"/>
      <c r="Z87" s="235"/>
      <c r="AA87" s="40"/>
      <c r="AB87" s="40"/>
      <c r="AC87" s="40"/>
      <c r="AD87" s="41"/>
      <c r="AE87" s="225"/>
      <c r="AF87" s="226"/>
      <c r="AG87" s="226"/>
      <c r="AH87" s="227"/>
      <c r="AI87" s="219"/>
      <c r="AJ87" s="220"/>
      <c r="AK87" s="220"/>
      <c r="AL87" s="221"/>
      <c r="AM87" s="219"/>
      <c r="AN87" s="220"/>
      <c r="AO87" s="220"/>
      <c r="AP87" s="221"/>
      <c r="AQ87" s="228"/>
      <c r="AR87" s="269"/>
      <c r="AS87" s="269"/>
      <c r="AT87" s="229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/>
      <c r="E88" s="40"/>
      <c r="F88" s="40"/>
      <c r="G88" s="40"/>
      <c r="H88" s="40"/>
      <c r="I88" s="64"/>
      <c r="J88" s="40"/>
      <c r="K88" s="65"/>
      <c r="L88" s="40"/>
      <c r="M88" s="40"/>
      <c r="N88" s="40"/>
      <c r="O88" s="71"/>
      <c r="P88" s="65"/>
      <c r="Q88" s="65"/>
      <c r="R88" s="40"/>
      <c r="S88" s="40"/>
      <c r="T88" s="40"/>
      <c r="U88" s="40"/>
      <c r="V88" s="40"/>
      <c r="W88" s="40"/>
      <c r="X88" s="61"/>
      <c r="Y88" s="43"/>
      <c r="Z88" s="67"/>
      <c r="AA88" s="40"/>
      <c r="AB88" s="40"/>
      <c r="AC88" s="40"/>
      <c r="AD88" s="41"/>
      <c r="AE88" s="245"/>
      <c r="AF88" s="261"/>
      <c r="AG88" s="261"/>
      <c r="AH88" s="246"/>
      <c r="AI88" s="219"/>
      <c r="AJ88" s="220"/>
      <c r="AK88" s="220"/>
      <c r="AL88" s="221"/>
      <c r="AM88" s="219"/>
      <c r="AN88" s="220"/>
      <c r="AO88" s="220"/>
      <c r="AP88" s="221"/>
      <c r="AQ88" s="228"/>
      <c r="AR88" s="269"/>
      <c r="AS88" s="269"/>
      <c r="AT88" s="229"/>
      <c r="AU88" s="39"/>
      <c r="AV88" s="40"/>
      <c r="AW88" s="40"/>
      <c r="AX88" s="40"/>
      <c r="AY88" s="48"/>
    </row>
    <row r="89" spans="1:51" ht="12">
      <c r="A89" s="6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05"/>
      <c r="P89" s="265"/>
      <c r="Q89" s="265"/>
      <c r="R89" s="40"/>
      <c r="S89" s="40"/>
      <c r="T89" s="40"/>
      <c r="U89" s="40"/>
      <c r="V89" s="40"/>
      <c r="W89" s="40"/>
      <c r="X89" s="61"/>
      <c r="Y89" s="269"/>
      <c r="Z89" s="235"/>
      <c r="AA89" s="40"/>
      <c r="AB89" s="40"/>
      <c r="AC89" s="40"/>
      <c r="AD89" s="41"/>
      <c r="AE89" s="245"/>
      <c r="AF89" s="261"/>
      <c r="AG89" s="261"/>
      <c r="AH89" s="246"/>
      <c r="AI89" s="219"/>
      <c r="AJ89" s="220"/>
      <c r="AK89" s="220"/>
      <c r="AL89" s="221"/>
      <c r="AM89" s="219"/>
      <c r="AN89" s="220"/>
      <c r="AO89" s="220"/>
      <c r="AP89" s="221"/>
      <c r="AQ89" s="228"/>
      <c r="AR89" s="269"/>
      <c r="AS89" s="269"/>
      <c r="AT89" s="229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/>
      <c r="E90" s="40"/>
      <c r="F90" s="61"/>
      <c r="G90" s="99"/>
      <c r="H90" s="40"/>
      <c r="I90" s="40"/>
      <c r="J90" s="40"/>
      <c r="K90" s="40"/>
      <c r="L90" s="40"/>
      <c r="M90" s="40"/>
      <c r="N90" s="40"/>
      <c r="O90" s="205"/>
      <c r="P90" s="265"/>
      <c r="Q90" s="265"/>
      <c r="R90" s="40"/>
      <c r="S90" s="40"/>
      <c r="T90" s="40"/>
      <c r="U90" s="40"/>
      <c r="V90" s="40"/>
      <c r="W90" s="40"/>
      <c r="X90" s="61"/>
      <c r="Y90" s="269"/>
      <c r="Z90" s="235"/>
      <c r="AA90" s="40"/>
      <c r="AB90" s="40"/>
      <c r="AC90" s="40"/>
      <c r="AD90" s="41"/>
      <c r="AE90" s="245"/>
      <c r="AF90" s="261"/>
      <c r="AG90" s="261"/>
      <c r="AH90" s="246"/>
      <c r="AI90" s="219"/>
      <c r="AJ90" s="220"/>
      <c r="AK90" s="220"/>
      <c r="AL90" s="221"/>
      <c r="AM90" s="219"/>
      <c r="AN90" s="220"/>
      <c r="AO90" s="220"/>
      <c r="AP90" s="221"/>
      <c r="AQ90" s="228"/>
      <c r="AR90" s="269"/>
      <c r="AS90" s="269"/>
      <c r="AT90" s="229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05"/>
      <c r="P91" s="265"/>
      <c r="Q91" s="265"/>
      <c r="R91" s="40"/>
      <c r="S91" s="40"/>
      <c r="T91" s="40"/>
      <c r="U91" s="40"/>
      <c r="V91" s="40"/>
      <c r="W91" s="40"/>
      <c r="X91" s="61"/>
      <c r="Y91" s="269"/>
      <c r="Z91" s="235"/>
      <c r="AA91" s="40"/>
      <c r="AB91" s="40"/>
      <c r="AC91" s="40"/>
      <c r="AD91" s="41"/>
      <c r="AE91" s="245"/>
      <c r="AF91" s="261"/>
      <c r="AG91" s="261"/>
      <c r="AH91" s="246"/>
      <c r="AI91" s="219"/>
      <c r="AJ91" s="220"/>
      <c r="AK91" s="220"/>
      <c r="AL91" s="221"/>
      <c r="AM91" s="219"/>
      <c r="AN91" s="220"/>
      <c r="AO91" s="220"/>
      <c r="AP91" s="221"/>
      <c r="AQ91" s="228"/>
      <c r="AR91" s="269"/>
      <c r="AS91" s="269"/>
      <c r="AT91" s="229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263"/>
      <c r="J92" s="264"/>
      <c r="K92" s="265"/>
      <c r="L92" s="40"/>
      <c r="M92" s="62"/>
      <c r="N92" s="40"/>
      <c r="O92" s="205"/>
      <c r="P92" s="265"/>
      <c r="Q92" s="265"/>
      <c r="R92" s="40"/>
      <c r="S92" s="40"/>
      <c r="T92" s="40"/>
      <c r="U92" s="40"/>
      <c r="V92" s="40"/>
      <c r="W92" s="40"/>
      <c r="X92" s="61"/>
      <c r="Y92" s="269"/>
      <c r="Z92" s="235"/>
      <c r="AA92" s="40"/>
      <c r="AB92" s="40"/>
      <c r="AC92" s="40"/>
      <c r="AD92" s="41"/>
      <c r="AE92" s="245"/>
      <c r="AF92" s="261"/>
      <c r="AG92" s="261"/>
      <c r="AH92" s="246"/>
      <c r="AI92" s="219"/>
      <c r="AJ92" s="220"/>
      <c r="AK92" s="220"/>
      <c r="AL92" s="221"/>
      <c r="AM92" s="219"/>
      <c r="AN92" s="220"/>
      <c r="AO92" s="220"/>
      <c r="AP92" s="221"/>
      <c r="AQ92" s="228"/>
      <c r="AR92" s="269"/>
      <c r="AS92" s="269"/>
      <c r="AT92" s="229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/>
      <c r="E93" s="40"/>
      <c r="F93" s="40"/>
      <c r="G93" s="40"/>
      <c r="H93" s="40"/>
      <c r="I93" s="64"/>
      <c r="J93" s="40"/>
      <c r="K93" s="65"/>
      <c r="L93" s="40"/>
      <c r="M93" s="62"/>
      <c r="N93" s="40"/>
      <c r="O93" s="71"/>
      <c r="P93" s="65"/>
      <c r="Q93" s="65"/>
      <c r="R93" s="40"/>
      <c r="S93" s="40"/>
      <c r="T93" s="40"/>
      <c r="U93" s="40"/>
      <c r="V93" s="40"/>
      <c r="W93" s="40"/>
      <c r="X93" s="61"/>
      <c r="Y93" s="43"/>
      <c r="Z93" s="67"/>
      <c r="AA93" s="40"/>
      <c r="AB93" s="40"/>
      <c r="AC93" s="40"/>
      <c r="AD93" s="41"/>
      <c r="AE93" s="36"/>
      <c r="AF93" s="37"/>
      <c r="AG93" s="37"/>
      <c r="AH93" s="91"/>
      <c r="AI93" s="45"/>
      <c r="AJ93" s="46"/>
      <c r="AK93" s="46"/>
      <c r="AL93" s="47"/>
      <c r="AM93" s="45"/>
      <c r="AN93" s="46"/>
      <c r="AO93" s="46"/>
      <c r="AP93" s="47"/>
      <c r="AQ93" s="228"/>
      <c r="AR93" s="269"/>
      <c r="AS93" s="269"/>
      <c r="AT93" s="229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  <c r="AE94" s="245"/>
      <c r="AF94" s="261"/>
      <c r="AG94" s="261"/>
      <c r="AH94" s="246"/>
      <c r="AI94" s="219"/>
      <c r="AJ94" s="220"/>
      <c r="AK94" s="220"/>
      <c r="AL94" s="221"/>
      <c r="AM94" s="219"/>
      <c r="AN94" s="220"/>
      <c r="AO94" s="220"/>
      <c r="AP94" s="221"/>
      <c r="AQ94" s="228"/>
      <c r="AR94" s="269"/>
      <c r="AS94" s="269"/>
      <c r="AT94" s="229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263"/>
      <c r="J95" s="264"/>
      <c r="K95" s="265"/>
      <c r="L95" s="40"/>
      <c r="M95" s="62"/>
      <c r="N95" s="40"/>
      <c r="O95" s="205"/>
      <c r="P95" s="265"/>
      <c r="Q95" s="265"/>
      <c r="R95" s="40"/>
      <c r="S95" s="40"/>
      <c r="T95" s="40"/>
      <c r="U95" s="40"/>
      <c r="V95" s="40"/>
      <c r="W95" s="40"/>
      <c r="X95" s="61"/>
      <c r="Y95" s="269"/>
      <c r="Z95" s="235"/>
      <c r="AA95" s="40"/>
      <c r="AB95" s="40"/>
      <c r="AC95" s="40"/>
      <c r="AD95" s="41"/>
      <c r="AE95" s="245"/>
      <c r="AF95" s="261"/>
      <c r="AG95" s="261"/>
      <c r="AH95" s="246"/>
      <c r="AI95" s="219"/>
      <c r="AJ95" s="220"/>
      <c r="AK95" s="220"/>
      <c r="AL95" s="221"/>
      <c r="AM95" s="219"/>
      <c r="AN95" s="220"/>
      <c r="AO95" s="220"/>
      <c r="AP95" s="221"/>
      <c r="AQ95" s="228"/>
      <c r="AR95" s="269"/>
      <c r="AS95" s="269"/>
      <c r="AT95" s="229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/>
      <c r="E96" s="40"/>
      <c r="F96" s="40"/>
      <c r="G96" s="40"/>
      <c r="H96" s="40"/>
      <c r="I96" s="64"/>
      <c r="J96" s="40"/>
      <c r="K96" s="65"/>
      <c r="L96" s="40"/>
      <c r="M96" s="62"/>
      <c r="N96" s="40"/>
      <c r="O96" s="71"/>
      <c r="P96" s="65"/>
      <c r="Q96" s="65"/>
      <c r="R96" s="40"/>
      <c r="S96" s="40"/>
      <c r="T96" s="40"/>
      <c r="U96" s="40"/>
      <c r="V96" s="40"/>
      <c r="W96" s="40"/>
      <c r="X96" s="61"/>
      <c r="Y96" s="43"/>
      <c r="Z96" s="67"/>
      <c r="AA96" s="40"/>
      <c r="AB96" s="40"/>
      <c r="AC96" s="40"/>
      <c r="AD96" s="41"/>
      <c r="AE96" s="36"/>
      <c r="AF96" s="37"/>
      <c r="AG96" s="37"/>
      <c r="AH96" s="91"/>
      <c r="AI96" s="45"/>
      <c r="AJ96" s="46"/>
      <c r="AK96" s="46"/>
      <c r="AL96" s="47"/>
      <c r="AM96" s="45"/>
      <c r="AN96" s="46"/>
      <c r="AO96" s="46"/>
      <c r="AP96" s="47"/>
      <c r="AQ96" s="228"/>
      <c r="AR96" s="269"/>
      <c r="AS96" s="269"/>
      <c r="AT96" s="229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  <c r="AE97" s="245"/>
      <c r="AF97" s="261"/>
      <c r="AG97" s="261"/>
      <c r="AH97" s="246"/>
      <c r="AI97" s="219"/>
      <c r="AJ97" s="220"/>
      <c r="AK97" s="220"/>
      <c r="AL97" s="221"/>
      <c r="AM97" s="219"/>
      <c r="AN97" s="220"/>
      <c r="AO97" s="220"/>
      <c r="AP97" s="221"/>
      <c r="AQ97" s="228"/>
      <c r="AR97" s="269"/>
      <c r="AS97" s="269"/>
      <c r="AT97" s="229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/>
      <c r="F98" s="40"/>
      <c r="G98" s="40"/>
      <c r="H98" s="40"/>
      <c r="I98" s="263"/>
      <c r="J98" s="264"/>
      <c r="K98" s="265"/>
      <c r="L98" s="40"/>
      <c r="M98" s="62"/>
      <c r="N98" s="40"/>
      <c r="O98" s="205"/>
      <c r="P98" s="265"/>
      <c r="Q98" s="265"/>
      <c r="R98" s="40"/>
      <c r="S98" s="40"/>
      <c r="T98" s="40"/>
      <c r="U98" s="40"/>
      <c r="V98" s="40"/>
      <c r="W98" s="40"/>
      <c r="X98" s="61"/>
      <c r="Y98" s="269"/>
      <c r="Z98" s="235"/>
      <c r="AA98" s="40"/>
      <c r="AB98" s="40"/>
      <c r="AC98" s="40"/>
      <c r="AD98" s="41"/>
      <c r="AE98" s="225"/>
      <c r="AF98" s="226"/>
      <c r="AG98" s="226"/>
      <c r="AH98" s="227"/>
      <c r="AI98" s="219"/>
      <c r="AJ98" s="220"/>
      <c r="AK98" s="220"/>
      <c r="AL98" s="221"/>
      <c r="AM98" s="219"/>
      <c r="AN98" s="220"/>
      <c r="AO98" s="220"/>
      <c r="AP98" s="221"/>
      <c r="AQ98" s="228"/>
      <c r="AR98" s="269"/>
      <c r="AS98" s="269"/>
      <c r="AT98" s="229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/>
      <c r="F99" s="40"/>
      <c r="G99" s="40"/>
      <c r="H99" s="40"/>
      <c r="I99" s="263"/>
      <c r="J99" s="264"/>
      <c r="K99" s="265"/>
      <c r="L99" s="40"/>
      <c r="M99" s="62"/>
      <c r="N99" s="40"/>
      <c r="O99" s="205"/>
      <c r="P99" s="265"/>
      <c r="Q99" s="265"/>
      <c r="R99" s="40"/>
      <c r="S99" s="40"/>
      <c r="T99" s="40"/>
      <c r="U99" s="40"/>
      <c r="V99" s="40"/>
      <c r="W99" s="40"/>
      <c r="X99" s="61"/>
      <c r="Y99" s="269"/>
      <c r="Z99" s="235"/>
      <c r="AA99" s="40"/>
      <c r="AB99" s="40"/>
      <c r="AC99" s="40"/>
      <c r="AD99" s="41"/>
      <c r="AE99" s="245"/>
      <c r="AF99" s="261"/>
      <c r="AG99" s="261"/>
      <c r="AH99" s="246"/>
      <c r="AI99" s="219"/>
      <c r="AJ99" s="220"/>
      <c r="AK99" s="220"/>
      <c r="AL99" s="221"/>
      <c r="AM99" s="219"/>
      <c r="AN99" s="220"/>
      <c r="AO99" s="220"/>
      <c r="AP99" s="221"/>
      <c r="AQ99" s="228"/>
      <c r="AR99" s="269"/>
      <c r="AS99" s="269"/>
      <c r="AT99" s="229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/>
      <c r="F100" s="40"/>
      <c r="G100" s="40"/>
      <c r="H100" s="40"/>
      <c r="I100" s="263"/>
      <c r="J100" s="264"/>
      <c r="K100" s="265"/>
      <c r="L100" s="40"/>
      <c r="M100" s="62"/>
      <c r="N100" s="40"/>
      <c r="O100" s="205"/>
      <c r="P100" s="265"/>
      <c r="Q100" s="265"/>
      <c r="R100" s="40"/>
      <c r="S100" s="40"/>
      <c r="T100" s="40"/>
      <c r="U100" s="40"/>
      <c r="V100" s="40"/>
      <c r="W100" s="40"/>
      <c r="X100" s="61"/>
      <c r="Y100" s="269"/>
      <c r="Z100" s="235"/>
      <c r="AA100" s="40"/>
      <c r="AB100" s="40"/>
      <c r="AC100" s="40"/>
      <c r="AD100" s="41"/>
      <c r="AE100" s="245"/>
      <c r="AF100" s="261"/>
      <c r="AG100" s="261"/>
      <c r="AH100" s="246"/>
      <c r="AI100" s="219"/>
      <c r="AJ100" s="220"/>
      <c r="AK100" s="220"/>
      <c r="AL100" s="221"/>
      <c r="AM100" s="219"/>
      <c r="AN100" s="220"/>
      <c r="AO100" s="220"/>
      <c r="AP100" s="221"/>
      <c r="AQ100" s="228"/>
      <c r="AR100" s="269"/>
      <c r="AS100" s="269"/>
      <c r="AT100" s="229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245"/>
      <c r="AF101" s="261"/>
      <c r="AG101" s="261"/>
      <c r="AH101" s="246"/>
      <c r="AI101" s="219"/>
      <c r="AJ101" s="220"/>
      <c r="AK101" s="220"/>
      <c r="AL101" s="221"/>
      <c r="AM101" s="219"/>
      <c r="AN101" s="220"/>
      <c r="AO101" s="220"/>
      <c r="AP101" s="221"/>
      <c r="AQ101" s="228"/>
      <c r="AR101" s="269"/>
      <c r="AS101" s="269"/>
      <c r="AT101" s="229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36"/>
      <c r="AF102" s="37"/>
      <c r="AG102" s="37"/>
      <c r="AH102" s="91"/>
      <c r="AI102" s="45"/>
      <c r="AJ102" s="46"/>
      <c r="AK102" s="46"/>
      <c r="AL102" s="47"/>
      <c r="AM102" s="45"/>
      <c r="AN102" s="46"/>
      <c r="AO102" s="46"/>
      <c r="AP102" s="47"/>
      <c r="AQ102" s="228"/>
      <c r="AR102" s="269"/>
      <c r="AS102" s="269"/>
      <c r="AT102" s="229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  <c r="AE103" s="245"/>
      <c r="AF103" s="261"/>
      <c r="AG103" s="261"/>
      <c r="AH103" s="246"/>
      <c r="AI103" s="219"/>
      <c r="AJ103" s="220"/>
      <c r="AK103" s="220"/>
      <c r="AL103" s="221"/>
      <c r="AM103" s="219"/>
      <c r="AN103" s="220"/>
      <c r="AO103" s="220"/>
      <c r="AP103" s="221"/>
      <c r="AQ103" s="228"/>
      <c r="AR103" s="269"/>
      <c r="AS103" s="269"/>
      <c r="AT103" s="229"/>
      <c r="AU103" s="39"/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/>
      <c r="F104" s="40"/>
      <c r="G104" s="40"/>
      <c r="H104" s="40"/>
      <c r="I104" s="263"/>
      <c r="J104" s="264"/>
      <c r="K104" s="265"/>
      <c r="L104" s="40"/>
      <c r="M104" s="62"/>
      <c r="N104" s="40"/>
      <c r="O104" s="205"/>
      <c r="P104" s="265"/>
      <c r="Q104" s="265"/>
      <c r="R104" s="40"/>
      <c r="S104" s="40"/>
      <c r="T104" s="40"/>
      <c r="U104" s="40"/>
      <c r="V104" s="40"/>
      <c r="W104" s="40"/>
      <c r="X104" s="61"/>
      <c r="Y104" s="269"/>
      <c r="Z104" s="235"/>
      <c r="AA104" s="40"/>
      <c r="AB104" s="40"/>
      <c r="AC104" s="40"/>
      <c r="AD104" s="41"/>
      <c r="AE104" s="245"/>
      <c r="AF104" s="261"/>
      <c r="AG104" s="261"/>
      <c r="AH104" s="246"/>
      <c r="AI104" s="219"/>
      <c r="AJ104" s="220"/>
      <c r="AK104" s="220"/>
      <c r="AL104" s="221"/>
      <c r="AM104" s="219"/>
      <c r="AN104" s="220"/>
      <c r="AO104" s="220"/>
      <c r="AP104" s="221"/>
      <c r="AQ104" s="228"/>
      <c r="AR104" s="269"/>
      <c r="AS104" s="269"/>
      <c r="AT104" s="229"/>
      <c r="AU104" s="49"/>
      <c r="AV104" s="40"/>
      <c r="AW104" s="40"/>
      <c r="AX104" s="40"/>
      <c r="AY104" s="48"/>
    </row>
    <row r="105" spans="1:51" ht="12">
      <c r="A105" s="60"/>
      <c r="B105" s="40"/>
      <c r="C105" s="40"/>
      <c r="D105" s="40"/>
      <c r="E105" s="40"/>
      <c r="F105" s="40"/>
      <c r="G105" s="40"/>
      <c r="H105" s="40"/>
      <c r="I105" s="263"/>
      <c r="J105" s="264"/>
      <c r="K105" s="265"/>
      <c r="L105" s="40"/>
      <c r="M105" s="62"/>
      <c r="N105" s="40"/>
      <c r="O105" s="205"/>
      <c r="P105" s="265"/>
      <c r="Q105" s="265"/>
      <c r="R105" s="40"/>
      <c r="S105" s="40"/>
      <c r="T105" s="40"/>
      <c r="U105" s="40"/>
      <c r="V105" s="40"/>
      <c r="W105" s="40"/>
      <c r="X105" s="61"/>
      <c r="Y105" s="269"/>
      <c r="Z105" s="235"/>
      <c r="AA105" s="40"/>
      <c r="AB105" s="40"/>
      <c r="AC105" s="40"/>
      <c r="AD105" s="41"/>
      <c r="AE105" s="245"/>
      <c r="AF105" s="261"/>
      <c r="AG105" s="261"/>
      <c r="AH105" s="246"/>
      <c r="AI105" s="219"/>
      <c r="AJ105" s="220"/>
      <c r="AK105" s="220"/>
      <c r="AL105" s="221"/>
      <c r="AM105" s="219"/>
      <c r="AN105" s="220"/>
      <c r="AO105" s="220"/>
      <c r="AP105" s="221"/>
      <c r="AQ105" s="228"/>
      <c r="AR105" s="269"/>
      <c r="AS105" s="269"/>
      <c r="AT105" s="229"/>
      <c r="AU105" s="49"/>
      <c r="AV105" s="40"/>
      <c r="AW105" s="51"/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263"/>
      <c r="J106" s="264"/>
      <c r="K106" s="265"/>
      <c r="L106" s="40"/>
      <c r="M106" s="62"/>
      <c r="N106" s="40"/>
      <c r="O106" s="205"/>
      <c r="P106" s="265"/>
      <c r="Q106" s="265"/>
      <c r="R106" s="40"/>
      <c r="S106" s="40"/>
      <c r="T106" s="40"/>
      <c r="U106" s="40"/>
      <c r="V106" s="40"/>
      <c r="W106" s="40"/>
      <c r="X106" s="61"/>
      <c r="Y106" s="269"/>
      <c r="Z106" s="235"/>
      <c r="AA106" s="40"/>
      <c r="AB106" s="40"/>
      <c r="AC106" s="40"/>
      <c r="AD106" s="41"/>
      <c r="AE106" s="245"/>
      <c r="AF106" s="261"/>
      <c r="AG106" s="261"/>
      <c r="AH106" s="246"/>
      <c r="AI106" s="219"/>
      <c r="AJ106" s="220"/>
      <c r="AK106" s="220"/>
      <c r="AL106" s="221"/>
      <c r="AM106" s="219"/>
      <c r="AN106" s="220"/>
      <c r="AO106" s="220"/>
      <c r="AP106" s="221"/>
      <c r="AQ106" s="228"/>
      <c r="AR106" s="269"/>
      <c r="AS106" s="269"/>
      <c r="AT106" s="229"/>
      <c r="AU106" s="49"/>
      <c r="AV106" s="40"/>
      <c r="AW106" s="51"/>
      <c r="AX106" s="40"/>
      <c r="AY106" s="48"/>
    </row>
    <row r="107" spans="1:51" ht="12">
      <c r="A107" s="60"/>
      <c r="B107" s="40"/>
      <c r="C107" s="40"/>
      <c r="D107" s="40"/>
      <c r="E107" s="40"/>
      <c r="F107" s="40"/>
      <c r="G107" s="40"/>
      <c r="H107" s="40"/>
      <c r="I107" s="64"/>
      <c r="J107" s="40"/>
      <c r="K107" s="65"/>
      <c r="L107" s="40"/>
      <c r="M107" s="62"/>
      <c r="N107" s="40"/>
      <c r="O107" s="71"/>
      <c r="P107" s="65"/>
      <c r="Q107" s="65"/>
      <c r="R107" s="40"/>
      <c r="S107" s="40"/>
      <c r="T107" s="40"/>
      <c r="U107" s="40"/>
      <c r="V107" s="40"/>
      <c r="W107" s="40"/>
      <c r="X107" s="61"/>
      <c r="Y107" s="43"/>
      <c r="Z107" s="67"/>
      <c r="AA107" s="40"/>
      <c r="AB107" s="40"/>
      <c r="AC107" s="40"/>
      <c r="AD107" s="41"/>
      <c r="AE107" s="36"/>
      <c r="AF107" s="37"/>
      <c r="AG107" s="37"/>
      <c r="AH107" s="91"/>
      <c r="AI107" s="45"/>
      <c r="AJ107" s="46"/>
      <c r="AK107" s="46"/>
      <c r="AL107" s="47"/>
      <c r="AM107" s="45"/>
      <c r="AN107" s="46"/>
      <c r="AO107" s="46"/>
      <c r="AP107" s="47"/>
      <c r="AQ107" s="228"/>
      <c r="AR107" s="269"/>
      <c r="AS107" s="269"/>
      <c r="AT107" s="229"/>
      <c r="AU107" s="49"/>
      <c r="AV107" s="40"/>
      <c r="AW107" s="51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  <c r="AE108" s="245"/>
      <c r="AF108" s="261"/>
      <c r="AG108" s="261"/>
      <c r="AH108" s="246"/>
      <c r="AI108" s="219"/>
      <c r="AJ108" s="220"/>
      <c r="AK108" s="220"/>
      <c r="AL108" s="221"/>
      <c r="AM108" s="219"/>
      <c r="AN108" s="220"/>
      <c r="AO108" s="220"/>
      <c r="AP108" s="221"/>
      <c r="AQ108" s="228"/>
      <c r="AR108" s="269"/>
      <c r="AS108" s="269"/>
      <c r="AT108" s="229"/>
      <c r="AU108" s="39"/>
      <c r="AV108" s="40"/>
      <c r="AW108" s="40"/>
      <c r="AX108" s="40"/>
      <c r="AY108" s="48"/>
    </row>
    <row r="109" spans="1:51" ht="12">
      <c r="A109" s="60"/>
      <c r="B109" s="40"/>
      <c r="C109" s="40"/>
      <c r="D109" s="40"/>
      <c r="E109" s="40"/>
      <c r="F109" s="40"/>
      <c r="G109" s="40"/>
      <c r="H109" s="40"/>
      <c r="I109" s="203"/>
      <c r="J109" s="203"/>
      <c r="K109" s="204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61"/>
      <c r="Y109" s="269"/>
      <c r="Z109" s="235"/>
      <c r="AA109" s="40"/>
      <c r="AB109" s="40"/>
      <c r="AC109" s="40"/>
      <c r="AD109" s="41"/>
      <c r="AE109" s="225"/>
      <c r="AF109" s="226"/>
      <c r="AG109" s="226"/>
      <c r="AH109" s="227"/>
      <c r="AI109" s="219"/>
      <c r="AJ109" s="220"/>
      <c r="AK109" s="220"/>
      <c r="AL109" s="221"/>
      <c r="AM109" s="219"/>
      <c r="AN109" s="220"/>
      <c r="AO109" s="220"/>
      <c r="AP109" s="221"/>
      <c r="AQ109" s="228"/>
      <c r="AR109" s="269"/>
      <c r="AS109" s="269"/>
      <c r="AT109" s="229"/>
      <c r="AU109" s="39"/>
      <c r="AV109" s="40"/>
      <c r="AW109" s="40"/>
      <c r="AX109" s="40"/>
      <c r="AY109" s="48"/>
    </row>
    <row r="110" spans="1:51" ht="12">
      <c r="A110" s="6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  <c r="AE110" s="245"/>
      <c r="AF110" s="261"/>
      <c r="AG110" s="261"/>
      <c r="AH110" s="246"/>
      <c r="AI110" s="219"/>
      <c r="AJ110" s="220"/>
      <c r="AK110" s="220"/>
      <c r="AL110" s="221"/>
      <c r="AM110" s="219"/>
      <c r="AN110" s="220"/>
      <c r="AO110" s="220"/>
      <c r="AP110" s="221"/>
      <c r="AQ110" s="228"/>
      <c r="AR110" s="269"/>
      <c r="AS110" s="269"/>
      <c r="AT110" s="229"/>
      <c r="AU110" s="39"/>
      <c r="AV110" s="40"/>
      <c r="AW110" s="40"/>
      <c r="AX110" s="40"/>
      <c r="AY110" s="48"/>
    </row>
    <row r="111" spans="1:51" ht="12">
      <c r="A111" s="69"/>
      <c r="B111" s="33"/>
      <c r="C111" s="33"/>
      <c r="D111" s="33"/>
      <c r="E111" s="244"/>
      <c r="F111" s="244"/>
      <c r="G111" s="244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4"/>
      <c r="AE111" s="200"/>
      <c r="AF111" s="187"/>
      <c r="AG111" s="187"/>
      <c r="AH111" s="270"/>
      <c r="AI111" s="200"/>
      <c r="AJ111" s="187"/>
      <c r="AK111" s="187"/>
      <c r="AL111" s="270"/>
      <c r="AM111" s="200"/>
      <c r="AN111" s="187"/>
      <c r="AO111" s="187"/>
      <c r="AP111" s="270"/>
      <c r="AQ111" s="271"/>
      <c r="AR111" s="272"/>
      <c r="AS111" s="272"/>
      <c r="AT111" s="273"/>
      <c r="AU111" s="32"/>
      <c r="AV111" s="33"/>
      <c r="AW111" s="33"/>
      <c r="AX111" s="33"/>
      <c r="AY111" s="55"/>
    </row>
    <row r="112" spans="1:51" ht="12.75" thickBot="1">
      <c r="A112" s="57"/>
      <c r="B112" s="58"/>
      <c r="C112" s="58"/>
      <c r="D112" s="58"/>
      <c r="E112" s="240"/>
      <c r="F112" s="240"/>
      <c r="G112" s="240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72"/>
      <c r="AE112" s="198"/>
      <c r="AF112" s="198"/>
      <c r="AG112" s="198"/>
      <c r="AH112" s="199"/>
      <c r="AI112" s="198"/>
      <c r="AJ112" s="198"/>
      <c r="AK112" s="198"/>
      <c r="AL112" s="199"/>
      <c r="AM112" s="198"/>
      <c r="AN112" s="198"/>
      <c r="AO112" s="198"/>
      <c r="AP112" s="199"/>
      <c r="AQ112" s="198"/>
      <c r="AR112" s="198"/>
      <c r="AS112" s="198"/>
      <c r="AT112" s="199"/>
      <c r="AU112" s="58"/>
      <c r="AV112" s="58"/>
      <c r="AW112" s="58"/>
      <c r="AX112" s="58"/>
      <c r="AY112" s="59"/>
    </row>
    <row r="113" spans="31:46" ht="12">
      <c r="AE113" s="250"/>
      <c r="AF113" s="250"/>
      <c r="AG113" s="250"/>
      <c r="AH113" s="194"/>
      <c r="AI113" s="195"/>
      <c r="AJ113" s="195"/>
      <c r="AK113" s="195"/>
      <c r="AL113" s="196"/>
      <c r="AM113" s="195"/>
      <c r="AN113" s="195"/>
      <c r="AO113" s="195"/>
      <c r="AP113" s="196"/>
      <c r="AQ113" s="197"/>
      <c r="AR113" s="197"/>
      <c r="AS113" s="197"/>
      <c r="AT113" s="197"/>
    </row>
    <row r="114" spans="31:46" ht="12">
      <c r="AE114" s="250"/>
      <c r="AF114" s="250"/>
      <c r="AG114" s="250"/>
      <c r="AH114" s="194"/>
      <c r="AI114" s="195"/>
      <c r="AJ114" s="195"/>
      <c r="AK114" s="195"/>
      <c r="AL114" s="196"/>
      <c r="AM114" s="195"/>
      <c r="AN114" s="195"/>
      <c r="AO114" s="195"/>
      <c r="AP114" s="196"/>
      <c r="AQ114" s="197"/>
      <c r="AR114" s="197"/>
      <c r="AS114" s="197"/>
      <c r="AT114" s="197"/>
    </row>
    <row r="115" spans="31:46" ht="12">
      <c r="AE115" s="250"/>
      <c r="AF115" s="250"/>
      <c r="AG115" s="250"/>
      <c r="AH115" s="194"/>
      <c r="AI115" s="195"/>
      <c r="AJ115" s="195"/>
      <c r="AK115" s="195"/>
      <c r="AL115" s="196"/>
      <c r="AM115" s="195"/>
      <c r="AN115" s="195"/>
      <c r="AO115" s="195"/>
      <c r="AP115" s="196"/>
      <c r="AQ115" s="197"/>
      <c r="AR115" s="197"/>
      <c r="AS115" s="197"/>
      <c r="AT115" s="197"/>
    </row>
    <row r="116" spans="31:46" ht="12">
      <c r="AE116" s="250"/>
      <c r="AF116" s="250"/>
      <c r="AG116" s="250"/>
      <c r="AH116" s="194"/>
      <c r="AI116" s="195"/>
      <c r="AJ116" s="195"/>
      <c r="AK116" s="195"/>
      <c r="AL116" s="196"/>
      <c r="AM116" s="195"/>
      <c r="AN116" s="195"/>
      <c r="AO116" s="195"/>
      <c r="AP116" s="196"/>
      <c r="AQ116" s="197"/>
      <c r="AR116" s="197"/>
      <c r="AS116" s="197"/>
      <c r="AT116" s="197"/>
    </row>
    <row r="117" spans="31:46" ht="12">
      <c r="AE117" s="250"/>
      <c r="AF117" s="250"/>
      <c r="AG117" s="250"/>
      <c r="AH117" s="194"/>
      <c r="AI117" s="195"/>
      <c r="AJ117" s="195"/>
      <c r="AK117" s="195"/>
      <c r="AL117" s="196"/>
      <c r="AM117" s="195"/>
      <c r="AN117" s="195"/>
      <c r="AO117" s="195"/>
      <c r="AP117" s="196"/>
      <c r="AQ117" s="197"/>
      <c r="AR117" s="197"/>
      <c r="AS117" s="197"/>
      <c r="AT117" s="197"/>
    </row>
    <row r="118" spans="31:46" ht="12">
      <c r="AE118" s="250"/>
      <c r="AF118" s="250"/>
      <c r="AG118" s="250"/>
      <c r="AH118" s="194"/>
      <c r="AI118" s="195"/>
      <c r="AJ118" s="195"/>
      <c r="AK118" s="195"/>
      <c r="AL118" s="196"/>
      <c r="AM118" s="195"/>
      <c r="AN118" s="195"/>
      <c r="AO118" s="195"/>
      <c r="AP118" s="196"/>
      <c r="AQ118" s="197"/>
      <c r="AR118" s="197"/>
      <c r="AS118" s="197"/>
      <c r="AT118" s="197"/>
    </row>
    <row r="119" spans="31:46" ht="12">
      <c r="AE119" s="250"/>
      <c r="AF119" s="250"/>
      <c r="AG119" s="250"/>
      <c r="AH119" s="194"/>
      <c r="AI119" s="195"/>
      <c r="AJ119" s="195"/>
      <c r="AK119" s="195"/>
      <c r="AL119" s="196"/>
      <c r="AM119" s="195"/>
      <c r="AN119" s="195"/>
      <c r="AO119" s="195"/>
      <c r="AP119" s="196"/>
      <c r="AQ119" s="197"/>
      <c r="AR119" s="197"/>
      <c r="AS119" s="197"/>
      <c r="AT119" s="197"/>
    </row>
    <row r="120" spans="31:46" ht="12">
      <c r="AE120" s="250"/>
      <c r="AF120" s="250"/>
      <c r="AG120" s="250"/>
      <c r="AH120" s="194"/>
      <c r="AI120" s="195"/>
      <c r="AJ120" s="195"/>
      <c r="AK120" s="195"/>
      <c r="AL120" s="196"/>
      <c r="AM120" s="195"/>
      <c r="AN120" s="195"/>
      <c r="AO120" s="195"/>
      <c r="AP120" s="196"/>
      <c r="AQ120" s="197"/>
      <c r="AR120" s="197"/>
      <c r="AS120" s="197"/>
      <c r="AT120" s="197"/>
    </row>
    <row r="121" spans="31:46" ht="12">
      <c r="AE121" s="250"/>
      <c r="AF121" s="250"/>
      <c r="AG121" s="250"/>
      <c r="AH121" s="194"/>
      <c r="AI121" s="195"/>
      <c r="AJ121" s="195"/>
      <c r="AK121" s="195"/>
      <c r="AL121" s="196"/>
      <c r="AM121" s="195"/>
      <c r="AN121" s="195"/>
      <c r="AO121" s="195"/>
      <c r="AP121" s="196"/>
      <c r="AQ121" s="197"/>
      <c r="AR121" s="197"/>
      <c r="AS121" s="197"/>
      <c r="AT121" s="197"/>
    </row>
    <row r="122" spans="31:46" ht="12">
      <c r="AE122" s="250"/>
      <c r="AF122" s="250"/>
      <c r="AG122" s="250"/>
      <c r="AH122" s="194"/>
      <c r="AI122" s="195"/>
      <c r="AJ122" s="195"/>
      <c r="AK122" s="195"/>
      <c r="AL122" s="196"/>
      <c r="AM122" s="195"/>
      <c r="AN122" s="195"/>
      <c r="AO122" s="195"/>
      <c r="AP122" s="196"/>
      <c r="AQ122" s="197"/>
      <c r="AR122" s="197"/>
      <c r="AS122" s="197"/>
      <c r="AT122" s="197"/>
    </row>
    <row r="123" spans="31:46" ht="12">
      <c r="AE123" s="250"/>
      <c r="AF123" s="250"/>
      <c r="AG123" s="250"/>
      <c r="AH123" s="194"/>
      <c r="AI123" s="195"/>
      <c r="AJ123" s="195"/>
      <c r="AK123" s="195"/>
      <c r="AL123" s="196"/>
      <c r="AM123" s="195"/>
      <c r="AN123" s="195"/>
      <c r="AO123" s="195"/>
      <c r="AP123" s="196"/>
      <c r="AQ123" s="197"/>
      <c r="AR123" s="197"/>
      <c r="AS123" s="197"/>
      <c r="AT123" s="197"/>
    </row>
    <row r="124" spans="31:46" ht="12">
      <c r="AE124" s="250"/>
      <c r="AF124" s="250"/>
      <c r="AG124" s="250"/>
      <c r="AH124" s="194"/>
      <c r="AI124" s="195"/>
      <c r="AJ124" s="195"/>
      <c r="AK124" s="195"/>
      <c r="AL124" s="196"/>
      <c r="AM124" s="195"/>
      <c r="AN124" s="195"/>
      <c r="AO124" s="195"/>
      <c r="AP124" s="196"/>
      <c r="AQ124" s="197"/>
      <c r="AR124" s="197"/>
      <c r="AS124" s="197"/>
      <c r="AT124" s="197"/>
    </row>
    <row r="125" spans="31:46" ht="12">
      <c r="AE125" s="250"/>
      <c r="AF125" s="250"/>
      <c r="AG125" s="250"/>
      <c r="AH125" s="194"/>
      <c r="AI125" s="195"/>
      <c r="AJ125" s="195"/>
      <c r="AK125" s="195"/>
      <c r="AL125" s="196"/>
      <c r="AM125" s="195"/>
      <c r="AN125" s="195"/>
      <c r="AO125" s="195"/>
      <c r="AP125" s="196"/>
      <c r="AQ125" s="197"/>
      <c r="AR125" s="197"/>
      <c r="AS125" s="197"/>
      <c r="AT125" s="197"/>
    </row>
    <row r="126" spans="31:46" ht="12">
      <c r="AE126" s="250"/>
      <c r="AF126" s="250"/>
      <c r="AG126" s="250"/>
      <c r="AH126" s="194"/>
      <c r="AI126" s="195"/>
      <c r="AJ126" s="195"/>
      <c r="AK126" s="195"/>
      <c r="AL126" s="196"/>
      <c r="AM126" s="195"/>
      <c r="AN126" s="195"/>
      <c r="AO126" s="195"/>
      <c r="AP126" s="196"/>
      <c r="AQ126" s="197"/>
      <c r="AR126" s="197"/>
      <c r="AS126" s="197"/>
      <c r="AT126" s="197"/>
    </row>
    <row r="127" spans="31:46" ht="12">
      <c r="AE127" s="250"/>
      <c r="AF127" s="250"/>
      <c r="AG127" s="250"/>
      <c r="AH127" s="194"/>
      <c r="AI127" s="195"/>
      <c r="AJ127" s="195"/>
      <c r="AK127" s="195"/>
      <c r="AL127" s="196"/>
      <c r="AM127" s="195"/>
      <c r="AN127" s="195"/>
      <c r="AO127" s="195"/>
      <c r="AP127" s="196"/>
      <c r="AQ127" s="197"/>
      <c r="AR127" s="197"/>
      <c r="AS127" s="197"/>
      <c r="AT127" s="197"/>
    </row>
    <row r="128" spans="31:46" ht="12">
      <c r="AE128" s="250"/>
      <c r="AF128" s="250"/>
      <c r="AG128" s="250"/>
      <c r="AH128" s="194"/>
      <c r="AI128" s="195"/>
      <c r="AJ128" s="195"/>
      <c r="AK128" s="195"/>
      <c r="AL128" s="196"/>
      <c r="AM128" s="195"/>
      <c r="AN128" s="195"/>
      <c r="AO128" s="195"/>
      <c r="AP128" s="196"/>
      <c r="AQ128" s="197"/>
      <c r="AR128" s="197"/>
      <c r="AS128" s="197"/>
      <c r="AT128" s="197"/>
    </row>
    <row r="129" spans="31:46" ht="12">
      <c r="AE129" s="250"/>
      <c r="AF129" s="250"/>
      <c r="AG129" s="250"/>
      <c r="AH129" s="194"/>
      <c r="AI129" s="195"/>
      <c r="AJ129" s="195"/>
      <c r="AK129" s="195"/>
      <c r="AL129" s="196"/>
      <c r="AM129" s="195"/>
      <c r="AN129" s="195"/>
      <c r="AO129" s="195"/>
      <c r="AP129" s="196"/>
      <c r="AQ129" s="197"/>
      <c r="AR129" s="197"/>
      <c r="AS129" s="197"/>
      <c r="AT129" s="197"/>
    </row>
    <row r="130" spans="31:46" ht="12">
      <c r="AE130" s="250"/>
      <c r="AF130" s="250"/>
      <c r="AG130" s="250"/>
      <c r="AH130" s="194"/>
      <c r="AI130" s="195"/>
      <c r="AJ130" s="195"/>
      <c r="AK130" s="195"/>
      <c r="AL130" s="196"/>
      <c r="AM130" s="195"/>
      <c r="AN130" s="195"/>
      <c r="AO130" s="195"/>
      <c r="AP130" s="196"/>
      <c r="AQ130" s="197"/>
      <c r="AR130" s="197"/>
      <c r="AS130" s="197"/>
      <c r="AT130" s="197"/>
    </row>
    <row r="131" spans="31:46" ht="12">
      <c r="AE131" s="250"/>
      <c r="AF131" s="250"/>
      <c r="AG131" s="250"/>
      <c r="AH131" s="194"/>
      <c r="AI131" s="195"/>
      <c r="AJ131" s="195"/>
      <c r="AK131" s="195"/>
      <c r="AL131" s="196"/>
      <c r="AM131" s="195"/>
      <c r="AN131" s="195"/>
      <c r="AO131" s="195"/>
      <c r="AP131" s="196"/>
      <c r="AQ131" s="197"/>
      <c r="AR131" s="197"/>
      <c r="AS131" s="197"/>
      <c r="AT131" s="197"/>
    </row>
    <row r="132" spans="31:46" ht="12">
      <c r="AE132" s="250"/>
      <c r="AF132" s="250"/>
      <c r="AG132" s="250"/>
      <c r="AH132" s="194"/>
      <c r="AI132" s="195"/>
      <c r="AJ132" s="195"/>
      <c r="AK132" s="195"/>
      <c r="AL132" s="196"/>
      <c r="AM132" s="195"/>
      <c r="AN132" s="195"/>
      <c r="AO132" s="195"/>
      <c r="AP132" s="196"/>
      <c r="AQ132" s="197"/>
      <c r="AR132" s="197"/>
      <c r="AS132" s="197"/>
      <c r="AT132" s="197"/>
    </row>
    <row r="133" spans="31:46" ht="12">
      <c r="AE133" s="250"/>
      <c r="AF133" s="250"/>
      <c r="AG133" s="250"/>
      <c r="AH133" s="194"/>
      <c r="AI133" s="195"/>
      <c r="AJ133" s="195"/>
      <c r="AK133" s="195"/>
      <c r="AL133" s="196"/>
      <c r="AM133" s="195"/>
      <c r="AN133" s="195"/>
      <c r="AO133" s="195"/>
      <c r="AP133" s="196"/>
      <c r="AQ133" s="197"/>
      <c r="AR133" s="197"/>
      <c r="AS133" s="197"/>
      <c r="AT133" s="197"/>
    </row>
    <row r="134" spans="31:46" ht="12">
      <c r="AE134" s="250"/>
      <c r="AF134" s="250"/>
      <c r="AG134" s="250"/>
      <c r="AH134" s="194"/>
      <c r="AI134" s="195"/>
      <c r="AJ134" s="195"/>
      <c r="AK134" s="195"/>
      <c r="AL134" s="196"/>
      <c r="AM134" s="195"/>
      <c r="AN134" s="195"/>
      <c r="AO134" s="195"/>
      <c r="AP134" s="196"/>
      <c r="AQ134" s="197"/>
      <c r="AR134" s="197"/>
      <c r="AS134" s="197"/>
      <c r="AT134" s="197"/>
    </row>
    <row r="135" spans="31:46" ht="12">
      <c r="AE135" s="250"/>
      <c r="AF135" s="250"/>
      <c r="AG135" s="250"/>
      <c r="AH135" s="194"/>
      <c r="AI135" s="195"/>
      <c r="AJ135" s="195"/>
      <c r="AK135" s="195"/>
      <c r="AL135" s="196"/>
      <c r="AM135" s="195"/>
      <c r="AN135" s="195"/>
      <c r="AO135" s="195"/>
      <c r="AP135" s="196"/>
      <c r="AQ135" s="197"/>
      <c r="AR135" s="197"/>
      <c r="AS135" s="197"/>
      <c r="AT135" s="197"/>
    </row>
    <row r="136" spans="31:46" ht="12">
      <c r="AE136" s="250"/>
      <c r="AF136" s="250"/>
      <c r="AG136" s="250"/>
      <c r="AH136" s="194"/>
      <c r="AI136" s="195"/>
      <c r="AJ136" s="195"/>
      <c r="AK136" s="195"/>
      <c r="AL136" s="196"/>
      <c r="AM136" s="195"/>
      <c r="AN136" s="195"/>
      <c r="AO136" s="195"/>
      <c r="AP136" s="196"/>
      <c r="AQ136" s="197"/>
      <c r="AR136" s="197"/>
      <c r="AS136" s="197"/>
      <c r="AT136" s="197"/>
    </row>
    <row r="137" spans="31:46" ht="12">
      <c r="AE137" s="250"/>
      <c r="AF137" s="250"/>
      <c r="AG137" s="250"/>
      <c r="AH137" s="194"/>
      <c r="AI137" s="195"/>
      <c r="AJ137" s="195"/>
      <c r="AK137" s="195"/>
      <c r="AL137" s="196"/>
      <c r="AM137" s="195"/>
      <c r="AN137" s="195"/>
      <c r="AO137" s="195"/>
      <c r="AP137" s="196"/>
      <c r="AQ137" s="197"/>
      <c r="AR137" s="197"/>
      <c r="AS137" s="197"/>
      <c r="AT137" s="197"/>
    </row>
    <row r="138" spans="31:46" ht="12">
      <c r="AE138" s="250"/>
      <c r="AF138" s="250"/>
      <c r="AG138" s="250"/>
      <c r="AH138" s="194"/>
      <c r="AI138" s="195"/>
      <c r="AJ138" s="195"/>
      <c r="AK138" s="195"/>
      <c r="AL138" s="196"/>
      <c r="AM138" s="195"/>
      <c r="AN138" s="195"/>
      <c r="AO138" s="195"/>
      <c r="AP138" s="196"/>
      <c r="AQ138" s="197"/>
      <c r="AR138" s="197"/>
      <c r="AS138" s="197"/>
      <c r="AT138" s="197"/>
    </row>
    <row r="139" spans="31:46" ht="12">
      <c r="AE139" s="250"/>
      <c r="AF139" s="250"/>
      <c r="AG139" s="250"/>
      <c r="AH139" s="194"/>
      <c r="AI139" s="195"/>
      <c r="AJ139" s="195"/>
      <c r="AK139" s="195"/>
      <c r="AL139" s="196"/>
      <c r="AM139" s="195"/>
      <c r="AN139" s="195"/>
      <c r="AO139" s="195"/>
      <c r="AP139" s="196"/>
      <c r="AQ139" s="197"/>
      <c r="AR139" s="197"/>
      <c r="AS139" s="197"/>
      <c r="AT139" s="197"/>
    </row>
    <row r="140" spans="31:46" ht="12">
      <c r="AE140" s="250"/>
      <c r="AF140" s="250"/>
      <c r="AG140" s="250"/>
      <c r="AH140" s="194"/>
      <c r="AI140" s="195"/>
      <c r="AJ140" s="195"/>
      <c r="AK140" s="195"/>
      <c r="AL140" s="196"/>
      <c r="AM140" s="195"/>
      <c r="AN140" s="195"/>
      <c r="AO140" s="195"/>
      <c r="AP140" s="196"/>
      <c r="AQ140" s="197"/>
      <c r="AR140" s="197"/>
      <c r="AS140" s="197"/>
      <c r="AT140" s="197"/>
    </row>
    <row r="141" spans="31:46" ht="12">
      <c r="AE141" s="250"/>
      <c r="AF141" s="250"/>
      <c r="AG141" s="250"/>
      <c r="AH141" s="194"/>
      <c r="AI141" s="195"/>
      <c r="AJ141" s="195"/>
      <c r="AK141" s="195"/>
      <c r="AL141" s="196"/>
      <c r="AM141" s="195"/>
      <c r="AN141" s="195"/>
      <c r="AO141" s="195"/>
      <c r="AP141" s="196"/>
      <c r="AQ141" s="197"/>
      <c r="AR141" s="197"/>
      <c r="AS141" s="197"/>
      <c r="AT141" s="197"/>
    </row>
    <row r="142" spans="31:46" ht="12">
      <c r="AE142" s="250"/>
      <c r="AF142" s="250"/>
      <c r="AG142" s="250"/>
      <c r="AH142" s="194"/>
      <c r="AI142" s="195"/>
      <c r="AJ142" s="195"/>
      <c r="AK142" s="195"/>
      <c r="AL142" s="196"/>
      <c r="AM142" s="195"/>
      <c r="AN142" s="195"/>
      <c r="AO142" s="195"/>
      <c r="AP142" s="196"/>
      <c r="AQ142" s="197"/>
      <c r="AR142" s="197"/>
      <c r="AS142" s="197"/>
      <c r="AT142" s="197"/>
    </row>
    <row r="143" spans="31:46" ht="12">
      <c r="AE143" s="250"/>
      <c r="AF143" s="250"/>
      <c r="AG143" s="250"/>
      <c r="AH143" s="194"/>
      <c r="AI143" s="195"/>
      <c r="AJ143" s="195"/>
      <c r="AK143" s="195"/>
      <c r="AL143" s="196"/>
      <c r="AM143" s="195"/>
      <c r="AN143" s="195"/>
      <c r="AO143" s="195"/>
      <c r="AP143" s="196"/>
      <c r="AQ143" s="197"/>
      <c r="AR143" s="197"/>
      <c r="AS143" s="197"/>
      <c r="AT143" s="197"/>
    </row>
    <row r="144" spans="31:46" ht="12">
      <c r="AE144" s="250"/>
      <c r="AF144" s="250"/>
      <c r="AG144" s="250"/>
      <c r="AH144" s="194"/>
      <c r="AI144" s="195"/>
      <c r="AJ144" s="195"/>
      <c r="AK144" s="195"/>
      <c r="AL144" s="196"/>
      <c r="AM144" s="195"/>
      <c r="AN144" s="195"/>
      <c r="AO144" s="195"/>
      <c r="AP144" s="196"/>
      <c r="AQ144" s="197"/>
      <c r="AR144" s="197"/>
      <c r="AS144" s="197"/>
      <c r="AT144" s="197"/>
    </row>
    <row r="145" spans="31:46" ht="12">
      <c r="AE145" s="250"/>
      <c r="AF145" s="250"/>
      <c r="AG145" s="250"/>
      <c r="AH145" s="194"/>
      <c r="AI145" s="195"/>
      <c r="AJ145" s="195"/>
      <c r="AK145" s="195"/>
      <c r="AL145" s="196"/>
      <c r="AM145" s="195"/>
      <c r="AN145" s="195"/>
      <c r="AO145" s="195"/>
      <c r="AP145" s="196"/>
      <c r="AQ145" s="197"/>
      <c r="AR145" s="197"/>
      <c r="AS145" s="197"/>
      <c r="AT145" s="197"/>
    </row>
    <row r="146" spans="31:46" ht="12">
      <c r="AE146" s="250"/>
      <c r="AF146" s="250"/>
      <c r="AG146" s="250"/>
      <c r="AH146" s="194"/>
      <c r="AI146" s="195"/>
      <c r="AJ146" s="195"/>
      <c r="AK146" s="195"/>
      <c r="AL146" s="196"/>
      <c r="AM146" s="195"/>
      <c r="AN146" s="195"/>
      <c r="AO146" s="195"/>
      <c r="AP146" s="196"/>
      <c r="AQ146" s="197"/>
      <c r="AR146" s="197"/>
      <c r="AS146" s="197"/>
      <c r="AT146" s="197"/>
    </row>
    <row r="147" spans="31:46" ht="12">
      <c r="AE147" s="250"/>
      <c r="AF147" s="250"/>
      <c r="AG147" s="250"/>
      <c r="AH147" s="194"/>
      <c r="AI147" s="195"/>
      <c r="AJ147" s="195"/>
      <c r="AK147" s="195"/>
      <c r="AL147" s="196"/>
      <c r="AM147" s="195"/>
      <c r="AN147" s="195"/>
      <c r="AO147" s="195"/>
      <c r="AP147" s="196"/>
      <c r="AQ147" s="197"/>
      <c r="AR147" s="197"/>
      <c r="AS147" s="197"/>
      <c r="AT147" s="197"/>
    </row>
    <row r="148" spans="31:46" ht="12">
      <c r="AE148" s="250"/>
      <c r="AF148" s="250"/>
      <c r="AG148" s="250"/>
      <c r="AH148" s="194"/>
      <c r="AI148" s="195"/>
      <c r="AJ148" s="195"/>
      <c r="AK148" s="195"/>
      <c r="AL148" s="196"/>
      <c r="AM148" s="195"/>
      <c r="AN148" s="195"/>
      <c r="AO148" s="195"/>
      <c r="AP148" s="196"/>
      <c r="AQ148" s="197"/>
      <c r="AR148" s="197"/>
      <c r="AS148" s="197"/>
      <c r="AT148" s="197"/>
    </row>
    <row r="149" spans="31:46" ht="12">
      <c r="AE149" s="250"/>
      <c r="AF149" s="250"/>
      <c r="AG149" s="250"/>
      <c r="AH149" s="194"/>
      <c r="AI149" s="195"/>
      <c r="AJ149" s="195"/>
      <c r="AK149" s="195"/>
      <c r="AL149" s="196"/>
      <c r="AM149" s="195"/>
      <c r="AN149" s="195"/>
      <c r="AO149" s="195"/>
      <c r="AP149" s="196"/>
      <c r="AQ149" s="197"/>
      <c r="AR149" s="197"/>
      <c r="AS149" s="197"/>
      <c r="AT149" s="197"/>
    </row>
    <row r="150" spans="31:46" ht="12">
      <c r="AE150" s="250"/>
      <c r="AF150" s="250"/>
      <c r="AG150" s="250"/>
      <c r="AH150" s="194"/>
      <c r="AI150" s="195"/>
      <c r="AJ150" s="195"/>
      <c r="AK150" s="195"/>
      <c r="AL150" s="196"/>
      <c r="AM150" s="195"/>
      <c r="AN150" s="195"/>
      <c r="AO150" s="195"/>
      <c r="AP150" s="196"/>
      <c r="AQ150" s="197"/>
      <c r="AR150" s="197"/>
      <c r="AS150" s="197"/>
      <c r="AT150" s="197"/>
    </row>
    <row r="151" spans="31:46" ht="12">
      <c r="AE151" s="250"/>
      <c r="AF151" s="250"/>
      <c r="AG151" s="250"/>
      <c r="AH151" s="194"/>
      <c r="AI151" s="195"/>
      <c r="AJ151" s="195"/>
      <c r="AK151" s="195"/>
      <c r="AL151" s="196"/>
      <c r="AM151" s="195"/>
      <c r="AN151" s="195"/>
      <c r="AO151" s="195"/>
      <c r="AP151" s="196"/>
      <c r="AQ151" s="197"/>
      <c r="AR151" s="197"/>
      <c r="AS151" s="197"/>
      <c r="AT151" s="197"/>
    </row>
    <row r="152" spans="31:46" ht="12">
      <c r="AE152" s="250"/>
      <c r="AF152" s="250"/>
      <c r="AG152" s="250"/>
      <c r="AH152" s="194"/>
      <c r="AI152" s="195"/>
      <c r="AJ152" s="195"/>
      <c r="AK152" s="195"/>
      <c r="AL152" s="196"/>
      <c r="AM152" s="195"/>
      <c r="AN152" s="195"/>
      <c r="AO152" s="195"/>
      <c r="AP152" s="196"/>
      <c r="AQ152" s="197"/>
      <c r="AR152" s="197"/>
      <c r="AS152" s="197"/>
      <c r="AT152" s="197"/>
    </row>
    <row r="153" spans="31:46" ht="12">
      <c r="AE153" s="250"/>
      <c r="AF153" s="250"/>
      <c r="AG153" s="250"/>
      <c r="AH153" s="194"/>
      <c r="AI153" s="195"/>
      <c r="AJ153" s="195"/>
      <c r="AK153" s="195"/>
      <c r="AL153" s="196"/>
      <c r="AM153" s="195"/>
      <c r="AN153" s="195"/>
      <c r="AO153" s="195"/>
      <c r="AP153" s="196"/>
      <c r="AQ153" s="197"/>
      <c r="AR153" s="197"/>
      <c r="AS153" s="197"/>
      <c r="AT153" s="197"/>
    </row>
    <row r="154" spans="31:46" ht="12">
      <c r="AE154" s="250"/>
      <c r="AF154" s="250"/>
      <c r="AG154" s="250"/>
      <c r="AH154" s="194"/>
      <c r="AI154" s="195"/>
      <c r="AJ154" s="195"/>
      <c r="AK154" s="195"/>
      <c r="AL154" s="196"/>
      <c r="AM154" s="195"/>
      <c r="AN154" s="195"/>
      <c r="AO154" s="195"/>
      <c r="AP154" s="196"/>
      <c r="AQ154" s="197"/>
      <c r="AR154" s="197"/>
      <c r="AS154" s="197"/>
      <c r="AT154" s="197"/>
    </row>
    <row r="155" spans="31:46" ht="12">
      <c r="AE155" s="250"/>
      <c r="AF155" s="250"/>
      <c r="AG155" s="250"/>
      <c r="AH155" s="194"/>
      <c r="AI155" s="195"/>
      <c r="AJ155" s="195"/>
      <c r="AK155" s="195"/>
      <c r="AL155" s="196"/>
      <c r="AM155" s="195"/>
      <c r="AN155" s="195"/>
      <c r="AO155" s="195"/>
      <c r="AP155" s="196"/>
      <c r="AQ155" s="197"/>
      <c r="AR155" s="197"/>
      <c r="AS155" s="197"/>
      <c r="AT155" s="197"/>
    </row>
    <row r="156" spans="31:46" ht="12">
      <c r="AE156" s="250"/>
      <c r="AF156" s="250"/>
      <c r="AG156" s="250"/>
      <c r="AH156" s="194"/>
      <c r="AI156" s="195"/>
      <c r="AJ156" s="195"/>
      <c r="AK156" s="195"/>
      <c r="AL156" s="196"/>
      <c r="AM156" s="195"/>
      <c r="AN156" s="195"/>
      <c r="AO156" s="195"/>
      <c r="AP156" s="196"/>
      <c r="AQ156" s="197"/>
      <c r="AR156" s="197"/>
      <c r="AS156" s="197"/>
      <c r="AT156" s="197"/>
    </row>
    <row r="157" spans="31:46" ht="12">
      <c r="AE157" s="250"/>
      <c r="AF157" s="250"/>
      <c r="AG157" s="250"/>
      <c r="AH157" s="194"/>
      <c r="AI157" s="195"/>
      <c r="AJ157" s="195"/>
      <c r="AK157" s="195"/>
      <c r="AL157" s="196"/>
      <c r="AM157" s="195"/>
      <c r="AN157" s="195"/>
      <c r="AO157" s="195"/>
      <c r="AP157" s="196"/>
      <c r="AQ157" s="197"/>
      <c r="AR157" s="197"/>
      <c r="AS157" s="197"/>
      <c r="AT157" s="197"/>
    </row>
    <row r="158" spans="31:46" ht="12">
      <c r="AE158" s="250"/>
      <c r="AF158" s="250"/>
      <c r="AG158" s="250"/>
      <c r="AH158" s="194"/>
      <c r="AI158" s="195"/>
      <c r="AJ158" s="195"/>
      <c r="AK158" s="195"/>
      <c r="AL158" s="196"/>
      <c r="AM158" s="195"/>
      <c r="AN158" s="195"/>
      <c r="AO158" s="195"/>
      <c r="AP158" s="196"/>
      <c r="AQ158" s="197"/>
      <c r="AR158" s="197"/>
      <c r="AS158" s="197"/>
      <c r="AT158" s="197"/>
    </row>
    <row r="159" spans="31:46" ht="12">
      <c r="AE159" s="250"/>
      <c r="AF159" s="250"/>
      <c r="AG159" s="250"/>
      <c r="AH159" s="194"/>
      <c r="AI159" s="195"/>
      <c r="AJ159" s="195"/>
      <c r="AK159" s="195"/>
      <c r="AL159" s="196"/>
      <c r="AM159" s="195"/>
      <c r="AN159" s="195"/>
      <c r="AO159" s="195"/>
      <c r="AP159" s="196"/>
      <c r="AQ159" s="197"/>
      <c r="AR159" s="197"/>
      <c r="AS159" s="197"/>
      <c r="AT159" s="197"/>
    </row>
    <row r="160" spans="31:46" ht="12">
      <c r="AE160" s="250"/>
      <c r="AF160" s="250"/>
      <c r="AG160" s="250"/>
      <c r="AH160" s="194"/>
      <c r="AI160" s="195"/>
      <c r="AJ160" s="195"/>
      <c r="AK160" s="195"/>
      <c r="AL160" s="196"/>
      <c r="AM160" s="195"/>
      <c r="AN160" s="195"/>
      <c r="AO160" s="195"/>
      <c r="AP160" s="196"/>
      <c r="AQ160" s="197"/>
      <c r="AR160" s="197"/>
      <c r="AS160" s="197"/>
      <c r="AT160" s="197"/>
    </row>
    <row r="161" spans="31:46" ht="12">
      <c r="AE161" s="250"/>
      <c r="AF161" s="250"/>
      <c r="AG161" s="250"/>
      <c r="AH161" s="194"/>
      <c r="AI161" s="195"/>
      <c r="AJ161" s="195"/>
      <c r="AK161" s="195"/>
      <c r="AL161" s="196"/>
      <c r="AM161" s="195"/>
      <c r="AN161" s="195"/>
      <c r="AO161" s="195"/>
      <c r="AP161" s="196"/>
      <c r="AQ161" s="197"/>
      <c r="AR161" s="197"/>
      <c r="AS161" s="197"/>
      <c r="AT161" s="197"/>
    </row>
    <row r="162" spans="31:46" ht="12">
      <c r="AE162" s="250"/>
      <c r="AF162" s="250"/>
      <c r="AG162" s="250"/>
      <c r="AH162" s="194"/>
      <c r="AI162" s="195"/>
      <c r="AJ162" s="195"/>
      <c r="AK162" s="195"/>
      <c r="AL162" s="196"/>
      <c r="AM162" s="195"/>
      <c r="AN162" s="195"/>
      <c r="AO162" s="195"/>
      <c r="AP162" s="196"/>
      <c r="AQ162" s="197"/>
      <c r="AR162" s="197"/>
      <c r="AS162" s="197"/>
      <c r="AT162" s="197"/>
    </row>
    <row r="163" spans="31:46" ht="12">
      <c r="AE163" s="250"/>
      <c r="AF163" s="250"/>
      <c r="AG163" s="250"/>
      <c r="AH163" s="194"/>
      <c r="AI163" s="195"/>
      <c r="AJ163" s="195"/>
      <c r="AK163" s="195"/>
      <c r="AL163" s="196"/>
      <c r="AM163" s="195"/>
      <c r="AN163" s="195"/>
      <c r="AO163" s="195"/>
      <c r="AP163" s="196"/>
      <c r="AQ163" s="197"/>
      <c r="AR163" s="197"/>
      <c r="AS163" s="197"/>
      <c r="AT163" s="197"/>
    </row>
    <row r="164" spans="31:46" ht="12">
      <c r="AE164" s="250"/>
      <c r="AF164" s="250"/>
      <c r="AG164" s="250"/>
      <c r="AH164" s="194"/>
      <c r="AI164" s="195"/>
      <c r="AJ164" s="195"/>
      <c r="AK164" s="195"/>
      <c r="AL164" s="196"/>
      <c r="AM164" s="195"/>
      <c r="AN164" s="195"/>
      <c r="AO164" s="195"/>
      <c r="AP164" s="196"/>
      <c r="AQ164" s="197"/>
      <c r="AR164" s="197"/>
      <c r="AS164" s="197"/>
      <c r="AT164" s="197"/>
    </row>
    <row r="165" spans="31:46" ht="12">
      <c r="AE165" s="250"/>
      <c r="AF165" s="250"/>
      <c r="AG165" s="250"/>
      <c r="AH165" s="194"/>
      <c r="AI165" s="195"/>
      <c r="AJ165" s="195"/>
      <c r="AK165" s="195"/>
      <c r="AL165" s="196"/>
      <c r="AM165" s="195"/>
      <c r="AN165" s="195"/>
      <c r="AO165" s="195"/>
      <c r="AP165" s="196"/>
      <c r="AQ165" s="197"/>
      <c r="AR165" s="197"/>
      <c r="AS165" s="197"/>
      <c r="AT165" s="197"/>
    </row>
    <row r="166" spans="31:46" ht="12">
      <c r="AE166" s="250"/>
      <c r="AF166" s="250"/>
      <c r="AG166" s="250"/>
      <c r="AH166" s="194"/>
      <c r="AI166" s="195"/>
      <c r="AJ166" s="195"/>
      <c r="AK166" s="195"/>
      <c r="AL166" s="196"/>
      <c r="AM166" s="195"/>
      <c r="AN166" s="195"/>
      <c r="AO166" s="195"/>
      <c r="AP166" s="196"/>
      <c r="AQ166" s="197"/>
      <c r="AR166" s="197"/>
      <c r="AS166" s="197"/>
      <c r="AT166" s="197"/>
    </row>
    <row r="167" spans="31:46" ht="12">
      <c r="AE167" s="250"/>
      <c r="AF167" s="250"/>
      <c r="AG167" s="250"/>
      <c r="AH167" s="194"/>
      <c r="AI167" s="195"/>
      <c r="AJ167" s="195"/>
      <c r="AK167" s="195"/>
      <c r="AL167" s="196"/>
      <c r="AM167" s="195"/>
      <c r="AN167" s="195"/>
      <c r="AO167" s="195"/>
      <c r="AP167" s="196"/>
      <c r="AQ167" s="197"/>
      <c r="AR167" s="197"/>
      <c r="AS167" s="197"/>
      <c r="AT167" s="197"/>
    </row>
    <row r="168" spans="31:46" ht="12">
      <c r="AE168" s="250"/>
      <c r="AF168" s="250"/>
      <c r="AG168" s="250"/>
      <c r="AH168" s="194"/>
      <c r="AI168" s="195"/>
      <c r="AJ168" s="195"/>
      <c r="AK168" s="195"/>
      <c r="AL168" s="196"/>
      <c r="AM168" s="195"/>
      <c r="AN168" s="195"/>
      <c r="AO168" s="195"/>
      <c r="AP168" s="196"/>
      <c r="AQ168" s="197"/>
      <c r="AR168" s="197"/>
      <c r="AS168" s="197"/>
      <c r="AT168" s="197"/>
    </row>
    <row r="169" spans="31:46" ht="12">
      <c r="AE169" s="250"/>
      <c r="AF169" s="250"/>
      <c r="AG169" s="250"/>
      <c r="AH169" s="194"/>
      <c r="AI169" s="195"/>
      <c r="AJ169" s="195"/>
      <c r="AK169" s="195"/>
      <c r="AL169" s="196"/>
      <c r="AM169" s="195"/>
      <c r="AN169" s="195"/>
      <c r="AO169" s="195"/>
      <c r="AP169" s="196"/>
      <c r="AQ169" s="197"/>
      <c r="AR169" s="197"/>
      <c r="AS169" s="197"/>
      <c r="AT169" s="197"/>
    </row>
    <row r="170" spans="31:46" ht="12">
      <c r="AE170" s="250"/>
      <c r="AF170" s="250"/>
      <c r="AG170" s="250"/>
      <c r="AH170" s="194"/>
      <c r="AI170" s="195"/>
      <c r="AJ170" s="195"/>
      <c r="AK170" s="195"/>
      <c r="AL170" s="196"/>
      <c r="AM170" s="195"/>
      <c r="AN170" s="195"/>
      <c r="AO170" s="195"/>
      <c r="AP170" s="196"/>
      <c r="AQ170" s="197"/>
      <c r="AR170" s="197"/>
      <c r="AS170" s="197"/>
      <c r="AT170" s="197"/>
    </row>
    <row r="171" spans="31:46" ht="12">
      <c r="AE171" s="250"/>
      <c r="AF171" s="250"/>
      <c r="AG171" s="250"/>
      <c r="AH171" s="194"/>
      <c r="AI171" s="195"/>
      <c r="AJ171" s="195"/>
      <c r="AK171" s="195"/>
      <c r="AL171" s="196"/>
      <c r="AM171" s="195"/>
      <c r="AN171" s="195"/>
      <c r="AO171" s="195"/>
      <c r="AP171" s="196"/>
      <c r="AQ171" s="197"/>
      <c r="AR171" s="197"/>
      <c r="AS171" s="197"/>
      <c r="AT171" s="197"/>
    </row>
    <row r="172" spans="31:46" ht="12">
      <c r="AE172" s="250"/>
      <c r="AF172" s="250"/>
      <c r="AG172" s="250"/>
      <c r="AH172" s="194"/>
      <c r="AI172" s="195"/>
      <c r="AJ172" s="195"/>
      <c r="AK172" s="195"/>
      <c r="AL172" s="196"/>
      <c r="AM172" s="195"/>
      <c r="AN172" s="195"/>
      <c r="AO172" s="195"/>
      <c r="AP172" s="196"/>
      <c r="AQ172" s="197"/>
      <c r="AR172" s="197"/>
      <c r="AS172" s="197"/>
      <c r="AT172" s="197"/>
    </row>
    <row r="173" spans="31:46" ht="12">
      <c r="AE173" s="250"/>
      <c r="AF173" s="250"/>
      <c r="AG173" s="250"/>
      <c r="AH173" s="194"/>
      <c r="AI173" s="195"/>
      <c r="AJ173" s="195"/>
      <c r="AK173" s="195"/>
      <c r="AL173" s="196"/>
      <c r="AM173" s="195"/>
      <c r="AN173" s="195"/>
      <c r="AO173" s="195"/>
      <c r="AP173" s="196"/>
      <c r="AQ173" s="197"/>
      <c r="AR173" s="197"/>
      <c r="AS173" s="197"/>
      <c r="AT173" s="197"/>
    </row>
    <row r="174" spans="31:46" ht="12">
      <c r="AE174" s="250"/>
      <c r="AF174" s="250"/>
      <c r="AG174" s="250"/>
      <c r="AH174" s="194"/>
      <c r="AI174" s="195"/>
      <c r="AJ174" s="195"/>
      <c r="AK174" s="195"/>
      <c r="AL174" s="196"/>
      <c r="AM174" s="195"/>
      <c r="AN174" s="195"/>
      <c r="AO174" s="195"/>
      <c r="AP174" s="196"/>
      <c r="AQ174" s="197"/>
      <c r="AR174" s="197"/>
      <c r="AS174" s="197"/>
      <c r="AT174" s="197"/>
    </row>
    <row r="175" spans="31:46" ht="12">
      <c r="AE175" s="250"/>
      <c r="AF175" s="250"/>
      <c r="AG175" s="250"/>
      <c r="AH175" s="194"/>
      <c r="AI175" s="195"/>
      <c r="AJ175" s="195"/>
      <c r="AK175" s="195"/>
      <c r="AL175" s="196"/>
      <c r="AM175" s="195"/>
      <c r="AN175" s="195"/>
      <c r="AO175" s="195"/>
      <c r="AP175" s="196"/>
      <c r="AQ175" s="197"/>
      <c r="AR175" s="197"/>
      <c r="AS175" s="197"/>
      <c r="AT175" s="197"/>
    </row>
    <row r="176" spans="31:46" ht="12">
      <c r="AE176" s="250"/>
      <c r="AF176" s="250"/>
      <c r="AG176" s="250"/>
      <c r="AH176" s="194"/>
      <c r="AI176" s="195"/>
      <c r="AJ176" s="195"/>
      <c r="AK176" s="195"/>
      <c r="AL176" s="196"/>
      <c r="AM176" s="195"/>
      <c r="AN176" s="195"/>
      <c r="AO176" s="195"/>
      <c r="AP176" s="196"/>
      <c r="AQ176" s="197"/>
      <c r="AR176" s="197"/>
      <c r="AS176" s="197"/>
      <c r="AT176" s="197"/>
    </row>
    <row r="177" spans="31:46" ht="12">
      <c r="AE177" s="250"/>
      <c r="AF177" s="250"/>
      <c r="AG177" s="250"/>
      <c r="AH177" s="194"/>
      <c r="AI177" s="195"/>
      <c r="AJ177" s="195"/>
      <c r="AK177" s="195"/>
      <c r="AL177" s="196"/>
      <c r="AM177" s="195"/>
      <c r="AN177" s="195"/>
      <c r="AO177" s="195"/>
      <c r="AP177" s="196"/>
      <c r="AQ177" s="197"/>
      <c r="AR177" s="197"/>
      <c r="AS177" s="197"/>
      <c r="AT177" s="197"/>
    </row>
  </sheetData>
  <mergeCells count="859">
    <mergeCell ref="Y74:Z74"/>
    <mergeCell ref="L76:M76"/>
    <mergeCell ref="AI72:AL72"/>
    <mergeCell ref="AQ69:AT69"/>
    <mergeCell ref="AQ72:AT72"/>
    <mergeCell ref="AQ75:AT75"/>
    <mergeCell ref="L72:M72"/>
    <mergeCell ref="Y72:Z72"/>
    <mergeCell ref="AE70:AH70"/>
    <mergeCell ref="AI70:AL70"/>
    <mergeCell ref="G66:J66"/>
    <mergeCell ref="L66:M66"/>
    <mergeCell ref="O66:Q66"/>
    <mergeCell ref="T66:U66"/>
    <mergeCell ref="AE52:AH52"/>
    <mergeCell ref="C58:K58"/>
    <mergeCell ref="G60:J60"/>
    <mergeCell ref="L60:M60"/>
    <mergeCell ref="O60:P60"/>
    <mergeCell ref="AE53:AH53"/>
    <mergeCell ref="AE59:AH59"/>
    <mergeCell ref="I54:K54"/>
    <mergeCell ref="Y53:Z53"/>
    <mergeCell ref="Y54:Z54"/>
    <mergeCell ref="G46:J46"/>
    <mergeCell ref="L46:M46"/>
    <mergeCell ref="Y46:Z46"/>
    <mergeCell ref="G48:J48"/>
    <mergeCell ref="L48:M48"/>
    <mergeCell ref="Y48:Z48"/>
    <mergeCell ref="AQ27:AT27"/>
    <mergeCell ref="AQ28:AT28"/>
    <mergeCell ref="C42:K42"/>
    <mergeCell ref="G44:J44"/>
    <mergeCell ref="L44:M44"/>
    <mergeCell ref="O44:P44"/>
    <mergeCell ref="Y44:Z44"/>
    <mergeCell ref="AM27:AP27"/>
    <mergeCell ref="AM28:AP28"/>
    <mergeCell ref="AE27:AH27"/>
    <mergeCell ref="M37:N37"/>
    <mergeCell ref="G34:J34"/>
    <mergeCell ref="G36:J36"/>
    <mergeCell ref="L36:M36"/>
    <mergeCell ref="L34:M34"/>
    <mergeCell ref="M22:N22"/>
    <mergeCell ref="L10:M10"/>
    <mergeCell ref="M23:N23"/>
    <mergeCell ref="M24:N24"/>
    <mergeCell ref="G14:J14"/>
    <mergeCell ref="L13:M13"/>
    <mergeCell ref="L14:M14"/>
    <mergeCell ref="Y13:Z13"/>
    <mergeCell ref="G12:J12"/>
    <mergeCell ref="Y11:Z11"/>
    <mergeCell ref="Y12:Z12"/>
    <mergeCell ref="L11:M11"/>
    <mergeCell ref="L12:M12"/>
    <mergeCell ref="AE37:AH37"/>
    <mergeCell ref="AI37:AL37"/>
    <mergeCell ref="AQ37:AT37"/>
    <mergeCell ref="Y14:Z14"/>
    <mergeCell ref="AI27:AL27"/>
    <mergeCell ref="AE28:AH28"/>
    <mergeCell ref="AI28:AL28"/>
    <mergeCell ref="Y31:Z31"/>
    <mergeCell ref="AE29:AH29"/>
    <mergeCell ref="AI29:AL29"/>
    <mergeCell ref="AI43:AL43"/>
    <mergeCell ref="AM43:AP43"/>
    <mergeCell ref="AQ43:AT43"/>
    <mergeCell ref="AM39:AP39"/>
    <mergeCell ref="AQ39:AT39"/>
    <mergeCell ref="AQ41:AT41"/>
    <mergeCell ref="AI42:AL42"/>
    <mergeCell ref="AM42:AP42"/>
    <mergeCell ref="AQ42:AT42"/>
    <mergeCell ref="AE43:AH43"/>
    <mergeCell ref="Y25:Z25"/>
    <mergeCell ref="Y26:Z26"/>
    <mergeCell ref="Y29:Z29"/>
    <mergeCell ref="Y30:Z30"/>
    <mergeCell ref="Y33:Z33"/>
    <mergeCell ref="Y34:Z34"/>
    <mergeCell ref="Y35:Z35"/>
    <mergeCell ref="Y36:Z36"/>
    <mergeCell ref="Y37:Z37"/>
    <mergeCell ref="Y15:Z15"/>
    <mergeCell ref="Y16:Z16"/>
    <mergeCell ref="Y22:Z22"/>
    <mergeCell ref="Y32:Z32"/>
    <mergeCell ref="Y18:Z18"/>
    <mergeCell ref="Y19:Z19"/>
    <mergeCell ref="Y20:Z20"/>
    <mergeCell ref="Y24:Z24"/>
    <mergeCell ref="Y21:Z21"/>
    <mergeCell ref="E41:G41"/>
    <mergeCell ref="I39:K39"/>
    <mergeCell ref="M39:N39"/>
    <mergeCell ref="Y38:Z38"/>
    <mergeCell ref="G38:J38"/>
    <mergeCell ref="L38:M38"/>
    <mergeCell ref="AQ1:AT1"/>
    <mergeCell ref="Y39:Z39"/>
    <mergeCell ref="AE1:AH1"/>
    <mergeCell ref="AI1:AL1"/>
    <mergeCell ref="AE2:AH2"/>
    <mergeCell ref="AI2:AL2"/>
    <mergeCell ref="AE4:AH4"/>
    <mergeCell ref="AI4:AL4"/>
    <mergeCell ref="AE7:AH7"/>
    <mergeCell ref="AI7:AL7"/>
    <mergeCell ref="AE3:AH3"/>
    <mergeCell ref="AI3:AL3"/>
    <mergeCell ref="AQ3:AT3"/>
    <mergeCell ref="AE5:AH5"/>
    <mergeCell ref="AI5:AL5"/>
    <mergeCell ref="AM2:AP2"/>
    <mergeCell ref="AM3:AP3"/>
    <mergeCell ref="AM7:AP7"/>
    <mergeCell ref="AQ4:AT4"/>
    <mergeCell ref="AQ5:AT5"/>
    <mergeCell ref="AM5:AP5"/>
    <mergeCell ref="AM4:AP4"/>
    <mergeCell ref="AE8:AH8"/>
    <mergeCell ref="AI8:AL8"/>
    <mergeCell ref="AQ8:AT8"/>
    <mergeCell ref="AM8:AP8"/>
    <mergeCell ref="AE9:AH9"/>
    <mergeCell ref="AI9:AL9"/>
    <mergeCell ref="AQ9:AT9"/>
    <mergeCell ref="AE10:AH10"/>
    <mergeCell ref="AI10:AL10"/>
    <mergeCell ref="AQ10:AT10"/>
    <mergeCell ref="AM9:AP9"/>
    <mergeCell ref="AM10:AP10"/>
    <mergeCell ref="AE11:AH11"/>
    <mergeCell ref="AI11:AL11"/>
    <mergeCell ref="AQ11:AT11"/>
    <mergeCell ref="AE12:AH12"/>
    <mergeCell ref="AI12:AL12"/>
    <mergeCell ref="AQ12:AT12"/>
    <mergeCell ref="AM11:AP11"/>
    <mergeCell ref="AM12:AP12"/>
    <mergeCell ref="AQ15:AT15"/>
    <mergeCell ref="AM15:AP15"/>
    <mergeCell ref="AE13:AH13"/>
    <mergeCell ref="AI13:AL13"/>
    <mergeCell ref="AQ13:AT13"/>
    <mergeCell ref="AE14:AH14"/>
    <mergeCell ref="AI14:AL14"/>
    <mergeCell ref="AQ14:AT14"/>
    <mergeCell ref="AM13:AP13"/>
    <mergeCell ref="AM14:AP14"/>
    <mergeCell ref="AI17:AL17"/>
    <mergeCell ref="AM17:AP17"/>
    <mergeCell ref="AE15:AH15"/>
    <mergeCell ref="AI15:AL15"/>
    <mergeCell ref="AE16:AH16"/>
    <mergeCell ref="AI16:AL16"/>
    <mergeCell ref="AQ16:AT16"/>
    <mergeCell ref="AM16:AP16"/>
    <mergeCell ref="AE22:AH22"/>
    <mergeCell ref="AI22:AL22"/>
    <mergeCell ref="AQ22:AT22"/>
    <mergeCell ref="AI18:AL18"/>
    <mergeCell ref="AM18:AP18"/>
    <mergeCell ref="AQ18:AT18"/>
    <mergeCell ref="AQ19:AT19"/>
    <mergeCell ref="AI20:AL20"/>
    <mergeCell ref="AE23:AH23"/>
    <mergeCell ref="AI23:AL23"/>
    <mergeCell ref="AQ23:AT23"/>
    <mergeCell ref="AM22:AP22"/>
    <mergeCell ref="AM23:AP23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6:AH26"/>
    <mergeCell ref="AI26:AL26"/>
    <mergeCell ref="AQ26:AT26"/>
    <mergeCell ref="AM26:AP26"/>
    <mergeCell ref="AQ29:AT29"/>
    <mergeCell ref="AE30:AH30"/>
    <mergeCell ref="AI30:AL30"/>
    <mergeCell ref="AQ30:AT30"/>
    <mergeCell ref="AM29:AP29"/>
    <mergeCell ref="AM30:AP30"/>
    <mergeCell ref="AQ31:AT31"/>
    <mergeCell ref="AE32:AH32"/>
    <mergeCell ref="AI32:AL32"/>
    <mergeCell ref="AQ32:AT32"/>
    <mergeCell ref="AM31:AP31"/>
    <mergeCell ref="AM32:AP32"/>
    <mergeCell ref="AE31:AH31"/>
    <mergeCell ref="AI31:AL31"/>
    <mergeCell ref="AE33:AH33"/>
    <mergeCell ref="AI33:AL33"/>
    <mergeCell ref="AQ33:AT33"/>
    <mergeCell ref="AE34:AH34"/>
    <mergeCell ref="AI34:AL34"/>
    <mergeCell ref="AQ34:AT34"/>
    <mergeCell ref="AM33:AP33"/>
    <mergeCell ref="AM34:AP34"/>
    <mergeCell ref="AI35:AL35"/>
    <mergeCell ref="AQ35:AT35"/>
    <mergeCell ref="AM35:AP35"/>
    <mergeCell ref="AE36:AH36"/>
    <mergeCell ref="AM36:AP36"/>
    <mergeCell ref="AE35:AH35"/>
    <mergeCell ref="AM1:AP1"/>
    <mergeCell ref="AQ40:AT40"/>
    <mergeCell ref="AM40:AP40"/>
    <mergeCell ref="AE40:AH40"/>
    <mergeCell ref="AI40:AL40"/>
    <mergeCell ref="AQ38:AT38"/>
    <mergeCell ref="AE39:AH39"/>
    <mergeCell ref="AI39:AL39"/>
    <mergeCell ref="AI36:AL36"/>
    <mergeCell ref="AI21:AL21"/>
    <mergeCell ref="AE41:AH41"/>
    <mergeCell ref="AI41:AL41"/>
    <mergeCell ref="AE38:AH38"/>
    <mergeCell ref="AI38:AL38"/>
    <mergeCell ref="AE44:AH44"/>
    <mergeCell ref="AI44:AL44"/>
    <mergeCell ref="AM44:AP44"/>
    <mergeCell ref="AQ44:AT44"/>
    <mergeCell ref="AE45:AH45"/>
    <mergeCell ref="AI45:AL45"/>
    <mergeCell ref="AM45:AP45"/>
    <mergeCell ref="AQ45:AT45"/>
    <mergeCell ref="AE46:AH46"/>
    <mergeCell ref="AI46:AL46"/>
    <mergeCell ref="AM46:AP46"/>
    <mergeCell ref="AQ46:AT46"/>
    <mergeCell ref="AE47:AH47"/>
    <mergeCell ref="AI47:AL47"/>
    <mergeCell ref="AM47:AP47"/>
    <mergeCell ref="AQ47:AT47"/>
    <mergeCell ref="AE48:AH48"/>
    <mergeCell ref="AI48:AL48"/>
    <mergeCell ref="AM48:AP48"/>
    <mergeCell ref="AQ48:AT48"/>
    <mergeCell ref="AE50:AH50"/>
    <mergeCell ref="AI50:AL50"/>
    <mergeCell ref="AM50:AP50"/>
    <mergeCell ref="AQ50:AT50"/>
    <mergeCell ref="AE51:AH51"/>
    <mergeCell ref="AI51:AL51"/>
    <mergeCell ref="AM51:AP51"/>
    <mergeCell ref="AQ51:AT51"/>
    <mergeCell ref="AE54:AH54"/>
    <mergeCell ref="AI54:AL54"/>
    <mergeCell ref="AM54:AP54"/>
    <mergeCell ref="AQ54:AT54"/>
    <mergeCell ref="AI59:AL59"/>
    <mergeCell ref="AM59:AP59"/>
    <mergeCell ref="AQ59:AT59"/>
    <mergeCell ref="AE60:AH60"/>
    <mergeCell ref="AI60:AL60"/>
    <mergeCell ref="AM60:AP60"/>
    <mergeCell ref="AQ60:AT60"/>
    <mergeCell ref="AE61:AH61"/>
    <mergeCell ref="AI61:AL61"/>
    <mergeCell ref="AM61:AP61"/>
    <mergeCell ref="AQ61:AT61"/>
    <mergeCell ref="AE62:AH62"/>
    <mergeCell ref="AI62:AL62"/>
    <mergeCell ref="AM62:AP62"/>
    <mergeCell ref="AQ62:AT62"/>
    <mergeCell ref="AE63:AH63"/>
    <mergeCell ref="AI63:AL63"/>
    <mergeCell ref="AM63:AP63"/>
    <mergeCell ref="AQ63:AT63"/>
    <mergeCell ref="AE64:AH64"/>
    <mergeCell ref="AI64:AL64"/>
    <mergeCell ref="AM64:AP64"/>
    <mergeCell ref="AQ64:AT64"/>
    <mergeCell ref="AE65:AH65"/>
    <mergeCell ref="AI65:AL65"/>
    <mergeCell ref="AM65:AP65"/>
    <mergeCell ref="AQ65:AT65"/>
    <mergeCell ref="AE66:AH66"/>
    <mergeCell ref="AI66:AL66"/>
    <mergeCell ref="AM66:AP66"/>
    <mergeCell ref="AQ66:AT66"/>
    <mergeCell ref="AE67:AH67"/>
    <mergeCell ref="AI67:AL67"/>
    <mergeCell ref="AM67:AP67"/>
    <mergeCell ref="AQ67:AT67"/>
    <mergeCell ref="AE68:AH68"/>
    <mergeCell ref="AI68:AL68"/>
    <mergeCell ref="AM68:AP68"/>
    <mergeCell ref="AQ68:AT68"/>
    <mergeCell ref="AQ70:AT70"/>
    <mergeCell ref="AE71:AH71"/>
    <mergeCell ref="AI71:AL71"/>
    <mergeCell ref="AM71:AP71"/>
    <mergeCell ref="AQ71:AT71"/>
    <mergeCell ref="AM70:AP70"/>
    <mergeCell ref="AE73:AH73"/>
    <mergeCell ref="AI73:AL73"/>
    <mergeCell ref="AM73:AP73"/>
    <mergeCell ref="AQ73:AT73"/>
    <mergeCell ref="AE74:AH74"/>
    <mergeCell ref="AI74:AL74"/>
    <mergeCell ref="AM74:AP74"/>
    <mergeCell ref="AQ74:AT74"/>
    <mergeCell ref="AE76:AH76"/>
    <mergeCell ref="AI76:AL76"/>
    <mergeCell ref="AM76:AP76"/>
    <mergeCell ref="AQ76:AT76"/>
    <mergeCell ref="AE77:AH77"/>
    <mergeCell ref="AI77:AL77"/>
    <mergeCell ref="AM77:AP77"/>
    <mergeCell ref="AQ77:AT77"/>
    <mergeCell ref="AE78:AH78"/>
    <mergeCell ref="AI78:AL78"/>
    <mergeCell ref="AM78:AP78"/>
    <mergeCell ref="AQ78:AT78"/>
    <mergeCell ref="AE79:AH79"/>
    <mergeCell ref="AI79:AL79"/>
    <mergeCell ref="AM79:AP79"/>
    <mergeCell ref="AQ79:AT79"/>
    <mergeCell ref="AE80:AH80"/>
    <mergeCell ref="AI80:AL80"/>
    <mergeCell ref="AM80:AP80"/>
    <mergeCell ref="AQ80:AT80"/>
    <mergeCell ref="AE81:AH81"/>
    <mergeCell ref="AI81:AL81"/>
    <mergeCell ref="AM81:AP81"/>
    <mergeCell ref="AQ81:AT81"/>
    <mergeCell ref="AE82:AH82"/>
    <mergeCell ref="AI82:AL82"/>
    <mergeCell ref="AM82:AP82"/>
    <mergeCell ref="AQ82:AT82"/>
    <mergeCell ref="AE83:AH83"/>
    <mergeCell ref="AI83:AL83"/>
    <mergeCell ref="AM83:AP83"/>
    <mergeCell ref="AQ83:AT83"/>
    <mergeCell ref="AE84:AH84"/>
    <mergeCell ref="AI84:AL84"/>
    <mergeCell ref="AM84:AP84"/>
    <mergeCell ref="AQ84:AT84"/>
    <mergeCell ref="AE85:AH85"/>
    <mergeCell ref="AI85:AL85"/>
    <mergeCell ref="AM85:AP85"/>
    <mergeCell ref="AQ85:AT85"/>
    <mergeCell ref="AE86:AH86"/>
    <mergeCell ref="AI86:AL86"/>
    <mergeCell ref="AM86:AP86"/>
    <mergeCell ref="AQ86:AT86"/>
    <mergeCell ref="AE87:AH87"/>
    <mergeCell ref="AI87:AL87"/>
    <mergeCell ref="AM87:AP87"/>
    <mergeCell ref="AQ87:AT87"/>
    <mergeCell ref="AI90:AL90"/>
    <mergeCell ref="AM90:AP90"/>
    <mergeCell ref="AQ90:AT90"/>
    <mergeCell ref="AE89:AH89"/>
    <mergeCell ref="AI89:AL89"/>
    <mergeCell ref="AM89:AP89"/>
    <mergeCell ref="AQ89:AT89"/>
    <mergeCell ref="AI92:AL92"/>
    <mergeCell ref="AM92:AP92"/>
    <mergeCell ref="AQ92:AT92"/>
    <mergeCell ref="AE91:AH91"/>
    <mergeCell ref="AI91:AL91"/>
    <mergeCell ref="AM91:AP91"/>
    <mergeCell ref="AQ91:AT91"/>
    <mergeCell ref="AE95:AH95"/>
    <mergeCell ref="AI95:AL95"/>
    <mergeCell ref="AQ95:AT95"/>
    <mergeCell ref="AE94:AH94"/>
    <mergeCell ref="AI94:AL94"/>
    <mergeCell ref="AM95:AP95"/>
    <mergeCell ref="AQ94:AT94"/>
    <mergeCell ref="AE97:AH97"/>
    <mergeCell ref="AI97:AL97"/>
    <mergeCell ref="AM97:AP97"/>
    <mergeCell ref="AQ97:AT97"/>
    <mergeCell ref="AI99:AL99"/>
    <mergeCell ref="AM99:AP99"/>
    <mergeCell ref="AQ99:AT99"/>
    <mergeCell ref="AE98:AH98"/>
    <mergeCell ref="AI98:AL98"/>
    <mergeCell ref="AM98:AP98"/>
    <mergeCell ref="AQ98:AT98"/>
    <mergeCell ref="AI101:AL101"/>
    <mergeCell ref="AM101:AP101"/>
    <mergeCell ref="AQ101:AT101"/>
    <mergeCell ref="AE100:AH100"/>
    <mergeCell ref="AI100:AL100"/>
    <mergeCell ref="AM100:AP100"/>
    <mergeCell ref="AQ100:AT100"/>
    <mergeCell ref="AE101:AH101"/>
    <mergeCell ref="AI104:AL104"/>
    <mergeCell ref="AM104:AP104"/>
    <mergeCell ref="AQ104:AT104"/>
    <mergeCell ref="AE103:AH103"/>
    <mergeCell ref="AI103:AL103"/>
    <mergeCell ref="AM103:AP103"/>
    <mergeCell ref="AQ103:AT103"/>
    <mergeCell ref="AE104:AH104"/>
    <mergeCell ref="AI106:AL106"/>
    <mergeCell ref="AM106:AP106"/>
    <mergeCell ref="AQ106:AT106"/>
    <mergeCell ref="AE105:AH105"/>
    <mergeCell ref="AI105:AL105"/>
    <mergeCell ref="AM105:AP105"/>
    <mergeCell ref="AQ105:AT105"/>
    <mergeCell ref="AE106:AH106"/>
    <mergeCell ref="AE108:AH108"/>
    <mergeCell ref="AI108:AL108"/>
    <mergeCell ref="AM108:AP108"/>
    <mergeCell ref="AQ108:AT108"/>
    <mergeCell ref="AE109:AH109"/>
    <mergeCell ref="AI109:AL109"/>
    <mergeCell ref="AM109:AP109"/>
    <mergeCell ref="AQ109:AT109"/>
    <mergeCell ref="AE110:AH110"/>
    <mergeCell ref="AI110:AL110"/>
    <mergeCell ref="AM110:AP110"/>
    <mergeCell ref="AQ110:AT110"/>
    <mergeCell ref="AE111:AH111"/>
    <mergeCell ref="AI111:AL111"/>
    <mergeCell ref="AM111:AP111"/>
    <mergeCell ref="AQ111:AT111"/>
    <mergeCell ref="AE112:AH112"/>
    <mergeCell ref="AI112:AL112"/>
    <mergeCell ref="AM112:AP112"/>
    <mergeCell ref="AQ112:AT112"/>
    <mergeCell ref="AE113:AH113"/>
    <mergeCell ref="AI113:AL113"/>
    <mergeCell ref="AM113:AP113"/>
    <mergeCell ref="AQ113:AT113"/>
    <mergeCell ref="AE114:AH114"/>
    <mergeCell ref="AI114:AL114"/>
    <mergeCell ref="AM114:AP114"/>
    <mergeCell ref="AQ114:AT114"/>
    <mergeCell ref="AE115:AH115"/>
    <mergeCell ref="AI115:AL115"/>
    <mergeCell ref="AM115:AP115"/>
    <mergeCell ref="AQ115:AT115"/>
    <mergeCell ref="AE116:AH116"/>
    <mergeCell ref="AI116:AL116"/>
    <mergeCell ref="AM116:AP116"/>
    <mergeCell ref="AQ116:AT116"/>
    <mergeCell ref="AE117:AH117"/>
    <mergeCell ref="AI117:AL117"/>
    <mergeCell ref="AM117:AP117"/>
    <mergeCell ref="AQ117:AT117"/>
    <mergeCell ref="AE118:AH118"/>
    <mergeCell ref="AI118:AL118"/>
    <mergeCell ref="AM118:AP118"/>
    <mergeCell ref="AQ118:AT118"/>
    <mergeCell ref="AE119:AH119"/>
    <mergeCell ref="AI119:AL119"/>
    <mergeCell ref="AM119:AP119"/>
    <mergeCell ref="AQ119:AT119"/>
    <mergeCell ref="AE120:AH120"/>
    <mergeCell ref="AI120:AL120"/>
    <mergeCell ref="AM120:AP120"/>
    <mergeCell ref="AQ120:AT120"/>
    <mergeCell ref="AE121:AH121"/>
    <mergeCell ref="AI121:AL121"/>
    <mergeCell ref="AM121:AP121"/>
    <mergeCell ref="AQ121:AT121"/>
    <mergeCell ref="AE122:AH122"/>
    <mergeCell ref="AI122:AL122"/>
    <mergeCell ref="AM122:AP122"/>
    <mergeCell ref="AQ122:AT122"/>
    <mergeCell ref="AE123:AH123"/>
    <mergeCell ref="AI123:AL123"/>
    <mergeCell ref="AM123:AP123"/>
    <mergeCell ref="AQ123:AT123"/>
    <mergeCell ref="AE124:AH124"/>
    <mergeCell ref="AI124:AL124"/>
    <mergeCell ref="AM124:AP124"/>
    <mergeCell ref="AQ124:AT124"/>
    <mergeCell ref="AE125:AH125"/>
    <mergeCell ref="AI125:AL125"/>
    <mergeCell ref="AM125:AP125"/>
    <mergeCell ref="AQ125:AT125"/>
    <mergeCell ref="AE126:AH126"/>
    <mergeCell ref="AI126:AL126"/>
    <mergeCell ref="AM126:AP126"/>
    <mergeCell ref="AQ126:AT126"/>
    <mergeCell ref="AE127:AH127"/>
    <mergeCell ref="AI127:AL127"/>
    <mergeCell ref="AM127:AP127"/>
    <mergeCell ref="AQ127:AT127"/>
    <mergeCell ref="AE128:AH128"/>
    <mergeCell ref="AI128:AL128"/>
    <mergeCell ref="AM128:AP128"/>
    <mergeCell ref="AQ128:AT128"/>
    <mergeCell ref="AE129:AH129"/>
    <mergeCell ref="AI129:AL129"/>
    <mergeCell ref="AM129:AP129"/>
    <mergeCell ref="AQ129:AT129"/>
    <mergeCell ref="AE130:AH130"/>
    <mergeCell ref="AI130:AL130"/>
    <mergeCell ref="AM130:AP130"/>
    <mergeCell ref="AQ130:AT130"/>
    <mergeCell ref="AE131:AH131"/>
    <mergeCell ref="AI131:AL131"/>
    <mergeCell ref="AM131:AP131"/>
    <mergeCell ref="AQ131:AT131"/>
    <mergeCell ref="AE132:AH132"/>
    <mergeCell ref="AI132:AL132"/>
    <mergeCell ref="AM132:AP132"/>
    <mergeCell ref="AQ132:AT132"/>
    <mergeCell ref="AE133:AH133"/>
    <mergeCell ref="AI133:AL133"/>
    <mergeCell ref="AM133:AP133"/>
    <mergeCell ref="AQ133:AT133"/>
    <mergeCell ref="AE134:AH134"/>
    <mergeCell ref="AI134:AL134"/>
    <mergeCell ref="AM134:AP134"/>
    <mergeCell ref="AQ134:AT134"/>
    <mergeCell ref="AE135:AH135"/>
    <mergeCell ref="AI135:AL135"/>
    <mergeCell ref="AM135:AP135"/>
    <mergeCell ref="AQ135:AT135"/>
    <mergeCell ref="AE136:AH136"/>
    <mergeCell ref="AI136:AL136"/>
    <mergeCell ref="AM136:AP136"/>
    <mergeCell ref="AQ136:AT136"/>
    <mergeCell ref="AE137:AH137"/>
    <mergeCell ref="AI137:AL137"/>
    <mergeCell ref="AM137:AP137"/>
    <mergeCell ref="AQ137:AT137"/>
    <mergeCell ref="AE138:AH138"/>
    <mergeCell ref="AI138:AL138"/>
    <mergeCell ref="AM138:AP138"/>
    <mergeCell ref="AQ138:AT138"/>
    <mergeCell ref="AE139:AH139"/>
    <mergeCell ref="AI139:AL139"/>
    <mergeCell ref="AM139:AP139"/>
    <mergeCell ref="AQ139:AT139"/>
    <mergeCell ref="AE140:AH140"/>
    <mergeCell ref="AI140:AL140"/>
    <mergeCell ref="AM140:AP140"/>
    <mergeCell ref="AQ140:AT140"/>
    <mergeCell ref="AE141:AH141"/>
    <mergeCell ref="AI141:AL141"/>
    <mergeCell ref="AM141:AP141"/>
    <mergeCell ref="AQ141:AT141"/>
    <mergeCell ref="AE142:AH142"/>
    <mergeCell ref="AI142:AL142"/>
    <mergeCell ref="AM142:AP142"/>
    <mergeCell ref="AQ142:AT142"/>
    <mergeCell ref="AE143:AH143"/>
    <mergeCell ref="AI143:AL143"/>
    <mergeCell ref="AM143:AP143"/>
    <mergeCell ref="AQ143:AT143"/>
    <mergeCell ref="AE144:AH144"/>
    <mergeCell ref="AI144:AL144"/>
    <mergeCell ref="AM144:AP144"/>
    <mergeCell ref="AQ144:AT144"/>
    <mergeCell ref="AE145:AH145"/>
    <mergeCell ref="AI145:AL145"/>
    <mergeCell ref="AM145:AP145"/>
    <mergeCell ref="AQ145:AT145"/>
    <mergeCell ref="AE146:AH146"/>
    <mergeCell ref="AI146:AL146"/>
    <mergeCell ref="AM146:AP146"/>
    <mergeCell ref="AQ146:AT146"/>
    <mergeCell ref="AE147:AH147"/>
    <mergeCell ref="AI147:AL147"/>
    <mergeCell ref="AM147:AP147"/>
    <mergeCell ref="AQ147:AT147"/>
    <mergeCell ref="AE148:AH148"/>
    <mergeCell ref="AI148:AL148"/>
    <mergeCell ref="AM148:AP148"/>
    <mergeCell ref="AQ148:AT148"/>
    <mergeCell ref="AE149:AH149"/>
    <mergeCell ref="AI149:AL149"/>
    <mergeCell ref="AM149:AP149"/>
    <mergeCell ref="AQ149:AT149"/>
    <mergeCell ref="AE150:AH150"/>
    <mergeCell ref="AI150:AL150"/>
    <mergeCell ref="AM150:AP150"/>
    <mergeCell ref="AQ150:AT150"/>
    <mergeCell ref="AE151:AH151"/>
    <mergeCell ref="AI151:AL151"/>
    <mergeCell ref="AM151:AP151"/>
    <mergeCell ref="AQ151:AT151"/>
    <mergeCell ref="AE152:AH152"/>
    <mergeCell ref="AI152:AL152"/>
    <mergeCell ref="AM152:AP152"/>
    <mergeCell ref="AQ152:AT152"/>
    <mergeCell ref="AE153:AH153"/>
    <mergeCell ref="AI153:AL153"/>
    <mergeCell ref="AM153:AP153"/>
    <mergeCell ref="AQ153:AT153"/>
    <mergeCell ref="AE154:AH154"/>
    <mergeCell ref="AI154:AL154"/>
    <mergeCell ref="AM154:AP154"/>
    <mergeCell ref="AQ154:AT154"/>
    <mergeCell ref="AE155:AH155"/>
    <mergeCell ref="AI155:AL155"/>
    <mergeCell ref="AM155:AP155"/>
    <mergeCell ref="AQ155:AT155"/>
    <mergeCell ref="AE156:AH156"/>
    <mergeCell ref="AI156:AL156"/>
    <mergeCell ref="AM156:AP156"/>
    <mergeCell ref="AQ156:AT156"/>
    <mergeCell ref="AE157:AH157"/>
    <mergeCell ref="AI157:AL157"/>
    <mergeCell ref="AM157:AP157"/>
    <mergeCell ref="AQ157:AT157"/>
    <mergeCell ref="AE158:AH158"/>
    <mergeCell ref="AI158:AL158"/>
    <mergeCell ref="AM158:AP158"/>
    <mergeCell ref="AQ158:AT158"/>
    <mergeCell ref="AE159:AH159"/>
    <mergeCell ref="AI159:AL159"/>
    <mergeCell ref="AM159:AP159"/>
    <mergeCell ref="AQ159:AT159"/>
    <mergeCell ref="AE160:AH160"/>
    <mergeCell ref="AI160:AL160"/>
    <mergeCell ref="AM160:AP160"/>
    <mergeCell ref="AQ160:AT160"/>
    <mergeCell ref="AE161:AH161"/>
    <mergeCell ref="AI161:AL161"/>
    <mergeCell ref="AM161:AP161"/>
    <mergeCell ref="AQ161:AT161"/>
    <mergeCell ref="AE162:AH162"/>
    <mergeCell ref="AI162:AL162"/>
    <mergeCell ref="AM162:AP162"/>
    <mergeCell ref="AQ162:AT162"/>
    <mergeCell ref="AE163:AH163"/>
    <mergeCell ref="AI163:AL163"/>
    <mergeCell ref="AM163:AP163"/>
    <mergeCell ref="AQ163:AT163"/>
    <mergeCell ref="AE164:AH164"/>
    <mergeCell ref="AI164:AL164"/>
    <mergeCell ref="AM164:AP164"/>
    <mergeCell ref="AQ164:AT164"/>
    <mergeCell ref="AE165:AH165"/>
    <mergeCell ref="AI165:AL165"/>
    <mergeCell ref="AM165:AP165"/>
    <mergeCell ref="AQ165:AT165"/>
    <mergeCell ref="AE166:AH166"/>
    <mergeCell ref="AI166:AL166"/>
    <mergeCell ref="AM166:AP166"/>
    <mergeCell ref="AQ166:AT166"/>
    <mergeCell ref="AE167:AH167"/>
    <mergeCell ref="AI167:AL167"/>
    <mergeCell ref="AM167:AP167"/>
    <mergeCell ref="AQ167:AT167"/>
    <mergeCell ref="AE168:AH168"/>
    <mergeCell ref="AI168:AL168"/>
    <mergeCell ref="AM168:AP168"/>
    <mergeCell ref="AQ168:AT168"/>
    <mergeCell ref="AE169:AH169"/>
    <mergeCell ref="AI169:AL169"/>
    <mergeCell ref="AM169:AP169"/>
    <mergeCell ref="AQ169:AT169"/>
    <mergeCell ref="AE170:AH170"/>
    <mergeCell ref="AI170:AL170"/>
    <mergeCell ref="AM170:AP170"/>
    <mergeCell ref="AQ170:AT170"/>
    <mergeCell ref="AE171:AH171"/>
    <mergeCell ref="AI171:AL171"/>
    <mergeCell ref="AM171:AP171"/>
    <mergeCell ref="AQ171:AT171"/>
    <mergeCell ref="AE172:AH172"/>
    <mergeCell ref="AI172:AL172"/>
    <mergeCell ref="AM172:AP172"/>
    <mergeCell ref="AQ172:AT172"/>
    <mergeCell ref="AE173:AH173"/>
    <mergeCell ref="AI173:AL173"/>
    <mergeCell ref="AM173:AP173"/>
    <mergeCell ref="AQ173:AT173"/>
    <mergeCell ref="AE174:AH174"/>
    <mergeCell ref="AI174:AL174"/>
    <mergeCell ref="AM174:AP174"/>
    <mergeCell ref="AQ174:AT174"/>
    <mergeCell ref="AE175:AH175"/>
    <mergeCell ref="AI175:AL175"/>
    <mergeCell ref="AM175:AP175"/>
    <mergeCell ref="AQ175:AT175"/>
    <mergeCell ref="AE176:AH176"/>
    <mergeCell ref="AI176:AL176"/>
    <mergeCell ref="AM176:AP176"/>
    <mergeCell ref="AQ176:AT176"/>
    <mergeCell ref="AE177:AH177"/>
    <mergeCell ref="AI177:AL177"/>
    <mergeCell ref="AM177:AP177"/>
    <mergeCell ref="AQ177:AT177"/>
    <mergeCell ref="I51:K51"/>
    <mergeCell ref="Y50:Z50"/>
    <mergeCell ref="Y51:Z51"/>
    <mergeCell ref="G50:J50"/>
    <mergeCell ref="L50:M50"/>
    <mergeCell ref="Y57:Z57"/>
    <mergeCell ref="Y58:Z58"/>
    <mergeCell ref="AM58:AP58"/>
    <mergeCell ref="AQ58:AT58"/>
    <mergeCell ref="AE57:AH57"/>
    <mergeCell ref="AI57:AL57"/>
    <mergeCell ref="AM57:AP57"/>
    <mergeCell ref="AQ57:AT57"/>
    <mergeCell ref="AE58:AH58"/>
    <mergeCell ref="AI58:AL58"/>
    <mergeCell ref="Q59:R59"/>
    <mergeCell ref="Y59:Z59"/>
    <mergeCell ref="T58:V58"/>
    <mergeCell ref="T59:V59"/>
    <mergeCell ref="Q58:R58"/>
    <mergeCell ref="I62:K62"/>
    <mergeCell ref="Y60:Z60"/>
    <mergeCell ref="Y61:Z61"/>
    <mergeCell ref="Y62:Z62"/>
    <mergeCell ref="Y63:Z63"/>
    <mergeCell ref="Y64:Z64"/>
    <mergeCell ref="Y65:Z65"/>
    <mergeCell ref="C64:G64"/>
    <mergeCell ref="H64:I64"/>
    <mergeCell ref="Y66:Z66"/>
    <mergeCell ref="Y67:Z67"/>
    <mergeCell ref="Y68:Z68"/>
    <mergeCell ref="Y70:Z70"/>
    <mergeCell ref="Y69:Z69"/>
    <mergeCell ref="Y76:Z76"/>
    <mergeCell ref="I77:K77"/>
    <mergeCell ref="G68:J68"/>
    <mergeCell ref="G72:J72"/>
    <mergeCell ref="G76:J76"/>
    <mergeCell ref="G74:J74"/>
    <mergeCell ref="L74:M74"/>
    <mergeCell ref="L68:M68"/>
    <mergeCell ref="G70:J70"/>
    <mergeCell ref="L70:M70"/>
    <mergeCell ref="E79:G79"/>
    <mergeCell ref="S82:T82"/>
    <mergeCell ref="W82:X82"/>
    <mergeCell ref="Y77:Z77"/>
    <mergeCell ref="I87:K87"/>
    <mergeCell ref="O87:Q87"/>
    <mergeCell ref="K84:L84"/>
    <mergeCell ref="O83:P83"/>
    <mergeCell ref="O84:P84"/>
    <mergeCell ref="I86:K86"/>
    <mergeCell ref="O86:Q86"/>
    <mergeCell ref="I95:K95"/>
    <mergeCell ref="O95:Q95"/>
    <mergeCell ref="Y95:Z95"/>
    <mergeCell ref="Y86:Z86"/>
    <mergeCell ref="Y87:Z87"/>
    <mergeCell ref="I92:K92"/>
    <mergeCell ref="O89:Q89"/>
    <mergeCell ref="O90:Q90"/>
    <mergeCell ref="O91:Q91"/>
    <mergeCell ref="O92:Q92"/>
    <mergeCell ref="I98:K98"/>
    <mergeCell ref="O98:Q98"/>
    <mergeCell ref="Y98:Z98"/>
    <mergeCell ref="I99:K99"/>
    <mergeCell ref="O99:Q99"/>
    <mergeCell ref="Y99:Z99"/>
    <mergeCell ref="I104:K104"/>
    <mergeCell ref="I100:K100"/>
    <mergeCell ref="O100:Q100"/>
    <mergeCell ref="Y100:Z100"/>
    <mergeCell ref="O106:Q106"/>
    <mergeCell ref="Y106:Z106"/>
    <mergeCell ref="AE88:AH88"/>
    <mergeCell ref="Y91:Z91"/>
    <mergeCell ref="Y92:Z92"/>
    <mergeCell ref="Y89:Z89"/>
    <mergeCell ref="Y90:Z90"/>
    <mergeCell ref="AE92:AH92"/>
    <mergeCell ref="AE90:AH90"/>
    <mergeCell ref="AE99:AH99"/>
    <mergeCell ref="AQ56:AT56"/>
    <mergeCell ref="I109:K109"/>
    <mergeCell ref="AM94:AP94"/>
    <mergeCell ref="Y109:Z109"/>
    <mergeCell ref="I105:K105"/>
    <mergeCell ref="I106:K106"/>
    <mergeCell ref="O104:Q104"/>
    <mergeCell ref="Y104:Z104"/>
    <mergeCell ref="O105:Q105"/>
    <mergeCell ref="Y105:Z105"/>
    <mergeCell ref="AM52:AP52"/>
    <mergeCell ref="AI53:AL53"/>
    <mergeCell ref="AM53:AP53"/>
    <mergeCell ref="AQ20:AT20"/>
    <mergeCell ref="AQ52:AT52"/>
    <mergeCell ref="AQ53:AT53"/>
    <mergeCell ref="AM38:AP38"/>
    <mergeCell ref="AM41:AP41"/>
    <mergeCell ref="AM37:AP37"/>
    <mergeCell ref="AQ36:AT36"/>
    <mergeCell ref="AM21:AP21"/>
    <mergeCell ref="AE19:AH19"/>
    <mergeCell ref="AE20:AH20"/>
    <mergeCell ref="AI19:AL19"/>
    <mergeCell ref="AM19:AP19"/>
    <mergeCell ref="AM20:AP20"/>
    <mergeCell ref="AQ93:AT93"/>
    <mergeCell ref="AI49:AL49"/>
    <mergeCell ref="AM49:AP49"/>
    <mergeCell ref="AQ49:AT49"/>
    <mergeCell ref="AI88:AL88"/>
    <mergeCell ref="AM88:AP88"/>
    <mergeCell ref="AQ88:AT88"/>
    <mergeCell ref="AI52:AL52"/>
    <mergeCell ref="AI56:AL56"/>
    <mergeCell ref="AM56:AP56"/>
    <mergeCell ref="AQ96:AT96"/>
    <mergeCell ref="AQ102:AT102"/>
    <mergeCell ref="AQ107:AT107"/>
    <mergeCell ref="AU1:AY1"/>
    <mergeCell ref="AU56:AY56"/>
    <mergeCell ref="AQ21:AT21"/>
    <mergeCell ref="AQ17:AT17"/>
    <mergeCell ref="AU49:AV49"/>
    <mergeCell ref="AQ7:AT7"/>
    <mergeCell ref="AQ2:AT2"/>
    <mergeCell ref="A1:AD1"/>
    <mergeCell ref="E112:G112"/>
    <mergeCell ref="A56:AD56"/>
    <mergeCell ref="AE56:AH56"/>
    <mergeCell ref="E111:G111"/>
    <mergeCell ref="AE42:AH42"/>
    <mergeCell ref="AE21:AH21"/>
    <mergeCell ref="AE17:AH17"/>
    <mergeCell ref="AE18:AH18"/>
    <mergeCell ref="Y8:Z8"/>
    <mergeCell ref="G10:J10"/>
    <mergeCell ref="Y9:Z9"/>
    <mergeCell ref="Y10:Z10"/>
    <mergeCell ref="G8:J8"/>
    <mergeCell ref="L8:M8"/>
    <mergeCell ref="O8:P8"/>
    <mergeCell ref="G20:J20"/>
    <mergeCell ref="L20:M20"/>
    <mergeCell ref="T20:U20"/>
    <mergeCell ref="O20:Q20"/>
    <mergeCell ref="T26:U26"/>
    <mergeCell ref="Y23:Z23"/>
    <mergeCell ref="O32:P32"/>
    <mergeCell ref="G26:J26"/>
    <mergeCell ref="L26:M26"/>
    <mergeCell ref="O26:Q26"/>
    <mergeCell ref="I29:K29"/>
    <mergeCell ref="M29:N29"/>
    <mergeCell ref="G32:J32"/>
    <mergeCell ref="L32:M32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5" max="50" man="1"/>
    <brk id="112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8" sqref="G8"/>
    </sheetView>
  </sheetViews>
  <sheetFormatPr defaultColWidth="9.140625" defaultRowHeight="12"/>
  <cols>
    <col min="1" max="1" width="18.28125" style="0" customWidth="1"/>
    <col min="2" max="2" width="16.28125" style="0" customWidth="1"/>
    <col min="3" max="3" width="6.57421875" style="0" customWidth="1"/>
    <col min="4" max="4" width="15.00390625" style="0" customWidth="1"/>
    <col min="5" max="5" width="22.8515625" style="0" customWidth="1"/>
    <col min="6" max="6" width="24.00390625" style="0" customWidth="1"/>
  </cols>
  <sheetData>
    <row r="1" spans="1:6" ht="13.5">
      <c r="A1" s="4"/>
      <c r="B1" s="4"/>
      <c r="C1" s="4"/>
      <c r="D1" s="5"/>
      <c r="E1" s="4"/>
      <c r="F1" s="6"/>
    </row>
    <row r="2" spans="1:6" ht="52.5" customHeight="1">
      <c r="A2" s="278" t="s">
        <v>50</v>
      </c>
      <c r="B2" s="279"/>
      <c r="C2" s="279"/>
      <c r="D2" s="280"/>
      <c r="E2" s="279"/>
      <c r="F2" s="281"/>
    </row>
    <row r="3" spans="1:6" ht="23.25" customHeight="1">
      <c r="A3" s="7"/>
      <c r="B3" s="4"/>
      <c r="C3" s="4"/>
      <c r="D3" s="178"/>
      <c r="E3" s="4"/>
      <c r="F3" s="6"/>
    </row>
    <row r="4" spans="1:6" ht="18" customHeight="1">
      <c r="A4" s="4"/>
      <c r="B4" s="4"/>
      <c r="C4" s="4"/>
      <c r="D4" s="179"/>
      <c r="E4" s="5"/>
      <c r="F4" s="5" t="s">
        <v>470</v>
      </c>
    </row>
    <row r="5" spans="1:6" ht="42" customHeight="1" thickBot="1">
      <c r="A5" s="8" t="s">
        <v>29</v>
      </c>
      <c r="B5" s="9" t="s">
        <v>30</v>
      </c>
      <c r="C5" s="9" t="s">
        <v>31</v>
      </c>
      <c r="D5" s="180" t="s">
        <v>51</v>
      </c>
      <c r="E5" s="10" t="s">
        <v>32</v>
      </c>
      <c r="F5" s="11" t="s">
        <v>52</v>
      </c>
    </row>
    <row r="6" spans="1:9" ht="30" customHeight="1" thickTop="1">
      <c r="A6" s="12" t="s">
        <v>53</v>
      </c>
      <c r="B6" s="13" t="s">
        <v>209</v>
      </c>
      <c r="C6" s="13" t="s">
        <v>208</v>
      </c>
      <c r="D6" s="181">
        <v>498</v>
      </c>
      <c r="E6" s="14" t="s">
        <v>448</v>
      </c>
      <c r="F6" s="95"/>
      <c r="I6" s="94"/>
    </row>
    <row r="7" spans="1:9" ht="30" customHeight="1">
      <c r="A7" s="15" t="s">
        <v>54</v>
      </c>
      <c r="B7" s="16" t="s">
        <v>366</v>
      </c>
      <c r="C7" s="16" t="s">
        <v>33</v>
      </c>
      <c r="D7" s="17">
        <v>700</v>
      </c>
      <c r="E7" s="30" t="s">
        <v>103</v>
      </c>
      <c r="F7" s="18"/>
      <c r="I7" s="94"/>
    </row>
    <row r="8" spans="1:6" ht="30" customHeight="1">
      <c r="A8" s="15" t="s">
        <v>55</v>
      </c>
      <c r="B8" s="16" t="s">
        <v>365</v>
      </c>
      <c r="C8" s="16" t="s">
        <v>56</v>
      </c>
      <c r="D8" s="247">
        <v>79.2</v>
      </c>
      <c r="E8" s="19" t="s">
        <v>449</v>
      </c>
      <c r="F8" s="18"/>
    </row>
    <row r="9" spans="1:6" ht="30" customHeight="1">
      <c r="A9" s="15" t="s">
        <v>57</v>
      </c>
      <c r="B9" s="16" t="s">
        <v>58</v>
      </c>
      <c r="C9" s="16" t="s">
        <v>56</v>
      </c>
      <c r="D9" s="17">
        <v>1200</v>
      </c>
      <c r="E9" s="19" t="s">
        <v>453</v>
      </c>
      <c r="F9" s="18"/>
    </row>
    <row r="10" spans="1:6" ht="30" customHeight="1">
      <c r="A10" s="15" t="s">
        <v>59</v>
      </c>
      <c r="B10" s="20" t="s">
        <v>60</v>
      </c>
      <c r="C10" s="16" t="s">
        <v>61</v>
      </c>
      <c r="D10" s="247">
        <v>1972.5</v>
      </c>
      <c r="E10" s="19" t="s">
        <v>450</v>
      </c>
      <c r="F10" s="18"/>
    </row>
    <row r="11" spans="1:6" ht="30" customHeight="1">
      <c r="A11" s="15" t="s">
        <v>62</v>
      </c>
      <c r="B11" s="20" t="s">
        <v>60</v>
      </c>
      <c r="C11" s="16" t="s">
        <v>63</v>
      </c>
      <c r="D11" s="17">
        <v>544</v>
      </c>
      <c r="E11" s="19" t="s">
        <v>451</v>
      </c>
      <c r="F11" s="18"/>
    </row>
    <row r="12" spans="1:6" ht="30" customHeight="1">
      <c r="A12" s="26" t="s">
        <v>368</v>
      </c>
      <c r="B12" s="27" t="s">
        <v>427</v>
      </c>
      <c r="C12" s="28" t="s">
        <v>86</v>
      </c>
      <c r="D12" s="29">
        <v>265</v>
      </c>
      <c r="E12" s="19" t="s">
        <v>452</v>
      </c>
      <c r="F12" s="31"/>
    </row>
    <row r="13" spans="1:6" ht="30" customHeight="1">
      <c r="A13" s="26" t="s">
        <v>370</v>
      </c>
      <c r="B13" s="27" t="s">
        <v>458</v>
      </c>
      <c r="C13" s="28" t="s">
        <v>102</v>
      </c>
      <c r="D13" s="29">
        <v>5000</v>
      </c>
      <c r="E13" s="30" t="s">
        <v>103</v>
      </c>
      <c r="F13" s="31"/>
    </row>
    <row r="14" spans="1:6" ht="30" customHeight="1">
      <c r="A14" s="26" t="s">
        <v>369</v>
      </c>
      <c r="B14" s="27" t="s">
        <v>459</v>
      </c>
      <c r="C14" s="28" t="s">
        <v>102</v>
      </c>
      <c r="D14" s="29">
        <v>3500</v>
      </c>
      <c r="E14" s="30" t="s">
        <v>103</v>
      </c>
      <c r="F14" s="31"/>
    </row>
    <row r="15" spans="1:6" ht="30" customHeight="1">
      <c r="A15" s="21" t="s">
        <v>64</v>
      </c>
      <c r="B15" s="22" t="s">
        <v>65</v>
      </c>
      <c r="C15" s="22" t="s">
        <v>63</v>
      </c>
      <c r="D15" s="23">
        <v>410000</v>
      </c>
      <c r="E15" s="24" t="s">
        <v>367</v>
      </c>
      <c r="F15" s="25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5"/>
  <sheetViews>
    <sheetView view="pageBreakPreview" zoomScaleNormal="90" zoomScaleSheetLayoutView="100" workbookViewId="0" topLeftCell="B18">
      <selection activeCell="L45" sqref="L45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5.8515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24.75" customHeight="1" thickBot="1">
      <c r="A1" s="236" t="s">
        <v>148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9"/>
      <c r="AE1" s="241" t="s">
        <v>78</v>
      </c>
      <c r="AF1" s="242"/>
      <c r="AG1" s="242"/>
      <c r="AH1" s="285"/>
      <c r="AI1" s="230" t="s">
        <v>79</v>
      </c>
      <c r="AJ1" s="237"/>
      <c r="AK1" s="237"/>
      <c r="AL1" s="202"/>
      <c r="AM1" s="230" t="s">
        <v>80</v>
      </c>
      <c r="AN1" s="237"/>
      <c r="AO1" s="237"/>
      <c r="AP1" s="202"/>
      <c r="AQ1" s="230" t="s">
        <v>81</v>
      </c>
      <c r="AR1" s="237"/>
      <c r="AS1" s="237"/>
      <c r="AT1" s="202"/>
      <c r="AU1" s="230" t="s">
        <v>83</v>
      </c>
      <c r="AV1" s="238"/>
      <c r="AW1" s="238"/>
      <c r="AX1" s="238"/>
      <c r="AY1" s="231"/>
    </row>
    <row r="2" spans="1:51" ht="12">
      <c r="A2" s="60"/>
      <c r="B2" s="40"/>
      <c r="C2" s="40"/>
      <c r="D2" s="177"/>
      <c r="E2" s="40" t="s">
        <v>469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45"/>
      <c r="AF2" s="261"/>
      <c r="AG2" s="261"/>
      <c r="AH2" s="274"/>
      <c r="AI2" s="218"/>
      <c r="AJ2" s="264"/>
      <c r="AK2" s="264"/>
      <c r="AL2" s="233"/>
      <c r="AM2" s="218"/>
      <c r="AN2" s="264"/>
      <c r="AO2" s="264"/>
      <c r="AP2" s="233"/>
      <c r="AQ2" s="218"/>
      <c r="AR2" s="264"/>
      <c r="AS2" s="264"/>
      <c r="AT2" s="233"/>
      <c r="AU2" s="39"/>
      <c r="AV2" s="40"/>
      <c r="AW2" s="40"/>
      <c r="AX2" s="40"/>
      <c r="AY2" s="48"/>
    </row>
    <row r="3" spans="1:51" ht="12">
      <c r="A3" s="60"/>
      <c r="B3" s="40" t="s">
        <v>75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45"/>
      <c r="AF3" s="261"/>
      <c r="AG3" s="261"/>
      <c r="AH3" s="274"/>
      <c r="AI3" s="218"/>
      <c r="AJ3" s="264"/>
      <c r="AK3" s="264"/>
      <c r="AL3" s="233"/>
      <c r="AM3" s="218"/>
      <c r="AN3" s="264"/>
      <c r="AO3" s="264"/>
      <c r="AP3" s="233"/>
      <c r="AQ3" s="218"/>
      <c r="AR3" s="264"/>
      <c r="AS3" s="264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45"/>
      <c r="AF4" s="261"/>
      <c r="AG4" s="261"/>
      <c r="AH4" s="274"/>
      <c r="AI4" s="218"/>
      <c r="AJ4" s="264"/>
      <c r="AK4" s="264"/>
      <c r="AL4" s="233"/>
      <c r="AM4" s="218"/>
      <c r="AN4" s="264"/>
      <c r="AO4" s="264"/>
      <c r="AP4" s="233"/>
      <c r="AQ4" s="218"/>
      <c r="AR4" s="264"/>
      <c r="AS4" s="264"/>
      <c r="AT4" s="233"/>
      <c r="AU4" s="39"/>
      <c r="AV4" s="40"/>
      <c r="AW4" s="40"/>
      <c r="AX4" s="40"/>
      <c r="AY4" s="48"/>
    </row>
    <row r="5" spans="1:51" ht="12">
      <c r="A5" s="60"/>
      <c r="B5" s="40"/>
      <c r="C5" s="61" t="s">
        <v>22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45"/>
      <c r="AF5" s="261"/>
      <c r="AG5" s="261"/>
      <c r="AH5" s="274"/>
      <c r="AI5" s="218"/>
      <c r="AJ5" s="264"/>
      <c r="AK5" s="264"/>
      <c r="AL5" s="233"/>
      <c r="AM5" s="218"/>
      <c r="AN5" s="264"/>
      <c r="AO5" s="264"/>
      <c r="AP5" s="233"/>
      <c r="AQ5" s="218"/>
      <c r="AR5" s="264"/>
      <c r="AS5" s="264"/>
      <c r="AT5" s="233"/>
      <c r="AU5" s="39"/>
      <c r="AV5" s="40"/>
      <c r="AW5" s="40"/>
      <c r="AX5" s="40"/>
      <c r="AY5" s="48"/>
    </row>
    <row r="6" spans="1:51" ht="12">
      <c r="A6" s="60"/>
      <c r="B6" s="40"/>
      <c r="C6" s="40"/>
      <c r="D6" s="177"/>
      <c r="E6" s="40" t="s">
        <v>23</v>
      </c>
      <c r="F6" s="40"/>
      <c r="G6" s="99">
        <f>AW7</f>
        <v>3.05</v>
      </c>
      <c r="H6" s="62"/>
      <c r="I6" s="40" t="s">
        <v>24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245"/>
      <c r="AF6" s="261"/>
      <c r="AG6" s="261"/>
      <c r="AH6" s="274"/>
      <c r="AI6" s="218"/>
      <c r="AJ6" s="264"/>
      <c r="AK6" s="264"/>
      <c r="AL6" s="233"/>
      <c r="AM6" s="218"/>
      <c r="AN6" s="264"/>
      <c r="AO6" s="264"/>
      <c r="AP6" s="233"/>
      <c r="AQ6" s="218"/>
      <c r="AR6" s="264"/>
      <c r="AS6" s="264"/>
      <c r="AT6" s="233"/>
      <c r="AU6" s="49" t="s">
        <v>461</v>
      </c>
      <c r="AV6" s="40"/>
      <c r="AW6" s="40"/>
      <c r="AX6" s="40"/>
      <c r="AY6" s="48"/>
    </row>
    <row r="7" spans="1:51" ht="12">
      <c r="A7" s="60"/>
      <c r="B7" s="40"/>
      <c r="C7" s="6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61"/>
      <c r="Y7" s="192"/>
      <c r="Z7" s="193"/>
      <c r="AA7" s="40"/>
      <c r="AB7" s="40"/>
      <c r="AC7" s="40"/>
      <c r="AD7" s="41"/>
      <c r="AE7" s="245"/>
      <c r="AF7" s="261"/>
      <c r="AG7" s="261"/>
      <c r="AH7" s="274"/>
      <c r="AI7" s="218"/>
      <c r="AJ7" s="264"/>
      <c r="AK7" s="264"/>
      <c r="AL7" s="233"/>
      <c r="AM7" s="218"/>
      <c r="AN7" s="264"/>
      <c r="AO7" s="264"/>
      <c r="AP7" s="233"/>
      <c r="AQ7" s="218"/>
      <c r="AR7" s="264"/>
      <c r="AS7" s="264"/>
      <c r="AT7" s="233"/>
      <c r="AU7" s="49" t="s">
        <v>155</v>
      </c>
      <c r="AV7" s="40"/>
      <c r="AW7" s="107">
        <v>3.05</v>
      </c>
      <c r="AX7" s="40" t="s">
        <v>111</v>
      </c>
      <c r="AY7" s="48"/>
    </row>
    <row r="8" spans="1:51" ht="12">
      <c r="A8" s="6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245"/>
      <c r="AF8" s="261"/>
      <c r="AG8" s="261"/>
      <c r="AH8" s="274"/>
      <c r="AI8" s="218"/>
      <c r="AJ8" s="264"/>
      <c r="AK8" s="264"/>
      <c r="AL8" s="233"/>
      <c r="AM8" s="218"/>
      <c r="AN8" s="264"/>
      <c r="AO8" s="264"/>
      <c r="AP8" s="233"/>
      <c r="AQ8" s="218"/>
      <c r="AR8" s="264"/>
      <c r="AS8" s="264"/>
      <c r="AT8" s="233"/>
      <c r="AU8" s="39"/>
      <c r="AV8" s="40"/>
      <c r="AW8" s="40"/>
      <c r="AX8" s="40"/>
      <c r="AY8" s="48"/>
    </row>
    <row r="9" spans="1:51" ht="12">
      <c r="A9" s="60"/>
      <c r="B9" s="40"/>
      <c r="C9" s="40"/>
      <c r="D9" s="40"/>
      <c r="E9" s="40"/>
      <c r="F9" s="40" t="s">
        <v>25</v>
      </c>
      <c r="G9" s="62">
        <f>G6</f>
        <v>3.05</v>
      </c>
      <c r="H9" s="62"/>
      <c r="I9" s="61"/>
      <c r="J9" s="63"/>
      <c r="K9" s="61"/>
      <c r="L9" s="276"/>
      <c r="M9" s="28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245"/>
      <c r="AF9" s="261"/>
      <c r="AG9" s="261"/>
      <c r="AH9" s="274"/>
      <c r="AI9" s="218"/>
      <c r="AJ9" s="264"/>
      <c r="AK9" s="264"/>
      <c r="AL9" s="233"/>
      <c r="AM9" s="218"/>
      <c r="AN9" s="264"/>
      <c r="AO9" s="264"/>
      <c r="AP9" s="233"/>
      <c r="AQ9" s="218"/>
      <c r="AR9" s="264"/>
      <c r="AS9" s="264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245"/>
      <c r="AF10" s="261"/>
      <c r="AG10" s="261"/>
      <c r="AH10" s="274"/>
      <c r="AI10" s="218"/>
      <c r="AJ10" s="264"/>
      <c r="AK10" s="264"/>
      <c r="AL10" s="233"/>
      <c r="AM10" s="218"/>
      <c r="AN10" s="264"/>
      <c r="AO10" s="264"/>
      <c r="AP10" s="233"/>
      <c r="AQ10" s="218"/>
      <c r="AR10" s="264"/>
      <c r="AS10" s="264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34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245"/>
      <c r="AF11" s="261"/>
      <c r="AG11" s="261"/>
      <c r="AH11" s="274"/>
      <c r="AI11" s="218"/>
      <c r="AJ11" s="264"/>
      <c r="AK11" s="264"/>
      <c r="AL11" s="233"/>
      <c r="AM11" s="218"/>
      <c r="AN11" s="264"/>
      <c r="AO11" s="264"/>
      <c r="AP11" s="233"/>
      <c r="AQ11" s="218"/>
      <c r="AR11" s="264"/>
      <c r="AS11" s="264"/>
      <c r="AT11" s="233"/>
      <c r="AU11" s="39"/>
      <c r="AV11" s="40"/>
      <c r="AW11" s="40"/>
      <c r="AX11" s="40"/>
      <c r="AY11" s="48"/>
    </row>
    <row r="12" spans="1:51" ht="14.25">
      <c r="A12" s="60"/>
      <c r="B12" s="40"/>
      <c r="C12" s="40"/>
      <c r="D12" s="40" t="s">
        <v>35</v>
      </c>
      <c r="E12" s="40" t="s">
        <v>37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245"/>
      <c r="AF12" s="261"/>
      <c r="AG12" s="261"/>
      <c r="AH12" s="274"/>
      <c r="AI12" s="218"/>
      <c r="AJ12" s="264"/>
      <c r="AK12" s="264"/>
      <c r="AL12" s="233"/>
      <c r="AM12" s="218"/>
      <c r="AN12" s="264"/>
      <c r="AO12" s="264"/>
      <c r="AP12" s="233"/>
      <c r="AQ12" s="218"/>
      <c r="AR12" s="264"/>
      <c r="AS12" s="264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/>
      <c r="D13" s="40"/>
      <c r="E13" s="40" t="s">
        <v>38</v>
      </c>
      <c r="F13" s="40"/>
      <c r="G13" s="40"/>
      <c r="H13" s="40"/>
      <c r="I13" s="263">
        <f>장비비!AE52</f>
        <v>25036</v>
      </c>
      <c r="J13" s="264"/>
      <c r="K13" s="265"/>
      <c r="L13" s="61" t="s">
        <v>39</v>
      </c>
      <c r="M13" s="266">
        <f>G6</f>
        <v>3.05</v>
      </c>
      <c r="N13" s="266"/>
      <c r="O13" s="40" t="s">
        <v>24</v>
      </c>
      <c r="P13" s="40"/>
      <c r="Q13" s="40"/>
      <c r="R13" s="40"/>
      <c r="S13" s="40"/>
      <c r="T13" s="40"/>
      <c r="U13" s="40"/>
      <c r="V13" s="40"/>
      <c r="W13" s="40"/>
      <c r="X13" s="61" t="s">
        <v>26</v>
      </c>
      <c r="Y13" s="269">
        <f>I13/M13</f>
        <v>8208.524590163935</v>
      </c>
      <c r="Z13" s="235"/>
      <c r="AA13" s="40"/>
      <c r="AB13" s="40"/>
      <c r="AC13" s="40"/>
      <c r="AD13" s="41"/>
      <c r="AE13" s="245"/>
      <c r="AF13" s="261"/>
      <c r="AG13" s="261"/>
      <c r="AH13" s="274"/>
      <c r="AI13" s="228">
        <f>Y13</f>
        <v>8208.524590163935</v>
      </c>
      <c r="AJ13" s="269"/>
      <c r="AK13" s="269"/>
      <c r="AL13" s="229"/>
      <c r="AM13" s="218"/>
      <c r="AN13" s="264"/>
      <c r="AO13" s="264"/>
      <c r="AP13" s="233"/>
      <c r="AQ13" s="228">
        <f>AE13+AI13+AM13</f>
        <v>8208.524590163935</v>
      </c>
      <c r="AR13" s="269"/>
      <c r="AS13" s="269"/>
      <c r="AT13" s="229"/>
      <c r="AU13" s="39"/>
      <c r="AV13" s="40"/>
      <c r="AW13" s="40"/>
      <c r="AX13" s="40"/>
      <c r="AY13" s="48"/>
    </row>
    <row r="14" spans="1:51" ht="12">
      <c r="A14" s="60"/>
      <c r="B14" s="40"/>
      <c r="C14" s="40"/>
      <c r="D14" s="40"/>
      <c r="E14" s="40" t="s">
        <v>40</v>
      </c>
      <c r="F14" s="40"/>
      <c r="G14" s="40"/>
      <c r="H14" s="40"/>
      <c r="I14" s="263">
        <f>장비비!AM52</f>
        <v>9779</v>
      </c>
      <c r="J14" s="264"/>
      <c r="K14" s="265"/>
      <c r="L14" s="61" t="s">
        <v>39</v>
      </c>
      <c r="M14" s="266">
        <f>G9</f>
        <v>3.05</v>
      </c>
      <c r="N14" s="266"/>
      <c r="O14" s="40" t="s">
        <v>24</v>
      </c>
      <c r="P14" s="40"/>
      <c r="Q14" s="40"/>
      <c r="R14" s="40"/>
      <c r="S14" s="40"/>
      <c r="T14" s="40"/>
      <c r="U14" s="40"/>
      <c r="V14" s="40"/>
      <c r="W14" s="40"/>
      <c r="X14" s="61" t="s">
        <v>26</v>
      </c>
      <c r="Y14" s="269">
        <f>I14/M14</f>
        <v>3206.2295081967213</v>
      </c>
      <c r="Z14" s="235"/>
      <c r="AA14" s="40"/>
      <c r="AB14" s="40"/>
      <c r="AC14" s="40"/>
      <c r="AD14" s="41"/>
      <c r="AE14" s="245"/>
      <c r="AF14" s="261"/>
      <c r="AG14" s="261"/>
      <c r="AH14" s="274"/>
      <c r="AI14" s="218"/>
      <c r="AJ14" s="264"/>
      <c r="AK14" s="264"/>
      <c r="AL14" s="233"/>
      <c r="AM14" s="228">
        <f>Y14</f>
        <v>3206.2295081967213</v>
      </c>
      <c r="AN14" s="269"/>
      <c r="AO14" s="269"/>
      <c r="AP14" s="229"/>
      <c r="AQ14" s="228">
        <f>AE14+AI14+AM14</f>
        <v>3206.2295081967213</v>
      </c>
      <c r="AR14" s="269"/>
      <c r="AS14" s="269"/>
      <c r="AT14" s="229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257"/>
      <c r="Z15" s="265"/>
      <c r="AA15" s="40"/>
      <c r="AB15" s="40"/>
      <c r="AC15" s="40"/>
      <c r="AD15" s="41"/>
      <c r="AE15" s="245"/>
      <c r="AF15" s="261"/>
      <c r="AG15" s="261"/>
      <c r="AH15" s="274"/>
      <c r="AI15" s="218"/>
      <c r="AJ15" s="264"/>
      <c r="AK15" s="264"/>
      <c r="AL15" s="233"/>
      <c r="AM15" s="218"/>
      <c r="AN15" s="264"/>
      <c r="AO15" s="264"/>
      <c r="AP15" s="233"/>
      <c r="AQ15" s="228"/>
      <c r="AR15" s="269"/>
      <c r="AS15" s="269"/>
      <c r="AT15" s="229"/>
      <c r="AU15" s="39"/>
      <c r="AV15" s="40"/>
      <c r="AW15" s="40"/>
      <c r="AX15" s="40"/>
      <c r="AY15" s="48"/>
    </row>
    <row r="16" spans="1:51" ht="12">
      <c r="A16" s="60"/>
      <c r="B16" s="40"/>
      <c r="C16" s="40"/>
      <c r="D16" s="40" t="s">
        <v>41</v>
      </c>
      <c r="E16" s="40" t="s">
        <v>143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245"/>
      <c r="AF16" s="261"/>
      <c r="AG16" s="261"/>
      <c r="AH16" s="274"/>
      <c r="AI16" s="218"/>
      <c r="AJ16" s="264"/>
      <c r="AK16" s="264"/>
      <c r="AL16" s="233"/>
      <c r="AM16" s="218"/>
      <c r="AN16" s="264"/>
      <c r="AO16" s="264"/>
      <c r="AP16" s="233"/>
      <c r="AQ16" s="228"/>
      <c r="AR16" s="269"/>
      <c r="AS16" s="269"/>
      <c r="AT16" s="229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 t="s">
        <v>140</v>
      </c>
      <c r="F17" s="40"/>
      <c r="G17" s="40"/>
      <c r="H17" s="40"/>
      <c r="I17" s="263">
        <f>장비비!AE78</f>
        <v>22478</v>
      </c>
      <c r="J17" s="264"/>
      <c r="K17" s="265"/>
      <c r="L17" s="61" t="s">
        <v>39</v>
      </c>
      <c r="M17" s="266">
        <f>G6</f>
        <v>3.05</v>
      </c>
      <c r="N17" s="266"/>
      <c r="O17" s="40" t="s">
        <v>24</v>
      </c>
      <c r="P17" s="40"/>
      <c r="Q17" s="40"/>
      <c r="R17" s="40"/>
      <c r="S17" s="40"/>
      <c r="T17" s="40"/>
      <c r="U17" s="40"/>
      <c r="V17" s="40"/>
      <c r="W17" s="40"/>
      <c r="X17" s="61" t="s">
        <v>26</v>
      </c>
      <c r="Y17" s="269">
        <f>I17/M17</f>
        <v>7369.836065573771</v>
      </c>
      <c r="Z17" s="235"/>
      <c r="AA17" s="40"/>
      <c r="AB17" s="40"/>
      <c r="AC17" s="40"/>
      <c r="AD17" s="41"/>
      <c r="AE17" s="225">
        <f>Y17</f>
        <v>7369.836065573771</v>
      </c>
      <c r="AF17" s="226"/>
      <c r="AG17" s="226"/>
      <c r="AH17" s="287"/>
      <c r="AI17" s="218"/>
      <c r="AJ17" s="264"/>
      <c r="AK17" s="264"/>
      <c r="AL17" s="233"/>
      <c r="AM17" s="218"/>
      <c r="AN17" s="264"/>
      <c r="AO17" s="264"/>
      <c r="AP17" s="233"/>
      <c r="AQ17" s="228">
        <f>AE17+AI17+AM17</f>
        <v>7369.836065573771</v>
      </c>
      <c r="AR17" s="269"/>
      <c r="AS17" s="269"/>
      <c r="AT17" s="229"/>
      <c r="AU17" s="39"/>
      <c r="AV17" s="40"/>
      <c r="AW17" s="40"/>
      <c r="AX17" s="40"/>
      <c r="AY17" s="48"/>
    </row>
    <row r="18" spans="1:51" ht="12">
      <c r="A18" s="60"/>
      <c r="B18" s="40"/>
      <c r="C18" s="40"/>
      <c r="D18" s="40"/>
      <c r="E18" s="40" t="s">
        <v>141</v>
      </c>
      <c r="F18" s="40"/>
      <c r="G18" s="40"/>
      <c r="H18" s="40"/>
      <c r="I18" s="263">
        <f>장비비!AI78</f>
        <v>30529</v>
      </c>
      <c r="J18" s="264"/>
      <c r="K18" s="265"/>
      <c r="L18" s="61" t="s">
        <v>39</v>
      </c>
      <c r="M18" s="266">
        <f>G6</f>
        <v>3.05</v>
      </c>
      <c r="N18" s="266"/>
      <c r="O18" s="40" t="s">
        <v>24</v>
      </c>
      <c r="P18" s="40"/>
      <c r="Q18" s="40"/>
      <c r="R18" s="40"/>
      <c r="S18" s="40"/>
      <c r="T18" s="40"/>
      <c r="U18" s="40"/>
      <c r="V18" s="40"/>
      <c r="W18" s="40"/>
      <c r="X18" s="61" t="s">
        <v>26</v>
      </c>
      <c r="Y18" s="269">
        <f>I18/M18</f>
        <v>10009.508196721312</v>
      </c>
      <c r="Z18" s="235"/>
      <c r="AA18" s="40"/>
      <c r="AB18" s="40"/>
      <c r="AC18" s="40"/>
      <c r="AD18" s="41"/>
      <c r="AE18" s="245"/>
      <c r="AF18" s="261"/>
      <c r="AG18" s="261"/>
      <c r="AH18" s="274"/>
      <c r="AI18" s="228">
        <f>Y18</f>
        <v>10009.508196721312</v>
      </c>
      <c r="AJ18" s="264"/>
      <c r="AK18" s="264"/>
      <c r="AL18" s="233"/>
      <c r="AM18" s="218"/>
      <c r="AN18" s="264"/>
      <c r="AO18" s="264"/>
      <c r="AP18" s="233"/>
      <c r="AQ18" s="228">
        <f>AE18+AI18+AM18</f>
        <v>10009.508196721312</v>
      </c>
      <c r="AR18" s="269"/>
      <c r="AS18" s="269"/>
      <c r="AT18" s="229"/>
      <c r="AU18" s="39"/>
      <c r="AV18" s="40"/>
      <c r="AW18" s="40"/>
      <c r="AX18" s="40"/>
      <c r="AY18" s="48"/>
    </row>
    <row r="19" spans="1:51" ht="12">
      <c r="A19" s="60"/>
      <c r="B19" s="40"/>
      <c r="C19" s="40"/>
      <c r="D19" s="40"/>
      <c r="E19" s="40" t="s">
        <v>142</v>
      </c>
      <c r="F19" s="40"/>
      <c r="G19" s="40"/>
      <c r="H19" s="40"/>
      <c r="I19" s="263">
        <f>장비비!AM78</f>
        <v>27429</v>
      </c>
      <c r="J19" s="264"/>
      <c r="K19" s="265"/>
      <c r="L19" s="61" t="s">
        <v>39</v>
      </c>
      <c r="M19" s="266">
        <f>G6</f>
        <v>3.05</v>
      </c>
      <c r="N19" s="266"/>
      <c r="O19" s="40" t="s">
        <v>24</v>
      </c>
      <c r="P19" s="40"/>
      <c r="Q19" s="40"/>
      <c r="R19" s="40"/>
      <c r="S19" s="40"/>
      <c r="T19" s="40"/>
      <c r="U19" s="40"/>
      <c r="V19" s="40"/>
      <c r="W19" s="40"/>
      <c r="X19" s="61" t="s">
        <v>26</v>
      </c>
      <c r="Y19" s="269">
        <f>I19/M19</f>
        <v>8993.114754098362</v>
      </c>
      <c r="Z19" s="235"/>
      <c r="AA19" s="40"/>
      <c r="AB19" s="40"/>
      <c r="AC19" s="40"/>
      <c r="AD19" s="41"/>
      <c r="AE19" s="245"/>
      <c r="AF19" s="261"/>
      <c r="AG19" s="261"/>
      <c r="AH19" s="274"/>
      <c r="AI19" s="218"/>
      <c r="AJ19" s="264"/>
      <c r="AK19" s="264"/>
      <c r="AL19" s="233"/>
      <c r="AM19" s="228">
        <f>Y19</f>
        <v>8993.114754098362</v>
      </c>
      <c r="AN19" s="264"/>
      <c r="AO19" s="264"/>
      <c r="AP19" s="233"/>
      <c r="AQ19" s="228">
        <f>AE19+AI19+AM19</f>
        <v>8993.114754098362</v>
      </c>
      <c r="AR19" s="269"/>
      <c r="AS19" s="269"/>
      <c r="AT19" s="229"/>
      <c r="AU19" s="39"/>
      <c r="AV19" s="40"/>
      <c r="AW19" s="40"/>
      <c r="AX19" s="40"/>
      <c r="AY19" s="48"/>
    </row>
    <row r="20" spans="1:51" ht="12">
      <c r="A20" s="6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68"/>
      <c r="Z20" s="65"/>
      <c r="AA20" s="40"/>
      <c r="AB20" s="40"/>
      <c r="AC20" s="40"/>
      <c r="AD20" s="41"/>
      <c r="AE20" s="245"/>
      <c r="AF20" s="261"/>
      <c r="AG20" s="261"/>
      <c r="AH20" s="274"/>
      <c r="AI20" s="218"/>
      <c r="AJ20" s="264"/>
      <c r="AK20" s="264"/>
      <c r="AL20" s="233"/>
      <c r="AM20" s="218"/>
      <c r="AN20" s="264"/>
      <c r="AO20" s="264"/>
      <c r="AP20" s="233"/>
      <c r="AQ20" s="286"/>
      <c r="AR20" s="264"/>
      <c r="AS20" s="264"/>
      <c r="AT20" s="233"/>
      <c r="AU20" s="39"/>
      <c r="AV20" s="40"/>
      <c r="AW20" s="40"/>
      <c r="AX20" s="40"/>
      <c r="AY20" s="48"/>
    </row>
    <row r="21" spans="1:51" ht="14.25">
      <c r="A21" s="60"/>
      <c r="B21" s="40"/>
      <c r="C21" s="40"/>
      <c r="D21" s="40" t="s">
        <v>129</v>
      </c>
      <c r="E21" s="40" t="s">
        <v>42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7"/>
      <c r="Z21" s="265"/>
      <c r="AA21" s="40"/>
      <c r="AB21" s="40"/>
      <c r="AC21" s="40"/>
      <c r="AD21" s="41"/>
      <c r="AE21" s="245"/>
      <c r="AF21" s="261"/>
      <c r="AG21" s="261"/>
      <c r="AH21" s="274"/>
      <c r="AI21" s="218"/>
      <c r="AJ21" s="264"/>
      <c r="AK21" s="264"/>
      <c r="AL21" s="233"/>
      <c r="AM21" s="218"/>
      <c r="AN21" s="264"/>
      <c r="AO21" s="264"/>
      <c r="AP21" s="233"/>
      <c r="AQ21" s="286"/>
      <c r="AR21" s="264"/>
      <c r="AS21" s="264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/>
      <c r="D22" s="40"/>
      <c r="E22" s="40" t="s">
        <v>43</v>
      </c>
      <c r="F22" s="40"/>
      <c r="G22" s="40"/>
      <c r="H22" s="40"/>
      <c r="I22" s="263">
        <f>장비비!AE16</f>
        <v>19197</v>
      </c>
      <c r="J22" s="264"/>
      <c r="K22" s="265"/>
      <c r="L22" s="61" t="s">
        <v>39</v>
      </c>
      <c r="M22" s="266">
        <f>G6</f>
        <v>3.05</v>
      </c>
      <c r="N22" s="266"/>
      <c r="O22" s="40" t="s">
        <v>24</v>
      </c>
      <c r="P22" s="40"/>
      <c r="Q22" s="40"/>
      <c r="R22" s="40"/>
      <c r="S22" s="40"/>
      <c r="T22" s="40"/>
      <c r="U22" s="40"/>
      <c r="V22" s="40"/>
      <c r="W22" s="40"/>
      <c r="X22" s="61" t="s">
        <v>26</v>
      </c>
      <c r="Y22" s="269">
        <f>I22/M22</f>
        <v>6294.098360655738</v>
      </c>
      <c r="Z22" s="235"/>
      <c r="AA22" s="40"/>
      <c r="AB22" s="40"/>
      <c r="AC22" s="40"/>
      <c r="AD22" s="41"/>
      <c r="AE22" s="225">
        <f>Y22</f>
        <v>6294.098360655738</v>
      </c>
      <c r="AF22" s="226"/>
      <c r="AG22" s="226"/>
      <c r="AH22" s="287"/>
      <c r="AI22" s="218"/>
      <c r="AJ22" s="264"/>
      <c r="AK22" s="264"/>
      <c r="AL22" s="233"/>
      <c r="AM22" s="218"/>
      <c r="AN22" s="264"/>
      <c r="AO22" s="264"/>
      <c r="AP22" s="233"/>
      <c r="AQ22" s="228">
        <f>AE22+AI22+AM22</f>
        <v>6294.098360655738</v>
      </c>
      <c r="AR22" s="269"/>
      <c r="AS22" s="269"/>
      <c r="AT22" s="229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 t="s">
        <v>44</v>
      </c>
      <c r="F23" s="40"/>
      <c r="G23" s="40"/>
      <c r="H23" s="40"/>
      <c r="I23" s="263">
        <f>장비비!AI16</f>
        <v>16240</v>
      </c>
      <c r="J23" s="264"/>
      <c r="K23" s="265"/>
      <c r="L23" s="61" t="s">
        <v>39</v>
      </c>
      <c r="M23" s="266">
        <f>G6</f>
        <v>3.05</v>
      </c>
      <c r="N23" s="266"/>
      <c r="O23" s="40" t="s">
        <v>24</v>
      </c>
      <c r="P23" s="40"/>
      <c r="Q23" s="40"/>
      <c r="R23" s="40"/>
      <c r="S23" s="40"/>
      <c r="T23" s="40"/>
      <c r="U23" s="40"/>
      <c r="V23" s="40"/>
      <c r="W23" s="40"/>
      <c r="X23" s="61" t="s">
        <v>26</v>
      </c>
      <c r="Y23" s="269">
        <f>I23/M23</f>
        <v>5324.5901639344265</v>
      </c>
      <c r="Z23" s="235"/>
      <c r="AA23" s="40"/>
      <c r="AB23" s="40"/>
      <c r="AC23" s="40"/>
      <c r="AD23" s="41"/>
      <c r="AE23" s="245"/>
      <c r="AF23" s="261"/>
      <c r="AG23" s="261"/>
      <c r="AH23" s="274"/>
      <c r="AI23" s="228">
        <f>Y23</f>
        <v>5324.5901639344265</v>
      </c>
      <c r="AJ23" s="269"/>
      <c r="AK23" s="269"/>
      <c r="AL23" s="229"/>
      <c r="AM23" s="218"/>
      <c r="AN23" s="264"/>
      <c r="AO23" s="264"/>
      <c r="AP23" s="233"/>
      <c r="AQ23" s="228">
        <f>AE23+AI23+AM23</f>
        <v>5324.5901639344265</v>
      </c>
      <c r="AR23" s="269"/>
      <c r="AS23" s="269"/>
      <c r="AT23" s="229"/>
      <c r="AU23" s="39"/>
      <c r="AV23" s="40"/>
      <c r="AW23" s="40"/>
      <c r="AX23" s="40"/>
      <c r="AY23" s="48"/>
    </row>
    <row r="24" spans="1:51" ht="12">
      <c r="A24" s="60"/>
      <c r="B24" s="40"/>
      <c r="C24" s="40"/>
      <c r="D24" s="40"/>
      <c r="E24" s="40" t="s">
        <v>45</v>
      </c>
      <c r="F24" s="40"/>
      <c r="G24" s="40"/>
      <c r="H24" s="40"/>
      <c r="I24" s="263">
        <f>장비비!AM16</f>
        <v>4864</v>
      </c>
      <c r="J24" s="264"/>
      <c r="K24" s="265"/>
      <c r="L24" s="61" t="s">
        <v>39</v>
      </c>
      <c r="M24" s="266">
        <f>G6</f>
        <v>3.05</v>
      </c>
      <c r="N24" s="266"/>
      <c r="O24" s="40" t="s">
        <v>24</v>
      </c>
      <c r="P24" s="40"/>
      <c r="Q24" s="40"/>
      <c r="R24" s="40"/>
      <c r="S24" s="40"/>
      <c r="T24" s="40"/>
      <c r="U24" s="40"/>
      <c r="V24" s="40"/>
      <c r="W24" s="40"/>
      <c r="X24" s="61" t="s">
        <v>26</v>
      </c>
      <c r="Y24" s="269">
        <f>I24/M24</f>
        <v>1594.754098360656</v>
      </c>
      <c r="Z24" s="235"/>
      <c r="AA24" s="40"/>
      <c r="AB24" s="40"/>
      <c r="AC24" s="40"/>
      <c r="AD24" s="41"/>
      <c r="AE24" s="245"/>
      <c r="AF24" s="261"/>
      <c r="AG24" s="261"/>
      <c r="AH24" s="274"/>
      <c r="AI24" s="218"/>
      <c r="AJ24" s="264"/>
      <c r="AK24" s="264"/>
      <c r="AL24" s="233"/>
      <c r="AM24" s="228">
        <f>Y24</f>
        <v>1594.754098360656</v>
      </c>
      <c r="AN24" s="269"/>
      <c r="AO24" s="269"/>
      <c r="AP24" s="229"/>
      <c r="AQ24" s="228">
        <f>AE24+AI24+AM24</f>
        <v>1594.754098360656</v>
      </c>
      <c r="AR24" s="269"/>
      <c r="AS24" s="269"/>
      <c r="AT24" s="229"/>
      <c r="AU24" s="39"/>
      <c r="AV24" s="40"/>
      <c r="AW24" s="40"/>
      <c r="AX24" s="40"/>
      <c r="AY24" s="48"/>
    </row>
    <row r="25" spans="1:51" ht="12">
      <c r="A25" s="60"/>
      <c r="B25" s="40"/>
      <c r="C25" s="40"/>
      <c r="D25" s="40"/>
      <c r="E25" s="40"/>
      <c r="F25" s="40"/>
      <c r="G25" s="40"/>
      <c r="H25" s="40"/>
      <c r="I25" s="64"/>
      <c r="J25" s="40"/>
      <c r="K25" s="65"/>
      <c r="L25" s="61"/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7"/>
      <c r="Z25" s="265"/>
      <c r="AA25" s="40"/>
      <c r="AB25" s="40"/>
      <c r="AC25" s="40"/>
      <c r="AD25" s="41"/>
      <c r="AE25" s="245"/>
      <c r="AF25" s="261"/>
      <c r="AG25" s="261"/>
      <c r="AH25" s="274"/>
      <c r="AI25" s="218"/>
      <c r="AJ25" s="264"/>
      <c r="AK25" s="264"/>
      <c r="AL25" s="233"/>
      <c r="AM25" s="218"/>
      <c r="AN25" s="264"/>
      <c r="AO25" s="264"/>
      <c r="AP25" s="233"/>
      <c r="AQ25" s="286"/>
      <c r="AR25" s="264"/>
      <c r="AS25" s="264"/>
      <c r="AT25" s="233"/>
      <c r="AU25" s="39"/>
      <c r="AV25" s="40"/>
      <c r="AW25" s="40"/>
      <c r="AX25" s="40"/>
      <c r="AY25" s="48"/>
    </row>
    <row r="26" spans="1:51" ht="12">
      <c r="A26" s="60"/>
      <c r="B26" s="40"/>
      <c r="C26" s="40"/>
      <c r="D26" s="40" t="s">
        <v>47</v>
      </c>
      <c r="E26" s="40" t="s">
        <v>46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57"/>
      <c r="Z26" s="265"/>
      <c r="AA26" s="40"/>
      <c r="AB26" s="40"/>
      <c r="AC26" s="40"/>
      <c r="AD26" s="41"/>
      <c r="AE26" s="245"/>
      <c r="AF26" s="261"/>
      <c r="AG26" s="261"/>
      <c r="AH26" s="274"/>
      <c r="AI26" s="218"/>
      <c r="AJ26" s="264"/>
      <c r="AK26" s="264"/>
      <c r="AL26" s="233"/>
      <c r="AM26" s="218"/>
      <c r="AN26" s="264"/>
      <c r="AO26" s="264"/>
      <c r="AP26" s="233"/>
      <c r="AQ26" s="286"/>
      <c r="AR26" s="264"/>
      <c r="AS26" s="264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 t="s">
        <v>45</v>
      </c>
      <c r="F27" s="40"/>
      <c r="G27" s="40"/>
      <c r="H27" s="40"/>
      <c r="I27" s="263">
        <f>장비비!AM62</f>
        <v>54</v>
      </c>
      <c r="J27" s="264"/>
      <c r="K27" s="265"/>
      <c r="L27" s="61" t="s">
        <v>39</v>
      </c>
      <c r="M27" s="266">
        <f>G6</f>
        <v>3.05</v>
      </c>
      <c r="N27" s="266"/>
      <c r="O27" s="40" t="s">
        <v>24</v>
      </c>
      <c r="P27" s="40"/>
      <c r="Q27" s="40"/>
      <c r="R27" s="40"/>
      <c r="S27" s="40"/>
      <c r="T27" s="40"/>
      <c r="U27" s="40"/>
      <c r="V27" s="40"/>
      <c r="W27" s="40"/>
      <c r="X27" s="61" t="s">
        <v>26</v>
      </c>
      <c r="Y27" s="269">
        <f>I27/M27</f>
        <v>17.704918032786885</v>
      </c>
      <c r="Z27" s="235"/>
      <c r="AA27" s="40"/>
      <c r="AB27" s="40"/>
      <c r="AC27" s="40"/>
      <c r="AD27" s="41"/>
      <c r="AE27" s="245"/>
      <c r="AF27" s="261"/>
      <c r="AG27" s="261"/>
      <c r="AH27" s="274"/>
      <c r="AI27" s="218"/>
      <c r="AJ27" s="264"/>
      <c r="AK27" s="264"/>
      <c r="AL27" s="233"/>
      <c r="AM27" s="228">
        <f>Y27</f>
        <v>17.704918032786885</v>
      </c>
      <c r="AN27" s="269"/>
      <c r="AO27" s="269"/>
      <c r="AP27" s="229"/>
      <c r="AQ27" s="228">
        <f>AE27+AI27+AM27</f>
        <v>17.704918032786885</v>
      </c>
      <c r="AR27" s="269"/>
      <c r="AS27" s="269"/>
      <c r="AT27" s="229"/>
      <c r="AU27" s="39"/>
      <c r="AV27" s="40"/>
      <c r="AW27" s="40"/>
      <c r="AX27" s="40"/>
      <c r="AY27" s="48"/>
    </row>
    <row r="28" spans="1:51" ht="12">
      <c r="A28" s="60"/>
      <c r="B28" s="40"/>
      <c r="C28" s="40"/>
      <c r="D28" s="40"/>
      <c r="E28" s="40"/>
      <c r="F28" s="40"/>
      <c r="G28" s="40"/>
      <c r="H28" s="40"/>
      <c r="I28" s="64"/>
      <c r="J28" s="40"/>
      <c r="K28" s="65"/>
      <c r="L28" s="61"/>
      <c r="M28" s="66"/>
      <c r="N28" s="66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57"/>
      <c r="Z28" s="265"/>
      <c r="AA28" s="40"/>
      <c r="AB28" s="40"/>
      <c r="AC28" s="40"/>
      <c r="AD28" s="41"/>
      <c r="AE28" s="245"/>
      <c r="AF28" s="261"/>
      <c r="AG28" s="261"/>
      <c r="AH28" s="274"/>
      <c r="AI28" s="218"/>
      <c r="AJ28" s="264"/>
      <c r="AK28" s="264"/>
      <c r="AL28" s="233"/>
      <c r="AM28" s="218"/>
      <c r="AN28" s="264"/>
      <c r="AO28" s="264"/>
      <c r="AP28" s="233"/>
      <c r="AQ28" s="286"/>
      <c r="AR28" s="264"/>
      <c r="AS28" s="264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57"/>
      <c r="Z29" s="265"/>
      <c r="AA29" s="40"/>
      <c r="AB29" s="40"/>
      <c r="AC29" s="40"/>
      <c r="AD29" s="41"/>
      <c r="AE29" s="245"/>
      <c r="AF29" s="261"/>
      <c r="AG29" s="261"/>
      <c r="AH29" s="274"/>
      <c r="AI29" s="218"/>
      <c r="AJ29" s="264"/>
      <c r="AK29" s="264"/>
      <c r="AL29" s="233"/>
      <c r="AM29" s="218"/>
      <c r="AN29" s="264"/>
      <c r="AO29" s="264"/>
      <c r="AP29" s="233"/>
      <c r="AQ29" s="286"/>
      <c r="AR29" s="264"/>
      <c r="AS29" s="264"/>
      <c r="AT29" s="233"/>
      <c r="AU29" s="39"/>
      <c r="AV29" s="40"/>
      <c r="AW29" s="40"/>
      <c r="AX29" s="40"/>
      <c r="AY29" s="48"/>
    </row>
    <row r="30" spans="1:51" ht="12">
      <c r="A30" s="60"/>
      <c r="B30" s="40"/>
      <c r="C30" s="40"/>
      <c r="D30" s="40" t="s">
        <v>138</v>
      </c>
      <c r="E30" s="40" t="s">
        <v>48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7"/>
      <c r="Z30" s="265"/>
      <c r="AA30" s="40"/>
      <c r="AB30" s="40"/>
      <c r="AC30" s="40"/>
      <c r="AD30" s="41"/>
      <c r="AE30" s="245"/>
      <c r="AF30" s="261"/>
      <c r="AG30" s="261"/>
      <c r="AH30" s="274"/>
      <c r="AI30" s="218"/>
      <c r="AJ30" s="264"/>
      <c r="AK30" s="264"/>
      <c r="AL30" s="233"/>
      <c r="AM30" s="218"/>
      <c r="AN30" s="264"/>
      <c r="AO30" s="264"/>
      <c r="AP30" s="233"/>
      <c r="AQ30" s="286"/>
      <c r="AR30" s="264"/>
      <c r="AS30" s="264"/>
      <c r="AT30" s="233"/>
      <c r="AU30" s="40"/>
      <c r="AV30" s="40"/>
      <c r="AW30" s="40"/>
      <c r="AX30" s="40"/>
      <c r="AY30" s="48"/>
    </row>
    <row r="31" spans="1:51" ht="12">
      <c r="A31" s="60"/>
      <c r="B31" s="40"/>
      <c r="C31" s="40"/>
      <c r="D31" s="40"/>
      <c r="E31" s="40" t="s">
        <v>49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7"/>
      <c r="Z31" s="265"/>
      <c r="AA31" s="40"/>
      <c r="AB31" s="40"/>
      <c r="AC31" s="40"/>
      <c r="AD31" s="41"/>
      <c r="AE31" s="245"/>
      <c r="AF31" s="261"/>
      <c r="AG31" s="261"/>
      <c r="AH31" s="274"/>
      <c r="AI31" s="218"/>
      <c r="AJ31" s="264"/>
      <c r="AK31" s="264"/>
      <c r="AL31" s="233"/>
      <c r="AM31" s="218"/>
      <c r="AN31" s="264"/>
      <c r="AO31" s="264"/>
      <c r="AP31" s="233"/>
      <c r="AQ31" s="286"/>
      <c r="AR31" s="264"/>
      <c r="AS31" s="264"/>
      <c r="AT31" s="233"/>
      <c r="AU31" s="49" t="s">
        <v>71</v>
      </c>
      <c r="AV31" s="51"/>
      <c r="AW31" s="51"/>
      <c r="AX31" s="40"/>
      <c r="AY31" s="53"/>
    </row>
    <row r="32" spans="1:51" ht="12">
      <c r="A32" s="60"/>
      <c r="B32" s="40"/>
      <c r="C32" s="40"/>
      <c r="D32" s="40"/>
      <c r="E32" s="40"/>
      <c r="F32" s="40"/>
      <c r="G32" s="40"/>
      <c r="H32" s="40"/>
      <c r="I32" s="263">
        <f>재료비!D15</f>
        <v>410000</v>
      </c>
      <c r="J32" s="264"/>
      <c r="K32" s="265"/>
      <c r="L32" s="40" t="s">
        <v>77</v>
      </c>
      <c r="M32" s="276">
        <f>AW32</f>
        <v>0.001</v>
      </c>
      <c r="N32" s="276"/>
      <c r="O32" s="40" t="s">
        <v>66</v>
      </c>
      <c r="P32" s="40"/>
      <c r="Q32" s="40"/>
      <c r="R32" s="40"/>
      <c r="S32" s="40"/>
      <c r="T32" s="40"/>
      <c r="U32" s="40"/>
      <c r="V32" s="40"/>
      <c r="W32" s="40"/>
      <c r="X32" s="61" t="s">
        <v>26</v>
      </c>
      <c r="Y32" s="269">
        <f>I32*M32</f>
        <v>410</v>
      </c>
      <c r="Z32" s="235"/>
      <c r="AA32" s="40"/>
      <c r="AB32" s="40"/>
      <c r="AC32" s="40"/>
      <c r="AD32" s="41"/>
      <c r="AE32" s="225">
        <f>Y32</f>
        <v>410</v>
      </c>
      <c r="AF32" s="226"/>
      <c r="AG32" s="226"/>
      <c r="AH32" s="287"/>
      <c r="AI32" s="218"/>
      <c r="AJ32" s="264"/>
      <c r="AK32" s="264"/>
      <c r="AL32" s="233"/>
      <c r="AM32" s="218"/>
      <c r="AN32" s="264"/>
      <c r="AO32" s="264"/>
      <c r="AP32" s="233"/>
      <c r="AQ32" s="228">
        <f>AE32+AI32+AM32</f>
        <v>410</v>
      </c>
      <c r="AR32" s="269"/>
      <c r="AS32" s="269"/>
      <c r="AT32" s="229"/>
      <c r="AU32" s="49" t="s">
        <v>68</v>
      </c>
      <c r="AV32" s="51"/>
      <c r="AW32" s="52">
        <v>0.001</v>
      </c>
      <c r="AX32" s="51" t="s">
        <v>67</v>
      </c>
      <c r="AY32" s="53"/>
    </row>
    <row r="33" spans="1:51" ht="12">
      <c r="A33" s="6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7"/>
      <c r="Z33" s="265"/>
      <c r="AA33" s="40"/>
      <c r="AB33" s="40"/>
      <c r="AC33" s="40"/>
      <c r="AD33" s="41"/>
      <c r="AE33" s="245"/>
      <c r="AF33" s="261"/>
      <c r="AG33" s="261"/>
      <c r="AH33" s="274"/>
      <c r="AI33" s="218"/>
      <c r="AJ33" s="264"/>
      <c r="AK33" s="264"/>
      <c r="AL33" s="233"/>
      <c r="AM33" s="218"/>
      <c r="AN33" s="264"/>
      <c r="AO33" s="264"/>
      <c r="AP33" s="233"/>
      <c r="AQ33" s="286"/>
      <c r="AR33" s="264"/>
      <c r="AS33" s="264"/>
      <c r="AT33" s="233"/>
      <c r="AU33" s="49"/>
      <c r="AV33" s="51"/>
      <c r="AW33" s="54"/>
      <c r="AX33" s="51"/>
      <c r="AY33" s="48"/>
    </row>
    <row r="34" spans="1:51" ht="12">
      <c r="A34" s="60"/>
      <c r="B34" s="40"/>
      <c r="C34" s="40"/>
      <c r="D34" s="40" t="s">
        <v>139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57"/>
      <c r="Z34" s="265"/>
      <c r="AA34" s="40"/>
      <c r="AB34" s="40"/>
      <c r="AC34" s="40"/>
      <c r="AD34" s="41"/>
      <c r="AE34" s="245"/>
      <c r="AF34" s="261"/>
      <c r="AG34" s="261"/>
      <c r="AH34" s="274"/>
      <c r="AI34" s="218"/>
      <c r="AJ34" s="264"/>
      <c r="AK34" s="264"/>
      <c r="AL34" s="233"/>
      <c r="AM34" s="218"/>
      <c r="AN34" s="264"/>
      <c r="AO34" s="264"/>
      <c r="AP34" s="233"/>
      <c r="AQ34" s="286"/>
      <c r="AR34" s="264"/>
      <c r="AS34" s="264"/>
      <c r="AT34" s="233"/>
      <c r="AU34" s="49" t="s">
        <v>462</v>
      </c>
      <c r="AV34" s="40"/>
      <c r="AW34" s="40"/>
      <c r="AX34" s="40"/>
      <c r="AY34" s="48"/>
    </row>
    <row r="35" spans="1:51" ht="12">
      <c r="A35" s="60"/>
      <c r="B35" s="40"/>
      <c r="C35" s="40"/>
      <c r="D35" s="40"/>
      <c r="E35" s="40" t="s">
        <v>70</v>
      </c>
      <c r="F35" s="40"/>
      <c r="G35" s="40"/>
      <c r="H35" s="40"/>
      <c r="I35" s="263">
        <f>인건비!M17</f>
        <v>123952</v>
      </c>
      <c r="J35" s="264"/>
      <c r="K35" s="265"/>
      <c r="L35" s="40" t="s">
        <v>77</v>
      </c>
      <c r="M35" s="276">
        <f>AW35</f>
        <v>0.036</v>
      </c>
      <c r="N35" s="276"/>
      <c r="O35" s="40"/>
      <c r="P35" s="40"/>
      <c r="Q35" s="40"/>
      <c r="R35" s="40"/>
      <c r="S35" s="40"/>
      <c r="T35" s="40"/>
      <c r="U35" s="40"/>
      <c r="V35" s="40"/>
      <c r="W35" s="40"/>
      <c r="X35" s="61" t="s">
        <v>26</v>
      </c>
      <c r="Y35" s="269">
        <f>I35*M35</f>
        <v>4462.272</v>
      </c>
      <c r="Z35" s="235"/>
      <c r="AA35" s="40"/>
      <c r="AB35" s="40"/>
      <c r="AC35" s="40"/>
      <c r="AD35" s="41"/>
      <c r="AE35" s="245"/>
      <c r="AF35" s="261"/>
      <c r="AG35" s="261"/>
      <c r="AH35" s="274"/>
      <c r="AI35" s="228">
        <f>Y35</f>
        <v>4462.272</v>
      </c>
      <c r="AJ35" s="269"/>
      <c r="AK35" s="269"/>
      <c r="AL35" s="229"/>
      <c r="AM35" s="218"/>
      <c r="AN35" s="264"/>
      <c r="AO35" s="264"/>
      <c r="AP35" s="233"/>
      <c r="AQ35" s="228">
        <f>AE35+AI35+AM35</f>
        <v>4462.272</v>
      </c>
      <c r="AR35" s="269"/>
      <c r="AS35" s="269"/>
      <c r="AT35" s="229"/>
      <c r="AU35" s="49" t="s">
        <v>68</v>
      </c>
      <c r="AV35" s="40"/>
      <c r="AW35" s="51">
        <v>0.036</v>
      </c>
      <c r="AX35" s="51" t="s">
        <v>72</v>
      </c>
      <c r="AY35" s="48"/>
    </row>
    <row r="36" spans="1:51" ht="12">
      <c r="A36" s="60"/>
      <c r="B36" s="40"/>
      <c r="C36" s="40"/>
      <c r="D36" s="40"/>
      <c r="E36" s="40" t="s">
        <v>73</v>
      </c>
      <c r="F36" s="40"/>
      <c r="G36" s="40"/>
      <c r="H36" s="40"/>
      <c r="I36" s="263">
        <f>인건비!M7</f>
        <v>77400</v>
      </c>
      <c r="J36" s="264"/>
      <c r="K36" s="265"/>
      <c r="L36" s="40" t="s">
        <v>77</v>
      </c>
      <c r="M36" s="276">
        <f>AW36</f>
        <v>0.106</v>
      </c>
      <c r="N36" s="276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26</v>
      </c>
      <c r="Y36" s="269">
        <f>I36*M36</f>
        <v>8204.4</v>
      </c>
      <c r="Z36" s="235"/>
      <c r="AA36" s="40"/>
      <c r="AB36" s="40"/>
      <c r="AC36" s="40"/>
      <c r="AD36" s="41"/>
      <c r="AE36" s="245"/>
      <c r="AF36" s="261"/>
      <c r="AG36" s="261"/>
      <c r="AH36" s="274"/>
      <c r="AI36" s="228">
        <f>Y36</f>
        <v>8204.4</v>
      </c>
      <c r="AJ36" s="269"/>
      <c r="AK36" s="269"/>
      <c r="AL36" s="229"/>
      <c r="AM36" s="218"/>
      <c r="AN36" s="264"/>
      <c r="AO36" s="264"/>
      <c r="AP36" s="233"/>
      <c r="AQ36" s="228">
        <f>AE36+AI36+AM36</f>
        <v>8204.4</v>
      </c>
      <c r="AR36" s="269"/>
      <c r="AS36" s="269"/>
      <c r="AT36" s="229"/>
      <c r="AU36" s="49"/>
      <c r="AV36" s="40"/>
      <c r="AW36" s="51">
        <v>0.106</v>
      </c>
      <c r="AX36" s="51" t="s">
        <v>72</v>
      </c>
      <c r="AY36" s="48"/>
    </row>
    <row r="37" spans="1:51" ht="12">
      <c r="A37" s="60"/>
      <c r="B37" s="40"/>
      <c r="C37" s="40"/>
      <c r="D37" s="40"/>
      <c r="E37" s="40" t="s">
        <v>74</v>
      </c>
      <c r="F37" s="40"/>
      <c r="G37" s="40"/>
      <c r="H37" s="40"/>
      <c r="I37" s="263">
        <f>인건비!M9</f>
        <v>70264</v>
      </c>
      <c r="J37" s="264"/>
      <c r="K37" s="265"/>
      <c r="L37" s="40" t="s">
        <v>77</v>
      </c>
      <c r="M37" s="276">
        <f>AW37</f>
        <v>0.071</v>
      </c>
      <c r="N37" s="276"/>
      <c r="O37" s="40"/>
      <c r="P37" s="40"/>
      <c r="Q37" s="40"/>
      <c r="R37" s="40"/>
      <c r="S37" s="40"/>
      <c r="T37" s="40"/>
      <c r="U37" s="40"/>
      <c r="V37" s="40"/>
      <c r="W37" s="40"/>
      <c r="X37" s="61" t="s">
        <v>26</v>
      </c>
      <c r="Y37" s="269">
        <f>I37*M37</f>
        <v>4988.744</v>
      </c>
      <c r="Z37" s="235"/>
      <c r="AA37" s="40"/>
      <c r="AB37" s="40"/>
      <c r="AC37" s="40"/>
      <c r="AD37" s="41"/>
      <c r="AE37" s="245"/>
      <c r="AF37" s="261"/>
      <c r="AG37" s="261"/>
      <c r="AH37" s="274"/>
      <c r="AI37" s="228">
        <f>Y37</f>
        <v>4988.744</v>
      </c>
      <c r="AJ37" s="269"/>
      <c r="AK37" s="269"/>
      <c r="AL37" s="229"/>
      <c r="AM37" s="218"/>
      <c r="AN37" s="264"/>
      <c r="AO37" s="264"/>
      <c r="AP37" s="233"/>
      <c r="AQ37" s="228">
        <f>AE37+AI37+AM37</f>
        <v>4988.744</v>
      </c>
      <c r="AR37" s="269"/>
      <c r="AS37" s="269"/>
      <c r="AT37" s="229"/>
      <c r="AU37" s="49"/>
      <c r="AV37" s="40"/>
      <c r="AW37" s="51">
        <v>0.071</v>
      </c>
      <c r="AX37" s="51" t="s">
        <v>72</v>
      </c>
      <c r="AY37" s="48"/>
    </row>
    <row r="38" spans="1:51" ht="12">
      <c r="A38" s="6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245"/>
      <c r="AF38" s="261"/>
      <c r="AG38" s="261"/>
      <c r="AH38" s="274"/>
      <c r="AI38" s="218"/>
      <c r="AJ38" s="264"/>
      <c r="AK38" s="264"/>
      <c r="AL38" s="233"/>
      <c r="AM38" s="218"/>
      <c r="AN38" s="264"/>
      <c r="AO38" s="264"/>
      <c r="AP38" s="233"/>
      <c r="AQ38" s="286"/>
      <c r="AR38" s="264"/>
      <c r="AS38" s="264"/>
      <c r="AT38" s="233"/>
      <c r="AU38" s="39"/>
      <c r="AV38" s="40"/>
      <c r="AW38" s="40"/>
      <c r="AX38" s="40"/>
      <c r="AY38" s="48"/>
    </row>
    <row r="39" spans="1:51" ht="12">
      <c r="A39" s="69"/>
      <c r="B39" s="33"/>
      <c r="C39" s="33"/>
      <c r="D39" s="33"/>
      <c r="E39" s="244" t="s">
        <v>76</v>
      </c>
      <c r="F39" s="244"/>
      <c r="G39" s="24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4"/>
      <c r="AE39" s="288">
        <f>SUM(AE13:AH37)</f>
        <v>14073.934426229509</v>
      </c>
      <c r="AF39" s="289"/>
      <c r="AG39" s="289"/>
      <c r="AH39" s="290"/>
      <c r="AI39" s="288">
        <f>SUM(AI13:AL37)</f>
        <v>41198.038950819675</v>
      </c>
      <c r="AJ39" s="289"/>
      <c r="AK39" s="289"/>
      <c r="AL39" s="290"/>
      <c r="AM39" s="288">
        <f>SUM(AM13:AP37)</f>
        <v>13811.803278688525</v>
      </c>
      <c r="AN39" s="289"/>
      <c r="AO39" s="289"/>
      <c r="AP39" s="290"/>
      <c r="AQ39" s="271">
        <f>AE39+AI39+AM39</f>
        <v>69083.77665573772</v>
      </c>
      <c r="AR39" s="272"/>
      <c r="AS39" s="272"/>
      <c r="AT39" s="273"/>
      <c r="AU39" s="32"/>
      <c r="AV39" s="33"/>
      <c r="AW39" s="33"/>
      <c r="AX39" s="33"/>
      <c r="AY39" s="55"/>
    </row>
    <row r="40" spans="1:51" ht="12">
      <c r="A40" s="69"/>
      <c r="B40" s="33"/>
      <c r="C40" s="33"/>
      <c r="D40" s="33"/>
      <c r="E40" s="244" t="s">
        <v>144</v>
      </c>
      <c r="F40" s="244"/>
      <c r="G40" s="244"/>
      <c r="H40" s="303"/>
      <c r="I40" s="303"/>
      <c r="J40" s="303"/>
      <c r="K40" s="33">
        <f>K44</f>
        <v>12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288">
        <f>AE39*K40</f>
        <v>168887.21311475412</v>
      </c>
      <c r="AF40" s="289"/>
      <c r="AG40" s="289"/>
      <c r="AH40" s="290"/>
      <c r="AI40" s="288">
        <f>AI39*K40</f>
        <v>494376.4674098361</v>
      </c>
      <c r="AJ40" s="289"/>
      <c r="AK40" s="289"/>
      <c r="AL40" s="290"/>
      <c r="AM40" s="288">
        <f>AM39*K40</f>
        <v>165741.6393442623</v>
      </c>
      <c r="AN40" s="289"/>
      <c r="AO40" s="289"/>
      <c r="AP40" s="290"/>
      <c r="AQ40" s="271">
        <f>SUM(AE40:AP40)</f>
        <v>829005.3198688525</v>
      </c>
      <c r="AR40" s="272"/>
      <c r="AS40" s="272"/>
      <c r="AT40" s="273"/>
      <c r="AU40" s="32"/>
      <c r="AV40" s="33"/>
      <c r="AW40" s="33"/>
      <c r="AX40" s="33"/>
      <c r="AY40" s="55"/>
    </row>
    <row r="41" spans="1:51" ht="12">
      <c r="A41" s="6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245"/>
      <c r="AF41" s="261"/>
      <c r="AG41" s="261"/>
      <c r="AH41" s="274"/>
      <c r="AI41" s="219"/>
      <c r="AJ41" s="220"/>
      <c r="AK41" s="220"/>
      <c r="AL41" s="221"/>
      <c r="AM41" s="219"/>
      <c r="AN41" s="220"/>
      <c r="AO41" s="220"/>
      <c r="AP41" s="221"/>
      <c r="AQ41" s="228"/>
      <c r="AR41" s="269"/>
      <c r="AS41" s="269"/>
      <c r="AT41" s="229"/>
      <c r="AU41" s="39"/>
      <c r="AV41" s="40"/>
      <c r="AW41" s="40"/>
      <c r="AX41" s="40"/>
      <c r="AY41" s="48"/>
    </row>
    <row r="42" spans="1:51" ht="12">
      <c r="A42" s="60"/>
      <c r="B42" s="40" t="s">
        <v>82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245"/>
      <c r="AF42" s="261"/>
      <c r="AG42" s="261"/>
      <c r="AH42" s="274"/>
      <c r="AI42" s="219"/>
      <c r="AJ42" s="220"/>
      <c r="AK42" s="220"/>
      <c r="AL42" s="221"/>
      <c r="AM42" s="219"/>
      <c r="AN42" s="220"/>
      <c r="AO42" s="220"/>
      <c r="AP42" s="221"/>
      <c r="AQ42" s="228"/>
      <c r="AR42" s="269"/>
      <c r="AS42" s="269"/>
      <c r="AT42" s="229"/>
      <c r="AU42" s="39"/>
      <c r="AV42" s="40"/>
      <c r="AW42" s="40"/>
      <c r="AX42" s="40"/>
      <c r="AY42" s="48"/>
    </row>
    <row r="43" spans="1:51" ht="12">
      <c r="A43" s="6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45"/>
      <c r="AF43" s="261"/>
      <c r="AG43" s="261"/>
      <c r="AH43" s="274"/>
      <c r="AI43" s="219"/>
      <c r="AJ43" s="220"/>
      <c r="AK43" s="220"/>
      <c r="AL43" s="221"/>
      <c r="AM43" s="219"/>
      <c r="AN43" s="220"/>
      <c r="AO43" s="220"/>
      <c r="AP43" s="221"/>
      <c r="AQ43" s="228"/>
      <c r="AR43" s="269"/>
      <c r="AS43" s="269"/>
      <c r="AT43" s="229"/>
      <c r="AU43" s="39"/>
      <c r="AV43" s="40"/>
      <c r="AW43" s="40"/>
      <c r="AX43" s="40"/>
      <c r="AY43" s="48"/>
    </row>
    <row r="44" spans="1:51" ht="12">
      <c r="A44" s="60"/>
      <c r="B44" s="40"/>
      <c r="C44" s="61" t="s">
        <v>84</v>
      </c>
      <c r="D44" s="40"/>
      <c r="E44" s="40"/>
      <c r="F44" s="40"/>
      <c r="G44" s="40"/>
      <c r="H44" s="40"/>
      <c r="I44" s="40"/>
      <c r="J44" s="40" t="s">
        <v>85</v>
      </c>
      <c r="K44" s="70">
        <v>12</v>
      </c>
      <c r="L44" s="40" t="s">
        <v>86</v>
      </c>
      <c r="M44" s="40"/>
      <c r="N44" s="40" t="s">
        <v>87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245"/>
      <c r="AF44" s="261"/>
      <c r="AG44" s="261"/>
      <c r="AH44" s="274"/>
      <c r="AI44" s="219"/>
      <c r="AJ44" s="220"/>
      <c r="AK44" s="220"/>
      <c r="AL44" s="221"/>
      <c r="AM44" s="219"/>
      <c r="AN44" s="220"/>
      <c r="AO44" s="220"/>
      <c r="AP44" s="221"/>
      <c r="AQ44" s="228"/>
      <c r="AR44" s="269"/>
      <c r="AS44" s="269"/>
      <c r="AT44" s="229"/>
      <c r="AU44" s="39"/>
      <c r="AV44" s="40"/>
      <c r="AW44" s="40"/>
      <c r="AX44" s="40"/>
      <c r="AY44" s="48"/>
    </row>
    <row r="45" spans="1:51" ht="12">
      <c r="A45" s="60"/>
      <c r="B45" s="40"/>
      <c r="C45" s="40"/>
      <c r="D45" s="40" t="s">
        <v>456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45"/>
      <c r="AF45" s="261"/>
      <c r="AG45" s="261"/>
      <c r="AH45" s="274"/>
      <c r="AI45" s="219"/>
      <c r="AJ45" s="220"/>
      <c r="AK45" s="220"/>
      <c r="AL45" s="221"/>
      <c r="AM45" s="219"/>
      <c r="AN45" s="220"/>
      <c r="AO45" s="220"/>
      <c r="AP45" s="221"/>
      <c r="AQ45" s="228"/>
      <c r="AR45" s="269"/>
      <c r="AS45" s="269"/>
      <c r="AT45" s="229"/>
      <c r="AU45" s="39"/>
      <c r="AV45" s="40"/>
      <c r="AW45" s="40"/>
      <c r="AX45" s="40"/>
      <c r="AY45" s="48"/>
    </row>
    <row r="46" spans="1:51" ht="12">
      <c r="A46" s="60"/>
      <c r="B46" s="40"/>
      <c r="C46" s="40"/>
      <c r="D46" s="40"/>
      <c r="E46" s="40" t="s">
        <v>88</v>
      </c>
      <c r="F46" s="40"/>
      <c r="G46" s="40"/>
      <c r="H46" s="40"/>
      <c r="I46" s="263">
        <f>재료비!D6</f>
        <v>498</v>
      </c>
      <c r="J46" s="264"/>
      <c r="K46" s="265"/>
      <c r="L46" s="40" t="s">
        <v>77</v>
      </c>
      <c r="M46" s="62">
        <f>AU47</f>
        <v>5.04</v>
      </c>
      <c r="N46" s="40" t="s">
        <v>77</v>
      </c>
      <c r="O46" s="40">
        <f>K44</f>
        <v>12</v>
      </c>
      <c r="P46" s="40"/>
      <c r="Q46" s="40"/>
      <c r="R46" s="40"/>
      <c r="S46" s="40"/>
      <c r="T46" s="40"/>
      <c r="U46" s="40"/>
      <c r="V46" s="40"/>
      <c r="W46" s="40"/>
      <c r="X46" s="61" t="s">
        <v>26</v>
      </c>
      <c r="Y46" s="269">
        <f>I46*M46*O46</f>
        <v>30119.04</v>
      </c>
      <c r="Z46" s="235"/>
      <c r="AA46" s="40"/>
      <c r="AB46" s="40"/>
      <c r="AC46" s="40"/>
      <c r="AD46" s="41"/>
      <c r="AE46" s="225">
        <f>Y46</f>
        <v>30119.04</v>
      </c>
      <c r="AF46" s="226"/>
      <c r="AG46" s="226"/>
      <c r="AH46" s="287"/>
      <c r="AI46" s="219"/>
      <c r="AJ46" s="220"/>
      <c r="AK46" s="220"/>
      <c r="AL46" s="221"/>
      <c r="AM46" s="219"/>
      <c r="AN46" s="220"/>
      <c r="AO46" s="220"/>
      <c r="AP46" s="221"/>
      <c r="AQ46" s="228">
        <f>AE46+AI46+AM46</f>
        <v>30119.04</v>
      </c>
      <c r="AR46" s="269"/>
      <c r="AS46" s="269"/>
      <c r="AT46" s="229"/>
      <c r="AU46" s="49" t="s">
        <v>99</v>
      </c>
      <c r="AV46" s="51"/>
      <c r="AW46" s="40"/>
      <c r="AX46" s="40"/>
      <c r="AY46" s="48"/>
    </row>
    <row r="47" spans="1:51" ht="12">
      <c r="A47" s="60"/>
      <c r="B47" s="40"/>
      <c r="C47" s="40"/>
      <c r="D47" s="40"/>
      <c r="E47" s="40"/>
      <c r="F47" s="40"/>
      <c r="G47" s="40"/>
      <c r="H47" s="40"/>
      <c r="I47" s="64"/>
      <c r="J47" s="40"/>
      <c r="K47" s="65"/>
      <c r="L47" s="40"/>
      <c r="M47" s="6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61"/>
      <c r="Y47" s="43"/>
      <c r="Z47" s="67"/>
      <c r="AA47" s="40"/>
      <c r="AB47" s="40"/>
      <c r="AC47" s="40"/>
      <c r="AD47" s="41"/>
      <c r="AE47" s="36"/>
      <c r="AF47" s="37"/>
      <c r="AG47" s="37"/>
      <c r="AH47" s="38"/>
      <c r="AI47" s="219"/>
      <c r="AJ47" s="220"/>
      <c r="AK47" s="220"/>
      <c r="AL47" s="221"/>
      <c r="AM47" s="219"/>
      <c r="AN47" s="220"/>
      <c r="AO47" s="220"/>
      <c r="AP47" s="221"/>
      <c r="AQ47" s="228"/>
      <c r="AR47" s="269"/>
      <c r="AS47" s="269"/>
      <c r="AT47" s="229"/>
      <c r="AU47" s="301">
        <v>5.04</v>
      </c>
      <c r="AV47" s="302"/>
      <c r="AW47" s="51" t="s">
        <v>467</v>
      </c>
      <c r="AX47" s="40"/>
      <c r="AY47" s="48"/>
    </row>
    <row r="48" spans="1:51" ht="12">
      <c r="A48" s="60"/>
      <c r="B48" s="40"/>
      <c r="C48" s="40"/>
      <c r="D48" s="40" t="s">
        <v>89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/>
      <c r="Y48" s="269"/>
      <c r="Z48" s="235"/>
      <c r="AA48" s="40"/>
      <c r="AB48" s="40"/>
      <c r="AC48" s="40"/>
      <c r="AD48" s="41"/>
      <c r="AE48" s="245"/>
      <c r="AF48" s="261"/>
      <c r="AG48" s="261"/>
      <c r="AH48" s="274"/>
      <c r="AI48" s="219"/>
      <c r="AJ48" s="220"/>
      <c r="AK48" s="220"/>
      <c r="AL48" s="221"/>
      <c r="AM48" s="219"/>
      <c r="AN48" s="220"/>
      <c r="AO48" s="220"/>
      <c r="AP48" s="221"/>
      <c r="AQ48" s="228"/>
      <c r="AR48" s="269"/>
      <c r="AS48" s="269"/>
      <c r="AT48" s="229"/>
      <c r="AU48" s="39"/>
      <c r="AV48" s="40"/>
      <c r="AW48" s="40"/>
      <c r="AX48" s="40"/>
      <c r="AY48" s="48"/>
    </row>
    <row r="49" spans="1:51" ht="12">
      <c r="A49" s="60"/>
      <c r="B49" s="40"/>
      <c r="C49" s="40"/>
      <c r="D49" s="40"/>
      <c r="E49" s="40" t="s">
        <v>90</v>
      </c>
      <c r="F49" s="40"/>
      <c r="G49" s="40"/>
      <c r="H49" s="40"/>
      <c r="I49" s="263">
        <f>재료비!D12</f>
        <v>265</v>
      </c>
      <c r="J49" s="264"/>
      <c r="K49" s="265"/>
      <c r="L49" s="40" t="s">
        <v>77</v>
      </c>
      <c r="M49" s="40">
        <f>K44</f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 t="s">
        <v>26</v>
      </c>
      <c r="Y49" s="269">
        <f>I49*M49</f>
        <v>3180</v>
      </c>
      <c r="Z49" s="235"/>
      <c r="AA49" s="40"/>
      <c r="AB49" s="40"/>
      <c r="AC49" s="40"/>
      <c r="AD49" s="41"/>
      <c r="AE49" s="225">
        <f>Y49</f>
        <v>3180</v>
      </c>
      <c r="AF49" s="226"/>
      <c r="AG49" s="226"/>
      <c r="AH49" s="287"/>
      <c r="AI49" s="219"/>
      <c r="AJ49" s="220"/>
      <c r="AK49" s="220"/>
      <c r="AL49" s="221"/>
      <c r="AM49" s="219"/>
      <c r="AN49" s="220"/>
      <c r="AO49" s="220"/>
      <c r="AP49" s="221"/>
      <c r="AQ49" s="228">
        <f>AE49+AI49+AM49</f>
        <v>3180</v>
      </c>
      <c r="AR49" s="269"/>
      <c r="AS49" s="269"/>
      <c r="AT49" s="229"/>
      <c r="AU49" s="39"/>
      <c r="AV49" s="40"/>
      <c r="AW49" s="40"/>
      <c r="AX49" s="40"/>
      <c r="AY49" s="48"/>
    </row>
    <row r="50" spans="1:51" ht="12">
      <c r="A50" s="60"/>
      <c r="B50" s="40"/>
      <c r="C50" s="40"/>
      <c r="D50" s="40"/>
      <c r="E50" s="40"/>
      <c r="F50" s="40"/>
      <c r="G50" s="40"/>
      <c r="H50" s="40"/>
      <c r="I50" s="64"/>
      <c r="J50" s="40"/>
      <c r="K50" s="6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/>
      <c r="Y50" s="43"/>
      <c r="Z50" s="67"/>
      <c r="AA50" s="40"/>
      <c r="AB50" s="40"/>
      <c r="AC50" s="40"/>
      <c r="AD50" s="41"/>
      <c r="AE50" s="36"/>
      <c r="AF50" s="37"/>
      <c r="AG50" s="37"/>
      <c r="AH50" s="38"/>
      <c r="AI50" s="219"/>
      <c r="AJ50" s="220"/>
      <c r="AK50" s="220"/>
      <c r="AL50" s="221"/>
      <c r="AM50" s="219"/>
      <c r="AN50" s="220"/>
      <c r="AO50" s="220"/>
      <c r="AP50" s="221"/>
      <c r="AQ50" s="228"/>
      <c r="AR50" s="269"/>
      <c r="AS50" s="269"/>
      <c r="AT50" s="229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 t="s">
        <v>91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9"/>
      <c r="Z51" s="235"/>
      <c r="AA51" s="40"/>
      <c r="AB51" s="40"/>
      <c r="AC51" s="40"/>
      <c r="AD51" s="41"/>
      <c r="AE51" s="245"/>
      <c r="AF51" s="261"/>
      <c r="AG51" s="261"/>
      <c r="AH51" s="274"/>
      <c r="AI51" s="219"/>
      <c r="AJ51" s="220"/>
      <c r="AK51" s="220"/>
      <c r="AL51" s="221"/>
      <c r="AM51" s="219"/>
      <c r="AN51" s="220"/>
      <c r="AO51" s="220"/>
      <c r="AP51" s="221"/>
      <c r="AQ51" s="228"/>
      <c r="AR51" s="269"/>
      <c r="AS51" s="269"/>
      <c r="AT51" s="229"/>
      <c r="AU51" s="39"/>
      <c r="AV51" s="40"/>
      <c r="AW51" s="40"/>
      <c r="AX51" s="40"/>
      <c r="AY51" s="48"/>
    </row>
    <row r="52" spans="1:51" ht="12">
      <c r="A52" s="60"/>
      <c r="B52" s="40"/>
      <c r="C52" s="40"/>
      <c r="D52" s="40"/>
      <c r="E52" s="40" t="s">
        <v>92</v>
      </c>
      <c r="F52" s="40"/>
      <c r="G52" s="40"/>
      <c r="H52" s="40"/>
      <c r="I52" s="263">
        <f>재료비!D7</f>
        <v>700</v>
      </c>
      <c r="J52" s="264"/>
      <c r="K52" s="265"/>
      <c r="L52" s="40" t="s">
        <v>77</v>
      </c>
      <c r="M52" s="40">
        <f>ROUNDDOWN(K44/2,0)</f>
        <v>6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 t="s">
        <v>26</v>
      </c>
      <c r="Y52" s="269">
        <f>I52*M52</f>
        <v>4200</v>
      </c>
      <c r="Z52" s="235"/>
      <c r="AA52" s="40"/>
      <c r="AB52" s="40"/>
      <c r="AC52" s="40"/>
      <c r="AD52" s="41"/>
      <c r="AE52" s="225">
        <f>Y52</f>
        <v>4200</v>
      </c>
      <c r="AF52" s="226"/>
      <c r="AG52" s="226"/>
      <c r="AH52" s="287"/>
      <c r="AI52" s="219"/>
      <c r="AJ52" s="220"/>
      <c r="AK52" s="220"/>
      <c r="AL52" s="221"/>
      <c r="AM52" s="219"/>
      <c r="AN52" s="220"/>
      <c r="AO52" s="220"/>
      <c r="AP52" s="221"/>
      <c r="AQ52" s="228">
        <f>AE52+AI52+AM52</f>
        <v>4200</v>
      </c>
      <c r="AR52" s="269"/>
      <c r="AS52" s="269"/>
      <c r="AT52" s="229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64"/>
      <c r="J53" s="40"/>
      <c r="K53" s="6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43"/>
      <c r="Z53" s="67"/>
      <c r="AA53" s="40"/>
      <c r="AB53" s="40"/>
      <c r="AC53" s="40"/>
      <c r="AD53" s="41"/>
      <c r="AE53" s="103"/>
      <c r="AF53" s="104"/>
      <c r="AG53" s="104"/>
      <c r="AH53" s="106"/>
      <c r="AI53" s="45"/>
      <c r="AJ53" s="46"/>
      <c r="AK53" s="46"/>
      <c r="AL53" s="47"/>
      <c r="AM53" s="45"/>
      <c r="AN53" s="46"/>
      <c r="AO53" s="46"/>
      <c r="AP53" s="47"/>
      <c r="AQ53" s="228"/>
      <c r="AR53" s="269"/>
      <c r="AS53" s="269"/>
      <c r="AT53" s="229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 t="s">
        <v>358</v>
      </c>
      <c r="E54" s="40"/>
      <c r="F54" s="40"/>
      <c r="G54" s="40"/>
      <c r="H54" s="40"/>
      <c r="I54" s="263">
        <f>AV54</f>
        <v>5000</v>
      </c>
      <c r="J54" s="264"/>
      <c r="K54" s="265"/>
      <c r="L54" s="40" t="s">
        <v>77</v>
      </c>
      <c r="M54" s="40">
        <v>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 t="s">
        <v>26</v>
      </c>
      <c r="Y54" s="269">
        <f>I54*M54</f>
        <v>5000</v>
      </c>
      <c r="Z54" s="235"/>
      <c r="AA54" s="40"/>
      <c r="AB54" s="40"/>
      <c r="AC54" s="40"/>
      <c r="AD54" s="41"/>
      <c r="AE54" s="225">
        <f>Y54</f>
        <v>5000</v>
      </c>
      <c r="AF54" s="226"/>
      <c r="AG54" s="226"/>
      <c r="AH54" s="283"/>
      <c r="AI54" s="45"/>
      <c r="AJ54" s="46"/>
      <c r="AK54" s="46"/>
      <c r="AL54" s="47"/>
      <c r="AM54" s="45"/>
      <c r="AN54" s="46"/>
      <c r="AO54" s="46"/>
      <c r="AP54" s="47"/>
      <c r="AQ54" s="228">
        <f>AE54+AI54+AM54</f>
        <v>5000</v>
      </c>
      <c r="AR54" s="269"/>
      <c r="AS54" s="269"/>
      <c r="AT54" s="229"/>
      <c r="AU54" s="49" t="s">
        <v>359</v>
      </c>
      <c r="AV54" s="282">
        <v>5000</v>
      </c>
      <c r="AW54" s="262"/>
      <c r="AX54" s="51" t="s">
        <v>360</v>
      </c>
      <c r="AY54" s="56" t="s">
        <v>361</v>
      </c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83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89"/>
      <c r="AV55" s="74"/>
      <c r="AW55" s="74"/>
      <c r="AX55" s="74"/>
      <c r="AY55" s="90"/>
    </row>
    <row r="56" spans="1:51" ht="12">
      <c r="A56" s="60"/>
      <c r="B56" s="40"/>
      <c r="C56" s="40"/>
      <c r="D56" s="40" t="s">
        <v>362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1"/>
      <c r="Y56" s="269"/>
      <c r="Z56" s="235"/>
      <c r="AA56" s="40"/>
      <c r="AB56" s="40"/>
      <c r="AC56" s="40"/>
      <c r="AD56" s="41"/>
      <c r="AE56" s="245"/>
      <c r="AF56" s="261"/>
      <c r="AG56" s="261"/>
      <c r="AH56" s="274"/>
      <c r="AI56" s="219"/>
      <c r="AJ56" s="220"/>
      <c r="AK56" s="220"/>
      <c r="AL56" s="221"/>
      <c r="AM56" s="219"/>
      <c r="AN56" s="220"/>
      <c r="AO56" s="220"/>
      <c r="AP56" s="221"/>
      <c r="AQ56" s="228"/>
      <c r="AR56" s="269"/>
      <c r="AS56" s="269"/>
      <c r="AT56" s="229"/>
      <c r="AU56" s="49" t="s">
        <v>97</v>
      </c>
      <c r="AV56" s="51" t="s">
        <v>463</v>
      </c>
      <c r="AW56" s="51"/>
      <c r="AX56" s="51"/>
      <c r="AY56" s="48"/>
    </row>
    <row r="57" spans="1:51" ht="12">
      <c r="A57" s="60"/>
      <c r="B57" s="40"/>
      <c r="C57" s="40"/>
      <c r="D57" s="40"/>
      <c r="E57" s="40" t="s">
        <v>93</v>
      </c>
      <c r="F57" s="40"/>
      <c r="G57" s="40"/>
      <c r="H57" s="40"/>
      <c r="I57" s="216">
        <f>AU47</f>
        <v>5.04</v>
      </c>
      <c r="J57" s="203"/>
      <c r="K57" s="204"/>
      <c r="L57" s="61" t="s">
        <v>39</v>
      </c>
      <c r="M57" s="40">
        <v>1000</v>
      </c>
      <c r="N57" s="40" t="s">
        <v>77</v>
      </c>
      <c r="O57" s="40">
        <f>K44</f>
        <v>12</v>
      </c>
      <c r="P57" s="40" t="s">
        <v>77</v>
      </c>
      <c r="Q57" s="264">
        <f>AW58+AW61</f>
        <v>2.2</v>
      </c>
      <c r="R57" s="264"/>
      <c r="S57" s="40" t="s">
        <v>77</v>
      </c>
      <c r="T57" s="263">
        <f>인건비!M10</f>
        <v>55252</v>
      </c>
      <c r="U57" s="265"/>
      <c r="V57" s="265"/>
      <c r="W57" s="40"/>
      <c r="X57" s="61" t="s">
        <v>26</v>
      </c>
      <c r="Y57" s="269">
        <f>I57/M57*O57*Q57*T57</f>
        <v>7351.610112000002</v>
      </c>
      <c r="Z57" s="235"/>
      <c r="AA57" s="40"/>
      <c r="AB57" s="40"/>
      <c r="AC57" s="40"/>
      <c r="AD57" s="41"/>
      <c r="AE57" s="245"/>
      <c r="AF57" s="261"/>
      <c r="AG57" s="261"/>
      <c r="AH57" s="274"/>
      <c r="AI57" s="219">
        <f>Y57</f>
        <v>7351.610112000002</v>
      </c>
      <c r="AJ57" s="220"/>
      <c r="AK57" s="220"/>
      <c r="AL57" s="221"/>
      <c r="AM57" s="219"/>
      <c r="AN57" s="220"/>
      <c r="AO57" s="220"/>
      <c r="AP57" s="221"/>
      <c r="AQ57" s="228">
        <f>AE57+AI57+AM57</f>
        <v>7351.610112000002</v>
      </c>
      <c r="AR57" s="269"/>
      <c r="AS57" s="269"/>
      <c r="AT57" s="229"/>
      <c r="AU57" s="49" t="s">
        <v>95</v>
      </c>
      <c r="AV57" s="51"/>
      <c r="AW57" s="51">
        <v>1.4</v>
      </c>
      <c r="AX57" s="51" t="s">
        <v>98</v>
      </c>
      <c r="AY57" s="48"/>
    </row>
    <row r="58" spans="1:51" ht="12">
      <c r="A58" s="60"/>
      <c r="B58" s="40"/>
      <c r="C58" s="40"/>
      <c r="D58" s="40"/>
      <c r="E58" s="40" t="s">
        <v>100</v>
      </c>
      <c r="F58" s="40"/>
      <c r="G58" s="40"/>
      <c r="H58" s="40"/>
      <c r="I58" s="216">
        <f>AU47</f>
        <v>5.04</v>
      </c>
      <c r="J58" s="203"/>
      <c r="K58" s="204"/>
      <c r="L58" s="61" t="s">
        <v>39</v>
      </c>
      <c r="M58" s="40">
        <v>1000</v>
      </c>
      <c r="N58" s="40" t="s">
        <v>77</v>
      </c>
      <c r="O58" s="40">
        <f>K44</f>
        <v>12</v>
      </c>
      <c r="P58" s="40" t="s">
        <v>77</v>
      </c>
      <c r="Q58" s="264">
        <f>AW57+AW60</f>
        <v>3.8</v>
      </c>
      <c r="R58" s="264"/>
      <c r="S58" s="40" t="s">
        <v>77</v>
      </c>
      <c r="T58" s="263">
        <f>인건비!M18</f>
        <v>97389</v>
      </c>
      <c r="U58" s="265"/>
      <c r="V58" s="265"/>
      <c r="W58" s="40"/>
      <c r="X58" s="61" t="s">
        <v>26</v>
      </c>
      <c r="Y58" s="269">
        <f>I58/M58*O58*Q58*T58</f>
        <v>22382.329536</v>
      </c>
      <c r="Z58" s="235"/>
      <c r="AA58" s="40"/>
      <c r="AB58" s="40"/>
      <c r="AC58" s="40"/>
      <c r="AD58" s="41"/>
      <c r="AE58" s="245"/>
      <c r="AF58" s="261"/>
      <c r="AG58" s="261"/>
      <c r="AH58" s="274"/>
      <c r="AI58" s="219">
        <f>Y58</f>
        <v>22382.329536</v>
      </c>
      <c r="AJ58" s="220"/>
      <c r="AK58" s="220"/>
      <c r="AL58" s="221"/>
      <c r="AM58" s="219"/>
      <c r="AN58" s="220"/>
      <c r="AO58" s="220"/>
      <c r="AP58" s="221"/>
      <c r="AQ58" s="228">
        <f>AE58+AI58+AM58</f>
        <v>22382.329536</v>
      </c>
      <c r="AR58" s="269"/>
      <c r="AS58" s="269"/>
      <c r="AT58" s="229"/>
      <c r="AU58" s="49" t="s">
        <v>96</v>
      </c>
      <c r="AV58" s="51"/>
      <c r="AW58" s="51">
        <v>0.9</v>
      </c>
      <c r="AX58" s="51" t="s">
        <v>98</v>
      </c>
      <c r="AY58" s="48"/>
    </row>
    <row r="59" spans="1:51" ht="12">
      <c r="A59" s="6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61"/>
      <c r="Y59" s="192"/>
      <c r="Z59" s="193"/>
      <c r="AA59" s="40"/>
      <c r="AB59" s="40"/>
      <c r="AC59" s="40"/>
      <c r="AD59" s="41"/>
      <c r="AE59" s="245"/>
      <c r="AF59" s="261"/>
      <c r="AG59" s="261"/>
      <c r="AH59" s="274"/>
      <c r="AI59" s="219"/>
      <c r="AJ59" s="220"/>
      <c r="AK59" s="220"/>
      <c r="AL59" s="221"/>
      <c r="AM59" s="219"/>
      <c r="AN59" s="220"/>
      <c r="AO59" s="220"/>
      <c r="AP59" s="221"/>
      <c r="AQ59" s="228"/>
      <c r="AR59" s="269"/>
      <c r="AS59" s="269"/>
      <c r="AT59" s="229"/>
      <c r="AU59" s="49" t="s">
        <v>94</v>
      </c>
      <c r="AV59" s="51"/>
      <c r="AW59" s="51"/>
      <c r="AX59" s="51"/>
      <c r="AY59" s="48"/>
    </row>
    <row r="60" spans="1:51" ht="12">
      <c r="A60" s="60"/>
      <c r="B60" s="40"/>
      <c r="C60" s="40"/>
      <c r="D60" s="40" t="s">
        <v>364</v>
      </c>
      <c r="E60" s="40"/>
      <c r="F60" s="40"/>
      <c r="G60" s="40"/>
      <c r="H60" s="40"/>
      <c r="I60" s="40"/>
      <c r="J60" s="40"/>
      <c r="K60" s="40">
        <v>3</v>
      </c>
      <c r="L60" s="40" t="s">
        <v>28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1"/>
      <c r="Y60" s="192"/>
      <c r="Z60" s="193"/>
      <c r="AA60" s="40"/>
      <c r="AB60" s="40"/>
      <c r="AC60" s="40"/>
      <c r="AD60" s="41"/>
      <c r="AE60" s="245"/>
      <c r="AF60" s="261"/>
      <c r="AG60" s="261"/>
      <c r="AH60" s="274"/>
      <c r="AI60" s="219"/>
      <c r="AJ60" s="220"/>
      <c r="AK60" s="220"/>
      <c r="AL60" s="221"/>
      <c r="AM60" s="219"/>
      <c r="AN60" s="220"/>
      <c r="AO60" s="220"/>
      <c r="AP60" s="221"/>
      <c r="AQ60" s="228"/>
      <c r="AR60" s="269"/>
      <c r="AS60" s="269"/>
      <c r="AT60" s="229"/>
      <c r="AU60" s="49" t="s">
        <v>95</v>
      </c>
      <c r="AV60" s="51"/>
      <c r="AW60" s="51">
        <v>2.4</v>
      </c>
      <c r="AX60" s="51" t="s">
        <v>98</v>
      </c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216">
        <f>SUM(AE46:AH52)</f>
        <v>37499.04</v>
      </c>
      <c r="J61" s="203"/>
      <c r="K61" s="204"/>
      <c r="L61" s="40" t="s">
        <v>77</v>
      </c>
      <c r="M61" s="40">
        <f>K60/100</f>
        <v>0.03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 t="s">
        <v>26</v>
      </c>
      <c r="Y61" s="269">
        <f>I61*M61</f>
        <v>1124.9712</v>
      </c>
      <c r="Z61" s="235"/>
      <c r="AA61" s="40"/>
      <c r="AB61" s="40"/>
      <c r="AC61" s="40"/>
      <c r="AD61" s="41"/>
      <c r="AE61" s="225">
        <f>Y61</f>
        <v>1124.9712</v>
      </c>
      <c r="AF61" s="226"/>
      <c r="AG61" s="226"/>
      <c r="AH61" s="287"/>
      <c r="AI61" s="219"/>
      <c r="AJ61" s="220"/>
      <c r="AK61" s="220"/>
      <c r="AL61" s="221"/>
      <c r="AM61" s="219"/>
      <c r="AN61" s="220"/>
      <c r="AO61" s="220"/>
      <c r="AP61" s="221"/>
      <c r="AQ61" s="228">
        <f>AE61+AI61+AM61</f>
        <v>1124.9712</v>
      </c>
      <c r="AR61" s="269"/>
      <c r="AS61" s="269"/>
      <c r="AT61" s="229"/>
      <c r="AU61" s="49" t="s">
        <v>96</v>
      </c>
      <c r="AV61" s="51"/>
      <c r="AW61" s="51">
        <v>1.3</v>
      </c>
      <c r="AX61" s="51" t="s">
        <v>98</v>
      </c>
      <c r="AY61" s="48"/>
    </row>
    <row r="62" spans="1:51" ht="12">
      <c r="A62" s="6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9"/>
      <c r="Z62" s="235"/>
      <c r="AA62" s="40"/>
      <c r="AB62" s="40"/>
      <c r="AC62" s="40"/>
      <c r="AD62" s="41"/>
      <c r="AE62" s="245"/>
      <c r="AF62" s="261"/>
      <c r="AG62" s="261"/>
      <c r="AH62" s="274"/>
      <c r="AI62" s="219"/>
      <c r="AJ62" s="220"/>
      <c r="AK62" s="220"/>
      <c r="AL62" s="221"/>
      <c r="AM62" s="219"/>
      <c r="AN62" s="220"/>
      <c r="AO62" s="220"/>
      <c r="AP62" s="221"/>
      <c r="AQ62" s="228"/>
      <c r="AR62" s="269"/>
      <c r="AS62" s="269"/>
      <c r="AT62" s="229"/>
      <c r="AU62" s="39"/>
      <c r="AV62" s="40"/>
      <c r="AW62" s="40"/>
      <c r="AX62" s="40"/>
      <c r="AY62" s="48"/>
    </row>
    <row r="63" spans="1:51" ht="12">
      <c r="A63" s="69"/>
      <c r="B63" s="33"/>
      <c r="C63" s="33"/>
      <c r="D63" s="33"/>
      <c r="E63" s="244" t="s">
        <v>76</v>
      </c>
      <c r="F63" s="244"/>
      <c r="G63" s="24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5"/>
      <c r="Y63" s="272"/>
      <c r="Z63" s="297"/>
      <c r="AA63" s="33"/>
      <c r="AB63" s="33"/>
      <c r="AC63" s="33"/>
      <c r="AD63" s="34"/>
      <c r="AE63" s="288">
        <f>SUM(AE46:AH61)</f>
        <v>43624.0112</v>
      </c>
      <c r="AF63" s="289"/>
      <c r="AG63" s="289"/>
      <c r="AH63" s="290"/>
      <c r="AI63" s="291">
        <f>SUM(AI57:AL58)</f>
        <v>29733.939648000003</v>
      </c>
      <c r="AJ63" s="292"/>
      <c r="AK63" s="292"/>
      <c r="AL63" s="293"/>
      <c r="AM63" s="291"/>
      <c r="AN63" s="292"/>
      <c r="AO63" s="292"/>
      <c r="AP63" s="293"/>
      <c r="AQ63" s="271">
        <f>AE63+AI63+AM63</f>
        <v>73357.95084800001</v>
      </c>
      <c r="AR63" s="272"/>
      <c r="AS63" s="272"/>
      <c r="AT63" s="273"/>
      <c r="AU63" s="32"/>
      <c r="AV63" s="33"/>
      <c r="AW63" s="33"/>
      <c r="AX63" s="33"/>
      <c r="AY63" s="55"/>
    </row>
    <row r="64" spans="1:51" ht="12">
      <c r="A64" s="6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9"/>
      <c r="Z64" s="235"/>
      <c r="AA64" s="40"/>
      <c r="AB64" s="40"/>
      <c r="AC64" s="40"/>
      <c r="AD64" s="41"/>
      <c r="AE64" s="245"/>
      <c r="AF64" s="261"/>
      <c r="AG64" s="261"/>
      <c r="AH64" s="274"/>
      <c r="AI64" s="219"/>
      <c r="AJ64" s="220"/>
      <c r="AK64" s="220"/>
      <c r="AL64" s="221"/>
      <c r="AM64" s="219"/>
      <c r="AN64" s="220"/>
      <c r="AO64" s="220"/>
      <c r="AP64" s="221"/>
      <c r="AQ64" s="228"/>
      <c r="AR64" s="269"/>
      <c r="AS64" s="269"/>
      <c r="AT64" s="229"/>
      <c r="AU64" s="39"/>
      <c r="AV64" s="40"/>
      <c r="AW64" s="40"/>
      <c r="AX64" s="40"/>
      <c r="AY64" s="48"/>
    </row>
    <row r="65" spans="1:51" ht="12">
      <c r="A65" s="60"/>
      <c r="B65" s="40" t="s">
        <v>147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87</v>
      </c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9"/>
      <c r="Z65" s="235"/>
      <c r="AA65" s="40"/>
      <c r="AB65" s="40"/>
      <c r="AC65" s="40"/>
      <c r="AD65" s="41"/>
      <c r="AE65" s="245"/>
      <c r="AF65" s="261"/>
      <c r="AG65" s="261"/>
      <c r="AH65" s="274"/>
      <c r="AI65" s="219"/>
      <c r="AJ65" s="220"/>
      <c r="AK65" s="220"/>
      <c r="AL65" s="221"/>
      <c r="AM65" s="219"/>
      <c r="AN65" s="220"/>
      <c r="AO65" s="220"/>
      <c r="AP65" s="221"/>
      <c r="AQ65" s="228"/>
      <c r="AR65" s="269"/>
      <c r="AS65" s="269"/>
      <c r="AT65" s="229"/>
      <c r="AU65" s="39"/>
      <c r="AV65" s="40"/>
      <c r="AW65" s="40"/>
      <c r="AX65" s="40"/>
      <c r="AY65" s="48"/>
    </row>
    <row r="66" spans="1:51" ht="12">
      <c r="A66" s="60"/>
      <c r="B66" s="40"/>
      <c r="C66" s="40"/>
      <c r="D66" s="40" t="s">
        <v>466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61"/>
      <c r="Y66" s="269"/>
      <c r="Z66" s="235"/>
      <c r="AA66" s="40"/>
      <c r="AB66" s="40"/>
      <c r="AC66" s="40"/>
      <c r="AD66" s="41"/>
      <c r="AE66" s="245"/>
      <c r="AF66" s="261"/>
      <c r="AG66" s="261"/>
      <c r="AH66" s="274"/>
      <c r="AI66" s="219"/>
      <c r="AJ66" s="220"/>
      <c r="AK66" s="220"/>
      <c r="AL66" s="221"/>
      <c r="AM66" s="219"/>
      <c r="AN66" s="220"/>
      <c r="AO66" s="220"/>
      <c r="AP66" s="221"/>
      <c r="AQ66" s="228"/>
      <c r="AR66" s="269"/>
      <c r="AS66" s="269"/>
      <c r="AT66" s="229"/>
      <c r="AU66" s="39"/>
      <c r="AV66" s="40"/>
      <c r="AW66" s="40"/>
      <c r="AX66" s="40"/>
      <c r="AY66" s="48"/>
    </row>
    <row r="67" spans="1:51" ht="12">
      <c r="A67" s="60"/>
      <c r="B67" s="40"/>
      <c r="C67" s="40"/>
      <c r="D67" s="40"/>
      <c r="E67" s="40" t="s">
        <v>88</v>
      </c>
      <c r="F67" s="40"/>
      <c r="G67" s="40"/>
      <c r="H67" s="40"/>
      <c r="I67" s="263">
        <f>재료비!D13</f>
        <v>5000</v>
      </c>
      <c r="J67" s="264"/>
      <c r="K67" s="265"/>
      <c r="L67" s="40" t="s">
        <v>77</v>
      </c>
      <c r="M67" s="62">
        <v>1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 t="s">
        <v>26</v>
      </c>
      <c r="Y67" s="269">
        <f>I67*M67</f>
        <v>5000</v>
      </c>
      <c r="Z67" s="235"/>
      <c r="AA67" s="40"/>
      <c r="AB67" s="40"/>
      <c r="AC67" s="40"/>
      <c r="AD67" s="41"/>
      <c r="AE67" s="225">
        <f>Y67</f>
        <v>5000</v>
      </c>
      <c r="AF67" s="226"/>
      <c r="AG67" s="226"/>
      <c r="AH67" s="287"/>
      <c r="AI67" s="219"/>
      <c r="AJ67" s="220"/>
      <c r="AK67" s="220"/>
      <c r="AL67" s="221"/>
      <c r="AM67" s="219"/>
      <c r="AN67" s="220"/>
      <c r="AO67" s="220"/>
      <c r="AP67" s="221"/>
      <c r="AQ67" s="228">
        <f>AE67+AI67+AM67</f>
        <v>5000</v>
      </c>
      <c r="AR67" s="269"/>
      <c r="AS67" s="269"/>
      <c r="AT67" s="229"/>
      <c r="AU67" s="39"/>
      <c r="AV67" s="40"/>
      <c r="AW67" s="40"/>
      <c r="AX67" s="40"/>
      <c r="AY67" s="48"/>
    </row>
    <row r="68" spans="1:51" ht="12">
      <c r="A68" s="60"/>
      <c r="B68" s="40"/>
      <c r="C68" s="40"/>
      <c r="D68" s="40"/>
      <c r="E68" s="40"/>
      <c r="F68" s="40"/>
      <c r="G68" s="40"/>
      <c r="H68" s="40"/>
      <c r="I68" s="64"/>
      <c r="J68" s="40"/>
      <c r="K68" s="65"/>
      <c r="L68" s="40"/>
      <c r="M68" s="62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/>
      <c r="Y68" s="43"/>
      <c r="Z68" s="67"/>
      <c r="AA68" s="40"/>
      <c r="AB68" s="40"/>
      <c r="AC68" s="40"/>
      <c r="AD68" s="41"/>
      <c r="AE68" s="36"/>
      <c r="AF68" s="37"/>
      <c r="AG68" s="37"/>
      <c r="AH68" s="38"/>
      <c r="AI68" s="45"/>
      <c r="AJ68" s="46"/>
      <c r="AK68" s="46"/>
      <c r="AL68" s="47"/>
      <c r="AM68" s="45"/>
      <c r="AN68" s="46"/>
      <c r="AO68" s="46"/>
      <c r="AP68" s="47"/>
      <c r="AQ68" s="42"/>
      <c r="AR68" s="43"/>
      <c r="AS68" s="43"/>
      <c r="AT68" s="44"/>
      <c r="AU68" s="39"/>
      <c r="AV68" s="40"/>
      <c r="AW68" s="40"/>
      <c r="AX68" s="40"/>
      <c r="AY68" s="48"/>
    </row>
    <row r="69" spans="1:51" ht="12">
      <c r="A69" s="60"/>
      <c r="B69" s="40"/>
      <c r="C69" s="40"/>
      <c r="D69" s="40" t="s">
        <v>104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1"/>
      <c r="Y69" s="269"/>
      <c r="Z69" s="235"/>
      <c r="AA69" s="40"/>
      <c r="AB69" s="40"/>
      <c r="AC69" s="40"/>
      <c r="AD69" s="41"/>
      <c r="AE69" s="245"/>
      <c r="AF69" s="261"/>
      <c r="AG69" s="261"/>
      <c r="AH69" s="274"/>
      <c r="AI69" s="219"/>
      <c r="AJ69" s="220"/>
      <c r="AK69" s="220"/>
      <c r="AL69" s="221"/>
      <c r="AM69" s="219"/>
      <c r="AN69" s="220"/>
      <c r="AO69" s="220"/>
      <c r="AP69" s="221"/>
      <c r="AQ69" s="228"/>
      <c r="AR69" s="269"/>
      <c r="AS69" s="269"/>
      <c r="AT69" s="229"/>
      <c r="AU69" s="39"/>
      <c r="AV69" s="40"/>
      <c r="AW69" s="40"/>
      <c r="AX69" s="40"/>
      <c r="AY69" s="48"/>
    </row>
    <row r="70" spans="1:51" ht="12">
      <c r="A70" s="60"/>
      <c r="B70" s="40"/>
      <c r="C70" s="40"/>
      <c r="D70" s="40"/>
      <c r="E70" s="40" t="s">
        <v>88</v>
      </c>
      <c r="F70" s="40"/>
      <c r="G70" s="40"/>
      <c r="H70" s="40"/>
      <c r="I70" s="263">
        <f>재료비!D14</f>
        <v>3500</v>
      </c>
      <c r="J70" s="264"/>
      <c r="K70" s="265"/>
      <c r="L70" s="40" t="s">
        <v>77</v>
      </c>
      <c r="M70" s="62">
        <v>1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26</v>
      </c>
      <c r="Y70" s="269">
        <f>I70*M70</f>
        <v>3500</v>
      </c>
      <c r="Z70" s="235"/>
      <c r="AA70" s="40"/>
      <c r="AB70" s="40"/>
      <c r="AC70" s="40"/>
      <c r="AD70" s="41"/>
      <c r="AE70" s="225">
        <f>Y70</f>
        <v>3500</v>
      </c>
      <c r="AF70" s="226"/>
      <c r="AG70" s="226"/>
      <c r="AH70" s="287"/>
      <c r="AI70" s="219"/>
      <c r="AJ70" s="220"/>
      <c r="AK70" s="220"/>
      <c r="AL70" s="221"/>
      <c r="AM70" s="219"/>
      <c r="AN70" s="220"/>
      <c r="AO70" s="220"/>
      <c r="AP70" s="221"/>
      <c r="AQ70" s="228">
        <f>AE70+AI70+AM70</f>
        <v>3500</v>
      </c>
      <c r="AR70" s="269"/>
      <c r="AS70" s="269"/>
      <c r="AT70" s="229"/>
      <c r="AU70" s="39"/>
      <c r="AV70" s="40"/>
      <c r="AW70" s="40"/>
      <c r="AX70" s="40"/>
      <c r="AY70" s="48"/>
    </row>
    <row r="71" spans="1:51" ht="12">
      <c r="A71" s="60"/>
      <c r="B71" s="40"/>
      <c r="C71" s="40"/>
      <c r="D71" s="40"/>
      <c r="E71" s="40"/>
      <c r="F71" s="40"/>
      <c r="G71" s="40"/>
      <c r="H71" s="40"/>
      <c r="I71" s="64"/>
      <c r="J71" s="40"/>
      <c r="K71" s="65"/>
      <c r="L71" s="40"/>
      <c r="M71" s="62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1"/>
      <c r="Y71" s="43"/>
      <c r="Z71" s="67"/>
      <c r="AA71" s="40"/>
      <c r="AB71" s="40"/>
      <c r="AC71" s="40"/>
      <c r="AD71" s="41"/>
      <c r="AE71" s="36"/>
      <c r="AF71" s="37"/>
      <c r="AG71" s="37"/>
      <c r="AH71" s="38"/>
      <c r="AI71" s="45"/>
      <c r="AJ71" s="46"/>
      <c r="AK71" s="46"/>
      <c r="AL71" s="47"/>
      <c r="AM71" s="45"/>
      <c r="AN71" s="46"/>
      <c r="AO71" s="46"/>
      <c r="AP71" s="47"/>
      <c r="AQ71" s="42"/>
      <c r="AR71" s="43"/>
      <c r="AS71" s="43"/>
      <c r="AT71" s="44"/>
      <c r="AU71" s="39"/>
      <c r="AV71" s="40"/>
      <c r="AW71" s="40"/>
      <c r="AX71" s="40"/>
      <c r="AY71" s="48"/>
    </row>
    <row r="72" spans="1:51" ht="12">
      <c r="A72" s="60"/>
      <c r="B72" s="40"/>
      <c r="C72" s="40"/>
      <c r="D72" s="40" t="s">
        <v>105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/>
      <c r="Y72" s="269"/>
      <c r="Z72" s="235"/>
      <c r="AA72" s="40"/>
      <c r="AB72" s="40"/>
      <c r="AC72" s="40"/>
      <c r="AD72" s="41"/>
      <c r="AE72" s="245"/>
      <c r="AF72" s="261"/>
      <c r="AG72" s="261"/>
      <c r="AH72" s="274"/>
      <c r="AI72" s="219"/>
      <c r="AJ72" s="220"/>
      <c r="AK72" s="220"/>
      <c r="AL72" s="221"/>
      <c r="AM72" s="219"/>
      <c r="AN72" s="220"/>
      <c r="AO72" s="220"/>
      <c r="AP72" s="221"/>
      <c r="AQ72" s="228"/>
      <c r="AR72" s="269"/>
      <c r="AS72" s="269"/>
      <c r="AT72" s="229"/>
      <c r="AU72" s="39"/>
      <c r="AV72" s="40"/>
      <c r="AW72" s="40"/>
      <c r="AX72" s="40"/>
      <c r="AY72" s="48"/>
    </row>
    <row r="73" spans="1:51" ht="12">
      <c r="A73" s="60"/>
      <c r="B73" s="40"/>
      <c r="C73" s="40"/>
      <c r="D73" s="40"/>
      <c r="E73" s="40" t="s">
        <v>109</v>
      </c>
      <c r="F73" s="40"/>
      <c r="G73" s="40"/>
      <c r="H73" s="40"/>
      <c r="I73" s="263">
        <f>인건비!M10</f>
        <v>55252</v>
      </c>
      <c r="J73" s="264"/>
      <c r="K73" s="265"/>
      <c r="L73" s="40" t="s">
        <v>77</v>
      </c>
      <c r="M73" s="40">
        <f>AW74</f>
        <v>0.02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61" t="s">
        <v>26</v>
      </c>
      <c r="Y73" s="269">
        <f>I73*M73</f>
        <v>1105.04</v>
      </c>
      <c r="Z73" s="235"/>
      <c r="AA73" s="40"/>
      <c r="AB73" s="40"/>
      <c r="AC73" s="40"/>
      <c r="AD73" s="41"/>
      <c r="AE73" s="245"/>
      <c r="AF73" s="261"/>
      <c r="AG73" s="261"/>
      <c r="AH73" s="274"/>
      <c r="AI73" s="219">
        <f>Y73</f>
        <v>1105.04</v>
      </c>
      <c r="AJ73" s="220"/>
      <c r="AK73" s="220"/>
      <c r="AL73" s="221"/>
      <c r="AM73" s="219"/>
      <c r="AN73" s="220"/>
      <c r="AO73" s="220"/>
      <c r="AP73" s="221"/>
      <c r="AQ73" s="228">
        <f>AE73+AI73+AM73</f>
        <v>1105.04</v>
      </c>
      <c r="AR73" s="269"/>
      <c r="AS73" s="269"/>
      <c r="AT73" s="229"/>
      <c r="AU73" s="49" t="s">
        <v>106</v>
      </c>
      <c r="AV73" s="40"/>
      <c r="AW73" s="40"/>
      <c r="AX73" s="40"/>
      <c r="AY73" s="48"/>
    </row>
    <row r="74" spans="1:51" ht="12">
      <c r="A74" s="60"/>
      <c r="B74" s="40"/>
      <c r="C74" s="40"/>
      <c r="D74" s="40"/>
      <c r="E74" s="40"/>
      <c r="F74" s="40"/>
      <c r="G74" s="40"/>
      <c r="H74" s="40"/>
      <c r="I74" s="64"/>
      <c r="J74" s="40"/>
      <c r="K74" s="65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/>
      <c r="Y74" s="43"/>
      <c r="Z74" s="67"/>
      <c r="AA74" s="40"/>
      <c r="AB74" s="40"/>
      <c r="AC74" s="40"/>
      <c r="AD74" s="41"/>
      <c r="AE74" s="36"/>
      <c r="AF74" s="37"/>
      <c r="AG74" s="37"/>
      <c r="AH74" s="38"/>
      <c r="AI74" s="45"/>
      <c r="AJ74" s="46"/>
      <c r="AK74" s="46"/>
      <c r="AL74" s="47"/>
      <c r="AM74" s="45"/>
      <c r="AN74" s="46"/>
      <c r="AO74" s="46"/>
      <c r="AP74" s="47"/>
      <c r="AQ74" s="42"/>
      <c r="AR74" s="43"/>
      <c r="AS74" s="43"/>
      <c r="AT74" s="44"/>
      <c r="AU74" s="49" t="s">
        <v>107</v>
      </c>
      <c r="AV74" s="51"/>
      <c r="AW74" s="51">
        <v>0.02</v>
      </c>
      <c r="AX74" s="51" t="s">
        <v>108</v>
      </c>
      <c r="AY74" s="56"/>
    </row>
    <row r="75" spans="1:51" ht="12">
      <c r="A75" s="60"/>
      <c r="B75" s="40"/>
      <c r="C75" s="40"/>
      <c r="D75" s="40" t="s">
        <v>110</v>
      </c>
      <c r="E75" s="40"/>
      <c r="F75" s="40"/>
      <c r="G75" s="40"/>
      <c r="H75" s="40"/>
      <c r="I75" s="40"/>
      <c r="J75" s="40"/>
      <c r="K75" s="40">
        <v>3</v>
      </c>
      <c r="L75" s="40" t="s">
        <v>28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269"/>
      <c r="Z75" s="235"/>
      <c r="AA75" s="40"/>
      <c r="AB75" s="40"/>
      <c r="AC75" s="40"/>
      <c r="AD75" s="41"/>
      <c r="AE75" s="245"/>
      <c r="AF75" s="261"/>
      <c r="AG75" s="261"/>
      <c r="AH75" s="274"/>
      <c r="AI75" s="219"/>
      <c r="AJ75" s="220"/>
      <c r="AK75" s="220"/>
      <c r="AL75" s="221"/>
      <c r="AM75" s="219"/>
      <c r="AN75" s="220"/>
      <c r="AO75" s="220"/>
      <c r="AP75" s="221"/>
      <c r="AQ75" s="228"/>
      <c r="AR75" s="269"/>
      <c r="AS75" s="269"/>
      <c r="AT75" s="229"/>
      <c r="AU75" s="39"/>
      <c r="AV75" s="40"/>
      <c r="AW75" s="40"/>
      <c r="AX75" s="40"/>
      <c r="AY75" s="48"/>
    </row>
    <row r="76" spans="1:51" ht="12">
      <c r="A76" s="60"/>
      <c r="B76" s="40"/>
      <c r="C76" s="40"/>
      <c r="D76" s="40"/>
      <c r="E76" s="40"/>
      <c r="F76" s="40"/>
      <c r="G76" s="40"/>
      <c r="H76" s="40"/>
      <c r="I76" s="298">
        <f>SUM(AE67:AH70)</f>
        <v>8500</v>
      </c>
      <c r="J76" s="263"/>
      <c r="K76" s="299"/>
      <c r="L76" s="40" t="s">
        <v>77</v>
      </c>
      <c r="M76" s="40">
        <f>K75/100</f>
        <v>0.03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26</v>
      </c>
      <c r="Y76" s="269">
        <f>I76*M76</f>
        <v>255</v>
      </c>
      <c r="Z76" s="235"/>
      <c r="AA76" s="40"/>
      <c r="AB76" s="40"/>
      <c r="AC76" s="40"/>
      <c r="AD76" s="41"/>
      <c r="AE76" s="245">
        <f>Y76</f>
        <v>255</v>
      </c>
      <c r="AF76" s="261"/>
      <c r="AG76" s="261"/>
      <c r="AH76" s="274"/>
      <c r="AI76" s="219"/>
      <c r="AJ76" s="220"/>
      <c r="AK76" s="220"/>
      <c r="AL76" s="221"/>
      <c r="AM76" s="219"/>
      <c r="AN76" s="220"/>
      <c r="AO76" s="220"/>
      <c r="AP76" s="221"/>
      <c r="AQ76" s="228">
        <f>AE76+AI76+AM76</f>
        <v>255</v>
      </c>
      <c r="AR76" s="269"/>
      <c r="AS76" s="269"/>
      <c r="AT76" s="229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245"/>
      <c r="AF77" s="261"/>
      <c r="AG77" s="261"/>
      <c r="AH77" s="274"/>
      <c r="AI77" s="219"/>
      <c r="AJ77" s="220"/>
      <c r="AK77" s="220"/>
      <c r="AL77" s="221"/>
      <c r="AM77" s="219"/>
      <c r="AN77" s="220"/>
      <c r="AO77" s="220"/>
      <c r="AP77" s="221"/>
      <c r="AQ77" s="228"/>
      <c r="AR77" s="269"/>
      <c r="AS77" s="269"/>
      <c r="AT77" s="229"/>
      <c r="AU77" s="39"/>
      <c r="AV77" s="40"/>
      <c r="AW77" s="40"/>
      <c r="AX77" s="40"/>
      <c r="AY77" s="48"/>
    </row>
    <row r="78" spans="1:51" ht="12">
      <c r="A78" s="69"/>
      <c r="B78" s="33"/>
      <c r="C78" s="33"/>
      <c r="D78" s="33"/>
      <c r="E78" s="244" t="s">
        <v>76</v>
      </c>
      <c r="F78" s="244"/>
      <c r="G78" s="24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200">
        <f>SUM(AE67:AH76)</f>
        <v>8755</v>
      </c>
      <c r="AF78" s="187"/>
      <c r="AG78" s="187"/>
      <c r="AH78" s="294"/>
      <c r="AI78" s="291">
        <f>SUM(AI73:AL77)</f>
        <v>1105.04</v>
      </c>
      <c r="AJ78" s="292"/>
      <c r="AK78" s="292"/>
      <c r="AL78" s="293"/>
      <c r="AM78" s="291"/>
      <c r="AN78" s="292"/>
      <c r="AO78" s="292"/>
      <c r="AP78" s="293"/>
      <c r="AQ78" s="271">
        <f>AE78+AI78+AM78</f>
        <v>9860.04</v>
      </c>
      <c r="AR78" s="272"/>
      <c r="AS78" s="272"/>
      <c r="AT78" s="273"/>
      <c r="AU78" s="32"/>
      <c r="AV78" s="33"/>
      <c r="AW78" s="33"/>
      <c r="AX78" s="33"/>
      <c r="AY78" s="55"/>
    </row>
    <row r="79" spans="1:51" ht="12">
      <c r="A79" s="6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45"/>
      <c r="AF79" s="261"/>
      <c r="AG79" s="261"/>
      <c r="AH79" s="274"/>
      <c r="AI79" s="219"/>
      <c r="AJ79" s="220"/>
      <c r="AK79" s="220"/>
      <c r="AL79" s="221"/>
      <c r="AM79" s="219"/>
      <c r="AN79" s="220"/>
      <c r="AO79" s="220"/>
      <c r="AP79" s="221"/>
      <c r="AQ79" s="228"/>
      <c r="AR79" s="269"/>
      <c r="AS79" s="269"/>
      <c r="AT79" s="229"/>
      <c r="AU79" s="39"/>
      <c r="AV79" s="40"/>
      <c r="AW79" s="40"/>
      <c r="AX79" s="40"/>
      <c r="AY79" s="48"/>
    </row>
    <row r="80" spans="1:51" ht="14.25">
      <c r="A80" s="60"/>
      <c r="B80" s="40" t="s">
        <v>146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45"/>
      <c r="AF80" s="261"/>
      <c r="AG80" s="261"/>
      <c r="AH80" s="274"/>
      <c r="AI80" s="219"/>
      <c r="AJ80" s="220"/>
      <c r="AK80" s="220"/>
      <c r="AL80" s="221"/>
      <c r="AM80" s="219"/>
      <c r="AN80" s="220"/>
      <c r="AO80" s="220"/>
      <c r="AP80" s="221"/>
      <c r="AQ80" s="228"/>
      <c r="AR80" s="269"/>
      <c r="AS80" s="269"/>
      <c r="AT80" s="229"/>
      <c r="AU80" s="39"/>
      <c r="AV80" s="40"/>
      <c r="AW80" s="40"/>
      <c r="AX80" s="40"/>
      <c r="AY80" s="48"/>
    </row>
    <row r="81" spans="1:51" ht="14.25">
      <c r="A81" s="60"/>
      <c r="B81" s="40"/>
      <c r="C81" s="40"/>
      <c r="D81" s="40"/>
      <c r="E81" s="40"/>
      <c r="F81" s="40" t="s">
        <v>116</v>
      </c>
      <c r="G81" s="40"/>
      <c r="H81" s="40"/>
      <c r="I81" s="40" t="s">
        <v>112</v>
      </c>
      <c r="J81" s="40"/>
      <c r="K81" s="40" t="s">
        <v>464</v>
      </c>
      <c r="L81" s="40"/>
      <c r="M81" s="40"/>
      <c r="N81" s="40"/>
      <c r="O81" s="40"/>
      <c r="P81" s="40" t="s">
        <v>77</v>
      </c>
      <c r="Q81" s="40">
        <f>K44</f>
        <v>12</v>
      </c>
      <c r="R81" s="40" t="s">
        <v>77</v>
      </c>
      <c r="S81" s="264">
        <v>1.02</v>
      </c>
      <c r="T81" s="264"/>
      <c r="U81" s="40"/>
      <c r="V81" s="61" t="s">
        <v>26</v>
      </c>
      <c r="W81" s="300">
        <f>(0.105^2-0.029^2)*3.14/4*1.02*K44</f>
        <v>0.09785194559999999</v>
      </c>
      <c r="X81" s="300"/>
      <c r="Y81" s="40" t="s">
        <v>36</v>
      </c>
      <c r="Z81" s="40"/>
      <c r="AA81" s="40"/>
      <c r="AB81" s="40"/>
      <c r="AC81" s="40"/>
      <c r="AD81" s="41"/>
      <c r="AE81" s="245"/>
      <c r="AF81" s="261"/>
      <c r="AG81" s="261"/>
      <c r="AH81" s="274"/>
      <c r="AI81" s="219"/>
      <c r="AJ81" s="220"/>
      <c r="AK81" s="220"/>
      <c r="AL81" s="221"/>
      <c r="AM81" s="219"/>
      <c r="AN81" s="220"/>
      <c r="AO81" s="220"/>
      <c r="AP81" s="221"/>
      <c r="AQ81" s="228"/>
      <c r="AR81" s="269"/>
      <c r="AS81" s="269"/>
      <c r="AT81" s="229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 t="s">
        <v>113</v>
      </c>
      <c r="G82" s="40"/>
      <c r="H82" s="40"/>
      <c r="I82" s="40"/>
      <c r="J82" s="40"/>
      <c r="K82" s="40"/>
      <c r="L82" s="40"/>
      <c r="M82" s="40"/>
      <c r="N82" s="61" t="s">
        <v>26</v>
      </c>
      <c r="O82" s="207">
        <v>1257</v>
      </c>
      <c r="P82" s="265"/>
      <c r="Q82" s="40" t="s">
        <v>115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245"/>
      <c r="AF82" s="261"/>
      <c r="AG82" s="261"/>
      <c r="AH82" s="274"/>
      <c r="AI82" s="219"/>
      <c r="AJ82" s="220"/>
      <c r="AK82" s="220"/>
      <c r="AL82" s="221"/>
      <c r="AM82" s="219"/>
      <c r="AN82" s="220"/>
      <c r="AO82" s="220"/>
      <c r="AP82" s="221"/>
      <c r="AQ82" s="228"/>
      <c r="AR82" s="269"/>
      <c r="AS82" s="269"/>
      <c r="AT82" s="229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 t="s">
        <v>114</v>
      </c>
      <c r="G83" s="40"/>
      <c r="H83" s="40"/>
      <c r="I83" s="40"/>
      <c r="J83" s="40"/>
      <c r="K83" s="206">
        <v>0.01</v>
      </c>
      <c r="L83" s="265"/>
      <c r="M83" s="40"/>
      <c r="N83" s="61" t="s">
        <v>26</v>
      </c>
      <c r="O83" s="208">
        <f>O82*1/100</f>
        <v>12.57</v>
      </c>
      <c r="P83" s="209"/>
      <c r="Q83" s="40" t="s">
        <v>115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45"/>
      <c r="AF83" s="261"/>
      <c r="AG83" s="261"/>
      <c r="AH83" s="274"/>
      <c r="AI83" s="219"/>
      <c r="AJ83" s="220"/>
      <c r="AK83" s="220"/>
      <c r="AL83" s="221"/>
      <c r="AM83" s="219"/>
      <c r="AN83" s="220"/>
      <c r="AO83" s="220"/>
      <c r="AP83" s="221"/>
      <c r="AQ83" s="228"/>
      <c r="AR83" s="269"/>
      <c r="AS83" s="269"/>
      <c r="AT83" s="229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 t="s">
        <v>121</v>
      </c>
      <c r="E84" s="40" t="s">
        <v>118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45"/>
      <c r="AF84" s="261"/>
      <c r="AG84" s="261"/>
      <c r="AH84" s="274"/>
      <c r="AI84" s="219"/>
      <c r="AJ84" s="220"/>
      <c r="AK84" s="220"/>
      <c r="AL84" s="221"/>
      <c r="AM84" s="219"/>
      <c r="AN84" s="220"/>
      <c r="AO84" s="220"/>
      <c r="AP84" s="221"/>
      <c r="AQ84" s="228"/>
      <c r="AR84" s="269"/>
      <c r="AS84" s="269"/>
      <c r="AT84" s="229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 t="s">
        <v>119</v>
      </c>
      <c r="F85" s="40"/>
      <c r="G85" s="40"/>
      <c r="H85" s="40"/>
      <c r="I85" s="263">
        <f>재료비!D8</f>
        <v>79.2</v>
      </c>
      <c r="J85" s="264"/>
      <c r="K85" s="265"/>
      <c r="L85" s="40" t="s">
        <v>77</v>
      </c>
      <c r="M85" s="40">
        <f>O82</f>
        <v>1257</v>
      </c>
      <c r="N85" s="40" t="s">
        <v>77</v>
      </c>
      <c r="O85" s="205">
        <f>W81</f>
        <v>0.09785194559999999</v>
      </c>
      <c r="P85" s="265"/>
      <c r="Q85" s="265"/>
      <c r="R85" s="40"/>
      <c r="S85" s="40"/>
      <c r="T85" s="40"/>
      <c r="U85" s="40"/>
      <c r="V85" s="40"/>
      <c r="W85" s="40"/>
      <c r="X85" s="61" t="s">
        <v>26</v>
      </c>
      <c r="Y85" s="269">
        <f>I85*M85*O85</f>
        <v>9741.59173304064</v>
      </c>
      <c r="Z85" s="235"/>
      <c r="AA85" s="40"/>
      <c r="AB85" s="40"/>
      <c r="AC85" s="40"/>
      <c r="AD85" s="41"/>
      <c r="AE85" s="225">
        <f>Y85</f>
        <v>9741.59173304064</v>
      </c>
      <c r="AF85" s="226"/>
      <c r="AG85" s="226"/>
      <c r="AH85" s="287"/>
      <c r="AI85" s="219"/>
      <c r="AJ85" s="220"/>
      <c r="AK85" s="220"/>
      <c r="AL85" s="221"/>
      <c r="AM85" s="219"/>
      <c r="AN85" s="220"/>
      <c r="AO85" s="220"/>
      <c r="AP85" s="221"/>
      <c r="AQ85" s="228">
        <f>SUM(AE85:AP85)</f>
        <v>9741.59173304064</v>
      </c>
      <c r="AR85" s="269"/>
      <c r="AS85" s="269"/>
      <c r="AT85" s="229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 t="s">
        <v>120</v>
      </c>
      <c r="F86" s="40"/>
      <c r="G86" s="40"/>
      <c r="H86" s="40"/>
      <c r="I86" s="263">
        <f>재료비!D9</f>
        <v>1200</v>
      </c>
      <c r="J86" s="264"/>
      <c r="K86" s="265"/>
      <c r="L86" s="40" t="s">
        <v>77</v>
      </c>
      <c r="M86" s="46">
        <f>O83</f>
        <v>12.57</v>
      </c>
      <c r="N86" s="40" t="s">
        <v>77</v>
      </c>
      <c r="O86" s="205">
        <f>W81</f>
        <v>0.09785194559999999</v>
      </c>
      <c r="P86" s="265"/>
      <c r="Q86" s="265"/>
      <c r="R86" s="40"/>
      <c r="S86" s="40"/>
      <c r="T86" s="40"/>
      <c r="U86" s="40"/>
      <c r="V86" s="40"/>
      <c r="W86" s="40"/>
      <c r="X86" s="61" t="s">
        <v>26</v>
      </c>
      <c r="Y86" s="269">
        <f>I86*M86*O86</f>
        <v>1475.9987474303998</v>
      </c>
      <c r="Z86" s="235"/>
      <c r="AA86" s="40"/>
      <c r="AB86" s="40"/>
      <c r="AC86" s="40"/>
      <c r="AD86" s="41"/>
      <c r="AE86" s="225">
        <f>Y86</f>
        <v>1475.9987474303998</v>
      </c>
      <c r="AF86" s="226"/>
      <c r="AG86" s="226"/>
      <c r="AH86" s="287"/>
      <c r="AI86" s="219"/>
      <c r="AJ86" s="220"/>
      <c r="AK86" s="220"/>
      <c r="AL86" s="221"/>
      <c r="AM86" s="219"/>
      <c r="AN86" s="220"/>
      <c r="AO86" s="220"/>
      <c r="AP86" s="221"/>
      <c r="AQ86" s="228">
        <f>SUM(AE86:AP86)</f>
        <v>1475.9987474303998</v>
      </c>
      <c r="AR86" s="269"/>
      <c r="AS86" s="269"/>
      <c r="AT86" s="229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64"/>
      <c r="J87" s="40"/>
      <c r="K87" s="65"/>
      <c r="L87" s="40"/>
      <c r="M87" s="40"/>
      <c r="N87" s="40"/>
      <c r="O87" s="71"/>
      <c r="P87" s="65"/>
      <c r="Q87" s="65"/>
      <c r="R87" s="40"/>
      <c r="S87" s="40"/>
      <c r="T87" s="40"/>
      <c r="U87" s="40"/>
      <c r="V87" s="40"/>
      <c r="W87" s="40"/>
      <c r="X87" s="61"/>
      <c r="Y87" s="43"/>
      <c r="Z87" s="67"/>
      <c r="AA87" s="40"/>
      <c r="AB87" s="40"/>
      <c r="AC87" s="40"/>
      <c r="AD87" s="41"/>
      <c r="AE87" s="245"/>
      <c r="AF87" s="261"/>
      <c r="AG87" s="261"/>
      <c r="AH87" s="274"/>
      <c r="AI87" s="219"/>
      <c r="AJ87" s="220"/>
      <c r="AK87" s="220"/>
      <c r="AL87" s="221"/>
      <c r="AM87" s="219"/>
      <c r="AN87" s="220"/>
      <c r="AO87" s="220"/>
      <c r="AP87" s="221"/>
      <c r="AQ87" s="228"/>
      <c r="AR87" s="269"/>
      <c r="AS87" s="269"/>
      <c r="AT87" s="229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 t="s">
        <v>122</v>
      </c>
      <c r="E88" s="40" t="s">
        <v>117</v>
      </c>
      <c r="F88" s="40"/>
      <c r="G88" s="40"/>
      <c r="H88" s="40"/>
      <c r="I88" s="40"/>
      <c r="J88" s="40"/>
      <c r="K88" s="40"/>
      <c r="L88" s="40"/>
      <c r="M88" s="40"/>
      <c r="N88" s="40"/>
      <c r="O88" s="205"/>
      <c r="P88" s="265"/>
      <c r="Q88" s="265"/>
      <c r="R88" s="40"/>
      <c r="S88" s="40"/>
      <c r="T88" s="40"/>
      <c r="U88" s="40"/>
      <c r="V88" s="40"/>
      <c r="W88" s="40"/>
      <c r="X88" s="61"/>
      <c r="Y88" s="269"/>
      <c r="Z88" s="235"/>
      <c r="AA88" s="40"/>
      <c r="AB88" s="40"/>
      <c r="AC88" s="40"/>
      <c r="AD88" s="41"/>
      <c r="AE88" s="245"/>
      <c r="AF88" s="261"/>
      <c r="AG88" s="261"/>
      <c r="AH88" s="274"/>
      <c r="AI88" s="219"/>
      <c r="AJ88" s="220"/>
      <c r="AK88" s="220"/>
      <c r="AL88" s="221"/>
      <c r="AM88" s="219"/>
      <c r="AN88" s="220"/>
      <c r="AO88" s="220"/>
      <c r="AP88" s="221"/>
      <c r="AQ88" s="228"/>
      <c r="AR88" s="269"/>
      <c r="AS88" s="269"/>
      <c r="AT88" s="229"/>
      <c r="AU88" s="39"/>
      <c r="AV88" s="40"/>
      <c r="AW88" s="40"/>
      <c r="AX88" s="40"/>
      <c r="AY88" s="48"/>
    </row>
    <row r="89" spans="1:51" ht="14.25">
      <c r="A89" s="60"/>
      <c r="B89" s="40"/>
      <c r="C89" s="40"/>
      <c r="D89" s="40"/>
      <c r="E89" s="40" t="s">
        <v>124</v>
      </c>
      <c r="F89" s="61" t="s">
        <v>26</v>
      </c>
      <c r="G89" s="93">
        <v>1.6</v>
      </c>
      <c r="H89" s="40" t="s">
        <v>125</v>
      </c>
      <c r="I89" s="40"/>
      <c r="J89" s="40"/>
      <c r="K89" s="40"/>
      <c r="L89" s="40"/>
      <c r="M89" s="40"/>
      <c r="N89" s="40"/>
      <c r="O89" s="205"/>
      <c r="P89" s="265"/>
      <c r="Q89" s="265"/>
      <c r="R89" s="40"/>
      <c r="S89" s="40"/>
      <c r="T89" s="40"/>
      <c r="U89" s="40"/>
      <c r="V89" s="40"/>
      <c r="W89" s="40"/>
      <c r="X89" s="61"/>
      <c r="Y89" s="269"/>
      <c r="Z89" s="235"/>
      <c r="AA89" s="40"/>
      <c r="AB89" s="40"/>
      <c r="AC89" s="40"/>
      <c r="AD89" s="41"/>
      <c r="AE89" s="245"/>
      <c r="AF89" s="261"/>
      <c r="AG89" s="261"/>
      <c r="AH89" s="274"/>
      <c r="AI89" s="219"/>
      <c r="AJ89" s="220"/>
      <c r="AK89" s="220"/>
      <c r="AL89" s="221"/>
      <c r="AM89" s="219"/>
      <c r="AN89" s="220"/>
      <c r="AO89" s="220"/>
      <c r="AP89" s="221"/>
      <c r="AQ89" s="228"/>
      <c r="AR89" s="269"/>
      <c r="AS89" s="269"/>
      <c r="AT89" s="229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 t="s">
        <v>35</v>
      </c>
      <c r="E90" s="40" t="s">
        <v>123</v>
      </c>
      <c r="F90" s="40"/>
      <c r="G90" s="40"/>
      <c r="H90" s="40"/>
      <c r="I90" s="40"/>
      <c r="J90" s="40"/>
      <c r="K90" s="40"/>
      <c r="L90" s="40"/>
      <c r="M90" s="40"/>
      <c r="N90" s="40"/>
      <c r="O90" s="205"/>
      <c r="P90" s="265"/>
      <c r="Q90" s="265"/>
      <c r="R90" s="40"/>
      <c r="S90" s="40"/>
      <c r="T90" s="40"/>
      <c r="U90" s="40"/>
      <c r="V90" s="40"/>
      <c r="W90" s="40"/>
      <c r="X90" s="61"/>
      <c r="Y90" s="269"/>
      <c r="Z90" s="235"/>
      <c r="AA90" s="40"/>
      <c r="AB90" s="40"/>
      <c r="AC90" s="40"/>
      <c r="AD90" s="41"/>
      <c r="AE90" s="245"/>
      <c r="AF90" s="261"/>
      <c r="AG90" s="261"/>
      <c r="AH90" s="274"/>
      <c r="AI90" s="219"/>
      <c r="AJ90" s="220"/>
      <c r="AK90" s="220"/>
      <c r="AL90" s="221"/>
      <c r="AM90" s="219"/>
      <c r="AN90" s="220"/>
      <c r="AO90" s="220"/>
      <c r="AP90" s="221"/>
      <c r="AQ90" s="228"/>
      <c r="AR90" s="269"/>
      <c r="AS90" s="269"/>
      <c r="AT90" s="229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 t="s">
        <v>126</v>
      </c>
      <c r="F91" s="40"/>
      <c r="G91" s="40"/>
      <c r="H91" s="40"/>
      <c r="I91" s="263">
        <f>장비비!AM20</f>
        <v>560</v>
      </c>
      <c r="J91" s="264"/>
      <c r="K91" s="265"/>
      <c r="L91" s="40" t="s">
        <v>77</v>
      </c>
      <c r="M91" s="62">
        <f>G89</f>
        <v>1.6</v>
      </c>
      <c r="N91" s="40" t="s">
        <v>77</v>
      </c>
      <c r="O91" s="205">
        <f>W81</f>
        <v>0.09785194559999999</v>
      </c>
      <c r="P91" s="265"/>
      <c r="Q91" s="265"/>
      <c r="R91" s="40"/>
      <c r="S91" s="40"/>
      <c r="T91" s="40"/>
      <c r="U91" s="40"/>
      <c r="V91" s="40"/>
      <c r="W91" s="40"/>
      <c r="X91" s="61" t="s">
        <v>26</v>
      </c>
      <c r="Y91" s="269">
        <f>I91*M91*O91</f>
        <v>87.67534325759999</v>
      </c>
      <c r="Z91" s="235"/>
      <c r="AA91" s="40"/>
      <c r="AB91" s="40"/>
      <c r="AC91" s="40"/>
      <c r="AD91" s="41"/>
      <c r="AE91" s="245"/>
      <c r="AF91" s="261"/>
      <c r="AG91" s="261"/>
      <c r="AH91" s="274"/>
      <c r="AI91" s="219"/>
      <c r="AJ91" s="220"/>
      <c r="AK91" s="220"/>
      <c r="AL91" s="221"/>
      <c r="AM91" s="219">
        <f>Y91</f>
        <v>87.67534325759999</v>
      </c>
      <c r="AN91" s="220"/>
      <c r="AO91" s="220"/>
      <c r="AP91" s="221"/>
      <c r="AQ91" s="228">
        <f>SUM(AE91:AP91)</f>
        <v>87.67534325759999</v>
      </c>
      <c r="AR91" s="269"/>
      <c r="AS91" s="269"/>
      <c r="AT91" s="229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64"/>
      <c r="J92" s="40"/>
      <c r="K92" s="65"/>
      <c r="L92" s="40"/>
      <c r="M92" s="62"/>
      <c r="N92" s="40"/>
      <c r="O92" s="71"/>
      <c r="P92" s="65"/>
      <c r="Q92" s="65"/>
      <c r="R92" s="40"/>
      <c r="S92" s="40"/>
      <c r="T92" s="40"/>
      <c r="U92" s="40"/>
      <c r="V92" s="40"/>
      <c r="W92" s="40"/>
      <c r="X92" s="61"/>
      <c r="Y92" s="43"/>
      <c r="Z92" s="67"/>
      <c r="AA92" s="40"/>
      <c r="AB92" s="40"/>
      <c r="AC92" s="40"/>
      <c r="AD92" s="41"/>
      <c r="AE92" s="36"/>
      <c r="AF92" s="37"/>
      <c r="AG92" s="37"/>
      <c r="AH92" s="38"/>
      <c r="AI92" s="45"/>
      <c r="AJ92" s="46"/>
      <c r="AK92" s="46"/>
      <c r="AL92" s="47"/>
      <c r="AM92" s="45"/>
      <c r="AN92" s="46"/>
      <c r="AO92" s="46"/>
      <c r="AP92" s="47"/>
      <c r="AQ92" s="228"/>
      <c r="AR92" s="269"/>
      <c r="AS92" s="269"/>
      <c r="AT92" s="229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 t="s">
        <v>41</v>
      </c>
      <c r="E93" s="40" t="s">
        <v>127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245"/>
      <c r="AF93" s="261"/>
      <c r="AG93" s="261"/>
      <c r="AH93" s="274"/>
      <c r="AI93" s="219"/>
      <c r="AJ93" s="220"/>
      <c r="AK93" s="220"/>
      <c r="AL93" s="221"/>
      <c r="AM93" s="219"/>
      <c r="AN93" s="220"/>
      <c r="AO93" s="220"/>
      <c r="AP93" s="221"/>
      <c r="AQ93" s="228"/>
      <c r="AR93" s="269"/>
      <c r="AS93" s="269"/>
      <c r="AT93" s="229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 t="s">
        <v>128</v>
      </c>
      <c r="F94" s="40"/>
      <c r="G94" s="40"/>
      <c r="H94" s="40"/>
      <c r="I94" s="263">
        <f>장비비!AM26</f>
        <v>1266</v>
      </c>
      <c r="J94" s="264"/>
      <c r="K94" s="265"/>
      <c r="L94" s="40" t="s">
        <v>77</v>
      </c>
      <c r="M94" s="62">
        <f>G89</f>
        <v>1.6</v>
      </c>
      <c r="N94" s="40" t="s">
        <v>77</v>
      </c>
      <c r="O94" s="205">
        <f>W81</f>
        <v>0.09785194559999999</v>
      </c>
      <c r="P94" s="265"/>
      <c r="Q94" s="265"/>
      <c r="R94" s="40"/>
      <c r="S94" s="40"/>
      <c r="T94" s="40"/>
      <c r="U94" s="40"/>
      <c r="V94" s="40"/>
      <c r="W94" s="40"/>
      <c r="X94" s="61" t="s">
        <v>26</v>
      </c>
      <c r="Y94" s="269">
        <f>I94*M94*O94</f>
        <v>198.20890100736</v>
      </c>
      <c r="Z94" s="235"/>
      <c r="AA94" s="40"/>
      <c r="AB94" s="40"/>
      <c r="AC94" s="40"/>
      <c r="AD94" s="41"/>
      <c r="AE94" s="245"/>
      <c r="AF94" s="261"/>
      <c r="AG94" s="261"/>
      <c r="AH94" s="274"/>
      <c r="AI94" s="219"/>
      <c r="AJ94" s="220"/>
      <c r="AK94" s="220"/>
      <c r="AL94" s="221"/>
      <c r="AM94" s="219">
        <f>Y94</f>
        <v>198.20890100736</v>
      </c>
      <c r="AN94" s="220"/>
      <c r="AO94" s="220"/>
      <c r="AP94" s="221"/>
      <c r="AQ94" s="228">
        <f>SUM(AE94:AP94)</f>
        <v>198.20890100736</v>
      </c>
      <c r="AR94" s="269"/>
      <c r="AS94" s="269"/>
      <c r="AT94" s="229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64"/>
      <c r="J95" s="40"/>
      <c r="K95" s="65"/>
      <c r="L95" s="40"/>
      <c r="M95" s="62"/>
      <c r="N95" s="40"/>
      <c r="O95" s="71"/>
      <c r="P95" s="65"/>
      <c r="Q95" s="65"/>
      <c r="R95" s="40"/>
      <c r="S95" s="40"/>
      <c r="T95" s="40"/>
      <c r="U95" s="40"/>
      <c r="V95" s="40"/>
      <c r="W95" s="40"/>
      <c r="X95" s="61"/>
      <c r="Y95" s="43"/>
      <c r="Z95" s="67"/>
      <c r="AA95" s="40"/>
      <c r="AB95" s="40"/>
      <c r="AC95" s="40"/>
      <c r="AD95" s="41"/>
      <c r="AE95" s="36"/>
      <c r="AF95" s="37"/>
      <c r="AG95" s="37"/>
      <c r="AH95" s="38"/>
      <c r="AI95" s="45"/>
      <c r="AJ95" s="46"/>
      <c r="AK95" s="46"/>
      <c r="AL95" s="47"/>
      <c r="AM95" s="45"/>
      <c r="AN95" s="46"/>
      <c r="AO95" s="46"/>
      <c r="AP95" s="47"/>
      <c r="AQ95" s="228"/>
      <c r="AR95" s="269"/>
      <c r="AS95" s="269"/>
      <c r="AT95" s="229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 t="s">
        <v>129</v>
      </c>
      <c r="E96" s="40" t="s">
        <v>130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245"/>
      <c r="AF96" s="261"/>
      <c r="AG96" s="261"/>
      <c r="AH96" s="274"/>
      <c r="AI96" s="219"/>
      <c r="AJ96" s="220"/>
      <c r="AK96" s="220"/>
      <c r="AL96" s="221"/>
      <c r="AM96" s="219"/>
      <c r="AN96" s="220"/>
      <c r="AO96" s="220"/>
      <c r="AP96" s="221"/>
      <c r="AQ96" s="228"/>
      <c r="AR96" s="269"/>
      <c r="AS96" s="269"/>
      <c r="AT96" s="229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 t="s">
        <v>43</v>
      </c>
      <c r="F97" s="40"/>
      <c r="G97" s="40"/>
      <c r="H97" s="40"/>
      <c r="I97" s="263">
        <f>장비비!AE40</f>
        <v>15423</v>
      </c>
      <c r="J97" s="264"/>
      <c r="K97" s="265"/>
      <c r="L97" s="40" t="s">
        <v>77</v>
      </c>
      <c r="M97" s="62">
        <f>G89</f>
        <v>1.6</v>
      </c>
      <c r="N97" s="40" t="s">
        <v>77</v>
      </c>
      <c r="O97" s="205">
        <f>W81</f>
        <v>0.09785194559999999</v>
      </c>
      <c r="P97" s="265"/>
      <c r="Q97" s="265"/>
      <c r="R97" s="40"/>
      <c r="S97" s="40"/>
      <c r="T97" s="40"/>
      <c r="U97" s="40"/>
      <c r="V97" s="40"/>
      <c r="W97" s="40"/>
      <c r="X97" s="61" t="s">
        <v>26</v>
      </c>
      <c r="Y97" s="269">
        <f>I97*M97*O97</f>
        <v>2414.67289118208</v>
      </c>
      <c r="Z97" s="235"/>
      <c r="AA97" s="40"/>
      <c r="AB97" s="40"/>
      <c r="AC97" s="40"/>
      <c r="AD97" s="41"/>
      <c r="AE97" s="225">
        <f>Y97</f>
        <v>2414.67289118208</v>
      </c>
      <c r="AF97" s="226"/>
      <c r="AG97" s="226"/>
      <c r="AH97" s="287"/>
      <c r="AI97" s="219"/>
      <c r="AJ97" s="220"/>
      <c r="AK97" s="220"/>
      <c r="AL97" s="221"/>
      <c r="AM97" s="219"/>
      <c r="AN97" s="220"/>
      <c r="AO97" s="220"/>
      <c r="AP97" s="221"/>
      <c r="AQ97" s="228">
        <f>SUM(AE97:AP97)</f>
        <v>2414.67289118208</v>
      </c>
      <c r="AR97" s="269"/>
      <c r="AS97" s="269"/>
      <c r="AT97" s="229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 t="s">
        <v>44</v>
      </c>
      <c r="F98" s="40"/>
      <c r="G98" s="40"/>
      <c r="H98" s="40"/>
      <c r="I98" s="263">
        <f>장비비!AI40</f>
        <v>13172</v>
      </c>
      <c r="J98" s="264"/>
      <c r="K98" s="265"/>
      <c r="L98" s="40" t="s">
        <v>77</v>
      </c>
      <c r="M98" s="62">
        <f>G89</f>
        <v>1.6</v>
      </c>
      <c r="N98" s="40" t="s">
        <v>77</v>
      </c>
      <c r="O98" s="205">
        <f>W81</f>
        <v>0.09785194559999999</v>
      </c>
      <c r="P98" s="265"/>
      <c r="Q98" s="265"/>
      <c r="R98" s="40"/>
      <c r="S98" s="40"/>
      <c r="T98" s="40"/>
      <c r="U98" s="40"/>
      <c r="V98" s="40"/>
      <c r="W98" s="40"/>
      <c r="X98" s="61" t="s">
        <v>26</v>
      </c>
      <c r="Y98" s="269">
        <f>I98*M98*O98</f>
        <v>2062.24932390912</v>
      </c>
      <c r="Z98" s="235"/>
      <c r="AA98" s="40"/>
      <c r="AB98" s="40"/>
      <c r="AC98" s="40"/>
      <c r="AD98" s="41"/>
      <c r="AE98" s="245"/>
      <c r="AF98" s="261"/>
      <c r="AG98" s="261"/>
      <c r="AH98" s="274"/>
      <c r="AI98" s="219">
        <f>Y98</f>
        <v>2062.24932390912</v>
      </c>
      <c r="AJ98" s="220"/>
      <c r="AK98" s="220"/>
      <c r="AL98" s="221"/>
      <c r="AM98" s="219"/>
      <c r="AN98" s="220"/>
      <c r="AO98" s="220"/>
      <c r="AP98" s="221"/>
      <c r="AQ98" s="228">
        <f>SUM(AE98:AP98)</f>
        <v>2062.24932390912</v>
      </c>
      <c r="AR98" s="269"/>
      <c r="AS98" s="269"/>
      <c r="AT98" s="229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 t="s">
        <v>45</v>
      </c>
      <c r="F99" s="40"/>
      <c r="G99" s="40"/>
      <c r="H99" s="40"/>
      <c r="I99" s="263">
        <f>장비비!AM40</f>
        <v>33273</v>
      </c>
      <c r="J99" s="264"/>
      <c r="K99" s="265"/>
      <c r="L99" s="40" t="s">
        <v>77</v>
      </c>
      <c r="M99" s="62">
        <f>G89</f>
        <v>1.6</v>
      </c>
      <c r="N99" s="40" t="s">
        <v>77</v>
      </c>
      <c r="O99" s="205">
        <f>W81</f>
        <v>0.09785194559999999</v>
      </c>
      <c r="P99" s="265"/>
      <c r="Q99" s="265"/>
      <c r="R99" s="40"/>
      <c r="S99" s="40"/>
      <c r="T99" s="40"/>
      <c r="U99" s="40"/>
      <c r="V99" s="40"/>
      <c r="W99" s="40"/>
      <c r="X99" s="61" t="s">
        <v>26</v>
      </c>
      <c r="Y99" s="269">
        <f>I99*M99*O99</f>
        <v>5209.32445751808</v>
      </c>
      <c r="Z99" s="235"/>
      <c r="AA99" s="40"/>
      <c r="AB99" s="40"/>
      <c r="AC99" s="40"/>
      <c r="AD99" s="41"/>
      <c r="AE99" s="245"/>
      <c r="AF99" s="261"/>
      <c r="AG99" s="261"/>
      <c r="AH99" s="274"/>
      <c r="AI99" s="219"/>
      <c r="AJ99" s="220"/>
      <c r="AK99" s="220"/>
      <c r="AL99" s="221"/>
      <c r="AM99" s="219">
        <f>Y99</f>
        <v>5209.32445751808</v>
      </c>
      <c r="AN99" s="220"/>
      <c r="AO99" s="220"/>
      <c r="AP99" s="221"/>
      <c r="AQ99" s="228">
        <f>SUM(AE99:AP99)</f>
        <v>5209.32445751808</v>
      </c>
      <c r="AR99" s="269"/>
      <c r="AS99" s="269"/>
      <c r="AT99" s="229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 t="s">
        <v>69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245"/>
      <c r="AF100" s="261"/>
      <c r="AG100" s="261"/>
      <c r="AH100" s="274"/>
      <c r="AI100" s="219"/>
      <c r="AJ100" s="220"/>
      <c r="AK100" s="220"/>
      <c r="AL100" s="221"/>
      <c r="AM100" s="219"/>
      <c r="AN100" s="220"/>
      <c r="AO100" s="220"/>
      <c r="AP100" s="221"/>
      <c r="AQ100" s="228"/>
      <c r="AR100" s="269"/>
      <c r="AS100" s="269"/>
      <c r="AT100" s="229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36"/>
      <c r="AF101" s="37"/>
      <c r="AG101" s="37"/>
      <c r="AH101" s="38"/>
      <c r="AI101" s="45"/>
      <c r="AJ101" s="46"/>
      <c r="AK101" s="46"/>
      <c r="AL101" s="47"/>
      <c r="AM101" s="45"/>
      <c r="AN101" s="46"/>
      <c r="AO101" s="46"/>
      <c r="AP101" s="47"/>
      <c r="AQ101" s="228"/>
      <c r="AR101" s="269"/>
      <c r="AS101" s="269"/>
      <c r="AT101" s="229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 t="s">
        <v>131</v>
      </c>
      <c r="E102" s="40" t="s">
        <v>132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245"/>
      <c r="AF102" s="261"/>
      <c r="AG102" s="261"/>
      <c r="AH102" s="274"/>
      <c r="AI102" s="219"/>
      <c r="AJ102" s="220"/>
      <c r="AK102" s="220"/>
      <c r="AL102" s="221"/>
      <c r="AM102" s="219"/>
      <c r="AN102" s="220"/>
      <c r="AO102" s="220"/>
      <c r="AP102" s="221"/>
      <c r="AQ102" s="228"/>
      <c r="AR102" s="269"/>
      <c r="AS102" s="269"/>
      <c r="AT102" s="229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 t="s">
        <v>133</v>
      </c>
      <c r="F103" s="40"/>
      <c r="G103" s="40"/>
      <c r="H103" s="40"/>
      <c r="I103" s="263">
        <f>인건비!M17</f>
        <v>123952</v>
      </c>
      <c r="J103" s="264"/>
      <c r="K103" s="265"/>
      <c r="L103" s="40" t="s">
        <v>77</v>
      </c>
      <c r="M103" s="62">
        <f>AW104</f>
        <v>0.98</v>
      </c>
      <c r="N103" s="40" t="s">
        <v>77</v>
      </c>
      <c r="O103" s="205">
        <f>W81</f>
        <v>0.09785194559999999</v>
      </c>
      <c r="P103" s="265"/>
      <c r="Q103" s="265"/>
      <c r="R103" s="40"/>
      <c r="S103" s="40"/>
      <c r="T103" s="40"/>
      <c r="U103" s="40"/>
      <c r="V103" s="40"/>
      <c r="W103" s="40"/>
      <c r="X103" s="61" t="s">
        <v>26</v>
      </c>
      <c r="Y103" s="269">
        <f>I103*M103*O103</f>
        <v>11886.365473790975</v>
      </c>
      <c r="Z103" s="235"/>
      <c r="AA103" s="40"/>
      <c r="AB103" s="40"/>
      <c r="AC103" s="40"/>
      <c r="AD103" s="41"/>
      <c r="AE103" s="245"/>
      <c r="AF103" s="261"/>
      <c r="AG103" s="261"/>
      <c r="AH103" s="274"/>
      <c r="AI103" s="219">
        <f>Y103</f>
        <v>11886.365473790975</v>
      </c>
      <c r="AJ103" s="220"/>
      <c r="AK103" s="220"/>
      <c r="AL103" s="221"/>
      <c r="AM103" s="219"/>
      <c r="AN103" s="220"/>
      <c r="AO103" s="220"/>
      <c r="AP103" s="221"/>
      <c r="AQ103" s="228">
        <f>SUM(AE103:AP103)</f>
        <v>11886.365473790975</v>
      </c>
      <c r="AR103" s="269"/>
      <c r="AS103" s="269"/>
      <c r="AT103" s="229"/>
      <c r="AU103" s="49" t="s">
        <v>460</v>
      </c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 t="s">
        <v>74</v>
      </c>
      <c r="F104" s="40"/>
      <c r="G104" s="40"/>
      <c r="H104" s="40"/>
      <c r="I104" s="263">
        <f>인건비!M9</f>
        <v>70264</v>
      </c>
      <c r="J104" s="264"/>
      <c r="K104" s="265"/>
      <c r="L104" s="40" t="s">
        <v>77</v>
      </c>
      <c r="M104" s="62">
        <f>AW105</f>
        <v>1.33</v>
      </c>
      <c r="N104" s="40" t="s">
        <v>77</v>
      </c>
      <c r="O104" s="205">
        <f>W81</f>
        <v>0.09785194559999999</v>
      </c>
      <c r="P104" s="265"/>
      <c r="Q104" s="265"/>
      <c r="R104" s="40"/>
      <c r="S104" s="40"/>
      <c r="T104" s="40"/>
      <c r="U104" s="40"/>
      <c r="V104" s="40"/>
      <c r="W104" s="40"/>
      <c r="X104" s="61" t="s">
        <v>26</v>
      </c>
      <c r="Y104" s="269">
        <f>I104*M104*O104</f>
        <v>9144.373910499073</v>
      </c>
      <c r="Z104" s="235"/>
      <c r="AA104" s="40"/>
      <c r="AB104" s="40"/>
      <c r="AC104" s="40"/>
      <c r="AD104" s="41"/>
      <c r="AE104" s="245"/>
      <c r="AF104" s="261"/>
      <c r="AG104" s="261"/>
      <c r="AH104" s="274"/>
      <c r="AI104" s="219">
        <f>Y104</f>
        <v>9144.373910499073</v>
      </c>
      <c r="AJ104" s="220"/>
      <c r="AK104" s="220"/>
      <c r="AL104" s="221"/>
      <c r="AM104" s="219"/>
      <c r="AN104" s="220"/>
      <c r="AO104" s="220"/>
      <c r="AP104" s="221"/>
      <c r="AQ104" s="228">
        <f>SUM(AE104:AP104)</f>
        <v>9144.373910499073</v>
      </c>
      <c r="AR104" s="269"/>
      <c r="AS104" s="269"/>
      <c r="AT104" s="229"/>
      <c r="AU104" s="49" t="s">
        <v>135</v>
      </c>
      <c r="AV104" s="40"/>
      <c r="AW104" s="51">
        <v>0.98</v>
      </c>
      <c r="AX104" s="40"/>
      <c r="AY104" s="48"/>
    </row>
    <row r="105" spans="1:51" ht="12">
      <c r="A105" s="60"/>
      <c r="B105" s="40"/>
      <c r="C105" s="40"/>
      <c r="D105" s="40"/>
      <c r="E105" s="40" t="s">
        <v>134</v>
      </c>
      <c r="F105" s="40"/>
      <c r="G105" s="40"/>
      <c r="H105" s="40"/>
      <c r="I105" s="263">
        <f>인건비!M10</f>
        <v>55252</v>
      </c>
      <c r="J105" s="264"/>
      <c r="K105" s="265"/>
      <c r="L105" s="40" t="s">
        <v>77</v>
      </c>
      <c r="M105" s="62">
        <f>AW106</f>
        <v>1.36</v>
      </c>
      <c r="N105" s="40" t="s">
        <v>77</v>
      </c>
      <c r="O105" s="205">
        <f>W81</f>
        <v>0.09785194559999999</v>
      </c>
      <c r="P105" s="265"/>
      <c r="Q105" s="265"/>
      <c r="R105" s="40"/>
      <c r="S105" s="40"/>
      <c r="T105" s="40"/>
      <c r="U105" s="40"/>
      <c r="V105" s="40"/>
      <c r="W105" s="40"/>
      <c r="X105" s="61" t="s">
        <v>26</v>
      </c>
      <c r="Y105" s="269">
        <f>I105*M105*O105</f>
        <v>7352.861349676032</v>
      </c>
      <c r="Z105" s="235"/>
      <c r="AA105" s="40"/>
      <c r="AB105" s="40"/>
      <c r="AC105" s="40"/>
      <c r="AD105" s="41"/>
      <c r="AE105" s="245"/>
      <c r="AF105" s="261"/>
      <c r="AG105" s="261"/>
      <c r="AH105" s="274"/>
      <c r="AI105" s="219">
        <f>Y105</f>
        <v>7352.861349676032</v>
      </c>
      <c r="AJ105" s="220"/>
      <c r="AK105" s="220"/>
      <c r="AL105" s="221"/>
      <c r="AM105" s="219"/>
      <c r="AN105" s="220"/>
      <c r="AO105" s="220"/>
      <c r="AP105" s="221"/>
      <c r="AQ105" s="228">
        <f>SUM(AE105:AP105)</f>
        <v>7352.861349676032</v>
      </c>
      <c r="AR105" s="269"/>
      <c r="AS105" s="269"/>
      <c r="AT105" s="229"/>
      <c r="AU105" s="49" t="s">
        <v>136</v>
      </c>
      <c r="AV105" s="40"/>
      <c r="AW105" s="51">
        <v>1.33</v>
      </c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64"/>
      <c r="J106" s="40"/>
      <c r="K106" s="65"/>
      <c r="L106" s="40"/>
      <c r="M106" s="62"/>
      <c r="N106" s="40"/>
      <c r="O106" s="71"/>
      <c r="P106" s="65"/>
      <c r="Q106" s="65"/>
      <c r="R106" s="40"/>
      <c r="S106" s="40"/>
      <c r="T106" s="40"/>
      <c r="U106" s="40"/>
      <c r="V106" s="40"/>
      <c r="W106" s="40"/>
      <c r="X106" s="61"/>
      <c r="Y106" s="43"/>
      <c r="Z106" s="67"/>
      <c r="AA106" s="40"/>
      <c r="AB106" s="40"/>
      <c r="AC106" s="40"/>
      <c r="AD106" s="41"/>
      <c r="AE106" s="36"/>
      <c r="AF106" s="37"/>
      <c r="AG106" s="37"/>
      <c r="AH106" s="38"/>
      <c r="AI106" s="45"/>
      <c r="AJ106" s="46"/>
      <c r="AK106" s="46"/>
      <c r="AL106" s="47"/>
      <c r="AM106" s="45"/>
      <c r="AN106" s="46"/>
      <c r="AO106" s="46"/>
      <c r="AP106" s="47"/>
      <c r="AQ106" s="228"/>
      <c r="AR106" s="269"/>
      <c r="AS106" s="269"/>
      <c r="AT106" s="229"/>
      <c r="AU106" s="49" t="s">
        <v>137</v>
      </c>
      <c r="AV106" s="40"/>
      <c r="AW106" s="51">
        <v>1.36</v>
      </c>
      <c r="AX106" s="40"/>
      <c r="AY106" s="48"/>
    </row>
    <row r="107" spans="1:51" ht="12">
      <c r="A107" s="60"/>
      <c r="B107" s="40"/>
      <c r="C107" s="40"/>
      <c r="D107" s="40" t="s">
        <v>101</v>
      </c>
      <c r="E107" s="40"/>
      <c r="F107" s="40"/>
      <c r="G107" s="40"/>
      <c r="H107" s="40"/>
      <c r="I107" s="40"/>
      <c r="J107" s="40"/>
      <c r="K107" s="40">
        <v>3</v>
      </c>
      <c r="L107" s="40" t="s">
        <v>28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245"/>
      <c r="AF107" s="261"/>
      <c r="AG107" s="261"/>
      <c r="AH107" s="274"/>
      <c r="AI107" s="219"/>
      <c r="AJ107" s="220"/>
      <c r="AK107" s="220"/>
      <c r="AL107" s="221"/>
      <c r="AM107" s="219"/>
      <c r="AN107" s="220"/>
      <c r="AO107" s="220"/>
      <c r="AP107" s="221"/>
      <c r="AQ107" s="228"/>
      <c r="AR107" s="269"/>
      <c r="AS107" s="269"/>
      <c r="AT107" s="229"/>
      <c r="AU107" s="39"/>
      <c r="AV107" s="40"/>
      <c r="AW107" s="40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203">
        <f>SUM(AE85:AH97)</f>
        <v>13632.26337165312</v>
      </c>
      <c r="J108" s="203"/>
      <c r="K108" s="204"/>
      <c r="L108" s="40" t="s">
        <v>77</v>
      </c>
      <c r="M108" s="40">
        <f>K107/100</f>
        <v>0.03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61" t="s">
        <v>26</v>
      </c>
      <c r="Y108" s="269">
        <f>I108*M108</f>
        <v>408.96790114959356</v>
      </c>
      <c r="Z108" s="235"/>
      <c r="AA108" s="40"/>
      <c r="AB108" s="40"/>
      <c r="AC108" s="40"/>
      <c r="AD108" s="41"/>
      <c r="AE108" s="225">
        <f>Y108</f>
        <v>408.96790114959356</v>
      </c>
      <c r="AF108" s="226"/>
      <c r="AG108" s="226"/>
      <c r="AH108" s="287"/>
      <c r="AI108" s="219"/>
      <c r="AJ108" s="220"/>
      <c r="AK108" s="220"/>
      <c r="AL108" s="221"/>
      <c r="AM108" s="219"/>
      <c r="AN108" s="220"/>
      <c r="AO108" s="220"/>
      <c r="AP108" s="221"/>
      <c r="AQ108" s="228">
        <f>SUM(AE108:AP108)</f>
        <v>408.96790114959356</v>
      </c>
      <c r="AR108" s="269"/>
      <c r="AS108" s="269"/>
      <c r="AT108" s="229"/>
      <c r="AU108" s="39"/>
      <c r="AV108" s="40"/>
      <c r="AW108" s="40"/>
      <c r="AX108" s="40"/>
      <c r="AY108" s="48"/>
    </row>
    <row r="109" spans="1:51" ht="12">
      <c r="A109" s="69"/>
      <c r="B109" s="33"/>
      <c r="C109" s="33"/>
      <c r="D109" s="33"/>
      <c r="E109" s="244" t="s">
        <v>76</v>
      </c>
      <c r="F109" s="244"/>
      <c r="G109" s="244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4"/>
      <c r="AE109" s="200">
        <f>SUM(AE85:AH108)</f>
        <v>14041.231272802714</v>
      </c>
      <c r="AF109" s="187"/>
      <c r="AG109" s="187"/>
      <c r="AH109" s="294"/>
      <c r="AI109" s="200">
        <f>SUM(AI85:AL108)</f>
        <v>30445.8500578752</v>
      </c>
      <c r="AJ109" s="187"/>
      <c r="AK109" s="187"/>
      <c r="AL109" s="294"/>
      <c r="AM109" s="200">
        <f>SUM(AM85:AP108)</f>
        <v>5495.20870178304</v>
      </c>
      <c r="AN109" s="187"/>
      <c r="AO109" s="187"/>
      <c r="AP109" s="294"/>
      <c r="AQ109" s="271">
        <f>SUM(AE109:AP109)</f>
        <v>49982.29003246096</v>
      </c>
      <c r="AR109" s="272"/>
      <c r="AS109" s="272"/>
      <c r="AT109" s="273"/>
      <c r="AU109" s="32"/>
      <c r="AV109" s="33"/>
      <c r="AW109" s="33"/>
      <c r="AX109" s="33"/>
      <c r="AY109" s="55"/>
    </row>
    <row r="110" spans="1:51" ht="12.75" thickBot="1">
      <c r="A110" s="57"/>
      <c r="B110" s="58"/>
      <c r="C110" s="58"/>
      <c r="D110" s="58"/>
      <c r="E110" s="240" t="s">
        <v>145</v>
      </c>
      <c r="F110" s="240"/>
      <c r="G110" s="240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72"/>
      <c r="AE110" s="295">
        <f>AE40+AE63+AE78+AE109</f>
        <v>235307.45558755685</v>
      </c>
      <c r="AF110" s="295"/>
      <c r="AG110" s="295"/>
      <c r="AH110" s="296"/>
      <c r="AI110" s="295">
        <f>AI40+AI63+AI78+AI109</f>
        <v>555661.2971157113</v>
      </c>
      <c r="AJ110" s="295"/>
      <c r="AK110" s="295"/>
      <c r="AL110" s="296"/>
      <c r="AM110" s="295">
        <f>AM40+AM63+AM78+AM109</f>
        <v>171236.84804604534</v>
      </c>
      <c r="AN110" s="295"/>
      <c r="AO110" s="295"/>
      <c r="AP110" s="296"/>
      <c r="AQ110" s="295">
        <f>AQ40+AQ63+AQ78+AQ109</f>
        <v>962205.6007493135</v>
      </c>
      <c r="AR110" s="295"/>
      <c r="AS110" s="295"/>
      <c r="AT110" s="296"/>
      <c r="AU110" s="58"/>
      <c r="AV110" s="58"/>
      <c r="AW110" s="58"/>
      <c r="AX110" s="58"/>
      <c r="AY110" s="59"/>
    </row>
    <row r="111" spans="31:46" ht="12">
      <c r="AE111" s="250"/>
      <c r="AF111" s="250"/>
      <c r="AG111" s="250"/>
      <c r="AH111" s="260"/>
      <c r="AI111" s="195"/>
      <c r="AJ111" s="195"/>
      <c r="AK111" s="195"/>
      <c r="AL111" s="196"/>
      <c r="AM111" s="195"/>
      <c r="AN111" s="195"/>
      <c r="AO111" s="195"/>
      <c r="AP111" s="196"/>
      <c r="AQ111" s="197"/>
      <c r="AR111" s="197"/>
      <c r="AS111" s="197"/>
      <c r="AT111" s="197"/>
    </row>
    <row r="112" spans="31:46" ht="12">
      <c r="AE112" s="250"/>
      <c r="AF112" s="250"/>
      <c r="AG112" s="250"/>
      <c r="AH112" s="260"/>
      <c r="AI112" s="195"/>
      <c r="AJ112" s="195"/>
      <c r="AK112" s="195"/>
      <c r="AL112" s="196"/>
      <c r="AM112" s="195"/>
      <c r="AN112" s="195"/>
      <c r="AO112" s="195"/>
      <c r="AP112" s="196"/>
      <c r="AQ112" s="197"/>
      <c r="AR112" s="197"/>
      <c r="AS112" s="197"/>
      <c r="AT112" s="197"/>
    </row>
    <row r="113" spans="31:46" ht="12">
      <c r="AE113" s="250"/>
      <c r="AF113" s="250"/>
      <c r="AG113" s="250"/>
      <c r="AH113" s="260"/>
      <c r="AI113" s="195"/>
      <c r="AJ113" s="195"/>
      <c r="AK113" s="195"/>
      <c r="AL113" s="196"/>
      <c r="AM113" s="195"/>
      <c r="AN113" s="195"/>
      <c r="AO113" s="195"/>
      <c r="AP113" s="196"/>
      <c r="AQ113" s="197"/>
      <c r="AR113" s="197"/>
      <c r="AS113" s="197"/>
      <c r="AT113" s="197"/>
    </row>
    <row r="114" spans="31:46" ht="12">
      <c r="AE114" s="250"/>
      <c r="AF114" s="250"/>
      <c r="AG114" s="250"/>
      <c r="AH114" s="260"/>
      <c r="AI114" s="195"/>
      <c r="AJ114" s="195"/>
      <c r="AK114" s="195"/>
      <c r="AL114" s="196"/>
      <c r="AM114" s="195"/>
      <c r="AN114" s="195"/>
      <c r="AO114" s="195"/>
      <c r="AP114" s="196"/>
      <c r="AQ114" s="197"/>
      <c r="AR114" s="197"/>
      <c r="AS114" s="197"/>
      <c r="AT114" s="197"/>
    </row>
    <row r="115" spans="31:46" ht="12">
      <c r="AE115" s="250"/>
      <c r="AF115" s="250"/>
      <c r="AG115" s="250"/>
      <c r="AH115" s="260"/>
      <c r="AI115" s="195"/>
      <c r="AJ115" s="195"/>
      <c r="AK115" s="195"/>
      <c r="AL115" s="196"/>
      <c r="AM115" s="195"/>
      <c r="AN115" s="195"/>
      <c r="AO115" s="195"/>
      <c r="AP115" s="196"/>
      <c r="AQ115" s="197"/>
      <c r="AR115" s="197"/>
      <c r="AS115" s="197"/>
      <c r="AT115" s="197"/>
    </row>
    <row r="116" spans="31:46" ht="12">
      <c r="AE116" s="250"/>
      <c r="AF116" s="250"/>
      <c r="AG116" s="250"/>
      <c r="AH116" s="260"/>
      <c r="AI116" s="195"/>
      <c r="AJ116" s="195"/>
      <c r="AK116" s="195"/>
      <c r="AL116" s="196"/>
      <c r="AM116" s="195"/>
      <c r="AN116" s="195"/>
      <c r="AO116" s="195"/>
      <c r="AP116" s="196"/>
      <c r="AQ116" s="197"/>
      <c r="AR116" s="197"/>
      <c r="AS116" s="197"/>
      <c r="AT116" s="197"/>
    </row>
    <row r="117" spans="31:46" ht="12">
      <c r="AE117" s="250"/>
      <c r="AF117" s="250"/>
      <c r="AG117" s="250"/>
      <c r="AH117" s="260"/>
      <c r="AI117" s="195"/>
      <c r="AJ117" s="195"/>
      <c r="AK117" s="195"/>
      <c r="AL117" s="196"/>
      <c r="AM117" s="195"/>
      <c r="AN117" s="195"/>
      <c r="AO117" s="195"/>
      <c r="AP117" s="196"/>
      <c r="AQ117" s="197"/>
      <c r="AR117" s="197"/>
      <c r="AS117" s="197"/>
      <c r="AT117" s="197"/>
    </row>
    <row r="118" spans="31:46" ht="12">
      <c r="AE118" s="250"/>
      <c r="AF118" s="250"/>
      <c r="AG118" s="250"/>
      <c r="AH118" s="260"/>
      <c r="AI118" s="195"/>
      <c r="AJ118" s="195"/>
      <c r="AK118" s="195"/>
      <c r="AL118" s="196"/>
      <c r="AM118" s="195"/>
      <c r="AN118" s="195"/>
      <c r="AO118" s="195"/>
      <c r="AP118" s="196"/>
      <c r="AQ118" s="197"/>
      <c r="AR118" s="197"/>
      <c r="AS118" s="197"/>
      <c r="AT118" s="197"/>
    </row>
    <row r="119" spans="31:46" ht="12">
      <c r="AE119" s="250"/>
      <c r="AF119" s="250"/>
      <c r="AG119" s="250"/>
      <c r="AH119" s="260"/>
      <c r="AI119" s="195"/>
      <c r="AJ119" s="195"/>
      <c r="AK119" s="195"/>
      <c r="AL119" s="196"/>
      <c r="AM119" s="195"/>
      <c r="AN119" s="195"/>
      <c r="AO119" s="195"/>
      <c r="AP119" s="196"/>
      <c r="AQ119" s="197"/>
      <c r="AR119" s="197"/>
      <c r="AS119" s="197"/>
      <c r="AT119" s="197"/>
    </row>
    <row r="120" spans="31:46" ht="12">
      <c r="AE120" s="250"/>
      <c r="AF120" s="250"/>
      <c r="AG120" s="250"/>
      <c r="AH120" s="260"/>
      <c r="AI120" s="195"/>
      <c r="AJ120" s="195"/>
      <c r="AK120" s="195"/>
      <c r="AL120" s="196"/>
      <c r="AM120" s="195"/>
      <c r="AN120" s="195"/>
      <c r="AO120" s="195"/>
      <c r="AP120" s="196"/>
      <c r="AQ120" s="197"/>
      <c r="AR120" s="197"/>
      <c r="AS120" s="197"/>
      <c r="AT120" s="197"/>
    </row>
    <row r="121" spans="31:46" ht="12">
      <c r="AE121" s="250"/>
      <c r="AF121" s="250"/>
      <c r="AG121" s="250"/>
      <c r="AH121" s="260"/>
      <c r="AI121" s="195"/>
      <c r="AJ121" s="195"/>
      <c r="AK121" s="195"/>
      <c r="AL121" s="196"/>
      <c r="AM121" s="195"/>
      <c r="AN121" s="195"/>
      <c r="AO121" s="195"/>
      <c r="AP121" s="196"/>
      <c r="AQ121" s="197"/>
      <c r="AR121" s="197"/>
      <c r="AS121" s="197"/>
      <c r="AT121" s="197"/>
    </row>
    <row r="122" spans="31:46" ht="12">
      <c r="AE122" s="250"/>
      <c r="AF122" s="250"/>
      <c r="AG122" s="250"/>
      <c r="AH122" s="260"/>
      <c r="AI122" s="195"/>
      <c r="AJ122" s="195"/>
      <c r="AK122" s="195"/>
      <c r="AL122" s="196"/>
      <c r="AM122" s="195"/>
      <c r="AN122" s="195"/>
      <c r="AO122" s="195"/>
      <c r="AP122" s="196"/>
      <c r="AQ122" s="197"/>
      <c r="AR122" s="197"/>
      <c r="AS122" s="197"/>
      <c r="AT122" s="197"/>
    </row>
    <row r="123" spans="31:46" ht="12">
      <c r="AE123" s="250"/>
      <c r="AF123" s="250"/>
      <c r="AG123" s="250"/>
      <c r="AH123" s="260"/>
      <c r="AI123" s="195"/>
      <c r="AJ123" s="195"/>
      <c r="AK123" s="195"/>
      <c r="AL123" s="196"/>
      <c r="AM123" s="195"/>
      <c r="AN123" s="195"/>
      <c r="AO123" s="195"/>
      <c r="AP123" s="196"/>
      <c r="AQ123" s="197"/>
      <c r="AR123" s="197"/>
      <c r="AS123" s="197"/>
      <c r="AT123" s="197"/>
    </row>
    <row r="124" spans="31:46" ht="12">
      <c r="AE124" s="250"/>
      <c r="AF124" s="250"/>
      <c r="AG124" s="250"/>
      <c r="AH124" s="260"/>
      <c r="AI124" s="195"/>
      <c r="AJ124" s="195"/>
      <c r="AK124" s="195"/>
      <c r="AL124" s="196"/>
      <c r="AM124" s="195"/>
      <c r="AN124" s="195"/>
      <c r="AO124" s="195"/>
      <c r="AP124" s="196"/>
      <c r="AQ124" s="197"/>
      <c r="AR124" s="197"/>
      <c r="AS124" s="197"/>
      <c r="AT124" s="197"/>
    </row>
    <row r="125" spans="31:46" ht="12">
      <c r="AE125" s="250"/>
      <c r="AF125" s="250"/>
      <c r="AG125" s="250"/>
      <c r="AH125" s="260"/>
      <c r="AI125" s="195"/>
      <c r="AJ125" s="195"/>
      <c r="AK125" s="195"/>
      <c r="AL125" s="196"/>
      <c r="AM125" s="195"/>
      <c r="AN125" s="195"/>
      <c r="AO125" s="195"/>
      <c r="AP125" s="196"/>
      <c r="AQ125" s="197"/>
      <c r="AR125" s="197"/>
      <c r="AS125" s="197"/>
      <c r="AT125" s="197"/>
    </row>
    <row r="126" spans="31:46" ht="12">
      <c r="AE126" s="250"/>
      <c r="AF126" s="250"/>
      <c r="AG126" s="250"/>
      <c r="AH126" s="260"/>
      <c r="AI126" s="195"/>
      <c r="AJ126" s="195"/>
      <c r="AK126" s="195"/>
      <c r="AL126" s="196"/>
      <c r="AM126" s="195"/>
      <c r="AN126" s="195"/>
      <c r="AO126" s="195"/>
      <c r="AP126" s="196"/>
      <c r="AQ126" s="197"/>
      <c r="AR126" s="197"/>
      <c r="AS126" s="197"/>
      <c r="AT126" s="197"/>
    </row>
    <row r="127" spans="31:46" ht="12">
      <c r="AE127" s="250"/>
      <c r="AF127" s="250"/>
      <c r="AG127" s="250"/>
      <c r="AH127" s="260"/>
      <c r="AI127" s="195"/>
      <c r="AJ127" s="195"/>
      <c r="AK127" s="195"/>
      <c r="AL127" s="196"/>
      <c r="AM127" s="195"/>
      <c r="AN127" s="195"/>
      <c r="AO127" s="195"/>
      <c r="AP127" s="196"/>
      <c r="AQ127" s="197"/>
      <c r="AR127" s="197"/>
      <c r="AS127" s="197"/>
      <c r="AT127" s="197"/>
    </row>
    <row r="128" spans="31:46" ht="12">
      <c r="AE128" s="250"/>
      <c r="AF128" s="250"/>
      <c r="AG128" s="250"/>
      <c r="AH128" s="260"/>
      <c r="AI128" s="195"/>
      <c r="AJ128" s="195"/>
      <c r="AK128" s="195"/>
      <c r="AL128" s="196"/>
      <c r="AM128" s="195"/>
      <c r="AN128" s="195"/>
      <c r="AO128" s="195"/>
      <c r="AP128" s="196"/>
      <c r="AQ128" s="197"/>
      <c r="AR128" s="197"/>
      <c r="AS128" s="197"/>
      <c r="AT128" s="197"/>
    </row>
    <row r="129" spans="31:46" ht="12">
      <c r="AE129" s="250"/>
      <c r="AF129" s="250"/>
      <c r="AG129" s="250"/>
      <c r="AH129" s="260"/>
      <c r="AI129" s="195"/>
      <c r="AJ129" s="195"/>
      <c r="AK129" s="195"/>
      <c r="AL129" s="196"/>
      <c r="AM129" s="195"/>
      <c r="AN129" s="195"/>
      <c r="AO129" s="195"/>
      <c r="AP129" s="196"/>
      <c r="AQ129" s="197"/>
      <c r="AR129" s="197"/>
      <c r="AS129" s="197"/>
      <c r="AT129" s="197"/>
    </row>
    <row r="130" spans="31:46" ht="12">
      <c r="AE130" s="250"/>
      <c r="AF130" s="250"/>
      <c r="AG130" s="250"/>
      <c r="AH130" s="260"/>
      <c r="AI130" s="195"/>
      <c r="AJ130" s="195"/>
      <c r="AK130" s="195"/>
      <c r="AL130" s="196"/>
      <c r="AM130" s="195"/>
      <c r="AN130" s="195"/>
      <c r="AO130" s="195"/>
      <c r="AP130" s="196"/>
      <c r="AQ130" s="197"/>
      <c r="AR130" s="197"/>
      <c r="AS130" s="197"/>
      <c r="AT130" s="197"/>
    </row>
    <row r="131" spans="31:46" ht="12">
      <c r="AE131" s="250"/>
      <c r="AF131" s="250"/>
      <c r="AG131" s="250"/>
      <c r="AH131" s="260"/>
      <c r="AI131" s="195"/>
      <c r="AJ131" s="195"/>
      <c r="AK131" s="195"/>
      <c r="AL131" s="196"/>
      <c r="AM131" s="195"/>
      <c r="AN131" s="195"/>
      <c r="AO131" s="195"/>
      <c r="AP131" s="196"/>
      <c r="AQ131" s="197"/>
      <c r="AR131" s="197"/>
      <c r="AS131" s="197"/>
      <c r="AT131" s="197"/>
    </row>
    <row r="132" spans="31:46" ht="12">
      <c r="AE132" s="250"/>
      <c r="AF132" s="250"/>
      <c r="AG132" s="250"/>
      <c r="AH132" s="260"/>
      <c r="AI132" s="195"/>
      <c r="AJ132" s="195"/>
      <c r="AK132" s="195"/>
      <c r="AL132" s="196"/>
      <c r="AM132" s="195"/>
      <c r="AN132" s="195"/>
      <c r="AO132" s="195"/>
      <c r="AP132" s="196"/>
      <c r="AQ132" s="197"/>
      <c r="AR132" s="197"/>
      <c r="AS132" s="197"/>
      <c r="AT132" s="197"/>
    </row>
    <row r="133" spans="31:46" ht="12">
      <c r="AE133" s="250"/>
      <c r="AF133" s="250"/>
      <c r="AG133" s="250"/>
      <c r="AH133" s="260"/>
      <c r="AI133" s="195"/>
      <c r="AJ133" s="195"/>
      <c r="AK133" s="195"/>
      <c r="AL133" s="196"/>
      <c r="AM133" s="195"/>
      <c r="AN133" s="195"/>
      <c r="AO133" s="195"/>
      <c r="AP133" s="196"/>
      <c r="AQ133" s="197"/>
      <c r="AR133" s="197"/>
      <c r="AS133" s="197"/>
      <c r="AT133" s="197"/>
    </row>
    <row r="134" spans="31:46" ht="12">
      <c r="AE134" s="250"/>
      <c r="AF134" s="250"/>
      <c r="AG134" s="250"/>
      <c r="AH134" s="260"/>
      <c r="AI134" s="195"/>
      <c r="AJ134" s="195"/>
      <c r="AK134" s="195"/>
      <c r="AL134" s="196"/>
      <c r="AM134" s="195"/>
      <c r="AN134" s="195"/>
      <c r="AO134" s="195"/>
      <c r="AP134" s="196"/>
      <c r="AQ134" s="197"/>
      <c r="AR134" s="197"/>
      <c r="AS134" s="197"/>
      <c r="AT134" s="197"/>
    </row>
    <row r="135" spans="31:46" ht="12">
      <c r="AE135" s="250"/>
      <c r="AF135" s="250"/>
      <c r="AG135" s="250"/>
      <c r="AH135" s="260"/>
      <c r="AI135" s="195"/>
      <c r="AJ135" s="195"/>
      <c r="AK135" s="195"/>
      <c r="AL135" s="196"/>
      <c r="AM135" s="195"/>
      <c r="AN135" s="195"/>
      <c r="AO135" s="195"/>
      <c r="AP135" s="196"/>
      <c r="AQ135" s="197"/>
      <c r="AR135" s="197"/>
      <c r="AS135" s="197"/>
      <c r="AT135" s="197"/>
    </row>
    <row r="136" spans="31:46" ht="12">
      <c r="AE136" s="250"/>
      <c r="AF136" s="250"/>
      <c r="AG136" s="250"/>
      <c r="AH136" s="260"/>
      <c r="AI136" s="195"/>
      <c r="AJ136" s="195"/>
      <c r="AK136" s="195"/>
      <c r="AL136" s="196"/>
      <c r="AM136" s="195"/>
      <c r="AN136" s="195"/>
      <c r="AO136" s="195"/>
      <c r="AP136" s="196"/>
      <c r="AQ136" s="197"/>
      <c r="AR136" s="197"/>
      <c r="AS136" s="197"/>
      <c r="AT136" s="197"/>
    </row>
    <row r="137" spans="31:46" ht="12">
      <c r="AE137" s="250"/>
      <c r="AF137" s="250"/>
      <c r="AG137" s="250"/>
      <c r="AH137" s="260"/>
      <c r="AI137" s="195"/>
      <c r="AJ137" s="195"/>
      <c r="AK137" s="195"/>
      <c r="AL137" s="196"/>
      <c r="AM137" s="195"/>
      <c r="AN137" s="195"/>
      <c r="AO137" s="195"/>
      <c r="AP137" s="196"/>
      <c r="AQ137" s="197"/>
      <c r="AR137" s="197"/>
      <c r="AS137" s="197"/>
      <c r="AT137" s="197"/>
    </row>
    <row r="138" spans="31:46" ht="12">
      <c r="AE138" s="250"/>
      <c r="AF138" s="250"/>
      <c r="AG138" s="250"/>
      <c r="AH138" s="260"/>
      <c r="AI138" s="195"/>
      <c r="AJ138" s="195"/>
      <c r="AK138" s="195"/>
      <c r="AL138" s="196"/>
      <c r="AM138" s="195"/>
      <c r="AN138" s="195"/>
      <c r="AO138" s="195"/>
      <c r="AP138" s="196"/>
      <c r="AQ138" s="197"/>
      <c r="AR138" s="197"/>
      <c r="AS138" s="197"/>
      <c r="AT138" s="197"/>
    </row>
    <row r="139" spans="31:46" ht="12">
      <c r="AE139" s="250"/>
      <c r="AF139" s="250"/>
      <c r="AG139" s="250"/>
      <c r="AH139" s="260"/>
      <c r="AI139" s="195"/>
      <c r="AJ139" s="195"/>
      <c r="AK139" s="195"/>
      <c r="AL139" s="196"/>
      <c r="AM139" s="195"/>
      <c r="AN139" s="195"/>
      <c r="AO139" s="195"/>
      <c r="AP139" s="196"/>
      <c r="AQ139" s="197"/>
      <c r="AR139" s="197"/>
      <c r="AS139" s="197"/>
      <c r="AT139" s="197"/>
    </row>
    <row r="140" spans="31:46" ht="12">
      <c r="AE140" s="250"/>
      <c r="AF140" s="250"/>
      <c r="AG140" s="250"/>
      <c r="AH140" s="260"/>
      <c r="AI140" s="195"/>
      <c r="AJ140" s="195"/>
      <c r="AK140" s="195"/>
      <c r="AL140" s="196"/>
      <c r="AM140" s="195"/>
      <c r="AN140" s="195"/>
      <c r="AO140" s="195"/>
      <c r="AP140" s="196"/>
      <c r="AQ140" s="197"/>
      <c r="AR140" s="197"/>
      <c r="AS140" s="197"/>
      <c r="AT140" s="197"/>
    </row>
    <row r="141" spans="31:46" ht="12">
      <c r="AE141" s="250"/>
      <c r="AF141" s="250"/>
      <c r="AG141" s="250"/>
      <c r="AH141" s="260"/>
      <c r="AI141" s="195"/>
      <c r="AJ141" s="195"/>
      <c r="AK141" s="195"/>
      <c r="AL141" s="196"/>
      <c r="AM141" s="195"/>
      <c r="AN141" s="195"/>
      <c r="AO141" s="195"/>
      <c r="AP141" s="196"/>
      <c r="AQ141" s="197"/>
      <c r="AR141" s="197"/>
      <c r="AS141" s="197"/>
      <c r="AT141" s="197"/>
    </row>
    <row r="142" spans="31:46" ht="12">
      <c r="AE142" s="250"/>
      <c r="AF142" s="250"/>
      <c r="AG142" s="250"/>
      <c r="AH142" s="260"/>
      <c r="AI142" s="195"/>
      <c r="AJ142" s="195"/>
      <c r="AK142" s="195"/>
      <c r="AL142" s="196"/>
      <c r="AM142" s="195"/>
      <c r="AN142" s="195"/>
      <c r="AO142" s="195"/>
      <c r="AP142" s="196"/>
      <c r="AQ142" s="197"/>
      <c r="AR142" s="197"/>
      <c r="AS142" s="197"/>
      <c r="AT142" s="197"/>
    </row>
    <row r="143" spans="31:46" ht="12">
      <c r="AE143" s="250"/>
      <c r="AF143" s="250"/>
      <c r="AG143" s="250"/>
      <c r="AH143" s="260"/>
      <c r="AI143" s="195"/>
      <c r="AJ143" s="195"/>
      <c r="AK143" s="195"/>
      <c r="AL143" s="196"/>
      <c r="AM143" s="195"/>
      <c r="AN143" s="195"/>
      <c r="AO143" s="195"/>
      <c r="AP143" s="196"/>
      <c r="AQ143" s="197"/>
      <c r="AR143" s="197"/>
      <c r="AS143" s="197"/>
      <c r="AT143" s="197"/>
    </row>
    <row r="144" spans="31:46" ht="12">
      <c r="AE144" s="250"/>
      <c r="AF144" s="250"/>
      <c r="AG144" s="250"/>
      <c r="AH144" s="260"/>
      <c r="AI144" s="195"/>
      <c r="AJ144" s="195"/>
      <c r="AK144" s="195"/>
      <c r="AL144" s="196"/>
      <c r="AM144" s="195"/>
      <c r="AN144" s="195"/>
      <c r="AO144" s="195"/>
      <c r="AP144" s="196"/>
      <c r="AQ144" s="197"/>
      <c r="AR144" s="197"/>
      <c r="AS144" s="197"/>
      <c r="AT144" s="197"/>
    </row>
    <row r="145" spans="31:46" ht="12">
      <c r="AE145" s="250"/>
      <c r="AF145" s="250"/>
      <c r="AG145" s="250"/>
      <c r="AH145" s="260"/>
      <c r="AI145" s="195"/>
      <c r="AJ145" s="195"/>
      <c r="AK145" s="195"/>
      <c r="AL145" s="196"/>
      <c r="AM145" s="195"/>
      <c r="AN145" s="195"/>
      <c r="AO145" s="195"/>
      <c r="AP145" s="196"/>
      <c r="AQ145" s="197"/>
      <c r="AR145" s="197"/>
      <c r="AS145" s="197"/>
      <c r="AT145" s="197"/>
    </row>
    <row r="146" spans="31:46" ht="12">
      <c r="AE146" s="250"/>
      <c r="AF146" s="250"/>
      <c r="AG146" s="250"/>
      <c r="AH146" s="260"/>
      <c r="AI146" s="195"/>
      <c r="AJ146" s="195"/>
      <c r="AK146" s="195"/>
      <c r="AL146" s="196"/>
      <c r="AM146" s="195"/>
      <c r="AN146" s="195"/>
      <c r="AO146" s="195"/>
      <c r="AP146" s="196"/>
      <c r="AQ146" s="197"/>
      <c r="AR146" s="197"/>
      <c r="AS146" s="197"/>
      <c r="AT146" s="197"/>
    </row>
    <row r="147" spans="31:46" ht="12">
      <c r="AE147" s="250"/>
      <c r="AF147" s="250"/>
      <c r="AG147" s="250"/>
      <c r="AH147" s="260"/>
      <c r="AI147" s="195"/>
      <c r="AJ147" s="195"/>
      <c r="AK147" s="195"/>
      <c r="AL147" s="196"/>
      <c r="AM147" s="195"/>
      <c r="AN147" s="195"/>
      <c r="AO147" s="195"/>
      <c r="AP147" s="196"/>
      <c r="AQ147" s="197"/>
      <c r="AR147" s="197"/>
      <c r="AS147" s="197"/>
      <c r="AT147" s="197"/>
    </row>
    <row r="148" spans="31:46" ht="12">
      <c r="AE148" s="250"/>
      <c r="AF148" s="250"/>
      <c r="AG148" s="250"/>
      <c r="AH148" s="260"/>
      <c r="AI148" s="195"/>
      <c r="AJ148" s="195"/>
      <c r="AK148" s="195"/>
      <c r="AL148" s="196"/>
      <c r="AM148" s="195"/>
      <c r="AN148" s="195"/>
      <c r="AO148" s="195"/>
      <c r="AP148" s="196"/>
      <c r="AQ148" s="197"/>
      <c r="AR148" s="197"/>
      <c r="AS148" s="197"/>
      <c r="AT148" s="197"/>
    </row>
    <row r="149" spans="31:46" ht="12">
      <c r="AE149" s="250"/>
      <c r="AF149" s="250"/>
      <c r="AG149" s="250"/>
      <c r="AH149" s="260"/>
      <c r="AI149" s="195"/>
      <c r="AJ149" s="195"/>
      <c r="AK149" s="195"/>
      <c r="AL149" s="196"/>
      <c r="AM149" s="195"/>
      <c r="AN149" s="195"/>
      <c r="AO149" s="195"/>
      <c r="AP149" s="196"/>
      <c r="AQ149" s="197"/>
      <c r="AR149" s="197"/>
      <c r="AS149" s="197"/>
      <c r="AT149" s="197"/>
    </row>
    <row r="150" spans="31:46" ht="12">
      <c r="AE150" s="250"/>
      <c r="AF150" s="250"/>
      <c r="AG150" s="250"/>
      <c r="AH150" s="260"/>
      <c r="AI150" s="195"/>
      <c r="AJ150" s="195"/>
      <c r="AK150" s="195"/>
      <c r="AL150" s="196"/>
      <c r="AM150" s="195"/>
      <c r="AN150" s="195"/>
      <c r="AO150" s="195"/>
      <c r="AP150" s="196"/>
      <c r="AQ150" s="197"/>
      <c r="AR150" s="197"/>
      <c r="AS150" s="197"/>
      <c r="AT150" s="197"/>
    </row>
    <row r="151" spans="31:46" ht="12">
      <c r="AE151" s="250"/>
      <c r="AF151" s="250"/>
      <c r="AG151" s="250"/>
      <c r="AH151" s="260"/>
      <c r="AI151" s="195"/>
      <c r="AJ151" s="195"/>
      <c r="AK151" s="195"/>
      <c r="AL151" s="196"/>
      <c r="AM151" s="195"/>
      <c r="AN151" s="195"/>
      <c r="AO151" s="195"/>
      <c r="AP151" s="196"/>
      <c r="AQ151" s="197"/>
      <c r="AR151" s="197"/>
      <c r="AS151" s="197"/>
      <c r="AT151" s="197"/>
    </row>
    <row r="152" spans="31:46" ht="12">
      <c r="AE152" s="250"/>
      <c r="AF152" s="250"/>
      <c r="AG152" s="250"/>
      <c r="AH152" s="260"/>
      <c r="AI152" s="195"/>
      <c r="AJ152" s="195"/>
      <c r="AK152" s="195"/>
      <c r="AL152" s="196"/>
      <c r="AM152" s="195"/>
      <c r="AN152" s="195"/>
      <c r="AO152" s="195"/>
      <c r="AP152" s="196"/>
      <c r="AQ152" s="197"/>
      <c r="AR152" s="197"/>
      <c r="AS152" s="197"/>
      <c r="AT152" s="197"/>
    </row>
    <row r="153" spans="31:46" ht="12">
      <c r="AE153" s="250"/>
      <c r="AF153" s="250"/>
      <c r="AG153" s="250"/>
      <c r="AH153" s="260"/>
      <c r="AI153" s="195"/>
      <c r="AJ153" s="195"/>
      <c r="AK153" s="195"/>
      <c r="AL153" s="196"/>
      <c r="AM153" s="195"/>
      <c r="AN153" s="195"/>
      <c r="AO153" s="195"/>
      <c r="AP153" s="196"/>
      <c r="AQ153" s="197"/>
      <c r="AR153" s="197"/>
      <c r="AS153" s="197"/>
      <c r="AT153" s="197"/>
    </row>
    <row r="154" spans="31:46" ht="12">
      <c r="AE154" s="250"/>
      <c r="AF154" s="250"/>
      <c r="AG154" s="250"/>
      <c r="AH154" s="260"/>
      <c r="AI154" s="195"/>
      <c r="AJ154" s="195"/>
      <c r="AK154" s="195"/>
      <c r="AL154" s="196"/>
      <c r="AM154" s="195"/>
      <c r="AN154" s="195"/>
      <c r="AO154" s="195"/>
      <c r="AP154" s="196"/>
      <c r="AQ154" s="197"/>
      <c r="AR154" s="197"/>
      <c r="AS154" s="197"/>
      <c r="AT154" s="197"/>
    </row>
    <row r="155" spans="31:46" ht="12">
      <c r="AE155" s="250"/>
      <c r="AF155" s="250"/>
      <c r="AG155" s="250"/>
      <c r="AH155" s="260"/>
      <c r="AI155" s="195"/>
      <c r="AJ155" s="195"/>
      <c r="AK155" s="195"/>
      <c r="AL155" s="196"/>
      <c r="AM155" s="195"/>
      <c r="AN155" s="195"/>
      <c r="AO155" s="195"/>
      <c r="AP155" s="196"/>
      <c r="AQ155" s="197"/>
      <c r="AR155" s="197"/>
      <c r="AS155" s="197"/>
      <c r="AT155" s="197"/>
    </row>
    <row r="156" spans="31:46" ht="12">
      <c r="AE156" s="250"/>
      <c r="AF156" s="250"/>
      <c r="AG156" s="250"/>
      <c r="AH156" s="260"/>
      <c r="AI156" s="195"/>
      <c r="AJ156" s="195"/>
      <c r="AK156" s="195"/>
      <c r="AL156" s="196"/>
      <c r="AM156" s="195"/>
      <c r="AN156" s="195"/>
      <c r="AO156" s="195"/>
      <c r="AP156" s="196"/>
      <c r="AQ156" s="197"/>
      <c r="AR156" s="197"/>
      <c r="AS156" s="197"/>
      <c r="AT156" s="197"/>
    </row>
    <row r="157" spans="31:46" ht="12">
      <c r="AE157" s="250"/>
      <c r="AF157" s="250"/>
      <c r="AG157" s="250"/>
      <c r="AH157" s="260"/>
      <c r="AI157" s="195"/>
      <c r="AJ157" s="195"/>
      <c r="AK157" s="195"/>
      <c r="AL157" s="196"/>
      <c r="AM157" s="195"/>
      <c r="AN157" s="195"/>
      <c r="AO157" s="195"/>
      <c r="AP157" s="196"/>
      <c r="AQ157" s="197"/>
      <c r="AR157" s="197"/>
      <c r="AS157" s="197"/>
      <c r="AT157" s="197"/>
    </row>
    <row r="158" spans="31:46" ht="12">
      <c r="AE158" s="250"/>
      <c r="AF158" s="250"/>
      <c r="AG158" s="250"/>
      <c r="AH158" s="260"/>
      <c r="AI158" s="195"/>
      <c r="AJ158" s="195"/>
      <c r="AK158" s="195"/>
      <c r="AL158" s="196"/>
      <c r="AM158" s="195"/>
      <c r="AN158" s="195"/>
      <c r="AO158" s="195"/>
      <c r="AP158" s="196"/>
      <c r="AQ158" s="197"/>
      <c r="AR158" s="197"/>
      <c r="AS158" s="197"/>
      <c r="AT158" s="197"/>
    </row>
    <row r="159" spans="31:46" ht="12">
      <c r="AE159" s="250"/>
      <c r="AF159" s="250"/>
      <c r="AG159" s="250"/>
      <c r="AH159" s="260"/>
      <c r="AI159" s="195"/>
      <c r="AJ159" s="195"/>
      <c r="AK159" s="195"/>
      <c r="AL159" s="196"/>
      <c r="AM159" s="195"/>
      <c r="AN159" s="195"/>
      <c r="AO159" s="195"/>
      <c r="AP159" s="196"/>
      <c r="AQ159" s="197"/>
      <c r="AR159" s="197"/>
      <c r="AS159" s="197"/>
      <c r="AT159" s="197"/>
    </row>
    <row r="160" spans="31:46" ht="12">
      <c r="AE160" s="250"/>
      <c r="AF160" s="250"/>
      <c r="AG160" s="250"/>
      <c r="AH160" s="260"/>
      <c r="AI160" s="195"/>
      <c r="AJ160" s="195"/>
      <c r="AK160" s="195"/>
      <c r="AL160" s="196"/>
      <c r="AM160" s="195"/>
      <c r="AN160" s="195"/>
      <c r="AO160" s="195"/>
      <c r="AP160" s="196"/>
      <c r="AQ160" s="197"/>
      <c r="AR160" s="197"/>
      <c r="AS160" s="197"/>
      <c r="AT160" s="197"/>
    </row>
    <row r="161" spans="31:46" ht="12">
      <c r="AE161" s="250"/>
      <c r="AF161" s="250"/>
      <c r="AG161" s="250"/>
      <c r="AH161" s="260"/>
      <c r="AI161" s="195"/>
      <c r="AJ161" s="195"/>
      <c r="AK161" s="195"/>
      <c r="AL161" s="196"/>
      <c r="AM161" s="195"/>
      <c r="AN161" s="195"/>
      <c r="AO161" s="195"/>
      <c r="AP161" s="196"/>
      <c r="AQ161" s="197"/>
      <c r="AR161" s="197"/>
      <c r="AS161" s="197"/>
      <c r="AT161" s="197"/>
    </row>
    <row r="162" spans="31:46" ht="12">
      <c r="AE162" s="250"/>
      <c r="AF162" s="250"/>
      <c r="AG162" s="250"/>
      <c r="AH162" s="260"/>
      <c r="AI162" s="195"/>
      <c r="AJ162" s="195"/>
      <c r="AK162" s="195"/>
      <c r="AL162" s="196"/>
      <c r="AM162" s="195"/>
      <c r="AN162" s="195"/>
      <c r="AO162" s="195"/>
      <c r="AP162" s="196"/>
      <c r="AQ162" s="197"/>
      <c r="AR162" s="197"/>
      <c r="AS162" s="197"/>
      <c r="AT162" s="197"/>
    </row>
    <row r="163" spans="31:46" ht="12">
      <c r="AE163" s="250"/>
      <c r="AF163" s="250"/>
      <c r="AG163" s="250"/>
      <c r="AH163" s="260"/>
      <c r="AI163" s="195"/>
      <c r="AJ163" s="195"/>
      <c r="AK163" s="195"/>
      <c r="AL163" s="196"/>
      <c r="AM163" s="195"/>
      <c r="AN163" s="195"/>
      <c r="AO163" s="195"/>
      <c r="AP163" s="196"/>
      <c r="AQ163" s="197"/>
      <c r="AR163" s="197"/>
      <c r="AS163" s="197"/>
      <c r="AT163" s="197"/>
    </row>
    <row r="164" spans="31:46" ht="12">
      <c r="AE164" s="250"/>
      <c r="AF164" s="250"/>
      <c r="AG164" s="250"/>
      <c r="AH164" s="260"/>
      <c r="AI164" s="195"/>
      <c r="AJ164" s="195"/>
      <c r="AK164" s="195"/>
      <c r="AL164" s="196"/>
      <c r="AM164" s="195"/>
      <c r="AN164" s="195"/>
      <c r="AO164" s="195"/>
      <c r="AP164" s="196"/>
      <c r="AQ164" s="197"/>
      <c r="AR164" s="197"/>
      <c r="AS164" s="197"/>
      <c r="AT164" s="197"/>
    </row>
    <row r="165" spans="31:46" ht="12">
      <c r="AE165" s="250"/>
      <c r="AF165" s="250"/>
      <c r="AG165" s="250"/>
      <c r="AH165" s="260"/>
      <c r="AI165" s="195"/>
      <c r="AJ165" s="195"/>
      <c r="AK165" s="195"/>
      <c r="AL165" s="196"/>
      <c r="AM165" s="195"/>
      <c r="AN165" s="195"/>
      <c r="AO165" s="195"/>
      <c r="AP165" s="196"/>
      <c r="AQ165" s="197"/>
      <c r="AR165" s="197"/>
      <c r="AS165" s="197"/>
      <c r="AT165" s="197"/>
    </row>
    <row r="166" spans="31:46" ht="12">
      <c r="AE166" s="250"/>
      <c r="AF166" s="250"/>
      <c r="AG166" s="250"/>
      <c r="AH166" s="260"/>
      <c r="AI166" s="195"/>
      <c r="AJ166" s="195"/>
      <c r="AK166" s="195"/>
      <c r="AL166" s="196"/>
      <c r="AM166" s="195"/>
      <c r="AN166" s="195"/>
      <c r="AO166" s="195"/>
      <c r="AP166" s="196"/>
      <c r="AQ166" s="197"/>
      <c r="AR166" s="197"/>
      <c r="AS166" s="197"/>
      <c r="AT166" s="197"/>
    </row>
    <row r="167" spans="31:46" ht="12">
      <c r="AE167" s="250"/>
      <c r="AF167" s="250"/>
      <c r="AG167" s="250"/>
      <c r="AH167" s="260"/>
      <c r="AI167" s="195"/>
      <c r="AJ167" s="195"/>
      <c r="AK167" s="195"/>
      <c r="AL167" s="196"/>
      <c r="AM167" s="195"/>
      <c r="AN167" s="195"/>
      <c r="AO167" s="195"/>
      <c r="AP167" s="196"/>
      <c r="AQ167" s="197"/>
      <c r="AR167" s="197"/>
      <c r="AS167" s="197"/>
      <c r="AT167" s="197"/>
    </row>
    <row r="168" spans="31:46" ht="12">
      <c r="AE168" s="250"/>
      <c r="AF168" s="250"/>
      <c r="AG168" s="250"/>
      <c r="AH168" s="260"/>
      <c r="AI168" s="195"/>
      <c r="AJ168" s="195"/>
      <c r="AK168" s="195"/>
      <c r="AL168" s="196"/>
      <c r="AM168" s="195"/>
      <c r="AN168" s="195"/>
      <c r="AO168" s="195"/>
      <c r="AP168" s="196"/>
      <c r="AQ168" s="197"/>
      <c r="AR168" s="197"/>
      <c r="AS168" s="197"/>
      <c r="AT168" s="197"/>
    </row>
    <row r="169" spans="31:46" ht="12">
      <c r="AE169" s="250"/>
      <c r="AF169" s="250"/>
      <c r="AG169" s="250"/>
      <c r="AH169" s="260"/>
      <c r="AI169" s="195"/>
      <c r="AJ169" s="195"/>
      <c r="AK169" s="195"/>
      <c r="AL169" s="196"/>
      <c r="AM169" s="195"/>
      <c r="AN169" s="195"/>
      <c r="AO169" s="195"/>
      <c r="AP169" s="196"/>
      <c r="AQ169" s="197"/>
      <c r="AR169" s="197"/>
      <c r="AS169" s="197"/>
      <c r="AT169" s="197"/>
    </row>
    <row r="170" spans="31:46" ht="12">
      <c r="AE170" s="250"/>
      <c r="AF170" s="250"/>
      <c r="AG170" s="250"/>
      <c r="AH170" s="260"/>
      <c r="AI170" s="195"/>
      <c r="AJ170" s="195"/>
      <c r="AK170" s="195"/>
      <c r="AL170" s="196"/>
      <c r="AM170" s="195"/>
      <c r="AN170" s="195"/>
      <c r="AO170" s="195"/>
      <c r="AP170" s="196"/>
      <c r="AQ170" s="197"/>
      <c r="AR170" s="197"/>
      <c r="AS170" s="197"/>
      <c r="AT170" s="197"/>
    </row>
    <row r="171" spans="31:46" ht="12">
      <c r="AE171" s="250"/>
      <c r="AF171" s="250"/>
      <c r="AG171" s="250"/>
      <c r="AH171" s="260"/>
      <c r="AI171" s="195"/>
      <c r="AJ171" s="195"/>
      <c r="AK171" s="195"/>
      <c r="AL171" s="196"/>
      <c r="AM171" s="195"/>
      <c r="AN171" s="195"/>
      <c r="AO171" s="195"/>
      <c r="AP171" s="196"/>
      <c r="AQ171" s="197"/>
      <c r="AR171" s="197"/>
      <c r="AS171" s="197"/>
      <c r="AT171" s="197"/>
    </row>
    <row r="172" spans="31:46" ht="12">
      <c r="AE172" s="250"/>
      <c r="AF172" s="250"/>
      <c r="AG172" s="250"/>
      <c r="AH172" s="260"/>
      <c r="AI172" s="195"/>
      <c r="AJ172" s="195"/>
      <c r="AK172" s="195"/>
      <c r="AL172" s="196"/>
      <c r="AM172" s="195"/>
      <c r="AN172" s="195"/>
      <c r="AO172" s="195"/>
      <c r="AP172" s="196"/>
      <c r="AQ172" s="197"/>
      <c r="AR172" s="197"/>
      <c r="AS172" s="197"/>
      <c r="AT172" s="197"/>
    </row>
    <row r="173" spans="31:46" ht="12">
      <c r="AE173" s="250"/>
      <c r="AF173" s="250"/>
      <c r="AG173" s="250"/>
      <c r="AH173" s="260"/>
      <c r="AI173" s="195"/>
      <c r="AJ173" s="195"/>
      <c r="AK173" s="195"/>
      <c r="AL173" s="196"/>
      <c r="AM173" s="195"/>
      <c r="AN173" s="195"/>
      <c r="AO173" s="195"/>
      <c r="AP173" s="196"/>
      <c r="AQ173" s="197"/>
      <c r="AR173" s="197"/>
      <c r="AS173" s="197"/>
      <c r="AT173" s="197"/>
    </row>
    <row r="174" spans="31:46" ht="12">
      <c r="AE174" s="250"/>
      <c r="AF174" s="250"/>
      <c r="AG174" s="250"/>
      <c r="AH174" s="260"/>
      <c r="AI174" s="195"/>
      <c r="AJ174" s="195"/>
      <c r="AK174" s="195"/>
      <c r="AL174" s="196"/>
      <c r="AM174" s="195"/>
      <c r="AN174" s="195"/>
      <c r="AO174" s="195"/>
      <c r="AP174" s="196"/>
      <c r="AQ174" s="197"/>
      <c r="AR174" s="197"/>
      <c r="AS174" s="197"/>
      <c r="AT174" s="197"/>
    </row>
    <row r="175" spans="31:46" ht="12">
      <c r="AE175" s="250"/>
      <c r="AF175" s="250"/>
      <c r="AG175" s="250"/>
      <c r="AH175" s="260"/>
      <c r="AI175" s="195"/>
      <c r="AJ175" s="195"/>
      <c r="AK175" s="195"/>
      <c r="AL175" s="196"/>
      <c r="AM175" s="195"/>
      <c r="AN175" s="195"/>
      <c r="AO175" s="195"/>
      <c r="AP175" s="196"/>
      <c r="AQ175" s="197"/>
      <c r="AR175" s="197"/>
      <c r="AS175" s="197"/>
      <c r="AT175" s="197"/>
    </row>
  </sheetData>
  <mergeCells count="808">
    <mergeCell ref="AE40:AH40"/>
    <mergeCell ref="AE20:AH20"/>
    <mergeCell ref="AE16:AH16"/>
    <mergeCell ref="AE17:AH17"/>
    <mergeCell ref="AE18:AH18"/>
    <mergeCell ref="AE19:AH19"/>
    <mergeCell ref="AE31:AH31"/>
    <mergeCell ref="AE29:AH29"/>
    <mergeCell ref="AE27:AH27"/>
    <mergeCell ref="AE26:AH26"/>
    <mergeCell ref="A1:AD1"/>
    <mergeCell ref="E110:G110"/>
    <mergeCell ref="E109:G109"/>
    <mergeCell ref="E40:J40"/>
    <mergeCell ref="O104:Q104"/>
    <mergeCell ref="Y104:Z104"/>
    <mergeCell ref="O105:Q105"/>
    <mergeCell ref="Y105:Z105"/>
    <mergeCell ref="I103:K103"/>
    <mergeCell ref="I99:K99"/>
    <mergeCell ref="AQ95:AT95"/>
    <mergeCell ref="AQ101:AT101"/>
    <mergeCell ref="AQ106:AT106"/>
    <mergeCell ref="AU1:AY1"/>
    <mergeCell ref="AQ20:AT20"/>
    <mergeCell ref="AQ16:AT16"/>
    <mergeCell ref="AU47:AV47"/>
    <mergeCell ref="AQ6:AT6"/>
    <mergeCell ref="AQ2:AT2"/>
    <mergeCell ref="AQ92:AT92"/>
    <mergeCell ref="AQ47:AT47"/>
    <mergeCell ref="AI87:AL87"/>
    <mergeCell ref="AM87:AP87"/>
    <mergeCell ref="AQ87:AT87"/>
    <mergeCell ref="AM57:AP57"/>
    <mergeCell ref="AQ57:AT57"/>
    <mergeCell ref="AM52:AP52"/>
    <mergeCell ref="AQ52:AT52"/>
    <mergeCell ref="AQ50:AT50"/>
    <mergeCell ref="AI50:AL50"/>
    <mergeCell ref="AM50:AP50"/>
    <mergeCell ref="AI20:AL20"/>
    <mergeCell ref="AM20:AP20"/>
    <mergeCell ref="AI40:AL40"/>
    <mergeCell ref="AM40:AP40"/>
    <mergeCell ref="AI37:AL37"/>
    <mergeCell ref="AI31:AL31"/>
    <mergeCell ref="AI29:AL29"/>
    <mergeCell ref="AI27:AL27"/>
    <mergeCell ref="AI26:AL26"/>
    <mergeCell ref="AQ40:AT40"/>
    <mergeCell ref="AI47:AL47"/>
    <mergeCell ref="AM47:AP47"/>
    <mergeCell ref="AQ18:AT18"/>
    <mergeCell ref="AI19:AL19"/>
    <mergeCell ref="AM19:AP19"/>
    <mergeCell ref="AQ19:AT19"/>
    <mergeCell ref="AI18:AL18"/>
    <mergeCell ref="AM18:AP18"/>
    <mergeCell ref="AM39:AP39"/>
    <mergeCell ref="AI17:AL17"/>
    <mergeCell ref="AM17:AP17"/>
    <mergeCell ref="AQ17:AT17"/>
    <mergeCell ref="I108:K108"/>
    <mergeCell ref="AM93:AP93"/>
    <mergeCell ref="Y108:Z108"/>
    <mergeCell ref="I104:K104"/>
    <mergeCell ref="I105:K105"/>
    <mergeCell ref="O103:Q103"/>
    <mergeCell ref="Y103:Z103"/>
    <mergeCell ref="AE87:AH87"/>
    <mergeCell ref="Y90:Z90"/>
    <mergeCell ref="Y91:Z91"/>
    <mergeCell ref="Y88:Z88"/>
    <mergeCell ref="Y89:Z89"/>
    <mergeCell ref="AE91:AH91"/>
    <mergeCell ref="AE89:AH89"/>
    <mergeCell ref="O99:Q99"/>
    <mergeCell ref="Y99:Z99"/>
    <mergeCell ref="I97:K97"/>
    <mergeCell ref="O97:Q97"/>
    <mergeCell ref="Y97:Z97"/>
    <mergeCell ref="I98:K98"/>
    <mergeCell ref="O98:Q98"/>
    <mergeCell ref="Y98:Z98"/>
    <mergeCell ref="I94:K94"/>
    <mergeCell ref="O94:Q94"/>
    <mergeCell ref="Y94:Z94"/>
    <mergeCell ref="Y85:Z85"/>
    <mergeCell ref="Y86:Z86"/>
    <mergeCell ref="I91:K91"/>
    <mergeCell ref="O88:Q88"/>
    <mergeCell ref="O89:Q89"/>
    <mergeCell ref="O90:Q90"/>
    <mergeCell ref="O91:Q91"/>
    <mergeCell ref="I86:K86"/>
    <mergeCell ref="O86:Q86"/>
    <mergeCell ref="K83:L83"/>
    <mergeCell ref="O82:P82"/>
    <mergeCell ref="O83:P83"/>
    <mergeCell ref="I85:K85"/>
    <mergeCell ref="O85:Q85"/>
    <mergeCell ref="E78:G78"/>
    <mergeCell ref="S81:T81"/>
    <mergeCell ref="W81:X81"/>
    <mergeCell ref="Y76:Z76"/>
    <mergeCell ref="I67:K67"/>
    <mergeCell ref="I70:K70"/>
    <mergeCell ref="I73:K73"/>
    <mergeCell ref="I76:K76"/>
    <mergeCell ref="Y70:Z70"/>
    <mergeCell ref="Y72:Z72"/>
    <mergeCell ref="Y73:Z73"/>
    <mergeCell ref="Y75:Z75"/>
    <mergeCell ref="Y65:Z65"/>
    <mergeCell ref="Y66:Z66"/>
    <mergeCell ref="Y67:Z67"/>
    <mergeCell ref="Y69:Z69"/>
    <mergeCell ref="E63:G63"/>
    <mergeCell ref="Y62:Z62"/>
    <mergeCell ref="Y63:Z63"/>
    <mergeCell ref="Y64:Z64"/>
    <mergeCell ref="I61:K61"/>
    <mergeCell ref="Y59:Z59"/>
    <mergeCell ref="Y60:Z60"/>
    <mergeCell ref="Y61:Z61"/>
    <mergeCell ref="I58:K58"/>
    <mergeCell ref="Q58:R58"/>
    <mergeCell ref="Y58:Z58"/>
    <mergeCell ref="T57:V57"/>
    <mergeCell ref="T58:V58"/>
    <mergeCell ref="Q57:R57"/>
    <mergeCell ref="AE56:AH56"/>
    <mergeCell ref="AI56:AL56"/>
    <mergeCell ref="AM56:AP56"/>
    <mergeCell ref="AQ56:AT56"/>
    <mergeCell ref="AE57:AH57"/>
    <mergeCell ref="AI57:AL57"/>
    <mergeCell ref="I52:K52"/>
    <mergeCell ref="Y51:Z51"/>
    <mergeCell ref="Y52:Z52"/>
    <mergeCell ref="I57:K57"/>
    <mergeCell ref="Y56:Z56"/>
    <mergeCell ref="Y57:Z57"/>
    <mergeCell ref="AE52:AH52"/>
    <mergeCell ref="AI52:AL52"/>
    <mergeCell ref="I46:K46"/>
    <mergeCell ref="Y46:Z46"/>
    <mergeCell ref="I49:K49"/>
    <mergeCell ref="Y48:Z48"/>
    <mergeCell ref="Y49:Z49"/>
    <mergeCell ref="AE175:AH175"/>
    <mergeCell ref="AI175:AL175"/>
    <mergeCell ref="AM175:AP175"/>
    <mergeCell ref="AQ175:AT175"/>
    <mergeCell ref="AE174:AH174"/>
    <mergeCell ref="AI174:AL174"/>
    <mergeCell ref="AM174:AP174"/>
    <mergeCell ref="AQ174:AT174"/>
    <mergeCell ref="AE173:AH173"/>
    <mergeCell ref="AI173:AL173"/>
    <mergeCell ref="AM173:AP173"/>
    <mergeCell ref="AQ173:AT173"/>
    <mergeCell ref="AE172:AH172"/>
    <mergeCell ref="AI172:AL172"/>
    <mergeCell ref="AM172:AP172"/>
    <mergeCell ref="AQ172:AT172"/>
    <mergeCell ref="AE171:AH171"/>
    <mergeCell ref="AI171:AL171"/>
    <mergeCell ref="AM171:AP171"/>
    <mergeCell ref="AQ171:AT171"/>
    <mergeCell ref="AE170:AH170"/>
    <mergeCell ref="AI170:AL170"/>
    <mergeCell ref="AM170:AP170"/>
    <mergeCell ref="AQ170:AT170"/>
    <mergeCell ref="AE169:AH169"/>
    <mergeCell ref="AI169:AL169"/>
    <mergeCell ref="AM169:AP169"/>
    <mergeCell ref="AQ169:AT169"/>
    <mergeCell ref="AE168:AH168"/>
    <mergeCell ref="AI168:AL168"/>
    <mergeCell ref="AM168:AP168"/>
    <mergeCell ref="AQ168:AT168"/>
    <mergeCell ref="AE167:AH167"/>
    <mergeCell ref="AI167:AL167"/>
    <mergeCell ref="AM167:AP167"/>
    <mergeCell ref="AQ167:AT167"/>
    <mergeCell ref="AE166:AH166"/>
    <mergeCell ref="AI166:AL166"/>
    <mergeCell ref="AM166:AP166"/>
    <mergeCell ref="AQ166:AT166"/>
    <mergeCell ref="AE165:AH165"/>
    <mergeCell ref="AI165:AL165"/>
    <mergeCell ref="AM165:AP165"/>
    <mergeCell ref="AQ165:AT165"/>
    <mergeCell ref="AE164:AH164"/>
    <mergeCell ref="AI164:AL164"/>
    <mergeCell ref="AM164:AP164"/>
    <mergeCell ref="AQ164:AT164"/>
    <mergeCell ref="AE163:AH163"/>
    <mergeCell ref="AI163:AL163"/>
    <mergeCell ref="AM163:AP163"/>
    <mergeCell ref="AQ163:AT163"/>
    <mergeCell ref="AE162:AH162"/>
    <mergeCell ref="AI162:AL162"/>
    <mergeCell ref="AM162:AP162"/>
    <mergeCell ref="AQ162:AT162"/>
    <mergeCell ref="AE161:AH161"/>
    <mergeCell ref="AI161:AL161"/>
    <mergeCell ref="AM161:AP161"/>
    <mergeCell ref="AQ161:AT161"/>
    <mergeCell ref="AE160:AH160"/>
    <mergeCell ref="AI160:AL160"/>
    <mergeCell ref="AM160:AP160"/>
    <mergeCell ref="AQ160:AT160"/>
    <mergeCell ref="AE159:AH159"/>
    <mergeCell ref="AI159:AL159"/>
    <mergeCell ref="AM159:AP159"/>
    <mergeCell ref="AQ159:AT159"/>
    <mergeCell ref="AE158:AH158"/>
    <mergeCell ref="AI158:AL158"/>
    <mergeCell ref="AM158:AP158"/>
    <mergeCell ref="AQ158:AT158"/>
    <mergeCell ref="AE157:AH157"/>
    <mergeCell ref="AI157:AL157"/>
    <mergeCell ref="AM157:AP157"/>
    <mergeCell ref="AQ157:AT157"/>
    <mergeCell ref="AE156:AH156"/>
    <mergeCell ref="AI156:AL156"/>
    <mergeCell ref="AM156:AP156"/>
    <mergeCell ref="AQ156:AT156"/>
    <mergeCell ref="AE155:AH155"/>
    <mergeCell ref="AI155:AL155"/>
    <mergeCell ref="AM155:AP155"/>
    <mergeCell ref="AQ155:AT155"/>
    <mergeCell ref="AE154:AH154"/>
    <mergeCell ref="AI154:AL154"/>
    <mergeCell ref="AM154:AP154"/>
    <mergeCell ref="AQ154:AT154"/>
    <mergeCell ref="AE153:AH153"/>
    <mergeCell ref="AI153:AL153"/>
    <mergeCell ref="AM153:AP153"/>
    <mergeCell ref="AQ153:AT153"/>
    <mergeCell ref="AE152:AH152"/>
    <mergeCell ref="AI152:AL152"/>
    <mergeCell ref="AM152:AP152"/>
    <mergeCell ref="AQ152:AT152"/>
    <mergeCell ref="AE151:AH151"/>
    <mergeCell ref="AI151:AL151"/>
    <mergeCell ref="AM151:AP151"/>
    <mergeCell ref="AQ151:AT151"/>
    <mergeCell ref="AE150:AH150"/>
    <mergeCell ref="AI150:AL150"/>
    <mergeCell ref="AM150:AP150"/>
    <mergeCell ref="AQ150:AT150"/>
    <mergeCell ref="AE149:AH149"/>
    <mergeCell ref="AI149:AL149"/>
    <mergeCell ref="AM149:AP149"/>
    <mergeCell ref="AQ149:AT149"/>
    <mergeCell ref="AE148:AH148"/>
    <mergeCell ref="AI148:AL148"/>
    <mergeCell ref="AM148:AP148"/>
    <mergeCell ref="AQ148:AT148"/>
    <mergeCell ref="AE147:AH147"/>
    <mergeCell ref="AI147:AL147"/>
    <mergeCell ref="AM147:AP147"/>
    <mergeCell ref="AQ147:AT147"/>
    <mergeCell ref="AE146:AH146"/>
    <mergeCell ref="AI146:AL146"/>
    <mergeCell ref="AM146:AP146"/>
    <mergeCell ref="AQ146:AT146"/>
    <mergeCell ref="AE145:AH145"/>
    <mergeCell ref="AI145:AL145"/>
    <mergeCell ref="AM145:AP145"/>
    <mergeCell ref="AQ145:AT145"/>
    <mergeCell ref="AE144:AH144"/>
    <mergeCell ref="AI144:AL144"/>
    <mergeCell ref="AM144:AP144"/>
    <mergeCell ref="AQ144:AT144"/>
    <mergeCell ref="AE143:AH143"/>
    <mergeCell ref="AI143:AL143"/>
    <mergeCell ref="AM143:AP143"/>
    <mergeCell ref="AQ143:AT143"/>
    <mergeCell ref="AE142:AH142"/>
    <mergeCell ref="AI142:AL142"/>
    <mergeCell ref="AM142:AP142"/>
    <mergeCell ref="AQ142:AT142"/>
    <mergeCell ref="AE141:AH141"/>
    <mergeCell ref="AI141:AL141"/>
    <mergeCell ref="AM141:AP141"/>
    <mergeCell ref="AQ141:AT141"/>
    <mergeCell ref="AE140:AH140"/>
    <mergeCell ref="AI140:AL140"/>
    <mergeCell ref="AM140:AP140"/>
    <mergeCell ref="AQ140:AT140"/>
    <mergeCell ref="AE139:AH139"/>
    <mergeCell ref="AI139:AL139"/>
    <mergeCell ref="AM139:AP139"/>
    <mergeCell ref="AQ139:AT139"/>
    <mergeCell ref="AE138:AH138"/>
    <mergeCell ref="AI138:AL138"/>
    <mergeCell ref="AM138:AP138"/>
    <mergeCell ref="AQ138:AT138"/>
    <mergeCell ref="AE137:AH137"/>
    <mergeCell ref="AI137:AL137"/>
    <mergeCell ref="AM137:AP137"/>
    <mergeCell ref="AQ137:AT137"/>
    <mergeCell ref="AE136:AH136"/>
    <mergeCell ref="AI136:AL136"/>
    <mergeCell ref="AM136:AP136"/>
    <mergeCell ref="AQ136:AT136"/>
    <mergeCell ref="AE135:AH135"/>
    <mergeCell ref="AI135:AL135"/>
    <mergeCell ref="AM135:AP135"/>
    <mergeCell ref="AQ135:AT135"/>
    <mergeCell ref="AE134:AH134"/>
    <mergeCell ref="AI134:AL134"/>
    <mergeCell ref="AM134:AP134"/>
    <mergeCell ref="AQ134:AT134"/>
    <mergeCell ref="AE133:AH133"/>
    <mergeCell ref="AI133:AL133"/>
    <mergeCell ref="AM133:AP133"/>
    <mergeCell ref="AQ133:AT133"/>
    <mergeCell ref="AE132:AH132"/>
    <mergeCell ref="AI132:AL132"/>
    <mergeCell ref="AM132:AP132"/>
    <mergeCell ref="AQ132:AT132"/>
    <mergeCell ref="AE131:AH131"/>
    <mergeCell ref="AI131:AL131"/>
    <mergeCell ref="AM131:AP131"/>
    <mergeCell ref="AQ131:AT131"/>
    <mergeCell ref="AE130:AH130"/>
    <mergeCell ref="AI130:AL130"/>
    <mergeCell ref="AM130:AP130"/>
    <mergeCell ref="AQ130:AT130"/>
    <mergeCell ref="AE129:AH129"/>
    <mergeCell ref="AI129:AL129"/>
    <mergeCell ref="AM129:AP129"/>
    <mergeCell ref="AQ129:AT129"/>
    <mergeCell ref="AE128:AH128"/>
    <mergeCell ref="AI128:AL128"/>
    <mergeCell ref="AM128:AP128"/>
    <mergeCell ref="AQ128:AT128"/>
    <mergeCell ref="AE127:AH127"/>
    <mergeCell ref="AI127:AL127"/>
    <mergeCell ref="AM127:AP127"/>
    <mergeCell ref="AQ127:AT127"/>
    <mergeCell ref="AE126:AH126"/>
    <mergeCell ref="AI126:AL126"/>
    <mergeCell ref="AM126:AP126"/>
    <mergeCell ref="AQ126:AT126"/>
    <mergeCell ref="AE125:AH125"/>
    <mergeCell ref="AI125:AL125"/>
    <mergeCell ref="AM125:AP125"/>
    <mergeCell ref="AQ125:AT125"/>
    <mergeCell ref="AE124:AH124"/>
    <mergeCell ref="AI124:AL124"/>
    <mergeCell ref="AM124:AP124"/>
    <mergeCell ref="AQ124:AT124"/>
    <mergeCell ref="AE123:AH123"/>
    <mergeCell ref="AI123:AL123"/>
    <mergeCell ref="AM123:AP123"/>
    <mergeCell ref="AQ123:AT123"/>
    <mergeCell ref="AE122:AH122"/>
    <mergeCell ref="AI122:AL122"/>
    <mergeCell ref="AM122:AP122"/>
    <mergeCell ref="AQ122:AT122"/>
    <mergeCell ref="AE121:AH121"/>
    <mergeCell ref="AI121:AL121"/>
    <mergeCell ref="AM121:AP121"/>
    <mergeCell ref="AQ121:AT121"/>
    <mergeCell ref="AE120:AH120"/>
    <mergeCell ref="AI120:AL120"/>
    <mergeCell ref="AM120:AP120"/>
    <mergeCell ref="AQ120:AT120"/>
    <mergeCell ref="AE119:AH119"/>
    <mergeCell ref="AI119:AL119"/>
    <mergeCell ref="AM119:AP119"/>
    <mergeCell ref="AQ119:AT119"/>
    <mergeCell ref="AE118:AH118"/>
    <mergeCell ref="AI118:AL118"/>
    <mergeCell ref="AM118:AP118"/>
    <mergeCell ref="AQ118:AT118"/>
    <mergeCell ref="AE117:AH117"/>
    <mergeCell ref="AI117:AL117"/>
    <mergeCell ref="AM117:AP117"/>
    <mergeCell ref="AQ117:AT117"/>
    <mergeCell ref="AE116:AH116"/>
    <mergeCell ref="AI116:AL116"/>
    <mergeCell ref="AM116:AP116"/>
    <mergeCell ref="AQ116:AT116"/>
    <mergeCell ref="AE115:AH115"/>
    <mergeCell ref="AI115:AL115"/>
    <mergeCell ref="AM115:AP115"/>
    <mergeCell ref="AQ115:AT115"/>
    <mergeCell ref="AE114:AH114"/>
    <mergeCell ref="AI114:AL114"/>
    <mergeCell ref="AM114:AP114"/>
    <mergeCell ref="AQ114:AT114"/>
    <mergeCell ref="AE113:AH113"/>
    <mergeCell ref="AI113:AL113"/>
    <mergeCell ref="AM113:AP113"/>
    <mergeCell ref="AQ113:AT113"/>
    <mergeCell ref="AE112:AH112"/>
    <mergeCell ref="AI112:AL112"/>
    <mergeCell ref="AM112:AP112"/>
    <mergeCell ref="AQ112:AT112"/>
    <mergeCell ref="AE111:AH111"/>
    <mergeCell ref="AI111:AL111"/>
    <mergeCell ref="AM111:AP111"/>
    <mergeCell ref="AQ111:AT111"/>
    <mergeCell ref="AE110:AH110"/>
    <mergeCell ref="AI110:AL110"/>
    <mergeCell ref="AM110:AP110"/>
    <mergeCell ref="AQ110:AT110"/>
    <mergeCell ref="AE109:AH109"/>
    <mergeCell ref="AI109:AL109"/>
    <mergeCell ref="AM109:AP109"/>
    <mergeCell ref="AQ109:AT109"/>
    <mergeCell ref="AE108:AH108"/>
    <mergeCell ref="AI108:AL108"/>
    <mergeCell ref="AM108:AP108"/>
    <mergeCell ref="AQ108:AT108"/>
    <mergeCell ref="AE107:AH107"/>
    <mergeCell ref="AI107:AL107"/>
    <mergeCell ref="AM107:AP107"/>
    <mergeCell ref="AQ107:AT107"/>
    <mergeCell ref="AI105:AL105"/>
    <mergeCell ref="AM105:AP105"/>
    <mergeCell ref="AQ105:AT105"/>
    <mergeCell ref="AE104:AH104"/>
    <mergeCell ref="AI104:AL104"/>
    <mergeCell ref="AM104:AP104"/>
    <mergeCell ref="AQ104:AT104"/>
    <mergeCell ref="AE105:AH105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I100:AL100"/>
    <mergeCell ref="AM100:AP100"/>
    <mergeCell ref="AQ100:AT100"/>
    <mergeCell ref="AE99:AH99"/>
    <mergeCell ref="AI99:AL99"/>
    <mergeCell ref="AM99:AP99"/>
    <mergeCell ref="AQ99:AT99"/>
    <mergeCell ref="AE100:AH100"/>
    <mergeCell ref="AE98:AH98"/>
    <mergeCell ref="AI98:AL98"/>
    <mergeCell ref="AM98:AP98"/>
    <mergeCell ref="AQ98:AT98"/>
    <mergeCell ref="AE97:AH97"/>
    <mergeCell ref="AI97:AL97"/>
    <mergeCell ref="AM97:AP97"/>
    <mergeCell ref="AQ97:AT97"/>
    <mergeCell ref="AE96:AH96"/>
    <mergeCell ref="AI96:AL96"/>
    <mergeCell ref="AM96:AP96"/>
    <mergeCell ref="AQ96:AT96"/>
    <mergeCell ref="AE94:AH94"/>
    <mergeCell ref="AI94:AL94"/>
    <mergeCell ref="AQ94:AT94"/>
    <mergeCell ref="AE93:AH93"/>
    <mergeCell ref="AI93:AL93"/>
    <mergeCell ref="AM94:AP94"/>
    <mergeCell ref="AQ93:AT93"/>
    <mergeCell ref="AI91:AL91"/>
    <mergeCell ref="AM91:AP91"/>
    <mergeCell ref="AQ91:AT91"/>
    <mergeCell ref="AE90:AH90"/>
    <mergeCell ref="AI90:AL90"/>
    <mergeCell ref="AM90:AP90"/>
    <mergeCell ref="AQ90:AT90"/>
    <mergeCell ref="AI89:AL89"/>
    <mergeCell ref="AM89:AP89"/>
    <mergeCell ref="AQ89:AT89"/>
    <mergeCell ref="AE88:AH88"/>
    <mergeCell ref="AI88:AL88"/>
    <mergeCell ref="AM88:AP88"/>
    <mergeCell ref="AQ88:AT88"/>
    <mergeCell ref="AE86:AH86"/>
    <mergeCell ref="AI86:AL86"/>
    <mergeCell ref="AM86:AP86"/>
    <mergeCell ref="AQ86:AT86"/>
    <mergeCell ref="AE85:AH85"/>
    <mergeCell ref="AI85:AL85"/>
    <mergeCell ref="AM85:AP85"/>
    <mergeCell ref="AQ85:AT85"/>
    <mergeCell ref="AE84:AH84"/>
    <mergeCell ref="AI84:AL84"/>
    <mergeCell ref="AM84:AP84"/>
    <mergeCell ref="AQ84:AT84"/>
    <mergeCell ref="AE83:AH83"/>
    <mergeCell ref="AI83:AL83"/>
    <mergeCell ref="AM83:AP83"/>
    <mergeCell ref="AQ83:AT83"/>
    <mergeCell ref="AE82:AH82"/>
    <mergeCell ref="AI82:AL82"/>
    <mergeCell ref="AM82:AP82"/>
    <mergeCell ref="AQ82:AT82"/>
    <mergeCell ref="AE81:AH81"/>
    <mergeCell ref="AI81:AL81"/>
    <mergeCell ref="AM81:AP81"/>
    <mergeCell ref="AQ81:AT81"/>
    <mergeCell ref="AE80:AH80"/>
    <mergeCell ref="AI80:AL80"/>
    <mergeCell ref="AM80:AP80"/>
    <mergeCell ref="AQ80:AT80"/>
    <mergeCell ref="AE79:AH79"/>
    <mergeCell ref="AI79:AL79"/>
    <mergeCell ref="AM79:AP79"/>
    <mergeCell ref="AQ79:AT79"/>
    <mergeCell ref="AE78:AH78"/>
    <mergeCell ref="AI78:AL78"/>
    <mergeCell ref="AM78:AP78"/>
    <mergeCell ref="AQ78:AT78"/>
    <mergeCell ref="AE77:AH77"/>
    <mergeCell ref="AI77:AL77"/>
    <mergeCell ref="AM77:AP77"/>
    <mergeCell ref="AQ77:AT77"/>
    <mergeCell ref="AE76:AH76"/>
    <mergeCell ref="AI76:AL76"/>
    <mergeCell ref="AM76:AP76"/>
    <mergeCell ref="AQ76:AT76"/>
    <mergeCell ref="AE75:AH75"/>
    <mergeCell ref="AI75:AL75"/>
    <mergeCell ref="AM75:AP75"/>
    <mergeCell ref="AQ75:AT75"/>
    <mergeCell ref="AE73:AH73"/>
    <mergeCell ref="AI73:AL73"/>
    <mergeCell ref="AM73:AP73"/>
    <mergeCell ref="AQ73:AT73"/>
    <mergeCell ref="AE72:AH72"/>
    <mergeCell ref="AI72:AL72"/>
    <mergeCell ref="AM72:AP72"/>
    <mergeCell ref="AQ72:AT72"/>
    <mergeCell ref="AE70:AH70"/>
    <mergeCell ref="AI70:AL70"/>
    <mergeCell ref="AM70:AP70"/>
    <mergeCell ref="AQ70:AT70"/>
    <mergeCell ref="AE69:AH69"/>
    <mergeCell ref="AI69:AL69"/>
    <mergeCell ref="AM69:AP69"/>
    <mergeCell ref="AQ69:AT69"/>
    <mergeCell ref="AE67:AH67"/>
    <mergeCell ref="AI67:AL67"/>
    <mergeCell ref="AM67:AP67"/>
    <mergeCell ref="AQ67:AT67"/>
    <mergeCell ref="AE66:AH66"/>
    <mergeCell ref="AI66:AL66"/>
    <mergeCell ref="AM66:AP66"/>
    <mergeCell ref="AQ66:AT66"/>
    <mergeCell ref="AE65:AH65"/>
    <mergeCell ref="AI65:AL65"/>
    <mergeCell ref="AM65:AP65"/>
    <mergeCell ref="AQ65:AT65"/>
    <mergeCell ref="AE64:AH64"/>
    <mergeCell ref="AI64:AL64"/>
    <mergeCell ref="AM64:AP64"/>
    <mergeCell ref="AQ64:AT64"/>
    <mergeCell ref="AE63:AH63"/>
    <mergeCell ref="AI63:AL63"/>
    <mergeCell ref="AM63:AP63"/>
    <mergeCell ref="AQ63:AT63"/>
    <mergeCell ref="AE62:AH62"/>
    <mergeCell ref="AI62:AL62"/>
    <mergeCell ref="AM62:AP62"/>
    <mergeCell ref="AQ62:AT62"/>
    <mergeCell ref="AE61:AH61"/>
    <mergeCell ref="AI61:AL61"/>
    <mergeCell ref="AM61:AP61"/>
    <mergeCell ref="AQ61:AT61"/>
    <mergeCell ref="AE60:AH60"/>
    <mergeCell ref="AI60:AL60"/>
    <mergeCell ref="AM60:AP60"/>
    <mergeCell ref="AQ60:AT60"/>
    <mergeCell ref="AE59:AH59"/>
    <mergeCell ref="AI59:AL59"/>
    <mergeCell ref="AM59:AP59"/>
    <mergeCell ref="AQ59:AT59"/>
    <mergeCell ref="AE58:AH58"/>
    <mergeCell ref="AI58:AL58"/>
    <mergeCell ref="AM58:AP58"/>
    <mergeCell ref="AQ58:AT58"/>
    <mergeCell ref="AE51:AH51"/>
    <mergeCell ref="AI51:AL51"/>
    <mergeCell ref="AM51:AP51"/>
    <mergeCell ref="AQ51:AT51"/>
    <mergeCell ref="AE49:AH49"/>
    <mergeCell ref="AI49:AL49"/>
    <mergeCell ref="AM49:AP49"/>
    <mergeCell ref="AQ49:AT49"/>
    <mergeCell ref="AE48:AH48"/>
    <mergeCell ref="AI48:AL48"/>
    <mergeCell ref="AM48:AP48"/>
    <mergeCell ref="AQ48:AT48"/>
    <mergeCell ref="AE46:AH46"/>
    <mergeCell ref="AI46:AL46"/>
    <mergeCell ref="AM46:AP46"/>
    <mergeCell ref="AQ46:AT46"/>
    <mergeCell ref="AE45:AH45"/>
    <mergeCell ref="AI45:AL45"/>
    <mergeCell ref="AM45:AP45"/>
    <mergeCell ref="AQ45:AT45"/>
    <mergeCell ref="AE44:AH44"/>
    <mergeCell ref="AI44:AL44"/>
    <mergeCell ref="AM44:AP44"/>
    <mergeCell ref="AQ44:AT44"/>
    <mergeCell ref="AE43:AH43"/>
    <mergeCell ref="AI43:AL43"/>
    <mergeCell ref="AM43:AP43"/>
    <mergeCell ref="AQ43:AT43"/>
    <mergeCell ref="AE42:AH42"/>
    <mergeCell ref="AI42:AL42"/>
    <mergeCell ref="AM42:AP42"/>
    <mergeCell ref="AQ42:AT42"/>
    <mergeCell ref="AE39:AH39"/>
    <mergeCell ref="AI39:AL39"/>
    <mergeCell ref="AQ39:AT39"/>
    <mergeCell ref="AM1:AP1"/>
    <mergeCell ref="AQ38:AT38"/>
    <mergeCell ref="AM38:AP38"/>
    <mergeCell ref="AE38:AH38"/>
    <mergeCell ref="AI38:AL38"/>
    <mergeCell ref="AQ36:AT36"/>
    <mergeCell ref="AE37:AH37"/>
    <mergeCell ref="AQ37:AT37"/>
    <mergeCell ref="AM36:AP36"/>
    <mergeCell ref="AM37:AP37"/>
    <mergeCell ref="AE36:AH36"/>
    <mergeCell ref="AI36:AL36"/>
    <mergeCell ref="AQ34:AT34"/>
    <mergeCell ref="AE35:AH35"/>
    <mergeCell ref="AI35:AL35"/>
    <mergeCell ref="AQ35:AT35"/>
    <mergeCell ref="AM34:AP34"/>
    <mergeCell ref="AM35:AP35"/>
    <mergeCell ref="AE34:AH34"/>
    <mergeCell ref="AI34:AL34"/>
    <mergeCell ref="AE33:AH33"/>
    <mergeCell ref="AI33:AL33"/>
    <mergeCell ref="AQ33:AT33"/>
    <mergeCell ref="AM33:AP33"/>
    <mergeCell ref="AQ31:AT31"/>
    <mergeCell ref="AE32:AH32"/>
    <mergeCell ref="AI32:AL32"/>
    <mergeCell ref="AQ32:AT32"/>
    <mergeCell ref="AM31:AP31"/>
    <mergeCell ref="AM32:AP32"/>
    <mergeCell ref="AQ29:AT29"/>
    <mergeCell ref="AE30:AH30"/>
    <mergeCell ref="AI30:AL30"/>
    <mergeCell ref="AQ30:AT30"/>
    <mergeCell ref="AM29:AP29"/>
    <mergeCell ref="AM30:AP30"/>
    <mergeCell ref="AQ27:AT27"/>
    <mergeCell ref="AE28:AH28"/>
    <mergeCell ref="AI28:AL28"/>
    <mergeCell ref="AQ28:AT28"/>
    <mergeCell ref="AM27:AP27"/>
    <mergeCell ref="AM28:AP28"/>
    <mergeCell ref="AQ26:AT26"/>
    <mergeCell ref="AM26:AP26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E15:AH15"/>
    <mergeCell ref="AI15:AL15"/>
    <mergeCell ref="AQ15:AT15"/>
    <mergeCell ref="AE21:AH21"/>
    <mergeCell ref="AI21:AL21"/>
    <mergeCell ref="AQ21:AT21"/>
    <mergeCell ref="AM15:AP15"/>
    <mergeCell ref="AM21:AP21"/>
    <mergeCell ref="AI16:AL16"/>
    <mergeCell ref="AM16:AP16"/>
    <mergeCell ref="AE14:AH14"/>
    <mergeCell ref="AI14:AL14"/>
    <mergeCell ref="AQ14:AT14"/>
    <mergeCell ref="AM14:AP14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8:AH8"/>
    <mergeCell ref="AI8:AL8"/>
    <mergeCell ref="AQ8:AT8"/>
    <mergeCell ref="AE9:AH9"/>
    <mergeCell ref="AI9:AL9"/>
    <mergeCell ref="AQ9:AT9"/>
    <mergeCell ref="AM8:AP8"/>
    <mergeCell ref="AM9:AP9"/>
    <mergeCell ref="AE7:AH7"/>
    <mergeCell ref="AI7:AL7"/>
    <mergeCell ref="AQ7:AT7"/>
    <mergeCell ref="AM7:AP7"/>
    <mergeCell ref="AM2:AP2"/>
    <mergeCell ref="AM3:AP3"/>
    <mergeCell ref="AM6:AP6"/>
    <mergeCell ref="AQ4:AT4"/>
    <mergeCell ref="AQ5:AT5"/>
    <mergeCell ref="AM5:AP5"/>
    <mergeCell ref="AM4:AP4"/>
    <mergeCell ref="AI6:AL6"/>
    <mergeCell ref="AE3:AH3"/>
    <mergeCell ref="AI3:AL3"/>
    <mergeCell ref="AQ3:AT3"/>
    <mergeCell ref="AE5:AH5"/>
    <mergeCell ref="AI5:AL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14:Z14"/>
    <mergeCell ref="Y15:Z15"/>
    <mergeCell ref="Y21:Z21"/>
    <mergeCell ref="Y30:Z30"/>
    <mergeCell ref="Y17:Z17"/>
    <mergeCell ref="Y18:Z18"/>
    <mergeCell ref="Y19:Z19"/>
    <mergeCell ref="Y22:Z22"/>
    <mergeCell ref="Y23:Z23"/>
    <mergeCell ref="Y24:Z24"/>
    <mergeCell ref="AE41:AH41"/>
    <mergeCell ref="Y25:Z25"/>
    <mergeCell ref="Y26:Z26"/>
    <mergeCell ref="Y27:Z27"/>
    <mergeCell ref="Y28:Z28"/>
    <mergeCell ref="Y31:Z31"/>
    <mergeCell ref="Y32:Z32"/>
    <mergeCell ref="Y33:Z33"/>
    <mergeCell ref="Y34:Z34"/>
    <mergeCell ref="Y35:Z35"/>
    <mergeCell ref="AI41:AL41"/>
    <mergeCell ref="AM41:AP41"/>
    <mergeCell ref="AQ41:AT41"/>
    <mergeCell ref="I23:K23"/>
    <mergeCell ref="M23:N23"/>
    <mergeCell ref="I24:K24"/>
    <mergeCell ref="M24:N24"/>
    <mergeCell ref="Y29:Z29"/>
    <mergeCell ref="I27:K27"/>
    <mergeCell ref="M27:N27"/>
    <mergeCell ref="I14:K14"/>
    <mergeCell ref="M14:N14"/>
    <mergeCell ref="I22:K22"/>
    <mergeCell ref="M22:N22"/>
    <mergeCell ref="I17:K17"/>
    <mergeCell ref="M17:N17"/>
    <mergeCell ref="I18:K18"/>
    <mergeCell ref="M18:N18"/>
    <mergeCell ref="I19:K19"/>
    <mergeCell ref="M19:N19"/>
    <mergeCell ref="I13:K13"/>
    <mergeCell ref="L9:M9"/>
    <mergeCell ref="Y7:Z7"/>
    <mergeCell ref="M13:N13"/>
    <mergeCell ref="Y13:Z13"/>
    <mergeCell ref="AQ53:AT53"/>
    <mergeCell ref="AQ54:AT54"/>
    <mergeCell ref="I54:K54"/>
    <mergeCell ref="AV54:AW54"/>
    <mergeCell ref="Y54:Z54"/>
    <mergeCell ref="AE54:AH54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5" max="50" man="1"/>
    <brk id="110" max="4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175"/>
  <sheetViews>
    <sheetView view="pageBreakPreview" zoomScaleNormal="90" zoomScaleSheetLayoutView="100" workbookViewId="0" topLeftCell="C40">
      <selection activeCell="K45" sqref="K45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5.8515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24.75" customHeight="1" thickBot="1">
      <c r="A1" s="236" t="s">
        <v>268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9"/>
      <c r="AE1" s="241" t="s">
        <v>269</v>
      </c>
      <c r="AF1" s="242"/>
      <c r="AG1" s="242"/>
      <c r="AH1" s="243"/>
      <c r="AI1" s="230" t="s">
        <v>270</v>
      </c>
      <c r="AJ1" s="237"/>
      <c r="AK1" s="237"/>
      <c r="AL1" s="202"/>
      <c r="AM1" s="230" t="s">
        <v>271</v>
      </c>
      <c r="AN1" s="237"/>
      <c r="AO1" s="237"/>
      <c r="AP1" s="202"/>
      <c r="AQ1" s="230" t="s">
        <v>272</v>
      </c>
      <c r="AR1" s="237"/>
      <c r="AS1" s="237"/>
      <c r="AT1" s="202"/>
      <c r="AU1" s="230" t="s">
        <v>273</v>
      </c>
      <c r="AV1" s="238"/>
      <c r="AW1" s="238"/>
      <c r="AX1" s="238"/>
      <c r="AY1" s="231"/>
    </row>
    <row r="2" spans="1:51" ht="12">
      <c r="A2" s="60"/>
      <c r="B2" s="40"/>
      <c r="C2" s="40"/>
      <c r="D2" s="177"/>
      <c r="E2" s="40" t="str">
        <f>토사!E2</f>
        <v>원/＄ (2006. 1. 2 최종고시 매매기준율)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45"/>
      <c r="AF2" s="261"/>
      <c r="AG2" s="261"/>
      <c r="AH2" s="246"/>
      <c r="AI2" s="218"/>
      <c r="AJ2" s="264"/>
      <c r="AK2" s="264"/>
      <c r="AL2" s="233"/>
      <c r="AM2" s="218"/>
      <c r="AN2" s="264"/>
      <c r="AO2" s="264"/>
      <c r="AP2" s="233"/>
      <c r="AQ2" s="218"/>
      <c r="AR2" s="264"/>
      <c r="AS2" s="264"/>
      <c r="AT2" s="233"/>
      <c r="AU2" s="39"/>
      <c r="AV2" s="40"/>
      <c r="AW2" s="40"/>
      <c r="AX2" s="40"/>
      <c r="AY2" s="48"/>
    </row>
    <row r="3" spans="1:51" ht="12">
      <c r="A3" s="60"/>
      <c r="B3" s="40" t="s">
        <v>353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45"/>
      <c r="AF3" s="261"/>
      <c r="AG3" s="261"/>
      <c r="AH3" s="246"/>
      <c r="AI3" s="218"/>
      <c r="AJ3" s="264"/>
      <c r="AK3" s="264"/>
      <c r="AL3" s="233"/>
      <c r="AM3" s="218"/>
      <c r="AN3" s="264"/>
      <c r="AO3" s="264"/>
      <c r="AP3" s="233"/>
      <c r="AQ3" s="218"/>
      <c r="AR3" s="264"/>
      <c r="AS3" s="264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45"/>
      <c r="AF4" s="261"/>
      <c r="AG4" s="261"/>
      <c r="AH4" s="246"/>
      <c r="AI4" s="218"/>
      <c r="AJ4" s="264"/>
      <c r="AK4" s="264"/>
      <c r="AL4" s="233"/>
      <c r="AM4" s="218"/>
      <c r="AN4" s="264"/>
      <c r="AO4" s="264"/>
      <c r="AP4" s="233"/>
      <c r="AQ4" s="218"/>
      <c r="AR4" s="264"/>
      <c r="AS4" s="264"/>
      <c r="AT4" s="233"/>
      <c r="AU4" s="39"/>
      <c r="AV4" s="40"/>
      <c r="AW4" s="40"/>
      <c r="AX4" s="40"/>
      <c r="AY4" s="48"/>
    </row>
    <row r="5" spans="1:51" ht="12">
      <c r="A5" s="60"/>
      <c r="B5" s="40"/>
      <c r="C5" s="61" t="s">
        <v>274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45"/>
      <c r="AF5" s="261"/>
      <c r="AG5" s="261"/>
      <c r="AH5" s="246"/>
      <c r="AI5" s="218"/>
      <c r="AJ5" s="264"/>
      <c r="AK5" s="264"/>
      <c r="AL5" s="233"/>
      <c r="AM5" s="218"/>
      <c r="AN5" s="264"/>
      <c r="AO5" s="264"/>
      <c r="AP5" s="233"/>
      <c r="AQ5" s="218"/>
      <c r="AR5" s="264"/>
      <c r="AS5" s="264"/>
      <c r="AT5" s="233"/>
      <c r="AU5" s="39"/>
      <c r="AV5" s="40"/>
      <c r="AW5" s="40"/>
      <c r="AX5" s="40"/>
      <c r="AY5" s="48"/>
    </row>
    <row r="6" spans="1:51" ht="12">
      <c r="A6" s="60"/>
      <c r="B6" s="40"/>
      <c r="C6" s="40"/>
      <c r="D6" s="177"/>
      <c r="E6" s="40" t="s">
        <v>275</v>
      </c>
      <c r="F6" s="40"/>
      <c r="G6" s="99">
        <f>AW7</f>
        <v>3.38</v>
      </c>
      <c r="H6" s="62"/>
      <c r="I6" s="40" t="s">
        <v>276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245"/>
      <c r="AF6" s="261"/>
      <c r="AG6" s="261"/>
      <c r="AH6" s="246"/>
      <c r="AI6" s="218"/>
      <c r="AJ6" s="264"/>
      <c r="AK6" s="264"/>
      <c r="AL6" s="233"/>
      <c r="AM6" s="218"/>
      <c r="AN6" s="264"/>
      <c r="AO6" s="264"/>
      <c r="AP6" s="233"/>
      <c r="AQ6" s="218"/>
      <c r="AR6" s="264"/>
      <c r="AS6" s="264"/>
      <c r="AT6" s="233"/>
      <c r="AU6" s="49" t="str">
        <f>토사!AU6</f>
        <v>표품 P.1143</v>
      </c>
      <c r="AV6" s="40"/>
      <c r="AW6" s="40"/>
      <c r="AX6" s="40"/>
      <c r="AY6" s="48"/>
    </row>
    <row r="7" spans="1:51" ht="12">
      <c r="A7" s="60"/>
      <c r="B7" s="40"/>
      <c r="C7" s="6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61"/>
      <c r="Y7" s="192"/>
      <c r="Z7" s="193"/>
      <c r="AA7" s="40"/>
      <c r="AB7" s="40"/>
      <c r="AC7" s="40"/>
      <c r="AD7" s="41"/>
      <c r="AE7" s="245"/>
      <c r="AF7" s="261"/>
      <c r="AG7" s="261"/>
      <c r="AH7" s="246"/>
      <c r="AI7" s="218"/>
      <c r="AJ7" s="264"/>
      <c r="AK7" s="264"/>
      <c r="AL7" s="233"/>
      <c r="AM7" s="218"/>
      <c r="AN7" s="264"/>
      <c r="AO7" s="264"/>
      <c r="AP7" s="233"/>
      <c r="AQ7" s="218"/>
      <c r="AR7" s="264"/>
      <c r="AS7" s="264"/>
      <c r="AT7" s="233"/>
      <c r="AU7" s="49" t="s">
        <v>354</v>
      </c>
      <c r="AV7" s="40"/>
      <c r="AW7" s="107">
        <v>3.38</v>
      </c>
      <c r="AX7" s="40" t="s">
        <v>111</v>
      </c>
      <c r="AY7" s="48"/>
    </row>
    <row r="8" spans="1:51" ht="12">
      <c r="A8" s="6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245"/>
      <c r="AF8" s="261"/>
      <c r="AG8" s="261"/>
      <c r="AH8" s="246"/>
      <c r="AI8" s="218"/>
      <c r="AJ8" s="264"/>
      <c r="AK8" s="264"/>
      <c r="AL8" s="233"/>
      <c r="AM8" s="218"/>
      <c r="AN8" s="264"/>
      <c r="AO8" s="264"/>
      <c r="AP8" s="233"/>
      <c r="AQ8" s="218"/>
      <c r="AR8" s="264"/>
      <c r="AS8" s="264"/>
      <c r="AT8" s="233"/>
      <c r="AU8" s="39"/>
      <c r="AV8" s="40"/>
      <c r="AW8" s="40"/>
      <c r="AX8" s="40"/>
      <c r="AY8" s="48"/>
    </row>
    <row r="9" spans="1:51" ht="12">
      <c r="A9" s="60"/>
      <c r="B9" s="40"/>
      <c r="C9" s="40"/>
      <c r="D9" s="40"/>
      <c r="E9" s="40"/>
      <c r="F9" s="40" t="s">
        <v>278</v>
      </c>
      <c r="G9" s="62">
        <f>G6</f>
        <v>3.38</v>
      </c>
      <c r="H9" s="62"/>
      <c r="I9" s="61"/>
      <c r="J9" s="63"/>
      <c r="K9" s="61"/>
      <c r="L9" s="276"/>
      <c r="M9" s="28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245"/>
      <c r="AF9" s="261"/>
      <c r="AG9" s="261"/>
      <c r="AH9" s="246"/>
      <c r="AI9" s="218"/>
      <c r="AJ9" s="264"/>
      <c r="AK9" s="264"/>
      <c r="AL9" s="233"/>
      <c r="AM9" s="218"/>
      <c r="AN9" s="264"/>
      <c r="AO9" s="264"/>
      <c r="AP9" s="233"/>
      <c r="AQ9" s="218"/>
      <c r="AR9" s="264"/>
      <c r="AS9" s="264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245"/>
      <c r="AF10" s="261"/>
      <c r="AG10" s="261"/>
      <c r="AH10" s="246"/>
      <c r="AI10" s="218"/>
      <c r="AJ10" s="264"/>
      <c r="AK10" s="264"/>
      <c r="AL10" s="233"/>
      <c r="AM10" s="218"/>
      <c r="AN10" s="264"/>
      <c r="AO10" s="264"/>
      <c r="AP10" s="233"/>
      <c r="AQ10" s="218"/>
      <c r="AR10" s="264"/>
      <c r="AS10" s="264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279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245"/>
      <c r="AF11" s="261"/>
      <c r="AG11" s="261"/>
      <c r="AH11" s="246"/>
      <c r="AI11" s="218"/>
      <c r="AJ11" s="264"/>
      <c r="AK11" s="264"/>
      <c r="AL11" s="233"/>
      <c r="AM11" s="218"/>
      <c r="AN11" s="264"/>
      <c r="AO11" s="264"/>
      <c r="AP11" s="233"/>
      <c r="AQ11" s="218"/>
      <c r="AR11" s="264"/>
      <c r="AS11" s="264"/>
      <c r="AT11" s="233"/>
      <c r="AU11" s="39"/>
      <c r="AV11" s="40"/>
      <c r="AW11" s="40"/>
      <c r="AX11" s="40"/>
      <c r="AY11" s="48"/>
    </row>
    <row r="12" spans="1:51" ht="14.25">
      <c r="A12" s="60"/>
      <c r="B12" s="40"/>
      <c r="C12" s="40"/>
      <c r="D12" s="40" t="s">
        <v>280</v>
      </c>
      <c r="E12" s="40" t="s">
        <v>281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245"/>
      <c r="AF12" s="261"/>
      <c r="AG12" s="261"/>
      <c r="AH12" s="246"/>
      <c r="AI12" s="218"/>
      <c r="AJ12" s="264"/>
      <c r="AK12" s="264"/>
      <c r="AL12" s="233"/>
      <c r="AM12" s="218"/>
      <c r="AN12" s="264"/>
      <c r="AO12" s="264"/>
      <c r="AP12" s="233"/>
      <c r="AQ12" s="218"/>
      <c r="AR12" s="264"/>
      <c r="AS12" s="264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/>
      <c r="D13" s="40"/>
      <c r="E13" s="40" t="s">
        <v>282</v>
      </c>
      <c r="F13" s="40"/>
      <c r="G13" s="40"/>
      <c r="H13" s="40"/>
      <c r="I13" s="263">
        <f>장비비!AE52</f>
        <v>25036</v>
      </c>
      <c r="J13" s="264"/>
      <c r="K13" s="265"/>
      <c r="L13" s="61" t="s">
        <v>283</v>
      </c>
      <c r="M13" s="266">
        <f>G6</f>
        <v>3.38</v>
      </c>
      <c r="N13" s="266"/>
      <c r="O13" s="40" t="s">
        <v>276</v>
      </c>
      <c r="P13" s="40"/>
      <c r="Q13" s="40"/>
      <c r="R13" s="40"/>
      <c r="S13" s="40"/>
      <c r="T13" s="40"/>
      <c r="U13" s="40"/>
      <c r="V13" s="40"/>
      <c r="W13" s="40"/>
      <c r="X13" s="61" t="s">
        <v>277</v>
      </c>
      <c r="Y13" s="269">
        <f>I13/M13</f>
        <v>7407.100591715976</v>
      </c>
      <c r="Z13" s="235"/>
      <c r="AA13" s="40"/>
      <c r="AB13" s="40"/>
      <c r="AC13" s="40"/>
      <c r="AD13" s="41"/>
      <c r="AE13" s="245"/>
      <c r="AF13" s="261"/>
      <c r="AG13" s="261"/>
      <c r="AH13" s="246"/>
      <c r="AI13" s="228">
        <f>Y13</f>
        <v>7407.100591715976</v>
      </c>
      <c r="AJ13" s="269"/>
      <c r="AK13" s="269"/>
      <c r="AL13" s="229"/>
      <c r="AM13" s="218"/>
      <c r="AN13" s="264"/>
      <c r="AO13" s="264"/>
      <c r="AP13" s="233"/>
      <c r="AQ13" s="228">
        <f>AE13+AI13+AM13</f>
        <v>7407.100591715976</v>
      </c>
      <c r="AR13" s="269"/>
      <c r="AS13" s="269"/>
      <c r="AT13" s="229"/>
      <c r="AU13" s="39"/>
      <c r="AV13" s="40"/>
      <c r="AW13" s="40"/>
      <c r="AX13" s="40"/>
      <c r="AY13" s="48"/>
    </row>
    <row r="14" spans="1:51" ht="12">
      <c r="A14" s="60"/>
      <c r="B14" s="40"/>
      <c r="C14" s="40"/>
      <c r="D14" s="40"/>
      <c r="E14" s="40" t="s">
        <v>284</v>
      </c>
      <c r="F14" s="40"/>
      <c r="G14" s="40"/>
      <c r="H14" s="40"/>
      <c r="I14" s="263">
        <f>장비비!AM52</f>
        <v>9779</v>
      </c>
      <c r="J14" s="264"/>
      <c r="K14" s="265"/>
      <c r="L14" s="61" t="s">
        <v>283</v>
      </c>
      <c r="M14" s="266">
        <f>G9</f>
        <v>3.38</v>
      </c>
      <c r="N14" s="266"/>
      <c r="O14" s="40" t="s">
        <v>276</v>
      </c>
      <c r="P14" s="40"/>
      <c r="Q14" s="40"/>
      <c r="R14" s="40"/>
      <c r="S14" s="40"/>
      <c r="T14" s="40"/>
      <c r="U14" s="40"/>
      <c r="V14" s="40"/>
      <c r="W14" s="40"/>
      <c r="X14" s="61" t="s">
        <v>277</v>
      </c>
      <c r="Y14" s="269">
        <f>I14/M14</f>
        <v>2893.1952662721897</v>
      </c>
      <c r="Z14" s="235"/>
      <c r="AA14" s="40"/>
      <c r="AB14" s="40"/>
      <c r="AC14" s="40"/>
      <c r="AD14" s="41"/>
      <c r="AE14" s="245"/>
      <c r="AF14" s="261"/>
      <c r="AG14" s="261"/>
      <c r="AH14" s="246"/>
      <c r="AI14" s="218"/>
      <c r="AJ14" s="264"/>
      <c r="AK14" s="264"/>
      <c r="AL14" s="233"/>
      <c r="AM14" s="228">
        <f>Y14</f>
        <v>2893.1952662721897</v>
      </c>
      <c r="AN14" s="269"/>
      <c r="AO14" s="269"/>
      <c r="AP14" s="229"/>
      <c r="AQ14" s="228">
        <f>AE14+AI14+AM14</f>
        <v>2893.1952662721897</v>
      </c>
      <c r="AR14" s="269"/>
      <c r="AS14" s="269"/>
      <c r="AT14" s="229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257"/>
      <c r="Z15" s="265"/>
      <c r="AA15" s="40"/>
      <c r="AB15" s="40"/>
      <c r="AC15" s="40"/>
      <c r="AD15" s="41"/>
      <c r="AE15" s="245"/>
      <c r="AF15" s="261"/>
      <c r="AG15" s="261"/>
      <c r="AH15" s="246"/>
      <c r="AI15" s="218"/>
      <c r="AJ15" s="264"/>
      <c r="AK15" s="264"/>
      <c r="AL15" s="233"/>
      <c r="AM15" s="218"/>
      <c r="AN15" s="264"/>
      <c r="AO15" s="264"/>
      <c r="AP15" s="233"/>
      <c r="AQ15" s="228"/>
      <c r="AR15" s="269"/>
      <c r="AS15" s="269"/>
      <c r="AT15" s="229"/>
      <c r="AU15" s="39"/>
      <c r="AV15" s="40"/>
      <c r="AW15" s="40"/>
      <c r="AX15" s="40"/>
      <c r="AY15" s="48"/>
    </row>
    <row r="16" spans="1:51" ht="12">
      <c r="A16" s="60"/>
      <c r="B16" s="40"/>
      <c r="C16" s="40"/>
      <c r="D16" s="40" t="s">
        <v>285</v>
      </c>
      <c r="E16" s="40" t="s">
        <v>286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245"/>
      <c r="AF16" s="261"/>
      <c r="AG16" s="261"/>
      <c r="AH16" s="246"/>
      <c r="AI16" s="218"/>
      <c r="AJ16" s="264"/>
      <c r="AK16" s="264"/>
      <c r="AL16" s="233"/>
      <c r="AM16" s="218"/>
      <c r="AN16" s="264"/>
      <c r="AO16" s="264"/>
      <c r="AP16" s="233"/>
      <c r="AQ16" s="228"/>
      <c r="AR16" s="269"/>
      <c r="AS16" s="269"/>
      <c r="AT16" s="229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 t="s">
        <v>287</v>
      </c>
      <c r="F17" s="40"/>
      <c r="G17" s="40"/>
      <c r="H17" s="40"/>
      <c r="I17" s="263">
        <f>장비비!AE78</f>
        <v>22478</v>
      </c>
      <c r="J17" s="264"/>
      <c r="K17" s="265"/>
      <c r="L17" s="61" t="s">
        <v>283</v>
      </c>
      <c r="M17" s="266">
        <f>G6</f>
        <v>3.38</v>
      </c>
      <c r="N17" s="266"/>
      <c r="O17" s="40" t="s">
        <v>276</v>
      </c>
      <c r="P17" s="40"/>
      <c r="Q17" s="40"/>
      <c r="R17" s="40"/>
      <c r="S17" s="40"/>
      <c r="T17" s="40"/>
      <c r="U17" s="40"/>
      <c r="V17" s="40"/>
      <c r="W17" s="40"/>
      <c r="X17" s="61" t="s">
        <v>277</v>
      </c>
      <c r="Y17" s="269">
        <f>I17/M17</f>
        <v>6650.295857988166</v>
      </c>
      <c r="Z17" s="235"/>
      <c r="AA17" s="40"/>
      <c r="AB17" s="40"/>
      <c r="AC17" s="40"/>
      <c r="AD17" s="41"/>
      <c r="AE17" s="225">
        <f>Y17</f>
        <v>6650.295857988166</v>
      </c>
      <c r="AF17" s="226"/>
      <c r="AG17" s="226"/>
      <c r="AH17" s="227"/>
      <c r="AI17" s="218"/>
      <c r="AJ17" s="264"/>
      <c r="AK17" s="264"/>
      <c r="AL17" s="233"/>
      <c r="AM17" s="218"/>
      <c r="AN17" s="264"/>
      <c r="AO17" s="264"/>
      <c r="AP17" s="233"/>
      <c r="AQ17" s="228">
        <f>AE17+AI17+AM17</f>
        <v>6650.295857988166</v>
      </c>
      <c r="AR17" s="269"/>
      <c r="AS17" s="269"/>
      <c r="AT17" s="229"/>
      <c r="AU17" s="39"/>
      <c r="AV17" s="40"/>
      <c r="AW17" s="40"/>
      <c r="AX17" s="40"/>
      <c r="AY17" s="48"/>
    </row>
    <row r="18" spans="1:51" ht="12">
      <c r="A18" s="60"/>
      <c r="B18" s="40"/>
      <c r="C18" s="40"/>
      <c r="D18" s="40"/>
      <c r="E18" s="40" t="s">
        <v>288</v>
      </c>
      <c r="F18" s="40"/>
      <c r="G18" s="40"/>
      <c r="H18" s="40"/>
      <c r="I18" s="263">
        <f>장비비!AI78</f>
        <v>30529</v>
      </c>
      <c r="J18" s="264"/>
      <c r="K18" s="265"/>
      <c r="L18" s="61" t="s">
        <v>283</v>
      </c>
      <c r="M18" s="266">
        <f>G6</f>
        <v>3.38</v>
      </c>
      <c r="N18" s="266"/>
      <c r="O18" s="40" t="s">
        <v>276</v>
      </c>
      <c r="P18" s="40"/>
      <c r="Q18" s="40"/>
      <c r="R18" s="40"/>
      <c r="S18" s="40"/>
      <c r="T18" s="40"/>
      <c r="U18" s="40"/>
      <c r="V18" s="40"/>
      <c r="W18" s="40"/>
      <c r="X18" s="61" t="s">
        <v>277</v>
      </c>
      <c r="Y18" s="269">
        <f>I18/M18</f>
        <v>9032.24852071006</v>
      </c>
      <c r="Z18" s="235"/>
      <c r="AA18" s="40"/>
      <c r="AB18" s="40"/>
      <c r="AC18" s="40"/>
      <c r="AD18" s="41"/>
      <c r="AE18" s="245"/>
      <c r="AF18" s="261"/>
      <c r="AG18" s="261"/>
      <c r="AH18" s="246"/>
      <c r="AI18" s="228">
        <f>Y18</f>
        <v>9032.24852071006</v>
      </c>
      <c r="AJ18" s="264"/>
      <c r="AK18" s="264"/>
      <c r="AL18" s="233"/>
      <c r="AM18" s="218"/>
      <c r="AN18" s="264"/>
      <c r="AO18" s="264"/>
      <c r="AP18" s="233"/>
      <c r="AQ18" s="228">
        <f>AE18+AI18+AM18</f>
        <v>9032.24852071006</v>
      </c>
      <c r="AR18" s="269"/>
      <c r="AS18" s="269"/>
      <c r="AT18" s="229"/>
      <c r="AU18" s="39"/>
      <c r="AV18" s="40"/>
      <c r="AW18" s="40"/>
      <c r="AX18" s="40"/>
      <c r="AY18" s="48"/>
    </row>
    <row r="19" spans="1:51" ht="12">
      <c r="A19" s="60"/>
      <c r="B19" s="40"/>
      <c r="C19" s="40"/>
      <c r="D19" s="40"/>
      <c r="E19" s="40" t="s">
        <v>284</v>
      </c>
      <c r="F19" s="40"/>
      <c r="G19" s="40"/>
      <c r="H19" s="40"/>
      <c r="I19" s="263">
        <f>장비비!AM78</f>
        <v>27429</v>
      </c>
      <c r="J19" s="264"/>
      <c r="K19" s="265"/>
      <c r="L19" s="61" t="s">
        <v>283</v>
      </c>
      <c r="M19" s="266">
        <f>G6</f>
        <v>3.38</v>
      </c>
      <c r="N19" s="266"/>
      <c r="O19" s="40" t="s">
        <v>276</v>
      </c>
      <c r="P19" s="40"/>
      <c r="Q19" s="40"/>
      <c r="R19" s="40"/>
      <c r="S19" s="40"/>
      <c r="T19" s="40"/>
      <c r="U19" s="40"/>
      <c r="V19" s="40"/>
      <c r="W19" s="40"/>
      <c r="X19" s="61" t="s">
        <v>277</v>
      </c>
      <c r="Y19" s="269">
        <f>I19/M19</f>
        <v>8115.08875739645</v>
      </c>
      <c r="Z19" s="235"/>
      <c r="AA19" s="40"/>
      <c r="AB19" s="40"/>
      <c r="AC19" s="40"/>
      <c r="AD19" s="41"/>
      <c r="AE19" s="245"/>
      <c r="AF19" s="261"/>
      <c r="AG19" s="261"/>
      <c r="AH19" s="246"/>
      <c r="AI19" s="218"/>
      <c r="AJ19" s="264"/>
      <c r="AK19" s="264"/>
      <c r="AL19" s="233"/>
      <c r="AM19" s="228">
        <f>Y19</f>
        <v>8115.08875739645</v>
      </c>
      <c r="AN19" s="264"/>
      <c r="AO19" s="264"/>
      <c r="AP19" s="233"/>
      <c r="AQ19" s="228">
        <f>AE19+AI19+AM19</f>
        <v>8115.08875739645</v>
      </c>
      <c r="AR19" s="269"/>
      <c r="AS19" s="269"/>
      <c r="AT19" s="229"/>
      <c r="AU19" s="39"/>
      <c r="AV19" s="40"/>
      <c r="AW19" s="40"/>
      <c r="AX19" s="40"/>
      <c r="AY19" s="48"/>
    </row>
    <row r="20" spans="1:51" ht="12">
      <c r="A20" s="6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68"/>
      <c r="Z20" s="65"/>
      <c r="AA20" s="40"/>
      <c r="AB20" s="40"/>
      <c r="AC20" s="40"/>
      <c r="AD20" s="41"/>
      <c r="AE20" s="245"/>
      <c r="AF20" s="261"/>
      <c r="AG20" s="261"/>
      <c r="AH20" s="246"/>
      <c r="AI20" s="218"/>
      <c r="AJ20" s="264"/>
      <c r="AK20" s="264"/>
      <c r="AL20" s="233"/>
      <c r="AM20" s="218"/>
      <c r="AN20" s="264"/>
      <c r="AO20" s="264"/>
      <c r="AP20" s="233"/>
      <c r="AQ20" s="286"/>
      <c r="AR20" s="264"/>
      <c r="AS20" s="264"/>
      <c r="AT20" s="233"/>
      <c r="AU20" s="39"/>
      <c r="AV20" s="40"/>
      <c r="AW20" s="40"/>
      <c r="AX20" s="40"/>
      <c r="AY20" s="48"/>
    </row>
    <row r="21" spans="1:51" ht="14.25">
      <c r="A21" s="60"/>
      <c r="B21" s="40"/>
      <c r="C21" s="40"/>
      <c r="D21" s="40" t="s">
        <v>289</v>
      </c>
      <c r="E21" s="40" t="s">
        <v>290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7"/>
      <c r="Z21" s="265"/>
      <c r="AA21" s="40"/>
      <c r="AB21" s="40"/>
      <c r="AC21" s="40"/>
      <c r="AD21" s="41"/>
      <c r="AE21" s="245"/>
      <c r="AF21" s="261"/>
      <c r="AG21" s="261"/>
      <c r="AH21" s="246"/>
      <c r="AI21" s="218"/>
      <c r="AJ21" s="264"/>
      <c r="AK21" s="264"/>
      <c r="AL21" s="233"/>
      <c r="AM21" s="218"/>
      <c r="AN21" s="264"/>
      <c r="AO21" s="264"/>
      <c r="AP21" s="233"/>
      <c r="AQ21" s="286"/>
      <c r="AR21" s="264"/>
      <c r="AS21" s="264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/>
      <c r="D22" s="40"/>
      <c r="E22" s="40" t="s">
        <v>287</v>
      </c>
      <c r="F22" s="40"/>
      <c r="G22" s="40"/>
      <c r="H22" s="40"/>
      <c r="I22" s="263">
        <f>장비비!AE16</f>
        <v>19197</v>
      </c>
      <c r="J22" s="264"/>
      <c r="K22" s="265"/>
      <c r="L22" s="61" t="s">
        <v>283</v>
      </c>
      <c r="M22" s="266">
        <f>G6</f>
        <v>3.38</v>
      </c>
      <c r="N22" s="266"/>
      <c r="O22" s="40" t="s">
        <v>276</v>
      </c>
      <c r="P22" s="40"/>
      <c r="Q22" s="40"/>
      <c r="R22" s="40"/>
      <c r="S22" s="40"/>
      <c r="T22" s="40"/>
      <c r="U22" s="40"/>
      <c r="V22" s="40"/>
      <c r="W22" s="40"/>
      <c r="X22" s="61" t="s">
        <v>277</v>
      </c>
      <c r="Y22" s="269">
        <f>I22/M22</f>
        <v>5679.585798816568</v>
      </c>
      <c r="Z22" s="235"/>
      <c r="AA22" s="40"/>
      <c r="AB22" s="40"/>
      <c r="AC22" s="40"/>
      <c r="AD22" s="41"/>
      <c r="AE22" s="225">
        <f>Y22</f>
        <v>5679.585798816568</v>
      </c>
      <c r="AF22" s="226"/>
      <c r="AG22" s="226"/>
      <c r="AH22" s="227"/>
      <c r="AI22" s="218"/>
      <c r="AJ22" s="264"/>
      <c r="AK22" s="264"/>
      <c r="AL22" s="233"/>
      <c r="AM22" s="218"/>
      <c r="AN22" s="264"/>
      <c r="AO22" s="264"/>
      <c r="AP22" s="233"/>
      <c r="AQ22" s="228">
        <f>AE22+AI22+AM22</f>
        <v>5679.585798816568</v>
      </c>
      <c r="AR22" s="269"/>
      <c r="AS22" s="269"/>
      <c r="AT22" s="229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 t="s">
        <v>288</v>
      </c>
      <c r="F23" s="40"/>
      <c r="G23" s="40"/>
      <c r="H23" s="40"/>
      <c r="I23" s="263">
        <f>장비비!AI16</f>
        <v>16240</v>
      </c>
      <c r="J23" s="264"/>
      <c r="K23" s="265"/>
      <c r="L23" s="61" t="s">
        <v>283</v>
      </c>
      <c r="M23" s="266">
        <f>G6</f>
        <v>3.38</v>
      </c>
      <c r="N23" s="266"/>
      <c r="O23" s="40" t="s">
        <v>276</v>
      </c>
      <c r="P23" s="40"/>
      <c r="Q23" s="40"/>
      <c r="R23" s="40"/>
      <c r="S23" s="40"/>
      <c r="T23" s="40"/>
      <c r="U23" s="40"/>
      <c r="V23" s="40"/>
      <c r="W23" s="40"/>
      <c r="X23" s="61" t="s">
        <v>277</v>
      </c>
      <c r="Y23" s="269">
        <f>I23/M23</f>
        <v>4804.733727810651</v>
      </c>
      <c r="Z23" s="235"/>
      <c r="AA23" s="40"/>
      <c r="AB23" s="40"/>
      <c r="AC23" s="40"/>
      <c r="AD23" s="41"/>
      <c r="AE23" s="245"/>
      <c r="AF23" s="261"/>
      <c r="AG23" s="261"/>
      <c r="AH23" s="246"/>
      <c r="AI23" s="228">
        <f>Y23</f>
        <v>4804.733727810651</v>
      </c>
      <c r="AJ23" s="269"/>
      <c r="AK23" s="269"/>
      <c r="AL23" s="229"/>
      <c r="AM23" s="218"/>
      <c r="AN23" s="264"/>
      <c r="AO23" s="264"/>
      <c r="AP23" s="233"/>
      <c r="AQ23" s="228">
        <f>AE23+AI23+AM23</f>
        <v>4804.733727810651</v>
      </c>
      <c r="AR23" s="269"/>
      <c r="AS23" s="269"/>
      <c r="AT23" s="229"/>
      <c r="AU23" s="39"/>
      <c r="AV23" s="40"/>
      <c r="AW23" s="40"/>
      <c r="AX23" s="40"/>
      <c r="AY23" s="48"/>
    </row>
    <row r="24" spans="1:51" ht="12">
      <c r="A24" s="60"/>
      <c r="B24" s="40"/>
      <c r="C24" s="40"/>
      <c r="D24" s="40"/>
      <c r="E24" s="40" t="s">
        <v>284</v>
      </c>
      <c r="F24" s="40"/>
      <c r="G24" s="40"/>
      <c r="H24" s="40"/>
      <c r="I24" s="263">
        <f>장비비!AM16</f>
        <v>4864</v>
      </c>
      <c r="J24" s="264"/>
      <c r="K24" s="265"/>
      <c r="L24" s="61" t="s">
        <v>283</v>
      </c>
      <c r="M24" s="266">
        <f>G6</f>
        <v>3.38</v>
      </c>
      <c r="N24" s="266"/>
      <c r="O24" s="40" t="s">
        <v>276</v>
      </c>
      <c r="P24" s="40"/>
      <c r="Q24" s="40"/>
      <c r="R24" s="40"/>
      <c r="S24" s="40"/>
      <c r="T24" s="40"/>
      <c r="U24" s="40"/>
      <c r="V24" s="40"/>
      <c r="W24" s="40"/>
      <c r="X24" s="61" t="s">
        <v>277</v>
      </c>
      <c r="Y24" s="269">
        <f>I24/M24</f>
        <v>1439.0532544378698</v>
      </c>
      <c r="Z24" s="235"/>
      <c r="AA24" s="40"/>
      <c r="AB24" s="40"/>
      <c r="AC24" s="40"/>
      <c r="AD24" s="41"/>
      <c r="AE24" s="245"/>
      <c r="AF24" s="261"/>
      <c r="AG24" s="261"/>
      <c r="AH24" s="246"/>
      <c r="AI24" s="218"/>
      <c r="AJ24" s="264"/>
      <c r="AK24" s="264"/>
      <c r="AL24" s="233"/>
      <c r="AM24" s="228">
        <f>Y24</f>
        <v>1439.0532544378698</v>
      </c>
      <c r="AN24" s="269"/>
      <c r="AO24" s="269"/>
      <c r="AP24" s="229"/>
      <c r="AQ24" s="228">
        <f>AE24+AI24+AM24</f>
        <v>1439.0532544378698</v>
      </c>
      <c r="AR24" s="269"/>
      <c r="AS24" s="269"/>
      <c r="AT24" s="229"/>
      <c r="AU24" s="39"/>
      <c r="AV24" s="40"/>
      <c r="AW24" s="40"/>
      <c r="AX24" s="40"/>
      <c r="AY24" s="48"/>
    </row>
    <row r="25" spans="1:51" ht="12">
      <c r="A25" s="60"/>
      <c r="B25" s="40"/>
      <c r="C25" s="40"/>
      <c r="D25" s="40"/>
      <c r="E25" s="40"/>
      <c r="F25" s="40"/>
      <c r="G25" s="40"/>
      <c r="H25" s="40"/>
      <c r="I25" s="64"/>
      <c r="J25" s="40"/>
      <c r="K25" s="65"/>
      <c r="L25" s="61"/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7"/>
      <c r="Z25" s="265"/>
      <c r="AA25" s="40"/>
      <c r="AB25" s="40"/>
      <c r="AC25" s="40"/>
      <c r="AD25" s="41"/>
      <c r="AE25" s="245"/>
      <c r="AF25" s="261"/>
      <c r="AG25" s="261"/>
      <c r="AH25" s="246"/>
      <c r="AI25" s="218"/>
      <c r="AJ25" s="264"/>
      <c r="AK25" s="264"/>
      <c r="AL25" s="233"/>
      <c r="AM25" s="218"/>
      <c r="AN25" s="264"/>
      <c r="AO25" s="264"/>
      <c r="AP25" s="233"/>
      <c r="AQ25" s="286"/>
      <c r="AR25" s="264"/>
      <c r="AS25" s="264"/>
      <c r="AT25" s="233"/>
      <c r="AU25" s="39"/>
      <c r="AV25" s="40"/>
      <c r="AW25" s="40"/>
      <c r="AX25" s="40"/>
      <c r="AY25" s="48"/>
    </row>
    <row r="26" spans="1:51" ht="12">
      <c r="A26" s="60"/>
      <c r="B26" s="40"/>
      <c r="C26" s="40"/>
      <c r="D26" s="40" t="s">
        <v>291</v>
      </c>
      <c r="E26" s="40" t="s">
        <v>292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57"/>
      <c r="Z26" s="265"/>
      <c r="AA26" s="40"/>
      <c r="AB26" s="40"/>
      <c r="AC26" s="40"/>
      <c r="AD26" s="41"/>
      <c r="AE26" s="245"/>
      <c r="AF26" s="261"/>
      <c r="AG26" s="261"/>
      <c r="AH26" s="246"/>
      <c r="AI26" s="218"/>
      <c r="AJ26" s="264"/>
      <c r="AK26" s="264"/>
      <c r="AL26" s="233"/>
      <c r="AM26" s="218"/>
      <c r="AN26" s="264"/>
      <c r="AO26" s="264"/>
      <c r="AP26" s="233"/>
      <c r="AQ26" s="286"/>
      <c r="AR26" s="264"/>
      <c r="AS26" s="264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 t="s">
        <v>284</v>
      </c>
      <c r="F27" s="40"/>
      <c r="G27" s="40"/>
      <c r="H27" s="40"/>
      <c r="I27" s="263">
        <f>장비비!AM62</f>
        <v>54</v>
      </c>
      <c r="J27" s="264"/>
      <c r="K27" s="265"/>
      <c r="L27" s="61" t="s">
        <v>283</v>
      </c>
      <c r="M27" s="266">
        <f>G6</f>
        <v>3.38</v>
      </c>
      <c r="N27" s="266"/>
      <c r="O27" s="40" t="s">
        <v>276</v>
      </c>
      <c r="P27" s="40"/>
      <c r="Q27" s="40"/>
      <c r="R27" s="40"/>
      <c r="S27" s="40"/>
      <c r="T27" s="40"/>
      <c r="U27" s="40"/>
      <c r="V27" s="40"/>
      <c r="W27" s="40"/>
      <c r="X27" s="61" t="s">
        <v>277</v>
      </c>
      <c r="Y27" s="269">
        <f>I27/M27</f>
        <v>15.976331360946746</v>
      </c>
      <c r="Z27" s="235"/>
      <c r="AA27" s="40"/>
      <c r="AB27" s="40"/>
      <c r="AC27" s="40"/>
      <c r="AD27" s="41"/>
      <c r="AE27" s="245"/>
      <c r="AF27" s="261"/>
      <c r="AG27" s="261"/>
      <c r="AH27" s="246"/>
      <c r="AI27" s="218"/>
      <c r="AJ27" s="264"/>
      <c r="AK27" s="264"/>
      <c r="AL27" s="233"/>
      <c r="AM27" s="228">
        <f>Y27</f>
        <v>15.976331360946746</v>
      </c>
      <c r="AN27" s="269"/>
      <c r="AO27" s="269"/>
      <c r="AP27" s="229"/>
      <c r="AQ27" s="228">
        <f>AE27+AI27+AM27</f>
        <v>15.976331360946746</v>
      </c>
      <c r="AR27" s="269"/>
      <c r="AS27" s="269"/>
      <c r="AT27" s="229"/>
      <c r="AU27" s="39"/>
      <c r="AV27" s="40"/>
      <c r="AW27" s="40"/>
      <c r="AX27" s="40"/>
      <c r="AY27" s="48"/>
    </row>
    <row r="28" spans="1:51" ht="12">
      <c r="A28" s="60"/>
      <c r="B28" s="40"/>
      <c r="C28" s="40"/>
      <c r="D28" s="40"/>
      <c r="E28" s="40"/>
      <c r="F28" s="40"/>
      <c r="G28" s="40"/>
      <c r="H28" s="40"/>
      <c r="I28" s="64"/>
      <c r="J28" s="40"/>
      <c r="K28" s="65"/>
      <c r="L28" s="61"/>
      <c r="M28" s="66"/>
      <c r="N28" s="66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57"/>
      <c r="Z28" s="265"/>
      <c r="AA28" s="40"/>
      <c r="AB28" s="40"/>
      <c r="AC28" s="40"/>
      <c r="AD28" s="41"/>
      <c r="AE28" s="245"/>
      <c r="AF28" s="261"/>
      <c r="AG28" s="261"/>
      <c r="AH28" s="246"/>
      <c r="AI28" s="218"/>
      <c r="AJ28" s="264"/>
      <c r="AK28" s="264"/>
      <c r="AL28" s="233"/>
      <c r="AM28" s="218"/>
      <c r="AN28" s="264"/>
      <c r="AO28" s="264"/>
      <c r="AP28" s="233"/>
      <c r="AQ28" s="286"/>
      <c r="AR28" s="264"/>
      <c r="AS28" s="264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57"/>
      <c r="Z29" s="265"/>
      <c r="AA29" s="40"/>
      <c r="AB29" s="40"/>
      <c r="AC29" s="40"/>
      <c r="AD29" s="41"/>
      <c r="AE29" s="245"/>
      <c r="AF29" s="261"/>
      <c r="AG29" s="261"/>
      <c r="AH29" s="246"/>
      <c r="AI29" s="218"/>
      <c r="AJ29" s="264"/>
      <c r="AK29" s="264"/>
      <c r="AL29" s="233"/>
      <c r="AM29" s="218"/>
      <c r="AN29" s="264"/>
      <c r="AO29" s="264"/>
      <c r="AP29" s="233"/>
      <c r="AQ29" s="286"/>
      <c r="AR29" s="264"/>
      <c r="AS29" s="264"/>
      <c r="AT29" s="233"/>
      <c r="AU29" s="39"/>
      <c r="AV29" s="40"/>
      <c r="AW29" s="40"/>
      <c r="AX29" s="40"/>
      <c r="AY29" s="48"/>
    </row>
    <row r="30" spans="1:51" ht="12">
      <c r="A30" s="60"/>
      <c r="B30" s="40"/>
      <c r="C30" s="40"/>
      <c r="D30" s="40" t="s">
        <v>293</v>
      </c>
      <c r="E30" s="40" t="s">
        <v>269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7"/>
      <c r="Z30" s="265"/>
      <c r="AA30" s="40"/>
      <c r="AB30" s="40"/>
      <c r="AC30" s="40"/>
      <c r="AD30" s="41"/>
      <c r="AE30" s="245"/>
      <c r="AF30" s="261"/>
      <c r="AG30" s="261"/>
      <c r="AH30" s="246"/>
      <c r="AI30" s="218"/>
      <c r="AJ30" s="264"/>
      <c r="AK30" s="264"/>
      <c r="AL30" s="233"/>
      <c r="AM30" s="218"/>
      <c r="AN30" s="264"/>
      <c r="AO30" s="264"/>
      <c r="AP30" s="233"/>
      <c r="AQ30" s="286"/>
      <c r="AR30" s="264"/>
      <c r="AS30" s="264"/>
      <c r="AT30" s="233"/>
      <c r="AU30" s="40"/>
      <c r="AV30" s="40"/>
      <c r="AW30" s="40"/>
      <c r="AX30" s="40"/>
      <c r="AY30" s="48"/>
    </row>
    <row r="31" spans="1:51" ht="12">
      <c r="A31" s="60"/>
      <c r="B31" s="40"/>
      <c r="C31" s="40"/>
      <c r="D31" s="40"/>
      <c r="E31" s="40" t="s">
        <v>294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7"/>
      <c r="Z31" s="265"/>
      <c r="AA31" s="40"/>
      <c r="AB31" s="40"/>
      <c r="AC31" s="40"/>
      <c r="AD31" s="41"/>
      <c r="AE31" s="245"/>
      <c r="AF31" s="261"/>
      <c r="AG31" s="261"/>
      <c r="AH31" s="246"/>
      <c r="AI31" s="218"/>
      <c r="AJ31" s="264"/>
      <c r="AK31" s="264"/>
      <c r="AL31" s="233"/>
      <c r="AM31" s="218"/>
      <c r="AN31" s="264"/>
      <c r="AO31" s="264"/>
      <c r="AP31" s="233"/>
      <c r="AQ31" s="286"/>
      <c r="AR31" s="264"/>
      <c r="AS31" s="264"/>
      <c r="AT31" s="233"/>
      <c r="AU31" s="49" t="s">
        <v>295</v>
      </c>
      <c r="AV31" s="51"/>
      <c r="AW31" s="51"/>
      <c r="AX31" s="40"/>
      <c r="AY31" s="53"/>
    </row>
    <row r="32" spans="1:51" ht="12">
      <c r="A32" s="60"/>
      <c r="B32" s="40"/>
      <c r="C32" s="40"/>
      <c r="D32" s="40"/>
      <c r="E32" s="40"/>
      <c r="F32" s="40"/>
      <c r="G32" s="40"/>
      <c r="H32" s="40"/>
      <c r="I32" s="263">
        <f>재료비!D15</f>
        <v>410000</v>
      </c>
      <c r="J32" s="264"/>
      <c r="K32" s="265"/>
      <c r="L32" s="40" t="s">
        <v>296</v>
      </c>
      <c r="M32" s="306">
        <f>AW32</f>
        <v>0.0025</v>
      </c>
      <c r="N32" s="306"/>
      <c r="O32" s="40" t="s">
        <v>297</v>
      </c>
      <c r="P32" s="40"/>
      <c r="Q32" s="40"/>
      <c r="R32" s="40"/>
      <c r="S32" s="40"/>
      <c r="T32" s="40"/>
      <c r="U32" s="40"/>
      <c r="V32" s="40"/>
      <c r="W32" s="40"/>
      <c r="X32" s="61" t="s">
        <v>277</v>
      </c>
      <c r="Y32" s="269">
        <f>I32*M32</f>
        <v>1025</v>
      </c>
      <c r="Z32" s="235"/>
      <c r="AA32" s="40"/>
      <c r="AB32" s="40"/>
      <c r="AC32" s="40"/>
      <c r="AD32" s="41"/>
      <c r="AE32" s="225">
        <f>Y32</f>
        <v>1025</v>
      </c>
      <c r="AF32" s="226"/>
      <c r="AG32" s="226"/>
      <c r="AH32" s="227"/>
      <c r="AI32" s="218"/>
      <c r="AJ32" s="264"/>
      <c r="AK32" s="264"/>
      <c r="AL32" s="233"/>
      <c r="AM32" s="218"/>
      <c r="AN32" s="264"/>
      <c r="AO32" s="264"/>
      <c r="AP32" s="233"/>
      <c r="AQ32" s="228">
        <f>AE32+AI32+AM32</f>
        <v>1025</v>
      </c>
      <c r="AR32" s="269"/>
      <c r="AS32" s="269"/>
      <c r="AT32" s="229"/>
      <c r="AU32" s="49" t="s">
        <v>354</v>
      </c>
      <c r="AV32" s="51"/>
      <c r="AW32" s="54">
        <v>0.0025</v>
      </c>
      <c r="AX32" s="51" t="s">
        <v>298</v>
      </c>
      <c r="AY32" s="53"/>
    </row>
    <row r="33" spans="1:51" ht="12">
      <c r="A33" s="6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7"/>
      <c r="Z33" s="265"/>
      <c r="AA33" s="40"/>
      <c r="AB33" s="40"/>
      <c r="AC33" s="40"/>
      <c r="AD33" s="41"/>
      <c r="AE33" s="245"/>
      <c r="AF33" s="261"/>
      <c r="AG33" s="261"/>
      <c r="AH33" s="246"/>
      <c r="AI33" s="218"/>
      <c r="AJ33" s="264"/>
      <c r="AK33" s="264"/>
      <c r="AL33" s="233"/>
      <c r="AM33" s="218"/>
      <c r="AN33" s="264"/>
      <c r="AO33" s="264"/>
      <c r="AP33" s="233"/>
      <c r="AQ33" s="286"/>
      <c r="AR33" s="264"/>
      <c r="AS33" s="264"/>
      <c r="AT33" s="233"/>
      <c r="AU33" s="49"/>
      <c r="AV33" s="51"/>
      <c r="AW33" s="54"/>
      <c r="AX33" s="51"/>
      <c r="AY33" s="48"/>
    </row>
    <row r="34" spans="1:51" ht="12">
      <c r="A34" s="60"/>
      <c r="B34" s="40"/>
      <c r="C34" s="40"/>
      <c r="D34" s="40" t="s">
        <v>299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57"/>
      <c r="Z34" s="265"/>
      <c r="AA34" s="40"/>
      <c r="AB34" s="40"/>
      <c r="AC34" s="40"/>
      <c r="AD34" s="41"/>
      <c r="AE34" s="245"/>
      <c r="AF34" s="261"/>
      <c r="AG34" s="261"/>
      <c r="AH34" s="246"/>
      <c r="AI34" s="218"/>
      <c r="AJ34" s="264"/>
      <c r="AK34" s="264"/>
      <c r="AL34" s="233"/>
      <c r="AM34" s="218"/>
      <c r="AN34" s="264"/>
      <c r="AO34" s="264"/>
      <c r="AP34" s="233"/>
      <c r="AQ34" s="286"/>
      <c r="AR34" s="264"/>
      <c r="AS34" s="264"/>
      <c r="AT34" s="233"/>
      <c r="AU34" s="49" t="str">
        <f>토사!AU34</f>
        <v>표품 P.1143</v>
      </c>
      <c r="AV34" s="40"/>
      <c r="AW34" s="40"/>
      <c r="AX34" s="40"/>
      <c r="AY34" s="48"/>
    </row>
    <row r="35" spans="1:51" ht="12">
      <c r="A35" s="60"/>
      <c r="B35" s="40"/>
      <c r="C35" s="40"/>
      <c r="D35" s="40"/>
      <c r="E35" s="40" t="s">
        <v>300</v>
      </c>
      <c r="F35" s="40"/>
      <c r="G35" s="40"/>
      <c r="H35" s="40"/>
      <c r="I35" s="263">
        <f>인건비!M17</f>
        <v>123952</v>
      </c>
      <c r="J35" s="264"/>
      <c r="K35" s="265"/>
      <c r="L35" s="40" t="s">
        <v>296</v>
      </c>
      <c r="M35" s="276">
        <f>AW35</f>
        <v>0.029</v>
      </c>
      <c r="N35" s="276"/>
      <c r="O35" s="40"/>
      <c r="P35" s="40"/>
      <c r="Q35" s="40"/>
      <c r="R35" s="40"/>
      <c r="S35" s="40"/>
      <c r="T35" s="40"/>
      <c r="U35" s="40"/>
      <c r="V35" s="40"/>
      <c r="W35" s="40"/>
      <c r="X35" s="61" t="s">
        <v>277</v>
      </c>
      <c r="Y35" s="269">
        <f>I35*M35</f>
        <v>3594.608</v>
      </c>
      <c r="Z35" s="235"/>
      <c r="AA35" s="40"/>
      <c r="AB35" s="40"/>
      <c r="AC35" s="40"/>
      <c r="AD35" s="41"/>
      <c r="AE35" s="245"/>
      <c r="AF35" s="261"/>
      <c r="AG35" s="261"/>
      <c r="AH35" s="246"/>
      <c r="AI35" s="228">
        <f>Y35</f>
        <v>3594.608</v>
      </c>
      <c r="AJ35" s="269"/>
      <c r="AK35" s="269"/>
      <c r="AL35" s="229"/>
      <c r="AM35" s="218"/>
      <c r="AN35" s="264"/>
      <c r="AO35" s="264"/>
      <c r="AP35" s="233"/>
      <c r="AQ35" s="228">
        <f>AE35+AI35+AM35</f>
        <v>3594.608</v>
      </c>
      <c r="AR35" s="269"/>
      <c r="AS35" s="269"/>
      <c r="AT35" s="229"/>
      <c r="AU35" s="49" t="s">
        <v>465</v>
      </c>
      <c r="AV35" s="40"/>
      <c r="AW35" s="51">
        <v>0.029</v>
      </c>
      <c r="AX35" s="51" t="s">
        <v>301</v>
      </c>
      <c r="AY35" s="48"/>
    </row>
    <row r="36" spans="1:51" ht="12">
      <c r="A36" s="60"/>
      <c r="B36" s="40"/>
      <c r="C36" s="40"/>
      <c r="D36" s="40"/>
      <c r="E36" s="40" t="s">
        <v>302</v>
      </c>
      <c r="F36" s="40"/>
      <c r="G36" s="40"/>
      <c r="H36" s="40"/>
      <c r="I36" s="263">
        <f>인건비!M7</f>
        <v>77400</v>
      </c>
      <c r="J36" s="264"/>
      <c r="K36" s="265"/>
      <c r="L36" s="40" t="s">
        <v>296</v>
      </c>
      <c r="M36" s="276">
        <f>AW36</f>
        <v>0.087</v>
      </c>
      <c r="N36" s="276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277</v>
      </c>
      <c r="Y36" s="269">
        <f>I36*M36</f>
        <v>6733.799999999999</v>
      </c>
      <c r="Z36" s="235"/>
      <c r="AA36" s="40"/>
      <c r="AB36" s="40"/>
      <c r="AC36" s="40"/>
      <c r="AD36" s="41"/>
      <c r="AE36" s="245"/>
      <c r="AF36" s="261"/>
      <c r="AG36" s="261"/>
      <c r="AH36" s="246"/>
      <c r="AI36" s="228">
        <f>Y36</f>
        <v>6733.799999999999</v>
      </c>
      <c r="AJ36" s="269"/>
      <c r="AK36" s="269"/>
      <c r="AL36" s="229"/>
      <c r="AM36" s="218"/>
      <c r="AN36" s="264"/>
      <c r="AO36" s="264"/>
      <c r="AP36" s="233"/>
      <c r="AQ36" s="228">
        <f>AE36+AI36+AM36</f>
        <v>6733.799999999999</v>
      </c>
      <c r="AR36" s="269"/>
      <c r="AS36" s="269"/>
      <c r="AT36" s="229"/>
      <c r="AU36" s="49"/>
      <c r="AV36" s="40"/>
      <c r="AW36" s="51">
        <v>0.087</v>
      </c>
      <c r="AX36" s="51" t="s">
        <v>301</v>
      </c>
      <c r="AY36" s="48"/>
    </row>
    <row r="37" spans="1:51" ht="12">
      <c r="A37" s="60"/>
      <c r="B37" s="40"/>
      <c r="C37" s="40"/>
      <c r="D37" s="40"/>
      <c r="E37" s="40" t="s">
        <v>303</v>
      </c>
      <c r="F37" s="40"/>
      <c r="G37" s="40"/>
      <c r="H37" s="40"/>
      <c r="I37" s="263">
        <f>인건비!M9</f>
        <v>70264</v>
      </c>
      <c r="J37" s="264"/>
      <c r="K37" s="265"/>
      <c r="L37" s="40" t="s">
        <v>296</v>
      </c>
      <c r="M37" s="276">
        <f>AW37</f>
        <v>0.058</v>
      </c>
      <c r="N37" s="276"/>
      <c r="O37" s="40"/>
      <c r="P37" s="40"/>
      <c r="Q37" s="40"/>
      <c r="R37" s="40"/>
      <c r="S37" s="40"/>
      <c r="T37" s="40"/>
      <c r="U37" s="40"/>
      <c r="V37" s="40"/>
      <c r="W37" s="40"/>
      <c r="X37" s="61" t="s">
        <v>277</v>
      </c>
      <c r="Y37" s="269">
        <f>I37*M37</f>
        <v>4075.3120000000004</v>
      </c>
      <c r="Z37" s="235"/>
      <c r="AA37" s="40"/>
      <c r="AB37" s="40"/>
      <c r="AC37" s="40"/>
      <c r="AD37" s="41"/>
      <c r="AE37" s="245"/>
      <c r="AF37" s="261"/>
      <c r="AG37" s="261"/>
      <c r="AH37" s="246"/>
      <c r="AI37" s="228">
        <f>Y37</f>
        <v>4075.3120000000004</v>
      </c>
      <c r="AJ37" s="269"/>
      <c r="AK37" s="269"/>
      <c r="AL37" s="229"/>
      <c r="AM37" s="218"/>
      <c r="AN37" s="264"/>
      <c r="AO37" s="264"/>
      <c r="AP37" s="233"/>
      <c r="AQ37" s="228">
        <f>AE37+AI37+AM37</f>
        <v>4075.3120000000004</v>
      </c>
      <c r="AR37" s="269"/>
      <c r="AS37" s="269"/>
      <c r="AT37" s="229"/>
      <c r="AU37" s="49"/>
      <c r="AV37" s="40"/>
      <c r="AW37" s="51">
        <v>0.058</v>
      </c>
      <c r="AX37" s="51" t="s">
        <v>301</v>
      </c>
      <c r="AY37" s="48"/>
    </row>
    <row r="38" spans="1:51" ht="12">
      <c r="A38" s="6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245"/>
      <c r="AF38" s="261"/>
      <c r="AG38" s="261"/>
      <c r="AH38" s="246"/>
      <c r="AI38" s="218"/>
      <c r="AJ38" s="264"/>
      <c r="AK38" s="264"/>
      <c r="AL38" s="233"/>
      <c r="AM38" s="218"/>
      <c r="AN38" s="264"/>
      <c r="AO38" s="264"/>
      <c r="AP38" s="233"/>
      <c r="AQ38" s="286"/>
      <c r="AR38" s="264"/>
      <c r="AS38" s="264"/>
      <c r="AT38" s="233"/>
      <c r="AU38" s="39"/>
      <c r="AV38" s="40"/>
      <c r="AW38" s="40"/>
      <c r="AX38" s="40"/>
      <c r="AY38" s="48"/>
    </row>
    <row r="39" spans="1:51" ht="12">
      <c r="A39" s="69"/>
      <c r="B39" s="33"/>
      <c r="C39" s="33"/>
      <c r="D39" s="33"/>
      <c r="E39" s="244" t="s">
        <v>304</v>
      </c>
      <c r="F39" s="244"/>
      <c r="G39" s="24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4"/>
      <c r="AE39" s="288">
        <f>SUM(AE13:AH37)</f>
        <v>13354.881656804733</v>
      </c>
      <c r="AF39" s="289"/>
      <c r="AG39" s="289"/>
      <c r="AH39" s="304"/>
      <c r="AI39" s="200">
        <f>SUM(AI13:AL37)</f>
        <v>35647.80284023668</v>
      </c>
      <c r="AJ39" s="187"/>
      <c r="AK39" s="187"/>
      <c r="AL39" s="294"/>
      <c r="AM39" s="200">
        <f>SUM(AM13:AP37)</f>
        <v>12463.313609467456</v>
      </c>
      <c r="AN39" s="187"/>
      <c r="AO39" s="187"/>
      <c r="AP39" s="294"/>
      <c r="AQ39" s="271">
        <f>AE39+AI39+AM39</f>
        <v>61465.99810650887</v>
      </c>
      <c r="AR39" s="272"/>
      <c r="AS39" s="272"/>
      <c r="AT39" s="273"/>
      <c r="AU39" s="32"/>
      <c r="AV39" s="33"/>
      <c r="AW39" s="33"/>
      <c r="AX39" s="33"/>
      <c r="AY39" s="55"/>
    </row>
    <row r="40" spans="1:51" ht="12">
      <c r="A40" s="69"/>
      <c r="B40" s="33"/>
      <c r="C40" s="33"/>
      <c r="D40" s="33"/>
      <c r="E40" s="244" t="s">
        <v>305</v>
      </c>
      <c r="F40" s="244"/>
      <c r="G40" s="244"/>
      <c r="H40" s="303"/>
      <c r="I40" s="303"/>
      <c r="J40" s="303"/>
      <c r="K40" s="33">
        <f>K44</f>
        <v>12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288">
        <f>AE39*K40</f>
        <v>160258.5798816568</v>
      </c>
      <c r="AF40" s="289"/>
      <c r="AG40" s="289"/>
      <c r="AH40" s="304"/>
      <c r="AI40" s="288">
        <f>AI39*K40</f>
        <v>427773.6340828402</v>
      </c>
      <c r="AJ40" s="289"/>
      <c r="AK40" s="289"/>
      <c r="AL40" s="304"/>
      <c r="AM40" s="288">
        <f>AM39*K40</f>
        <v>149559.76331360947</v>
      </c>
      <c r="AN40" s="289"/>
      <c r="AO40" s="289"/>
      <c r="AP40" s="304"/>
      <c r="AQ40" s="271">
        <f>SUM(AE40:AP40)</f>
        <v>737591.9772781064</v>
      </c>
      <c r="AR40" s="272"/>
      <c r="AS40" s="272"/>
      <c r="AT40" s="273"/>
      <c r="AU40" s="32"/>
      <c r="AV40" s="33"/>
      <c r="AW40" s="33"/>
      <c r="AX40" s="33"/>
      <c r="AY40" s="55"/>
    </row>
    <row r="41" spans="1:51" ht="12">
      <c r="A41" s="6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245"/>
      <c r="AF41" s="261"/>
      <c r="AG41" s="261"/>
      <c r="AH41" s="246"/>
      <c r="AI41" s="219"/>
      <c r="AJ41" s="220"/>
      <c r="AK41" s="220"/>
      <c r="AL41" s="221"/>
      <c r="AM41" s="219"/>
      <c r="AN41" s="220"/>
      <c r="AO41" s="220"/>
      <c r="AP41" s="221"/>
      <c r="AQ41" s="228"/>
      <c r="AR41" s="269"/>
      <c r="AS41" s="269"/>
      <c r="AT41" s="229"/>
      <c r="AU41" s="39"/>
      <c r="AV41" s="40"/>
      <c r="AW41" s="40"/>
      <c r="AX41" s="40"/>
      <c r="AY41" s="48"/>
    </row>
    <row r="42" spans="1:51" ht="12">
      <c r="A42" s="60"/>
      <c r="B42" s="40" t="s">
        <v>306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245"/>
      <c r="AF42" s="261"/>
      <c r="AG42" s="261"/>
      <c r="AH42" s="246"/>
      <c r="AI42" s="219"/>
      <c r="AJ42" s="220"/>
      <c r="AK42" s="220"/>
      <c r="AL42" s="221"/>
      <c r="AM42" s="219"/>
      <c r="AN42" s="220"/>
      <c r="AO42" s="220"/>
      <c r="AP42" s="221"/>
      <c r="AQ42" s="228"/>
      <c r="AR42" s="269"/>
      <c r="AS42" s="269"/>
      <c r="AT42" s="229"/>
      <c r="AU42" s="39"/>
      <c r="AV42" s="40"/>
      <c r="AW42" s="40"/>
      <c r="AX42" s="40"/>
      <c r="AY42" s="48"/>
    </row>
    <row r="43" spans="1:51" ht="12">
      <c r="A43" s="6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45"/>
      <c r="AF43" s="261"/>
      <c r="AG43" s="261"/>
      <c r="AH43" s="246"/>
      <c r="AI43" s="219"/>
      <c r="AJ43" s="220"/>
      <c r="AK43" s="220"/>
      <c r="AL43" s="221"/>
      <c r="AM43" s="219"/>
      <c r="AN43" s="220"/>
      <c r="AO43" s="220"/>
      <c r="AP43" s="221"/>
      <c r="AQ43" s="228"/>
      <c r="AR43" s="269"/>
      <c r="AS43" s="269"/>
      <c r="AT43" s="229"/>
      <c r="AU43" s="39"/>
      <c r="AV43" s="40"/>
      <c r="AW43" s="40"/>
      <c r="AX43" s="40"/>
      <c r="AY43" s="48"/>
    </row>
    <row r="44" spans="1:51" ht="12">
      <c r="A44" s="60"/>
      <c r="B44" s="40"/>
      <c r="C44" s="61" t="s">
        <v>307</v>
      </c>
      <c r="D44" s="40"/>
      <c r="E44" s="40"/>
      <c r="F44" s="40"/>
      <c r="G44" s="40"/>
      <c r="H44" s="40"/>
      <c r="I44" s="40"/>
      <c r="J44" s="40" t="s">
        <v>308</v>
      </c>
      <c r="K44" s="70">
        <v>12</v>
      </c>
      <c r="L44" s="40" t="s">
        <v>309</v>
      </c>
      <c r="M44" s="40"/>
      <c r="N44" s="40" t="s">
        <v>310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245"/>
      <c r="AF44" s="261"/>
      <c r="AG44" s="261"/>
      <c r="AH44" s="246"/>
      <c r="AI44" s="219"/>
      <c r="AJ44" s="220"/>
      <c r="AK44" s="220"/>
      <c r="AL44" s="221"/>
      <c r="AM44" s="219"/>
      <c r="AN44" s="220"/>
      <c r="AO44" s="220"/>
      <c r="AP44" s="221"/>
      <c r="AQ44" s="228"/>
      <c r="AR44" s="269"/>
      <c r="AS44" s="269"/>
      <c r="AT44" s="229"/>
      <c r="AU44" s="39"/>
      <c r="AV44" s="40"/>
      <c r="AW44" s="40"/>
      <c r="AX44" s="40"/>
      <c r="AY44" s="48"/>
    </row>
    <row r="45" spans="1:51" ht="12">
      <c r="A45" s="60"/>
      <c r="B45" s="40"/>
      <c r="C45" s="40"/>
      <c r="D45" s="40" t="s">
        <v>456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45"/>
      <c r="AF45" s="261"/>
      <c r="AG45" s="261"/>
      <c r="AH45" s="246"/>
      <c r="AI45" s="219"/>
      <c r="AJ45" s="220"/>
      <c r="AK45" s="220"/>
      <c r="AL45" s="221"/>
      <c r="AM45" s="219"/>
      <c r="AN45" s="220"/>
      <c r="AO45" s="220"/>
      <c r="AP45" s="221"/>
      <c r="AQ45" s="228"/>
      <c r="AR45" s="269"/>
      <c r="AS45" s="269"/>
      <c r="AT45" s="229"/>
      <c r="AU45" s="39"/>
      <c r="AV45" s="40"/>
      <c r="AW45" s="40"/>
      <c r="AX45" s="40"/>
      <c r="AY45" s="48"/>
    </row>
    <row r="46" spans="1:51" ht="12">
      <c r="A46" s="60"/>
      <c r="B46" s="40"/>
      <c r="C46" s="40"/>
      <c r="D46" s="40"/>
      <c r="E46" s="40" t="s">
        <v>287</v>
      </c>
      <c r="F46" s="40"/>
      <c r="G46" s="40"/>
      <c r="H46" s="40"/>
      <c r="I46" s="263">
        <f>재료비!D6</f>
        <v>498</v>
      </c>
      <c r="J46" s="264"/>
      <c r="K46" s="265"/>
      <c r="L46" s="40" t="s">
        <v>296</v>
      </c>
      <c r="M46" s="62">
        <f>AU47</f>
        <v>5.04</v>
      </c>
      <c r="N46" s="40" t="s">
        <v>296</v>
      </c>
      <c r="O46" s="40">
        <f>K44</f>
        <v>12</v>
      </c>
      <c r="P46" s="40"/>
      <c r="Q46" s="40"/>
      <c r="R46" s="40"/>
      <c r="S46" s="40"/>
      <c r="T46" s="40"/>
      <c r="U46" s="40"/>
      <c r="V46" s="40"/>
      <c r="W46" s="40"/>
      <c r="X46" s="61" t="s">
        <v>277</v>
      </c>
      <c r="Y46" s="269">
        <f>I46*M46*O46</f>
        <v>30119.04</v>
      </c>
      <c r="Z46" s="235"/>
      <c r="AA46" s="40"/>
      <c r="AB46" s="40"/>
      <c r="AC46" s="40"/>
      <c r="AD46" s="41"/>
      <c r="AE46" s="225">
        <f>Y46</f>
        <v>30119.04</v>
      </c>
      <c r="AF46" s="226"/>
      <c r="AG46" s="226"/>
      <c r="AH46" s="227"/>
      <c r="AI46" s="219"/>
      <c r="AJ46" s="220"/>
      <c r="AK46" s="220"/>
      <c r="AL46" s="221"/>
      <c r="AM46" s="219"/>
      <c r="AN46" s="220"/>
      <c r="AO46" s="220"/>
      <c r="AP46" s="221"/>
      <c r="AQ46" s="228">
        <f>AE46+AI46+AM46</f>
        <v>30119.04</v>
      </c>
      <c r="AR46" s="269"/>
      <c r="AS46" s="269"/>
      <c r="AT46" s="229"/>
      <c r="AU46" s="49" t="s">
        <v>311</v>
      </c>
      <c r="AV46" s="51"/>
      <c r="AW46" s="40"/>
      <c r="AX46" s="40"/>
      <c r="AY46" s="48"/>
    </row>
    <row r="47" spans="1:51" ht="12">
      <c r="A47" s="60"/>
      <c r="B47" s="40"/>
      <c r="C47" s="40"/>
      <c r="D47" s="40"/>
      <c r="E47" s="40"/>
      <c r="F47" s="40"/>
      <c r="G47" s="40"/>
      <c r="H47" s="40"/>
      <c r="I47" s="64"/>
      <c r="J47" s="40"/>
      <c r="K47" s="65"/>
      <c r="L47" s="40"/>
      <c r="M47" s="6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61"/>
      <c r="Y47" s="43"/>
      <c r="Z47" s="67"/>
      <c r="AA47" s="40"/>
      <c r="AB47" s="40"/>
      <c r="AC47" s="40"/>
      <c r="AD47" s="41"/>
      <c r="AE47" s="36"/>
      <c r="AF47" s="37"/>
      <c r="AG47" s="37"/>
      <c r="AH47" s="91"/>
      <c r="AI47" s="219"/>
      <c r="AJ47" s="220"/>
      <c r="AK47" s="220"/>
      <c r="AL47" s="221"/>
      <c r="AM47" s="219"/>
      <c r="AN47" s="220"/>
      <c r="AO47" s="220"/>
      <c r="AP47" s="221"/>
      <c r="AQ47" s="228"/>
      <c r="AR47" s="269"/>
      <c r="AS47" s="269"/>
      <c r="AT47" s="229"/>
      <c r="AU47" s="301">
        <v>5.04</v>
      </c>
      <c r="AV47" s="302"/>
      <c r="AW47" s="51" t="s">
        <v>467</v>
      </c>
      <c r="AX47" s="40"/>
      <c r="AY47" s="48"/>
    </row>
    <row r="48" spans="1:51" ht="12">
      <c r="A48" s="60"/>
      <c r="B48" s="40"/>
      <c r="C48" s="40"/>
      <c r="D48" s="40" t="s">
        <v>312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/>
      <c r="Y48" s="269"/>
      <c r="Z48" s="235"/>
      <c r="AA48" s="40"/>
      <c r="AB48" s="40"/>
      <c r="AC48" s="40"/>
      <c r="AD48" s="41"/>
      <c r="AE48" s="245"/>
      <c r="AF48" s="261"/>
      <c r="AG48" s="261"/>
      <c r="AH48" s="246"/>
      <c r="AI48" s="219"/>
      <c r="AJ48" s="220"/>
      <c r="AK48" s="220"/>
      <c r="AL48" s="221"/>
      <c r="AM48" s="219"/>
      <c r="AN48" s="220"/>
      <c r="AO48" s="220"/>
      <c r="AP48" s="221"/>
      <c r="AQ48" s="228"/>
      <c r="AR48" s="269"/>
      <c r="AS48" s="269"/>
      <c r="AT48" s="229"/>
      <c r="AU48" s="39"/>
      <c r="AV48" s="40"/>
      <c r="AW48" s="40"/>
      <c r="AX48" s="40"/>
      <c r="AY48" s="48"/>
    </row>
    <row r="49" spans="1:51" ht="12">
      <c r="A49" s="60"/>
      <c r="B49" s="40"/>
      <c r="C49" s="40"/>
      <c r="D49" s="40"/>
      <c r="E49" s="40" t="s">
        <v>287</v>
      </c>
      <c r="F49" s="40"/>
      <c r="G49" s="40"/>
      <c r="H49" s="40"/>
      <c r="I49" s="263">
        <f>재료비!D12</f>
        <v>265</v>
      </c>
      <c r="J49" s="264"/>
      <c r="K49" s="265"/>
      <c r="L49" s="40" t="s">
        <v>296</v>
      </c>
      <c r="M49" s="40">
        <f>K44</f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 t="s">
        <v>277</v>
      </c>
      <c r="Y49" s="269">
        <f>I49*M49</f>
        <v>3180</v>
      </c>
      <c r="Z49" s="235"/>
      <c r="AA49" s="40"/>
      <c r="AB49" s="40"/>
      <c r="AC49" s="40"/>
      <c r="AD49" s="41"/>
      <c r="AE49" s="225">
        <f>Y49</f>
        <v>3180</v>
      </c>
      <c r="AF49" s="226"/>
      <c r="AG49" s="226"/>
      <c r="AH49" s="227"/>
      <c r="AI49" s="219"/>
      <c r="AJ49" s="220"/>
      <c r="AK49" s="220"/>
      <c r="AL49" s="221"/>
      <c r="AM49" s="219"/>
      <c r="AN49" s="220"/>
      <c r="AO49" s="220"/>
      <c r="AP49" s="221"/>
      <c r="AQ49" s="228">
        <f>AE49+AI49+AM49</f>
        <v>3180</v>
      </c>
      <c r="AR49" s="269"/>
      <c r="AS49" s="269"/>
      <c r="AT49" s="229"/>
      <c r="AU49" s="39"/>
      <c r="AV49" s="40"/>
      <c r="AW49" s="40"/>
      <c r="AX49" s="40"/>
      <c r="AY49" s="48"/>
    </row>
    <row r="50" spans="1:51" ht="12">
      <c r="A50" s="60"/>
      <c r="B50" s="40"/>
      <c r="C50" s="40"/>
      <c r="D50" s="40"/>
      <c r="E50" s="40"/>
      <c r="F50" s="40"/>
      <c r="G50" s="40"/>
      <c r="H50" s="40"/>
      <c r="I50" s="64"/>
      <c r="J50" s="40"/>
      <c r="K50" s="6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/>
      <c r="Y50" s="43"/>
      <c r="Z50" s="67"/>
      <c r="AA50" s="40"/>
      <c r="AB50" s="40"/>
      <c r="AC50" s="40"/>
      <c r="AD50" s="41"/>
      <c r="AE50" s="36"/>
      <c r="AF50" s="37"/>
      <c r="AG50" s="37"/>
      <c r="AH50" s="91"/>
      <c r="AI50" s="219"/>
      <c r="AJ50" s="220"/>
      <c r="AK50" s="220"/>
      <c r="AL50" s="221"/>
      <c r="AM50" s="219"/>
      <c r="AN50" s="220"/>
      <c r="AO50" s="220"/>
      <c r="AP50" s="221"/>
      <c r="AQ50" s="228"/>
      <c r="AR50" s="269"/>
      <c r="AS50" s="269"/>
      <c r="AT50" s="229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 t="s">
        <v>313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9"/>
      <c r="Z51" s="235"/>
      <c r="AA51" s="40"/>
      <c r="AB51" s="40"/>
      <c r="AC51" s="40"/>
      <c r="AD51" s="41"/>
      <c r="AE51" s="245"/>
      <c r="AF51" s="261"/>
      <c r="AG51" s="261"/>
      <c r="AH51" s="246"/>
      <c r="AI51" s="219"/>
      <c r="AJ51" s="220"/>
      <c r="AK51" s="220"/>
      <c r="AL51" s="221"/>
      <c r="AM51" s="219"/>
      <c r="AN51" s="220"/>
      <c r="AO51" s="220"/>
      <c r="AP51" s="221"/>
      <c r="AQ51" s="228"/>
      <c r="AR51" s="269"/>
      <c r="AS51" s="269"/>
      <c r="AT51" s="229"/>
      <c r="AU51" s="39"/>
      <c r="AV51" s="40"/>
      <c r="AW51" s="40"/>
      <c r="AX51" s="40"/>
      <c r="AY51" s="48"/>
    </row>
    <row r="52" spans="1:51" ht="12">
      <c r="A52" s="60"/>
      <c r="B52" s="40"/>
      <c r="C52" s="40"/>
      <c r="D52" s="40"/>
      <c r="E52" s="40" t="s">
        <v>287</v>
      </c>
      <c r="F52" s="40"/>
      <c r="G52" s="40"/>
      <c r="H52" s="40"/>
      <c r="I52" s="263">
        <f>재료비!D7</f>
        <v>700</v>
      </c>
      <c r="J52" s="264"/>
      <c r="K52" s="265"/>
      <c r="L52" s="40" t="s">
        <v>296</v>
      </c>
      <c r="M52" s="40">
        <f>ROUNDDOWN(K44/2,0)</f>
        <v>6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 t="s">
        <v>277</v>
      </c>
      <c r="Y52" s="269">
        <f>I52*M52</f>
        <v>4200</v>
      </c>
      <c r="Z52" s="235"/>
      <c r="AA52" s="40"/>
      <c r="AB52" s="40"/>
      <c r="AC52" s="40"/>
      <c r="AD52" s="41"/>
      <c r="AE52" s="225">
        <f>Y52</f>
        <v>4200</v>
      </c>
      <c r="AF52" s="226"/>
      <c r="AG52" s="226"/>
      <c r="AH52" s="227"/>
      <c r="AI52" s="219"/>
      <c r="AJ52" s="220"/>
      <c r="AK52" s="220"/>
      <c r="AL52" s="221"/>
      <c r="AM52" s="219"/>
      <c r="AN52" s="220"/>
      <c r="AO52" s="220"/>
      <c r="AP52" s="221"/>
      <c r="AQ52" s="228">
        <f>AE52+AI52+AM52</f>
        <v>4200</v>
      </c>
      <c r="AR52" s="269"/>
      <c r="AS52" s="269"/>
      <c r="AT52" s="229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64"/>
      <c r="J53" s="40"/>
      <c r="K53" s="6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43"/>
      <c r="Z53" s="67"/>
      <c r="AA53" s="40"/>
      <c r="AB53" s="40"/>
      <c r="AC53" s="40"/>
      <c r="AD53" s="41"/>
      <c r="AE53" s="103"/>
      <c r="AF53" s="104"/>
      <c r="AG53" s="104"/>
      <c r="AH53" s="105"/>
      <c r="AI53" s="45"/>
      <c r="AJ53" s="46"/>
      <c r="AK53" s="46"/>
      <c r="AL53" s="47"/>
      <c r="AM53" s="45"/>
      <c r="AN53" s="46"/>
      <c r="AO53" s="46"/>
      <c r="AP53" s="47"/>
      <c r="AQ53" s="228"/>
      <c r="AR53" s="269"/>
      <c r="AS53" s="269"/>
      <c r="AT53" s="229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 t="s">
        <v>358</v>
      </c>
      <c r="E54" s="40"/>
      <c r="F54" s="40"/>
      <c r="G54" s="40"/>
      <c r="H54" s="40"/>
      <c r="I54" s="263">
        <f>AV54</f>
        <v>5000</v>
      </c>
      <c r="J54" s="264"/>
      <c r="K54" s="265"/>
      <c r="L54" s="40" t="s">
        <v>77</v>
      </c>
      <c r="M54" s="40">
        <v>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 t="s">
        <v>26</v>
      </c>
      <c r="Y54" s="269">
        <f>I54*M54</f>
        <v>5000</v>
      </c>
      <c r="Z54" s="235"/>
      <c r="AA54" s="40"/>
      <c r="AB54" s="40"/>
      <c r="AC54" s="40"/>
      <c r="AD54" s="41"/>
      <c r="AE54" s="225">
        <f>Y54</f>
        <v>5000</v>
      </c>
      <c r="AF54" s="226"/>
      <c r="AG54" s="226"/>
      <c r="AH54" s="283"/>
      <c r="AI54" s="45"/>
      <c r="AJ54" s="46"/>
      <c r="AK54" s="46"/>
      <c r="AL54" s="47"/>
      <c r="AM54" s="45"/>
      <c r="AN54" s="46"/>
      <c r="AO54" s="46"/>
      <c r="AP54" s="47"/>
      <c r="AQ54" s="228">
        <f>AE54+AI54+AM54</f>
        <v>5000</v>
      </c>
      <c r="AR54" s="269"/>
      <c r="AS54" s="269"/>
      <c r="AT54" s="229"/>
      <c r="AU54" s="49" t="s">
        <v>359</v>
      </c>
      <c r="AV54" s="282">
        <v>5000</v>
      </c>
      <c r="AW54" s="262"/>
      <c r="AX54" s="51" t="s">
        <v>360</v>
      </c>
      <c r="AY54" s="56" t="s">
        <v>361</v>
      </c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92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89"/>
      <c r="AV55" s="74"/>
      <c r="AW55" s="74"/>
      <c r="AX55" s="74"/>
      <c r="AY55" s="90"/>
    </row>
    <row r="56" spans="1:51" ht="12">
      <c r="A56" s="60"/>
      <c r="B56" s="40"/>
      <c r="C56" s="40"/>
      <c r="D56" s="40" t="s">
        <v>363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1"/>
      <c r="Y56" s="269"/>
      <c r="Z56" s="235"/>
      <c r="AA56" s="40"/>
      <c r="AB56" s="40"/>
      <c r="AC56" s="40"/>
      <c r="AD56" s="41"/>
      <c r="AE56" s="245"/>
      <c r="AF56" s="261"/>
      <c r="AG56" s="261"/>
      <c r="AH56" s="246"/>
      <c r="AI56" s="219"/>
      <c r="AJ56" s="220"/>
      <c r="AK56" s="220"/>
      <c r="AL56" s="221"/>
      <c r="AM56" s="219"/>
      <c r="AN56" s="220"/>
      <c r="AO56" s="220"/>
      <c r="AP56" s="221"/>
      <c r="AQ56" s="228"/>
      <c r="AR56" s="269"/>
      <c r="AS56" s="269"/>
      <c r="AT56" s="229"/>
      <c r="AU56" s="49" t="s">
        <v>314</v>
      </c>
      <c r="AV56" s="51" t="str">
        <f>토사!AV56</f>
        <v>표품p.1161</v>
      </c>
      <c r="AW56" s="51"/>
      <c r="AX56" s="51"/>
      <c r="AY56" s="48"/>
    </row>
    <row r="57" spans="1:51" ht="12">
      <c r="A57" s="60"/>
      <c r="B57" s="40"/>
      <c r="C57" s="40"/>
      <c r="D57" s="40"/>
      <c r="E57" s="40" t="s">
        <v>315</v>
      </c>
      <c r="F57" s="40"/>
      <c r="G57" s="40"/>
      <c r="H57" s="40"/>
      <c r="I57" s="216">
        <f>AU47</f>
        <v>5.04</v>
      </c>
      <c r="J57" s="203"/>
      <c r="K57" s="204"/>
      <c r="L57" s="61" t="s">
        <v>283</v>
      </c>
      <c r="M57" s="40">
        <v>1000</v>
      </c>
      <c r="N57" s="40" t="s">
        <v>296</v>
      </c>
      <c r="O57" s="40">
        <f>K44</f>
        <v>12</v>
      </c>
      <c r="P57" s="40" t="s">
        <v>296</v>
      </c>
      <c r="Q57" s="264">
        <f>AW58+AW61</f>
        <v>2.2</v>
      </c>
      <c r="R57" s="264"/>
      <c r="S57" s="40" t="s">
        <v>296</v>
      </c>
      <c r="T57" s="263">
        <f>인건비!M10</f>
        <v>55252</v>
      </c>
      <c r="U57" s="265"/>
      <c r="V57" s="265"/>
      <c r="W57" s="40"/>
      <c r="X57" s="61" t="s">
        <v>277</v>
      </c>
      <c r="Y57" s="269">
        <f>I57/M57*O57*Q57*T57</f>
        <v>7351.610112000002</v>
      </c>
      <c r="Z57" s="235"/>
      <c r="AA57" s="40"/>
      <c r="AB57" s="40"/>
      <c r="AC57" s="40"/>
      <c r="AD57" s="41"/>
      <c r="AE57" s="245"/>
      <c r="AF57" s="261"/>
      <c r="AG57" s="261"/>
      <c r="AH57" s="246"/>
      <c r="AI57" s="219">
        <f>Y57</f>
        <v>7351.610112000002</v>
      </c>
      <c r="AJ57" s="220"/>
      <c r="AK57" s="220"/>
      <c r="AL57" s="221"/>
      <c r="AM57" s="219"/>
      <c r="AN57" s="220"/>
      <c r="AO57" s="220"/>
      <c r="AP57" s="221"/>
      <c r="AQ57" s="228">
        <f>AE57+AI57+AM57</f>
        <v>7351.610112000002</v>
      </c>
      <c r="AR57" s="269"/>
      <c r="AS57" s="269"/>
      <c r="AT57" s="229"/>
      <c r="AU57" s="49" t="s">
        <v>316</v>
      </c>
      <c r="AV57" s="51"/>
      <c r="AW57" s="51">
        <f>토사!AW57</f>
        <v>1.4</v>
      </c>
      <c r="AX57" s="51" t="s">
        <v>317</v>
      </c>
      <c r="AY57" s="48"/>
    </row>
    <row r="58" spans="1:51" ht="12">
      <c r="A58" s="60"/>
      <c r="B58" s="40"/>
      <c r="C58" s="40"/>
      <c r="D58" s="40"/>
      <c r="E58" s="40" t="s">
        <v>318</v>
      </c>
      <c r="F58" s="40"/>
      <c r="G58" s="40"/>
      <c r="H58" s="40"/>
      <c r="I58" s="216">
        <f>AU47</f>
        <v>5.04</v>
      </c>
      <c r="J58" s="203"/>
      <c r="K58" s="204"/>
      <c r="L58" s="61" t="s">
        <v>283</v>
      </c>
      <c r="M58" s="40">
        <v>1000</v>
      </c>
      <c r="N58" s="40" t="s">
        <v>296</v>
      </c>
      <c r="O58" s="40">
        <f>K44</f>
        <v>12</v>
      </c>
      <c r="P58" s="40" t="s">
        <v>296</v>
      </c>
      <c r="Q58" s="264">
        <f>AW57+AW60</f>
        <v>3.8</v>
      </c>
      <c r="R58" s="264"/>
      <c r="S58" s="40" t="s">
        <v>296</v>
      </c>
      <c r="T58" s="263">
        <f>인건비!M18</f>
        <v>97389</v>
      </c>
      <c r="U58" s="265"/>
      <c r="V58" s="265"/>
      <c r="W58" s="40"/>
      <c r="X58" s="61" t="s">
        <v>277</v>
      </c>
      <c r="Y58" s="269">
        <f>I58/M58*O58*Q58*T58</f>
        <v>22382.329536</v>
      </c>
      <c r="Z58" s="235"/>
      <c r="AA58" s="40"/>
      <c r="AB58" s="40"/>
      <c r="AC58" s="40"/>
      <c r="AD58" s="41"/>
      <c r="AE58" s="245"/>
      <c r="AF58" s="261"/>
      <c r="AG58" s="261"/>
      <c r="AH58" s="246"/>
      <c r="AI58" s="219">
        <f>Y58</f>
        <v>22382.329536</v>
      </c>
      <c r="AJ58" s="220"/>
      <c r="AK58" s="220"/>
      <c r="AL58" s="221"/>
      <c r="AM58" s="219"/>
      <c r="AN58" s="220"/>
      <c r="AO58" s="220"/>
      <c r="AP58" s="221"/>
      <c r="AQ58" s="228">
        <f>AE58+AI58+AM58</f>
        <v>22382.329536</v>
      </c>
      <c r="AR58" s="269"/>
      <c r="AS58" s="269"/>
      <c r="AT58" s="229"/>
      <c r="AU58" s="49" t="s">
        <v>319</v>
      </c>
      <c r="AV58" s="51"/>
      <c r="AW58" s="51">
        <f>토사!AW58</f>
        <v>0.9</v>
      </c>
      <c r="AX58" s="51" t="s">
        <v>317</v>
      </c>
      <c r="AY58" s="48"/>
    </row>
    <row r="59" spans="1:51" ht="12">
      <c r="A59" s="6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61"/>
      <c r="Y59" s="192"/>
      <c r="Z59" s="193"/>
      <c r="AA59" s="40"/>
      <c r="AB59" s="40"/>
      <c r="AC59" s="40"/>
      <c r="AD59" s="41"/>
      <c r="AE59" s="245"/>
      <c r="AF59" s="261"/>
      <c r="AG59" s="261"/>
      <c r="AH59" s="246"/>
      <c r="AI59" s="219"/>
      <c r="AJ59" s="220"/>
      <c r="AK59" s="220"/>
      <c r="AL59" s="221"/>
      <c r="AM59" s="219"/>
      <c r="AN59" s="220"/>
      <c r="AO59" s="220"/>
      <c r="AP59" s="221"/>
      <c r="AQ59" s="228"/>
      <c r="AR59" s="269"/>
      <c r="AS59" s="269"/>
      <c r="AT59" s="229"/>
      <c r="AU59" s="49" t="s">
        <v>320</v>
      </c>
      <c r="AV59" s="51"/>
      <c r="AW59" s="51"/>
      <c r="AX59" s="51"/>
      <c r="AY59" s="48"/>
    </row>
    <row r="60" spans="1:51" ht="12">
      <c r="A60" s="60"/>
      <c r="B60" s="40"/>
      <c r="C60" s="40"/>
      <c r="D60" s="40" t="s">
        <v>364</v>
      </c>
      <c r="E60" s="40"/>
      <c r="F60" s="40"/>
      <c r="G60" s="40"/>
      <c r="H60" s="40"/>
      <c r="I60" s="40"/>
      <c r="J60" s="40"/>
      <c r="K60" s="40">
        <v>3</v>
      </c>
      <c r="L60" s="40" t="s">
        <v>322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1"/>
      <c r="Y60" s="192"/>
      <c r="Z60" s="193"/>
      <c r="AA60" s="40"/>
      <c r="AB60" s="40"/>
      <c r="AC60" s="40"/>
      <c r="AD60" s="41"/>
      <c r="AE60" s="245"/>
      <c r="AF60" s="261"/>
      <c r="AG60" s="261"/>
      <c r="AH60" s="246"/>
      <c r="AI60" s="219"/>
      <c r="AJ60" s="220"/>
      <c r="AK60" s="220"/>
      <c r="AL60" s="221"/>
      <c r="AM60" s="219"/>
      <c r="AN60" s="220"/>
      <c r="AO60" s="220"/>
      <c r="AP60" s="221"/>
      <c r="AQ60" s="228"/>
      <c r="AR60" s="269"/>
      <c r="AS60" s="269"/>
      <c r="AT60" s="229"/>
      <c r="AU60" s="49" t="s">
        <v>316</v>
      </c>
      <c r="AV60" s="51"/>
      <c r="AW60" s="51">
        <f>토사!AW60</f>
        <v>2.4</v>
      </c>
      <c r="AX60" s="51" t="s">
        <v>317</v>
      </c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216">
        <f>SUM(AE46:AH52)</f>
        <v>37499.04</v>
      </c>
      <c r="J61" s="203"/>
      <c r="K61" s="204"/>
      <c r="L61" s="40" t="s">
        <v>296</v>
      </c>
      <c r="M61" s="40">
        <f>K60/100</f>
        <v>0.03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 t="s">
        <v>277</v>
      </c>
      <c r="Y61" s="269">
        <f>I61*M61</f>
        <v>1124.9712</v>
      </c>
      <c r="Z61" s="235"/>
      <c r="AA61" s="40"/>
      <c r="AB61" s="40"/>
      <c r="AC61" s="40"/>
      <c r="AD61" s="41"/>
      <c r="AE61" s="225">
        <f>Y61</f>
        <v>1124.9712</v>
      </c>
      <c r="AF61" s="226"/>
      <c r="AG61" s="226"/>
      <c r="AH61" s="227"/>
      <c r="AI61" s="219"/>
      <c r="AJ61" s="220"/>
      <c r="AK61" s="220"/>
      <c r="AL61" s="221"/>
      <c r="AM61" s="219"/>
      <c r="AN61" s="220"/>
      <c r="AO61" s="220"/>
      <c r="AP61" s="221"/>
      <c r="AQ61" s="228">
        <f>AE61+AI61+AM61</f>
        <v>1124.9712</v>
      </c>
      <c r="AR61" s="269"/>
      <c r="AS61" s="269"/>
      <c r="AT61" s="229"/>
      <c r="AU61" s="49" t="s">
        <v>319</v>
      </c>
      <c r="AV61" s="51"/>
      <c r="AW61" s="51">
        <f>토사!AW61</f>
        <v>1.3</v>
      </c>
      <c r="AX61" s="51" t="s">
        <v>317</v>
      </c>
      <c r="AY61" s="48"/>
    </row>
    <row r="62" spans="1:51" ht="12">
      <c r="A62" s="6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9"/>
      <c r="Z62" s="235"/>
      <c r="AA62" s="40"/>
      <c r="AB62" s="40"/>
      <c r="AC62" s="40"/>
      <c r="AD62" s="41"/>
      <c r="AE62" s="245"/>
      <c r="AF62" s="261"/>
      <c r="AG62" s="261"/>
      <c r="AH62" s="246"/>
      <c r="AI62" s="219"/>
      <c r="AJ62" s="220"/>
      <c r="AK62" s="220"/>
      <c r="AL62" s="221"/>
      <c r="AM62" s="219"/>
      <c r="AN62" s="220"/>
      <c r="AO62" s="220"/>
      <c r="AP62" s="221"/>
      <c r="AQ62" s="228"/>
      <c r="AR62" s="269"/>
      <c r="AS62" s="269"/>
      <c r="AT62" s="229"/>
      <c r="AU62" s="39"/>
      <c r="AV62" s="40"/>
      <c r="AW62" s="40"/>
      <c r="AX62" s="40"/>
      <c r="AY62" s="48"/>
    </row>
    <row r="63" spans="1:51" ht="12">
      <c r="A63" s="69"/>
      <c r="B63" s="33"/>
      <c r="C63" s="33"/>
      <c r="D63" s="33"/>
      <c r="E63" s="244" t="s">
        <v>304</v>
      </c>
      <c r="F63" s="244"/>
      <c r="G63" s="24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5"/>
      <c r="Y63" s="272"/>
      <c r="Z63" s="297"/>
      <c r="AA63" s="33"/>
      <c r="AB63" s="33"/>
      <c r="AC63" s="33"/>
      <c r="AD63" s="34"/>
      <c r="AE63" s="288">
        <f>SUM(AE46:AH61)</f>
        <v>43624.0112</v>
      </c>
      <c r="AF63" s="289"/>
      <c r="AG63" s="289"/>
      <c r="AH63" s="304"/>
      <c r="AI63" s="291">
        <f>SUM(AI57:AL58)</f>
        <v>29733.939648000003</v>
      </c>
      <c r="AJ63" s="292"/>
      <c r="AK63" s="292"/>
      <c r="AL63" s="293"/>
      <c r="AM63" s="291"/>
      <c r="AN63" s="292"/>
      <c r="AO63" s="292"/>
      <c r="AP63" s="293"/>
      <c r="AQ63" s="271">
        <f>AE63+AI63+AM63</f>
        <v>73357.95084800001</v>
      </c>
      <c r="AR63" s="272"/>
      <c r="AS63" s="272"/>
      <c r="AT63" s="273"/>
      <c r="AU63" s="32"/>
      <c r="AV63" s="33"/>
      <c r="AW63" s="33"/>
      <c r="AX63" s="33"/>
      <c r="AY63" s="55"/>
    </row>
    <row r="64" spans="1:51" ht="12">
      <c r="A64" s="6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9"/>
      <c r="Z64" s="235"/>
      <c r="AA64" s="40"/>
      <c r="AB64" s="40"/>
      <c r="AC64" s="40"/>
      <c r="AD64" s="41"/>
      <c r="AE64" s="245"/>
      <c r="AF64" s="261"/>
      <c r="AG64" s="261"/>
      <c r="AH64" s="246"/>
      <c r="AI64" s="219"/>
      <c r="AJ64" s="220"/>
      <c r="AK64" s="220"/>
      <c r="AL64" s="221"/>
      <c r="AM64" s="219"/>
      <c r="AN64" s="220"/>
      <c r="AO64" s="220"/>
      <c r="AP64" s="221"/>
      <c r="AQ64" s="228"/>
      <c r="AR64" s="269"/>
      <c r="AS64" s="269"/>
      <c r="AT64" s="229"/>
      <c r="AU64" s="39"/>
      <c r="AV64" s="40"/>
      <c r="AW64" s="40"/>
      <c r="AX64" s="40"/>
      <c r="AY64" s="48"/>
    </row>
    <row r="65" spans="1:51" ht="12">
      <c r="A65" s="60"/>
      <c r="B65" s="40" t="s">
        <v>323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310</v>
      </c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9"/>
      <c r="Z65" s="235"/>
      <c r="AA65" s="40"/>
      <c r="AB65" s="40"/>
      <c r="AC65" s="40"/>
      <c r="AD65" s="41"/>
      <c r="AE65" s="245"/>
      <c r="AF65" s="261"/>
      <c r="AG65" s="261"/>
      <c r="AH65" s="246"/>
      <c r="AI65" s="219"/>
      <c r="AJ65" s="220"/>
      <c r="AK65" s="220"/>
      <c r="AL65" s="221"/>
      <c r="AM65" s="219"/>
      <c r="AN65" s="220"/>
      <c r="AO65" s="220"/>
      <c r="AP65" s="221"/>
      <c r="AQ65" s="228"/>
      <c r="AR65" s="269"/>
      <c r="AS65" s="269"/>
      <c r="AT65" s="229"/>
      <c r="AU65" s="39"/>
      <c r="AV65" s="40"/>
      <c r="AW65" s="40"/>
      <c r="AX65" s="40"/>
      <c r="AY65" s="48"/>
    </row>
    <row r="66" spans="1:51" ht="12">
      <c r="A66" s="60"/>
      <c r="B66" s="40"/>
      <c r="C66" s="40"/>
      <c r="D66" s="40" t="s">
        <v>466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61"/>
      <c r="Y66" s="269"/>
      <c r="Z66" s="235"/>
      <c r="AA66" s="40"/>
      <c r="AB66" s="40"/>
      <c r="AC66" s="40"/>
      <c r="AD66" s="41"/>
      <c r="AE66" s="245"/>
      <c r="AF66" s="261"/>
      <c r="AG66" s="261"/>
      <c r="AH66" s="246"/>
      <c r="AI66" s="219"/>
      <c r="AJ66" s="220"/>
      <c r="AK66" s="220"/>
      <c r="AL66" s="221"/>
      <c r="AM66" s="219"/>
      <c r="AN66" s="220"/>
      <c r="AO66" s="220"/>
      <c r="AP66" s="221"/>
      <c r="AQ66" s="228"/>
      <c r="AR66" s="269"/>
      <c r="AS66" s="269"/>
      <c r="AT66" s="229"/>
      <c r="AU66" s="39"/>
      <c r="AV66" s="40"/>
      <c r="AW66" s="40"/>
      <c r="AX66" s="40"/>
      <c r="AY66" s="48"/>
    </row>
    <row r="67" spans="1:51" ht="12">
      <c r="A67" s="60"/>
      <c r="B67" s="40"/>
      <c r="C67" s="40"/>
      <c r="D67" s="40"/>
      <c r="E67" s="40" t="s">
        <v>287</v>
      </c>
      <c r="F67" s="40"/>
      <c r="G67" s="40"/>
      <c r="H67" s="40"/>
      <c r="I67" s="263">
        <f>재료비!D13</f>
        <v>5000</v>
      </c>
      <c r="J67" s="264"/>
      <c r="K67" s="265"/>
      <c r="L67" s="40" t="s">
        <v>296</v>
      </c>
      <c r="M67" s="62">
        <v>1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 t="s">
        <v>277</v>
      </c>
      <c r="Y67" s="269">
        <f>I67*M67</f>
        <v>5000</v>
      </c>
      <c r="Z67" s="235"/>
      <c r="AA67" s="40"/>
      <c r="AB67" s="40"/>
      <c r="AC67" s="40"/>
      <c r="AD67" s="41"/>
      <c r="AE67" s="225">
        <f>Y67</f>
        <v>5000</v>
      </c>
      <c r="AF67" s="226"/>
      <c r="AG67" s="226"/>
      <c r="AH67" s="227"/>
      <c r="AI67" s="219"/>
      <c r="AJ67" s="220"/>
      <c r="AK67" s="220"/>
      <c r="AL67" s="221"/>
      <c r="AM67" s="219"/>
      <c r="AN67" s="220"/>
      <c r="AO67" s="220"/>
      <c r="AP67" s="221"/>
      <c r="AQ67" s="228">
        <f>AE67+AI67+AM67</f>
        <v>5000</v>
      </c>
      <c r="AR67" s="269"/>
      <c r="AS67" s="269"/>
      <c r="AT67" s="229"/>
      <c r="AU67" s="39"/>
      <c r="AV67" s="40"/>
      <c r="AW67" s="40"/>
      <c r="AX67" s="40"/>
      <c r="AY67" s="48"/>
    </row>
    <row r="68" spans="1:51" ht="12">
      <c r="A68" s="60"/>
      <c r="B68" s="40"/>
      <c r="C68" s="40"/>
      <c r="D68" s="40"/>
      <c r="E68" s="40"/>
      <c r="F68" s="40"/>
      <c r="G68" s="40"/>
      <c r="H68" s="40"/>
      <c r="I68" s="64"/>
      <c r="J68" s="40"/>
      <c r="K68" s="65"/>
      <c r="L68" s="40"/>
      <c r="M68" s="62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/>
      <c r="Y68" s="43"/>
      <c r="Z68" s="67"/>
      <c r="AA68" s="40"/>
      <c r="AB68" s="40"/>
      <c r="AC68" s="40"/>
      <c r="AD68" s="41"/>
      <c r="AE68" s="36"/>
      <c r="AF68" s="37"/>
      <c r="AG68" s="37"/>
      <c r="AH68" s="91"/>
      <c r="AI68" s="45"/>
      <c r="AJ68" s="46"/>
      <c r="AK68" s="46"/>
      <c r="AL68" s="47"/>
      <c r="AM68" s="45"/>
      <c r="AN68" s="46"/>
      <c r="AO68" s="46"/>
      <c r="AP68" s="47"/>
      <c r="AQ68" s="42"/>
      <c r="AR68" s="43"/>
      <c r="AS68" s="43"/>
      <c r="AT68" s="44"/>
      <c r="AU68" s="39"/>
      <c r="AV68" s="40"/>
      <c r="AW68" s="40"/>
      <c r="AX68" s="40"/>
      <c r="AY68" s="48"/>
    </row>
    <row r="69" spans="1:51" ht="12">
      <c r="A69" s="60"/>
      <c r="B69" s="40"/>
      <c r="C69" s="40"/>
      <c r="D69" s="40" t="s">
        <v>324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1"/>
      <c r="Y69" s="269"/>
      <c r="Z69" s="235"/>
      <c r="AA69" s="40"/>
      <c r="AB69" s="40"/>
      <c r="AC69" s="40"/>
      <c r="AD69" s="41"/>
      <c r="AE69" s="245"/>
      <c r="AF69" s="261"/>
      <c r="AG69" s="261"/>
      <c r="AH69" s="246"/>
      <c r="AI69" s="219"/>
      <c r="AJ69" s="220"/>
      <c r="AK69" s="220"/>
      <c r="AL69" s="221"/>
      <c r="AM69" s="219"/>
      <c r="AN69" s="220"/>
      <c r="AO69" s="220"/>
      <c r="AP69" s="221"/>
      <c r="AQ69" s="228"/>
      <c r="AR69" s="269"/>
      <c r="AS69" s="269"/>
      <c r="AT69" s="229"/>
      <c r="AU69" s="39"/>
      <c r="AV69" s="40"/>
      <c r="AW69" s="40"/>
      <c r="AX69" s="40"/>
      <c r="AY69" s="48"/>
    </row>
    <row r="70" spans="1:51" ht="12">
      <c r="A70" s="60"/>
      <c r="B70" s="40"/>
      <c r="C70" s="40"/>
      <c r="D70" s="40"/>
      <c r="E70" s="40" t="s">
        <v>287</v>
      </c>
      <c r="F70" s="40"/>
      <c r="G70" s="40"/>
      <c r="H70" s="40"/>
      <c r="I70" s="263">
        <f>재료비!D14</f>
        <v>3500</v>
      </c>
      <c r="J70" s="264"/>
      <c r="K70" s="265"/>
      <c r="L70" s="40" t="s">
        <v>296</v>
      </c>
      <c r="M70" s="62">
        <v>1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277</v>
      </c>
      <c r="Y70" s="269">
        <f>I70*M70</f>
        <v>3500</v>
      </c>
      <c r="Z70" s="235"/>
      <c r="AA70" s="40"/>
      <c r="AB70" s="40"/>
      <c r="AC70" s="40"/>
      <c r="AD70" s="41"/>
      <c r="AE70" s="225">
        <f>Y70</f>
        <v>3500</v>
      </c>
      <c r="AF70" s="226"/>
      <c r="AG70" s="226"/>
      <c r="AH70" s="227"/>
      <c r="AI70" s="219"/>
      <c r="AJ70" s="220"/>
      <c r="AK70" s="220"/>
      <c r="AL70" s="221"/>
      <c r="AM70" s="219"/>
      <c r="AN70" s="220"/>
      <c r="AO70" s="220"/>
      <c r="AP70" s="221"/>
      <c r="AQ70" s="228">
        <f>AE70+AI70+AM70</f>
        <v>3500</v>
      </c>
      <c r="AR70" s="269"/>
      <c r="AS70" s="269"/>
      <c r="AT70" s="229"/>
      <c r="AU70" s="39"/>
      <c r="AV70" s="40"/>
      <c r="AW70" s="40"/>
      <c r="AX70" s="40"/>
      <c r="AY70" s="48"/>
    </row>
    <row r="71" spans="1:51" ht="12">
      <c r="A71" s="60"/>
      <c r="B71" s="40"/>
      <c r="C71" s="40"/>
      <c r="D71" s="40"/>
      <c r="E71" s="40"/>
      <c r="F71" s="40"/>
      <c r="G71" s="40"/>
      <c r="H71" s="40"/>
      <c r="I71" s="64"/>
      <c r="J71" s="40"/>
      <c r="K71" s="65"/>
      <c r="L71" s="40"/>
      <c r="M71" s="62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1"/>
      <c r="Y71" s="43"/>
      <c r="Z71" s="67"/>
      <c r="AA71" s="40"/>
      <c r="AB71" s="40"/>
      <c r="AC71" s="40"/>
      <c r="AD71" s="41"/>
      <c r="AE71" s="36"/>
      <c r="AF71" s="37"/>
      <c r="AG71" s="37"/>
      <c r="AH71" s="91"/>
      <c r="AI71" s="45"/>
      <c r="AJ71" s="46"/>
      <c r="AK71" s="46"/>
      <c r="AL71" s="47"/>
      <c r="AM71" s="45"/>
      <c r="AN71" s="46"/>
      <c r="AO71" s="46"/>
      <c r="AP71" s="47"/>
      <c r="AQ71" s="42"/>
      <c r="AR71" s="43"/>
      <c r="AS71" s="43"/>
      <c r="AT71" s="44"/>
      <c r="AU71" s="39"/>
      <c r="AV71" s="40"/>
      <c r="AW71" s="40"/>
      <c r="AX71" s="40"/>
      <c r="AY71" s="48"/>
    </row>
    <row r="72" spans="1:51" ht="12">
      <c r="A72" s="60"/>
      <c r="B72" s="40"/>
      <c r="C72" s="40"/>
      <c r="D72" s="40" t="s">
        <v>325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/>
      <c r="Y72" s="269"/>
      <c r="Z72" s="235"/>
      <c r="AA72" s="40"/>
      <c r="AB72" s="40"/>
      <c r="AC72" s="40"/>
      <c r="AD72" s="41"/>
      <c r="AE72" s="245"/>
      <c r="AF72" s="261"/>
      <c r="AG72" s="261"/>
      <c r="AH72" s="246"/>
      <c r="AI72" s="219"/>
      <c r="AJ72" s="220"/>
      <c r="AK72" s="220"/>
      <c r="AL72" s="221"/>
      <c r="AM72" s="219"/>
      <c r="AN72" s="220"/>
      <c r="AO72" s="220"/>
      <c r="AP72" s="221"/>
      <c r="AQ72" s="228"/>
      <c r="AR72" s="269"/>
      <c r="AS72" s="269"/>
      <c r="AT72" s="229"/>
      <c r="AU72" s="39"/>
      <c r="AV72" s="40"/>
      <c r="AW72" s="40"/>
      <c r="AX72" s="40"/>
      <c r="AY72" s="48"/>
    </row>
    <row r="73" spans="1:51" ht="12">
      <c r="A73" s="60"/>
      <c r="B73" s="40"/>
      <c r="C73" s="40"/>
      <c r="D73" s="40"/>
      <c r="E73" s="40" t="s">
        <v>315</v>
      </c>
      <c r="F73" s="40"/>
      <c r="G73" s="40"/>
      <c r="H73" s="40"/>
      <c r="I73" s="263">
        <f>인건비!M10</f>
        <v>55252</v>
      </c>
      <c r="J73" s="264"/>
      <c r="K73" s="265"/>
      <c r="L73" s="40" t="s">
        <v>296</v>
      </c>
      <c r="M73" s="40">
        <f>AW74</f>
        <v>0.02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61" t="s">
        <v>277</v>
      </c>
      <c r="Y73" s="269">
        <f>I73*M73</f>
        <v>1105.04</v>
      </c>
      <c r="Z73" s="235"/>
      <c r="AA73" s="40"/>
      <c r="AB73" s="40"/>
      <c r="AC73" s="40"/>
      <c r="AD73" s="41"/>
      <c r="AE73" s="245"/>
      <c r="AF73" s="261"/>
      <c r="AG73" s="261"/>
      <c r="AH73" s="246"/>
      <c r="AI73" s="219">
        <f>Y73</f>
        <v>1105.04</v>
      </c>
      <c r="AJ73" s="220"/>
      <c r="AK73" s="220"/>
      <c r="AL73" s="221"/>
      <c r="AM73" s="219"/>
      <c r="AN73" s="220"/>
      <c r="AO73" s="220"/>
      <c r="AP73" s="221"/>
      <c r="AQ73" s="228">
        <f>AE73+AI73+AM73</f>
        <v>1105.04</v>
      </c>
      <c r="AR73" s="269"/>
      <c r="AS73" s="269"/>
      <c r="AT73" s="229"/>
      <c r="AU73" s="49" t="s">
        <v>326</v>
      </c>
      <c r="AV73" s="40"/>
      <c r="AW73" s="40"/>
      <c r="AX73" s="40"/>
      <c r="AY73" s="48"/>
    </row>
    <row r="74" spans="1:51" ht="12">
      <c r="A74" s="60"/>
      <c r="B74" s="40"/>
      <c r="C74" s="40"/>
      <c r="D74" s="40"/>
      <c r="E74" s="40"/>
      <c r="F74" s="40"/>
      <c r="G74" s="40"/>
      <c r="H74" s="40"/>
      <c r="I74" s="64"/>
      <c r="J74" s="40"/>
      <c r="K74" s="65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/>
      <c r="Y74" s="43"/>
      <c r="Z74" s="67"/>
      <c r="AA74" s="40"/>
      <c r="AB74" s="40"/>
      <c r="AC74" s="40"/>
      <c r="AD74" s="41"/>
      <c r="AE74" s="36"/>
      <c r="AF74" s="37"/>
      <c r="AG74" s="37"/>
      <c r="AH74" s="91"/>
      <c r="AI74" s="45"/>
      <c r="AJ74" s="46"/>
      <c r="AK74" s="46"/>
      <c r="AL74" s="47"/>
      <c r="AM74" s="45"/>
      <c r="AN74" s="46"/>
      <c r="AO74" s="46"/>
      <c r="AP74" s="47"/>
      <c r="AQ74" s="42"/>
      <c r="AR74" s="43"/>
      <c r="AS74" s="43"/>
      <c r="AT74" s="44"/>
      <c r="AU74" s="49" t="s">
        <v>319</v>
      </c>
      <c r="AV74" s="51"/>
      <c r="AW74" s="51">
        <v>0.02</v>
      </c>
      <c r="AX74" s="51" t="s">
        <v>327</v>
      </c>
      <c r="AY74" s="56"/>
    </row>
    <row r="75" spans="1:51" ht="12">
      <c r="A75" s="60"/>
      <c r="B75" s="40"/>
      <c r="C75" s="40"/>
      <c r="D75" s="40" t="s">
        <v>328</v>
      </c>
      <c r="E75" s="40"/>
      <c r="F75" s="40"/>
      <c r="G75" s="40"/>
      <c r="H75" s="40"/>
      <c r="I75" s="40"/>
      <c r="J75" s="40"/>
      <c r="K75" s="40">
        <v>3</v>
      </c>
      <c r="L75" s="40" t="s">
        <v>322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269"/>
      <c r="Z75" s="235"/>
      <c r="AA75" s="40"/>
      <c r="AB75" s="40"/>
      <c r="AC75" s="40"/>
      <c r="AD75" s="41"/>
      <c r="AE75" s="245"/>
      <c r="AF75" s="261"/>
      <c r="AG75" s="261"/>
      <c r="AH75" s="246"/>
      <c r="AI75" s="219"/>
      <c r="AJ75" s="220"/>
      <c r="AK75" s="220"/>
      <c r="AL75" s="221"/>
      <c r="AM75" s="219"/>
      <c r="AN75" s="220"/>
      <c r="AO75" s="220"/>
      <c r="AP75" s="221"/>
      <c r="AQ75" s="228"/>
      <c r="AR75" s="269"/>
      <c r="AS75" s="269"/>
      <c r="AT75" s="229"/>
      <c r="AU75" s="39"/>
      <c r="AV75" s="40"/>
      <c r="AW75" s="40"/>
      <c r="AX75" s="40"/>
      <c r="AY75" s="48"/>
    </row>
    <row r="76" spans="1:51" ht="12">
      <c r="A76" s="60"/>
      <c r="B76" s="40"/>
      <c r="C76" s="40"/>
      <c r="D76" s="40"/>
      <c r="E76" s="40"/>
      <c r="F76" s="40"/>
      <c r="G76" s="40"/>
      <c r="H76" s="40"/>
      <c r="I76" s="216">
        <f>SUM(AE67:AH70)</f>
        <v>8500</v>
      </c>
      <c r="J76" s="203"/>
      <c r="K76" s="204"/>
      <c r="L76" s="40" t="s">
        <v>296</v>
      </c>
      <c r="M76" s="40">
        <f>K75/100</f>
        <v>0.03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277</v>
      </c>
      <c r="Y76" s="269">
        <f>I76*M76</f>
        <v>255</v>
      </c>
      <c r="Z76" s="235"/>
      <c r="AA76" s="40"/>
      <c r="AB76" s="40"/>
      <c r="AC76" s="40"/>
      <c r="AD76" s="41"/>
      <c r="AE76" s="245">
        <f>Y76</f>
        <v>255</v>
      </c>
      <c r="AF76" s="261"/>
      <c r="AG76" s="261"/>
      <c r="AH76" s="246"/>
      <c r="AI76" s="219"/>
      <c r="AJ76" s="220"/>
      <c r="AK76" s="220"/>
      <c r="AL76" s="221"/>
      <c r="AM76" s="219"/>
      <c r="AN76" s="220"/>
      <c r="AO76" s="220"/>
      <c r="AP76" s="221"/>
      <c r="AQ76" s="228">
        <f>AE76+AI76+AM76</f>
        <v>255</v>
      </c>
      <c r="AR76" s="269"/>
      <c r="AS76" s="269"/>
      <c r="AT76" s="229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245"/>
      <c r="AF77" s="261"/>
      <c r="AG77" s="261"/>
      <c r="AH77" s="246"/>
      <c r="AI77" s="219"/>
      <c r="AJ77" s="220"/>
      <c r="AK77" s="220"/>
      <c r="AL77" s="221"/>
      <c r="AM77" s="219"/>
      <c r="AN77" s="220"/>
      <c r="AO77" s="220"/>
      <c r="AP77" s="221"/>
      <c r="AQ77" s="228"/>
      <c r="AR77" s="269"/>
      <c r="AS77" s="269"/>
      <c r="AT77" s="229"/>
      <c r="AU77" s="39"/>
      <c r="AV77" s="40"/>
      <c r="AW77" s="40"/>
      <c r="AX77" s="40"/>
      <c r="AY77" s="48"/>
    </row>
    <row r="78" spans="1:51" ht="12">
      <c r="A78" s="69"/>
      <c r="B78" s="33"/>
      <c r="C78" s="33"/>
      <c r="D78" s="33"/>
      <c r="E78" s="244" t="s">
        <v>304</v>
      </c>
      <c r="F78" s="244"/>
      <c r="G78" s="24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200">
        <f>SUM(AE67:AH76)</f>
        <v>8755</v>
      </c>
      <c r="AF78" s="187"/>
      <c r="AG78" s="187"/>
      <c r="AH78" s="270"/>
      <c r="AI78" s="291">
        <f>SUM(AI73:AL77)</f>
        <v>1105.04</v>
      </c>
      <c r="AJ78" s="292"/>
      <c r="AK78" s="292"/>
      <c r="AL78" s="293"/>
      <c r="AM78" s="291"/>
      <c r="AN78" s="292"/>
      <c r="AO78" s="292"/>
      <c r="AP78" s="293"/>
      <c r="AQ78" s="271">
        <f>AE78+AI78+AM78</f>
        <v>9860.04</v>
      </c>
      <c r="AR78" s="272"/>
      <c r="AS78" s="272"/>
      <c r="AT78" s="273"/>
      <c r="AU78" s="32"/>
      <c r="AV78" s="33"/>
      <c r="AW78" s="33"/>
      <c r="AX78" s="33"/>
      <c r="AY78" s="55"/>
    </row>
    <row r="79" spans="1:51" ht="12">
      <c r="A79" s="6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45"/>
      <c r="AF79" s="261"/>
      <c r="AG79" s="261"/>
      <c r="AH79" s="246"/>
      <c r="AI79" s="219"/>
      <c r="AJ79" s="220"/>
      <c r="AK79" s="220"/>
      <c r="AL79" s="221"/>
      <c r="AM79" s="219"/>
      <c r="AN79" s="220"/>
      <c r="AO79" s="220"/>
      <c r="AP79" s="221"/>
      <c r="AQ79" s="228"/>
      <c r="AR79" s="269"/>
      <c r="AS79" s="269"/>
      <c r="AT79" s="229"/>
      <c r="AU79" s="39"/>
      <c r="AV79" s="40"/>
      <c r="AW79" s="40"/>
      <c r="AX79" s="40"/>
      <c r="AY79" s="48"/>
    </row>
    <row r="80" spans="1:51" ht="14.25">
      <c r="A80" s="60"/>
      <c r="B80" s="40" t="s">
        <v>329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45"/>
      <c r="AF80" s="261"/>
      <c r="AG80" s="261"/>
      <c r="AH80" s="246"/>
      <c r="AI80" s="219"/>
      <c r="AJ80" s="220"/>
      <c r="AK80" s="220"/>
      <c r="AL80" s="221"/>
      <c r="AM80" s="219"/>
      <c r="AN80" s="220"/>
      <c r="AO80" s="220"/>
      <c r="AP80" s="221"/>
      <c r="AQ80" s="228"/>
      <c r="AR80" s="269"/>
      <c r="AS80" s="269"/>
      <c r="AT80" s="229"/>
      <c r="AU80" s="39"/>
      <c r="AV80" s="40"/>
      <c r="AW80" s="40"/>
      <c r="AX80" s="40"/>
      <c r="AY80" s="48"/>
    </row>
    <row r="81" spans="1:51" ht="14.25">
      <c r="A81" s="60"/>
      <c r="B81" s="40"/>
      <c r="C81" s="40"/>
      <c r="D81" s="40"/>
      <c r="E81" s="40"/>
      <c r="F81" s="40" t="s">
        <v>330</v>
      </c>
      <c r="G81" s="40"/>
      <c r="H81" s="40"/>
      <c r="I81" s="40" t="s">
        <v>331</v>
      </c>
      <c r="J81" s="40"/>
      <c r="K81" s="40" t="s">
        <v>464</v>
      </c>
      <c r="L81" s="40"/>
      <c r="M81" s="40"/>
      <c r="N81" s="40"/>
      <c r="O81" s="40"/>
      <c r="P81" s="40" t="s">
        <v>296</v>
      </c>
      <c r="Q81" s="40">
        <f>K44</f>
        <v>12</v>
      </c>
      <c r="R81" s="40" t="s">
        <v>296</v>
      </c>
      <c r="S81" s="264">
        <v>1.02</v>
      </c>
      <c r="T81" s="264"/>
      <c r="U81" s="40"/>
      <c r="V81" s="61" t="s">
        <v>277</v>
      </c>
      <c r="W81" s="300">
        <f>(0.105^2-0.029^2)*3.14/4*1.02*K44</f>
        <v>0.09785194559999999</v>
      </c>
      <c r="X81" s="300"/>
      <c r="Y81" s="40" t="s">
        <v>332</v>
      </c>
      <c r="Z81" s="40"/>
      <c r="AA81" s="40"/>
      <c r="AB81" s="40"/>
      <c r="AC81" s="40"/>
      <c r="AD81" s="41"/>
      <c r="AE81" s="245"/>
      <c r="AF81" s="261"/>
      <c r="AG81" s="261"/>
      <c r="AH81" s="246"/>
      <c r="AI81" s="219"/>
      <c r="AJ81" s="220"/>
      <c r="AK81" s="220"/>
      <c r="AL81" s="221"/>
      <c r="AM81" s="219"/>
      <c r="AN81" s="220"/>
      <c r="AO81" s="220"/>
      <c r="AP81" s="221"/>
      <c r="AQ81" s="228"/>
      <c r="AR81" s="269"/>
      <c r="AS81" s="269"/>
      <c r="AT81" s="229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 t="s">
        <v>333</v>
      </c>
      <c r="G82" s="40"/>
      <c r="H82" s="40"/>
      <c r="I82" s="40"/>
      <c r="J82" s="40"/>
      <c r="K82" s="40"/>
      <c r="L82" s="40"/>
      <c r="M82" s="40"/>
      <c r="N82" s="61" t="s">
        <v>277</v>
      </c>
      <c r="O82" s="207">
        <v>1257</v>
      </c>
      <c r="P82" s="265"/>
      <c r="Q82" s="40" t="s">
        <v>334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245"/>
      <c r="AF82" s="261"/>
      <c r="AG82" s="261"/>
      <c r="AH82" s="246"/>
      <c r="AI82" s="219"/>
      <c r="AJ82" s="220"/>
      <c r="AK82" s="220"/>
      <c r="AL82" s="221"/>
      <c r="AM82" s="219"/>
      <c r="AN82" s="220"/>
      <c r="AO82" s="220"/>
      <c r="AP82" s="221"/>
      <c r="AQ82" s="228"/>
      <c r="AR82" s="269"/>
      <c r="AS82" s="269"/>
      <c r="AT82" s="229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 t="s">
        <v>335</v>
      </c>
      <c r="G83" s="40"/>
      <c r="H83" s="40"/>
      <c r="I83" s="40"/>
      <c r="J83" s="40"/>
      <c r="K83" s="206">
        <v>0.01</v>
      </c>
      <c r="L83" s="265"/>
      <c r="M83" s="40"/>
      <c r="N83" s="61" t="s">
        <v>277</v>
      </c>
      <c r="O83" s="208">
        <f>O82*1/100</f>
        <v>12.57</v>
      </c>
      <c r="P83" s="209"/>
      <c r="Q83" s="40" t="s">
        <v>334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45"/>
      <c r="AF83" s="261"/>
      <c r="AG83" s="261"/>
      <c r="AH83" s="246"/>
      <c r="AI83" s="219"/>
      <c r="AJ83" s="220"/>
      <c r="AK83" s="220"/>
      <c r="AL83" s="221"/>
      <c r="AM83" s="219"/>
      <c r="AN83" s="220"/>
      <c r="AO83" s="220"/>
      <c r="AP83" s="221"/>
      <c r="AQ83" s="228"/>
      <c r="AR83" s="269"/>
      <c r="AS83" s="269"/>
      <c r="AT83" s="229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 t="s">
        <v>336</v>
      </c>
      <c r="E84" s="40" t="s">
        <v>269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45"/>
      <c r="AF84" s="261"/>
      <c r="AG84" s="261"/>
      <c r="AH84" s="246"/>
      <c r="AI84" s="219"/>
      <c r="AJ84" s="220"/>
      <c r="AK84" s="220"/>
      <c r="AL84" s="221"/>
      <c r="AM84" s="219"/>
      <c r="AN84" s="220"/>
      <c r="AO84" s="220"/>
      <c r="AP84" s="221"/>
      <c r="AQ84" s="228"/>
      <c r="AR84" s="269"/>
      <c r="AS84" s="269"/>
      <c r="AT84" s="229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 t="s">
        <v>337</v>
      </c>
      <c r="F85" s="40"/>
      <c r="G85" s="40"/>
      <c r="H85" s="40"/>
      <c r="I85" s="263">
        <f>재료비!D8</f>
        <v>79.2</v>
      </c>
      <c r="J85" s="264"/>
      <c r="K85" s="265"/>
      <c r="L85" s="40" t="s">
        <v>296</v>
      </c>
      <c r="M85" s="40">
        <f>O82</f>
        <v>1257</v>
      </c>
      <c r="N85" s="40" t="s">
        <v>296</v>
      </c>
      <c r="O85" s="205">
        <f>W81</f>
        <v>0.09785194559999999</v>
      </c>
      <c r="P85" s="265"/>
      <c r="Q85" s="265"/>
      <c r="R85" s="40"/>
      <c r="S85" s="40"/>
      <c r="T85" s="40"/>
      <c r="U85" s="40"/>
      <c r="V85" s="40"/>
      <c r="W85" s="40"/>
      <c r="X85" s="61" t="s">
        <v>277</v>
      </c>
      <c r="Y85" s="269">
        <f>I85*M85*O85</f>
        <v>9741.59173304064</v>
      </c>
      <c r="Z85" s="235"/>
      <c r="AA85" s="40"/>
      <c r="AB85" s="40"/>
      <c r="AC85" s="40"/>
      <c r="AD85" s="41"/>
      <c r="AE85" s="225">
        <f>Y85</f>
        <v>9741.59173304064</v>
      </c>
      <c r="AF85" s="226"/>
      <c r="AG85" s="226"/>
      <c r="AH85" s="227"/>
      <c r="AI85" s="219"/>
      <c r="AJ85" s="220"/>
      <c r="AK85" s="220"/>
      <c r="AL85" s="221"/>
      <c r="AM85" s="219"/>
      <c r="AN85" s="220"/>
      <c r="AO85" s="220"/>
      <c r="AP85" s="221"/>
      <c r="AQ85" s="228">
        <f>SUM(AE85:AP85)</f>
        <v>9741.59173304064</v>
      </c>
      <c r="AR85" s="269"/>
      <c r="AS85" s="269"/>
      <c r="AT85" s="229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 t="s">
        <v>338</v>
      </c>
      <c r="F86" s="40"/>
      <c r="G86" s="40"/>
      <c r="H86" s="40"/>
      <c r="I86" s="263">
        <f>재료비!D9</f>
        <v>1200</v>
      </c>
      <c r="J86" s="264"/>
      <c r="K86" s="265"/>
      <c r="L86" s="40" t="s">
        <v>296</v>
      </c>
      <c r="M86" s="46">
        <f>O83</f>
        <v>12.57</v>
      </c>
      <c r="N86" s="40" t="s">
        <v>296</v>
      </c>
      <c r="O86" s="205">
        <f>W81</f>
        <v>0.09785194559999999</v>
      </c>
      <c r="P86" s="265"/>
      <c r="Q86" s="265"/>
      <c r="R86" s="40"/>
      <c r="S86" s="40"/>
      <c r="T86" s="40"/>
      <c r="U86" s="40"/>
      <c r="V86" s="40"/>
      <c r="W86" s="40"/>
      <c r="X86" s="61" t="s">
        <v>277</v>
      </c>
      <c r="Y86" s="269">
        <f>I86*M86*O86</f>
        <v>1475.9987474303998</v>
      </c>
      <c r="Z86" s="235"/>
      <c r="AA86" s="40"/>
      <c r="AB86" s="40"/>
      <c r="AC86" s="40"/>
      <c r="AD86" s="41"/>
      <c r="AE86" s="225">
        <f>Y86</f>
        <v>1475.9987474303998</v>
      </c>
      <c r="AF86" s="226"/>
      <c r="AG86" s="226"/>
      <c r="AH86" s="227"/>
      <c r="AI86" s="219"/>
      <c r="AJ86" s="220"/>
      <c r="AK86" s="220"/>
      <c r="AL86" s="221"/>
      <c r="AM86" s="219"/>
      <c r="AN86" s="220"/>
      <c r="AO86" s="220"/>
      <c r="AP86" s="221"/>
      <c r="AQ86" s="228">
        <f>SUM(AE86:AP86)</f>
        <v>1475.9987474303998</v>
      </c>
      <c r="AR86" s="269"/>
      <c r="AS86" s="269"/>
      <c r="AT86" s="229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64"/>
      <c r="J87" s="40"/>
      <c r="K87" s="65"/>
      <c r="L87" s="40"/>
      <c r="M87" s="40"/>
      <c r="N87" s="40"/>
      <c r="O87" s="71"/>
      <c r="P87" s="65"/>
      <c r="Q87" s="65"/>
      <c r="R87" s="40"/>
      <c r="S87" s="40"/>
      <c r="T87" s="40"/>
      <c r="U87" s="40"/>
      <c r="V87" s="40"/>
      <c r="W87" s="40"/>
      <c r="X87" s="61"/>
      <c r="Y87" s="43"/>
      <c r="Z87" s="67"/>
      <c r="AA87" s="40"/>
      <c r="AB87" s="40"/>
      <c r="AC87" s="40"/>
      <c r="AD87" s="41"/>
      <c r="AE87" s="245"/>
      <c r="AF87" s="261"/>
      <c r="AG87" s="261"/>
      <c r="AH87" s="246"/>
      <c r="AI87" s="219"/>
      <c r="AJ87" s="220"/>
      <c r="AK87" s="220"/>
      <c r="AL87" s="221"/>
      <c r="AM87" s="219"/>
      <c r="AN87" s="220"/>
      <c r="AO87" s="220"/>
      <c r="AP87" s="221"/>
      <c r="AQ87" s="228"/>
      <c r="AR87" s="269"/>
      <c r="AS87" s="269"/>
      <c r="AT87" s="229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 t="s">
        <v>339</v>
      </c>
      <c r="E88" s="40" t="s">
        <v>340</v>
      </c>
      <c r="F88" s="40"/>
      <c r="G88" s="40"/>
      <c r="H88" s="40"/>
      <c r="I88" s="40"/>
      <c r="J88" s="40"/>
      <c r="K88" s="40"/>
      <c r="L88" s="40"/>
      <c r="M88" s="40"/>
      <c r="N88" s="40"/>
      <c r="O88" s="205"/>
      <c r="P88" s="265"/>
      <c r="Q88" s="265"/>
      <c r="R88" s="40"/>
      <c r="S88" s="40"/>
      <c r="T88" s="40"/>
      <c r="U88" s="40"/>
      <c r="V88" s="40"/>
      <c r="W88" s="40"/>
      <c r="X88" s="61"/>
      <c r="Y88" s="269"/>
      <c r="Z88" s="235"/>
      <c r="AA88" s="40"/>
      <c r="AB88" s="40"/>
      <c r="AC88" s="40"/>
      <c r="AD88" s="41"/>
      <c r="AE88" s="245"/>
      <c r="AF88" s="261"/>
      <c r="AG88" s="261"/>
      <c r="AH88" s="246"/>
      <c r="AI88" s="219"/>
      <c r="AJ88" s="220"/>
      <c r="AK88" s="220"/>
      <c r="AL88" s="221"/>
      <c r="AM88" s="219"/>
      <c r="AN88" s="220"/>
      <c r="AO88" s="220"/>
      <c r="AP88" s="221"/>
      <c r="AQ88" s="228"/>
      <c r="AR88" s="269"/>
      <c r="AS88" s="269"/>
      <c r="AT88" s="229"/>
      <c r="AU88" s="39"/>
      <c r="AV88" s="40"/>
      <c r="AW88" s="40"/>
      <c r="AX88" s="40"/>
      <c r="AY88" s="48"/>
    </row>
    <row r="89" spans="1:51" ht="14.25">
      <c r="A89" s="60"/>
      <c r="B89" s="40"/>
      <c r="C89" s="40"/>
      <c r="D89" s="40"/>
      <c r="E89" s="40" t="s">
        <v>341</v>
      </c>
      <c r="F89" s="61" t="s">
        <v>277</v>
      </c>
      <c r="G89" s="93">
        <v>1.6</v>
      </c>
      <c r="H89" s="40" t="s">
        <v>342</v>
      </c>
      <c r="I89" s="40"/>
      <c r="J89" s="40"/>
      <c r="K89" s="40"/>
      <c r="L89" s="40"/>
      <c r="M89" s="40"/>
      <c r="N89" s="40"/>
      <c r="O89" s="205"/>
      <c r="P89" s="265"/>
      <c r="Q89" s="265"/>
      <c r="R89" s="40"/>
      <c r="S89" s="40"/>
      <c r="T89" s="40"/>
      <c r="U89" s="40"/>
      <c r="V89" s="40"/>
      <c r="W89" s="40"/>
      <c r="X89" s="61"/>
      <c r="Y89" s="269"/>
      <c r="Z89" s="235"/>
      <c r="AA89" s="40"/>
      <c r="AB89" s="40"/>
      <c r="AC89" s="40"/>
      <c r="AD89" s="41"/>
      <c r="AE89" s="245"/>
      <c r="AF89" s="261"/>
      <c r="AG89" s="261"/>
      <c r="AH89" s="246"/>
      <c r="AI89" s="219"/>
      <c r="AJ89" s="220"/>
      <c r="AK89" s="220"/>
      <c r="AL89" s="221"/>
      <c r="AM89" s="219"/>
      <c r="AN89" s="220"/>
      <c r="AO89" s="220"/>
      <c r="AP89" s="221"/>
      <c r="AQ89" s="228"/>
      <c r="AR89" s="269"/>
      <c r="AS89" s="269"/>
      <c r="AT89" s="229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 t="s">
        <v>280</v>
      </c>
      <c r="E90" s="40" t="s">
        <v>343</v>
      </c>
      <c r="F90" s="40"/>
      <c r="G90" s="40"/>
      <c r="H90" s="40"/>
      <c r="I90" s="40"/>
      <c r="J90" s="40"/>
      <c r="K90" s="40"/>
      <c r="L90" s="40"/>
      <c r="M90" s="40"/>
      <c r="N90" s="40"/>
      <c r="O90" s="205"/>
      <c r="P90" s="265"/>
      <c r="Q90" s="265"/>
      <c r="R90" s="40"/>
      <c r="S90" s="40"/>
      <c r="T90" s="40"/>
      <c r="U90" s="40"/>
      <c r="V90" s="40"/>
      <c r="W90" s="40"/>
      <c r="X90" s="61"/>
      <c r="Y90" s="269"/>
      <c r="Z90" s="235"/>
      <c r="AA90" s="40"/>
      <c r="AB90" s="40"/>
      <c r="AC90" s="40"/>
      <c r="AD90" s="41"/>
      <c r="AE90" s="245"/>
      <c r="AF90" s="261"/>
      <c r="AG90" s="261"/>
      <c r="AH90" s="246"/>
      <c r="AI90" s="219"/>
      <c r="AJ90" s="220"/>
      <c r="AK90" s="220"/>
      <c r="AL90" s="221"/>
      <c r="AM90" s="219"/>
      <c r="AN90" s="220"/>
      <c r="AO90" s="220"/>
      <c r="AP90" s="221"/>
      <c r="AQ90" s="228"/>
      <c r="AR90" s="269"/>
      <c r="AS90" s="269"/>
      <c r="AT90" s="229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 t="s">
        <v>344</v>
      </c>
      <c r="F91" s="40"/>
      <c r="G91" s="40"/>
      <c r="H91" s="40"/>
      <c r="I91" s="263">
        <f>장비비!AM20</f>
        <v>560</v>
      </c>
      <c r="J91" s="264"/>
      <c r="K91" s="265"/>
      <c r="L91" s="40" t="s">
        <v>296</v>
      </c>
      <c r="M91" s="62">
        <f>G89</f>
        <v>1.6</v>
      </c>
      <c r="N91" s="40" t="s">
        <v>296</v>
      </c>
      <c r="O91" s="205">
        <f>W81</f>
        <v>0.09785194559999999</v>
      </c>
      <c r="P91" s="265"/>
      <c r="Q91" s="265"/>
      <c r="R91" s="40"/>
      <c r="S91" s="40"/>
      <c r="T91" s="40"/>
      <c r="U91" s="40"/>
      <c r="V91" s="40"/>
      <c r="W91" s="40"/>
      <c r="X91" s="61" t="s">
        <v>277</v>
      </c>
      <c r="Y91" s="269">
        <f>I91*M91*O91</f>
        <v>87.67534325759999</v>
      </c>
      <c r="Z91" s="235"/>
      <c r="AA91" s="40"/>
      <c r="AB91" s="40"/>
      <c r="AC91" s="40"/>
      <c r="AD91" s="41"/>
      <c r="AE91" s="245"/>
      <c r="AF91" s="261"/>
      <c r="AG91" s="261"/>
      <c r="AH91" s="246"/>
      <c r="AI91" s="219"/>
      <c r="AJ91" s="220"/>
      <c r="AK91" s="220"/>
      <c r="AL91" s="221"/>
      <c r="AM91" s="219">
        <f>Y91</f>
        <v>87.67534325759999</v>
      </c>
      <c r="AN91" s="220"/>
      <c r="AO91" s="220"/>
      <c r="AP91" s="221"/>
      <c r="AQ91" s="228">
        <f>SUM(AE91:AP91)</f>
        <v>87.67534325759999</v>
      </c>
      <c r="AR91" s="269"/>
      <c r="AS91" s="269"/>
      <c r="AT91" s="229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64"/>
      <c r="J92" s="40"/>
      <c r="K92" s="65"/>
      <c r="L92" s="40"/>
      <c r="M92" s="62"/>
      <c r="N92" s="40"/>
      <c r="O92" s="71"/>
      <c r="P92" s="65"/>
      <c r="Q92" s="65"/>
      <c r="R92" s="40"/>
      <c r="S92" s="40"/>
      <c r="T92" s="40"/>
      <c r="U92" s="40"/>
      <c r="V92" s="40"/>
      <c r="W92" s="40"/>
      <c r="X92" s="61"/>
      <c r="Y92" s="43"/>
      <c r="Z92" s="67"/>
      <c r="AA92" s="40"/>
      <c r="AB92" s="40"/>
      <c r="AC92" s="40"/>
      <c r="AD92" s="41"/>
      <c r="AE92" s="36"/>
      <c r="AF92" s="37"/>
      <c r="AG92" s="37"/>
      <c r="AH92" s="91"/>
      <c r="AI92" s="45"/>
      <c r="AJ92" s="46"/>
      <c r="AK92" s="46"/>
      <c r="AL92" s="47"/>
      <c r="AM92" s="45"/>
      <c r="AN92" s="46"/>
      <c r="AO92" s="46"/>
      <c r="AP92" s="47"/>
      <c r="AQ92" s="228"/>
      <c r="AR92" s="269"/>
      <c r="AS92" s="269"/>
      <c r="AT92" s="229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 t="s">
        <v>285</v>
      </c>
      <c r="E93" s="40" t="s">
        <v>345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245"/>
      <c r="AF93" s="261"/>
      <c r="AG93" s="261"/>
      <c r="AH93" s="246"/>
      <c r="AI93" s="219"/>
      <c r="AJ93" s="220"/>
      <c r="AK93" s="220"/>
      <c r="AL93" s="221"/>
      <c r="AM93" s="219"/>
      <c r="AN93" s="220"/>
      <c r="AO93" s="220"/>
      <c r="AP93" s="221"/>
      <c r="AQ93" s="228"/>
      <c r="AR93" s="269"/>
      <c r="AS93" s="269"/>
      <c r="AT93" s="229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 t="s">
        <v>344</v>
      </c>
      <c r="F94" s="40"/>
      <c r="G94" s="40"/>
      <c r="H94" s="40"/>
      <c r="I94" s="263">
        <f>장비비!AM26</f>
        <v>1266</v>
      </c>
      <c r="J94" s="264"/>
      <c r="K94" s="265"/>
      <c r="L94" s="40" t="s">
        <v>296</v>
      </c>
      <c r="M94" s="62">
        <f>G89</f>
        <v>1.6</v>
      </c>
      <c r="N94" s="40" t="s">
        <v>296</v>
      </c>
      <c r="O94" s="205">
        <f>W81</f>
        <v>0.09785194559999999</v>
      </c>
      <c r="P94" s="265"/>
      <c r="Q94" s="265"/>
      <c r="R94" s="40"/>
      <c r="S94" s="40"/>
      <c r="T94" s="40"/>
      <c r="U94" s="40"/>
      <c r="V94" s="40"/>
      <c r="W94" s="40"/>
      <c r="X94" s="61" t="s">
        <v>277</v>
      </c>
      <c r="Y94" s="269">
        <f>I94*M94*O94</f>
        <v>198.20890100736</v>
      </c>
      <c r="Z94" s="235"/>
      <c r="AA94" s="40"/>
      <c r="AB94" s="40"/>
      <c r="AC94" s="40"/>
      <c r="AD94" s="41"/>
      <c r="AE94" s="245"/>
      <c r="AF94" s="261"/>
      <c r="AG94" s="261"/>
      <c r="AH94" s="246"/>
      <c r="AI94" s="219"/>
      <c r="AJ94" s="220"/>
      <c r="AK94" s="220"/>
      <c r="AL94" s="221"/>
      <c r="AM94" s="219">
        <f>Y94</f>
        <v>198.20890100736</v>
      </c>
      <c r="AN94" s="220"/>
      <c r="AO94" s="220"/>
      <c r="AP94" s="221"/>
      <c r="AQ94" s="228">
        <f>SUM(AE94:AP94)</f>
        <v>198.20890100736</v>
      </c>
      <c r="AR94" s="269"/>
      <c r="AS94" s="269"/>
      <c r="AT94" s="229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64"/>
      <c r="J95" s="40"/>
      <c r="K95" s="65"/>
      <c r="L95" s="40"/>
      <c r="M95" s="62"/>
      <c r="N95" s="40"/>
      <c r="O95" s="71"/>
      <c r="P95" s="65"/>
      <c r="Q95" s="65"/>
      <c r="R95" s="40"/>
      <c r="S95" s="40"/>
      <c r="T95" s="40"/>
      <c r="U95" s="40"/>
      <c r="V95" s="40"/>
      <c r="W95" s="40"/>
      <c r="X95" s="61"/>
      <c r="Y95" s="43"/>
      <c r="Z95" s="67"/>
      <c r="AA95" s="40"/>
      <c r="AB95" s="40"/>
      <c r="AC95" s="40"/>
      <c r="AD95" s="41"/>
      <c r="AE95" s="36"/>
      <c r="AF95" s="37"/>
      <c r="AG95" s="37"/>
      <c r="AH95" s="91"/>
      <c r="AI95" s="45"/>
      <c r="AJ95" s="46"/>
      <c r="AK95" s="46"/>
      <c r="AL95" s="47"/>
      <c r="AM95" s="45"/>
      <c r="AN95" s="46"/>
      <c r="AO95" s="46"/>
      <c r="AP95" s="47"/>
      <c r="AQ95" s="228"/>
      <c r="AR95" s="269"/>
      <c r="AS95" s="269"/>
      <c r="AT95" s="229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 t="s">
        <v>289</v>
      </c>
      <c r="E96" s="40" t="s">
        <v>346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245"/>
      <c r="AF96" s="261"/>
      <c r="AG96" s="261"/>
      <c r="AH96" s="246"/>
      <c r="AI96" s="219"/>
      <c r="AJ96" s="220"/>
      <c r="AK96" s="220"/>
      <c r="AL96" s="221"/>
      <c r="AM96" s="219"/>
      <c r="AN96" s="220"/>
      <c r="AO96" s="220"/>
      <c r="AP96" s="221"/>
      <c r="AQ96" s="228"/>
      <c r="AR96" s="269"/>
      <c r="AS96" s="269"/>
      <c r="AT96" s="229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 t="s">
        <v>287</v>
      </c>
      <c r="F97" s="40"/>
      <c r="G97" s="40"/>
      <c r="H97" s="40"/>
      <c r="I97" s="263">
        <f>장비비!AE40</f>
        <v>15423</v>
      </c>
      <c r="J97" s="264"/>
      <c r="K97" s="265"/>
      <c r="L97" s="40" t="s">
        <v>296</v>
      </c>
      <c r="M97" s="62">
        <f>G89</f>
        <v>1.6</v>
      </c>
      <c r="N97" s="40" t="s">
        <v>296</v>
      </c>
      <c r="O97" s="205">
        <f>W81</f>
        <v>0.09785194559999999</v>
      </c>
      <c r="P97" s="265"/>
      <c r="Q97" s="265"/>
      <c r="R97" s="40"/>
      <c r="S97" s="40"/>
      <c r="T97" s="40"/>
      <c r="U97" s="40"/>
      <c r="V97" s="40"/>
      <c r="W97" s="40"/>
      <c r="X97" s="61" t="s">
        <v>277</v>
      </c>
      <c r="Y97" s="269">
        <f>I97*M97*O97</f>
        <v>2414.67289118208</v>
      </c>
      <c r="Z97" s="235"/>
      <c r="AA97" s="40"/>
      <c r="AB97" s="40"/>
      <c r="AC97" s="40"/>
      <c r="AD97" s="41"/>
      <c r="AE97" s="225">
        <f>Y97</f>
        <v>2414.67289118208</v>
      </c>
      <c r="AF97" s="226"/>
      <c r="AG97" s="226"/>
      <c r="AH97" s="227"/>
      <c r="AI97" s="219"/>
      <c r="AJ97" s="220"/>
      <c r="AK97" s="220"/>
      <c r="AL97" s="221"/>
      <c r="AM97" s="219"/>
      <c r="AN97" s="220"/>
      <c r="AO97" s="220"/>
      <c r="AP97" s="221"/>
      <c r="AQ97" s="228">
        <f>SUM(AE97:AP97)</f>
        <v>2414.67289118208</v>
      </c>
      <c r="AR97" s="269"/>
      <c r="AS97" s="269"/>
      <c r="AT97" s="229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 t="s">
        <v>288</v>
      </c>
      <c r="F98" s="40"/>
      <c r="G98" s="40"/>
      <c r="H98" s="40"/>
      <c r="I98" s="263">
        <f>장비비!AI40</f>
        <v>13172</v>
      </c>
      <c r="J98" s="264"/>
      <c r="K98" s="265"/>
      <c r="L98" s="40" t="s">
        <v>296</v>
      </c>
      <c r="M98" s="62">
        <f>G89</f>
        <v>1.6</v>
      </c>
      <c r="N98" s="40" t="s">
        <v>296</v>
      </c>
      <c r="O98" s="205">
        <f>W81</f>
        <v>0.09785194559999999</v>
      </c>
      <c r="P98" s="265"/>
      <c r="Q98" s="265"/>
      <c r="R98" s="40"/>
      <c r="S98" s="40"/>
      <c r="T98" s="40"/>
      <c r="U98" s="40"/>
      <c r="V98" s="40"/>
      <c r="W98" s="40"/>
      <c r="X98" s="61" t="s">
        <v>277</v>
      </c>
      <c r="Y98" s="269">
        <f>I98*M98*O98</f>
        <v>2062.24932390912</v>
      </c>
      <c r="Z98" s="235"/>
      <c r="AA98" s="40"/>
      <c r="AB98" s="40"/>
      <c r="AC98" s="40"/>
      <c r="AD98" s="41"/>
      <c r="AE98" s="245"/>
      <c r="AF98" s="261"/>
      <c r="AG98" s="261"/>
      <c r="AH98" s="246"/>
      <c r="AI98" s="219">
        <f>Y98</f>
        <v>2062.24932390912</v>
      </c>
      <c r="AJ98" s="220"/>
      <c r="AK98" s="220"/>
      <c r="AL98" s="221"/>
      <c r="AM98" s="219"/>
      <c r="AN98" s="220"/>
      <c r="AO98" s="220"/>
      <c r="AP98" s="221"/>
      <c r="AQ98" s="228">
        <f>SUM(AE98:AP98)</f>
        <v>2062.24932390912</v>
      </c>
      <c r="AR98" s="269"/>
      <c r="AS98" s="269"/>
      <c r="AT98" s="229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 t="s">
        <v>284</v>
      </c>
      <c r="F99" s="40"/>
      <c r="G99" s="40"/>
      <c r="H99" s="40"/>
      <c r="I99" s="263">
        <f>장비비!AM40</f>
        <v>33273</v>
      </c>
      <c r="J99" s="264"/>
      <c r="K99" s="265"/>
      <c r="L99" s="40" t="s">
        <v>296</v>
      </c>
      <c r="M99" s="62">
        <f>G89</f>
        <v>1.6</v>
      </c>
      <c r="N99" s="40" t="s">
        <v>296</v>
      </c>
      <c r="O99" s="205">
        <f>W81</f>
        <v>0.09785194559999999</v>
      </c>
      <c r="P99" s="265"/>
      <c r="Q99" s="265"/>
      <c r="R99" s="40"/>
      <c r="S99" s="40"/>
      <c r="T99" s="40"/>
      <c r="U99" s="40"/>
      <c r="V99" s="40"/>
      <c r="W99" s="40"/>
      <c r="X99" s="61" t="s">
        <v>277</v>
      </c>
      <c r="Y99" s="269">
        <f>I99*M99*O99</f>
        <v>5209.32445751808</v>
      </c>
      <c r="Z99" s="235"/>
      <c r="AA99" s="40"/>
      <c r="AB99" s="40"/>
      <c r="AC99" s="40"/>
      <c r="AD99" s="41"/>
      <c r="AE99" s="245"/>
      <c r="AF99" s="261"/>
      <c r="AG99" s="261"/>
      <c r="AH99" s="246"/>
      <c r="AI99" s="219"/>
      <c r="AJ99" s="220"/>
      <c r="AK99" s="220"/>
      <c r="AL99" s="221"/>
      <c r="AM99" s="219">
        <f>Y99</f>
        <v>5209.32445751808</v>
      </c>
      <c r="AN99" s="220"/>
      <c r="AO99" s="220"/>
      <c r="AP99" s="221"/>
      <c r="AQ99" s="228">
        <f>SUM(AE99:AP99)</f>
        <v>5209.32445751808</v>
      </c>
      <c r="AR99" s="269"/>
      <c r="AS99" s="269"/>
      <c r="AT99" s="229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 t="s">
        <v>347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245"/>
      <c r="AF100" s="261"/>
      <c r="AG100" s="261"/>
      <c r="AH100" s="246"/>
      <c r="AI100" s="219"/>
      <c r="AJ100" s="220"/>
      <c r="AK100" s="220"/>
      <c r="AL100" s="221"/>
      <c r="AM100" s="219"/>
      <c r="AN100" s="220"/>
      <c r="AO100" s="220"/>
      <c r="AP100" s="221"/>
      <c r="AQ100" s="228"/>
      <c r="AR100" s="269"/>
      <c r="AS100" s="269"/>
      <c r="AT100" s="229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36"/>
      <c r="AF101" s="37"/>
      <c r="AG101" s="37"/>
      <c r="AH101" s="91"/>
      <c r="AI101" s="45"/>
      <c r="AJ101" s="46"/>
      <c r="AK101" s="46"/>
      <c r="AL101" s="47"/>
      <c r="AM101" s="45"/>
      <c r="AN101" s="46"/>
      <c r="AO101" s="46"/>
      <c r="AP101" s="47"/>
      <c r="AQ101" s="228"/>
      <c r="AR101" s="269"/>
      <c r="AS101" s="269"/>
      <c r="AT101" s="229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 t="s">
        <v>291</v>
      </c>
      <c r="E102" s="40" t="s">
        <v>348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245"/>
      <c r="AF102" s="261"/>
      <c r="AG102" s="261"/>
      <c r="AH102" s="246"/>
      <c r="AI102" s="219"/>
      <c r="AJ102" s="220"/>
      <c r="AK102" s="220"/>
      <c r="AL102" s="221"/>
      <c r="AM102" s="219"/>
      <c r="AN102" s="220"/>
      <c r="AO102" s="220"/>
      <c r="AP102" s="221"/>
      <c r="AQ102" s="228"/>
      <c r="AR102" s="269"/>
      <c r="AS102" s="269"/>
      <c r="AT102" s="229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 t="s">
        <v>300</v>
      </c>
      <c r="F103" s="40"/>
      <c r="G103" s="40"/>
      <c r="H103" s="40"/>
      <c r="I103" s="263">
        <f>인건비!M17</f>
        <v>123952</v>
      </c>
      <c r="J103" s="264"/>
      <c r="K103" s="265"/>
      <c r="L103" s="40" t="s">
        <v>296</v>
      </c>
      <c r="M103" s="62">
        <f>AW104</f>
        <v>0.98</v>
      </c>
      <c r="N103" s="40" t="s">
        <v>296</v>
      </c>
      <c r="O103" s="205">
        <f>W81</f>
        <v>0.09785194559999999</v>
      </c>
      <c r="P103" s="265"/>
      <c r="Q103" s="265"/>
      <c r="R103" s="40"/>
      <c r="S103" s="40"/>
      <c r="T103" s="40"/>
      <c r="U103" s="40"/>
      <c r="V103" s="40"/>
      <c r="W103" s="40"/>
      <c r="X103" s="61" t="s">
        <v>277</v>
      </c>
      <c r="Y103" s="269">
        <f>I103*M103*O103</f>
        <v>11886.365473790975</v>
      </c>
      <c r="Z103" s="235"/>
      <c r="AA103" s="40"/>
      <c r="AB103" s="40"/>
      <c r="AC103" s="40"/>
      <c r="AD103" s="41"/>
      <c r="AE103" s="245"/>
      <c r="AF103" s="261"/>
      <c r="AG103" s="261"/>
      <c r="AH103" s="246"/>
      <c r="AI103" s="219">
        <f>Y103</f>
        <v>11886.365473790975</v>
      </c>
      <c r="AJ103" s="220"/>
      <c r="AK103" s="220"/>
      <c r="AL103" s="221"/>
      <c r="AM103" s="219"/>
      <c r="AN103" s="220"/>
      <c r="AO103" s="220"/>
      <c r="AP103" s="221"/>
      <c r="AQ103" s="228">
        <f>SUM(AE103:AP103)</f>
        <v>11886.365473790975</v>
      </c>
      <c r="AR103" s="269"/>
      <c r="AS103" s="269"/>
      <c r="AT103" s="229"/>
      <c r="AU103" s="49" t="str">
        <f>토사!AU103</f>
        <v>표품p.1144</v>
      </c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 t="s">
        <v>303</v>
      </c>
      <c r="F104" s="40"/>
      <c r="G104" s="40"/>
      <c r="H104" s="40"/>
      <c r="I104" s="263">
        <f>인건비!M9</f>
        <v>70264</v>
      </c>
      <c r="J104" s="264"/>
      <c r="K104" s="265"/>
      <c r="L104" s="40" t="s">
        <v>296</v>
      </c>
      <c r="M104" s="62">
        <f>AW105</f>
        <v>1.33</v>
      </c>
      <c r="N104" s="40" t="s">
        <v>296</v>
      </c>
      <c r="O104" s="205">
        <f>W81</f>
        <v>0.09785194559999999</v>
      </c>
      <c r="P104" s="265"/>
      <c r="Q104" s="265"/>
      <c r="R104" s="40"/>
      <c r="S104" s="40"/>
      <c r="T104" s="40"/>
      <c r="U104" s="40"/>
      <c r="V104" s="40"/>
      <c r="W104" s="40"/>
      <c r="X104" s="61" t="s">
        <v>277</v>
      </c>
      <c r="Y104" s="269">
        <f>I104*M104*O104</f>
        <v>9144.373910499073</v>
      </c>
      <c r="Z104" s="235"/>
      <c r="AA104" s="40"/>
      <c r="AB104" s="40"/>
      <c r="AC104" s="40"/>
      <c r="AD104" s="41"/>
      <c r="AE104" s="245"/>
      <c r="AF104" s="261"/>
      <c r="AG104" s="261"/>
      <c r="AH104" s="246"/>
      <c r="AI104" s="219">
        <f>Y104</f>
        <v>9144.373910499073</v>
      </c>
      <c r="AJ104" s="220"/>
      <c r="AK104" s="220"/>
      <c r="AL104" s="221"/>
      <c r="AM104" s="219"/>
      <c r="AN104" s="220"/>
      <c r="AO104" s="220"/>
      <c r="AP104" s="221"/>
      <c r="AQ104" s="228">
        <f>SUM(AE104:AP104)</f>
        <v>9144.373910499073</v>
      </c>
      <c r="AR104" s="269"/>
      <c r="AS104" s="269"/>
      <c r="AT104" s="229"/>
      <c r="AU104" s="49" t="s">
        <v>349</v>
      </c>
      <c r="AV104" s="40"/>
      <c r="AW104" s="51">
        <v>0.98</v>
      </c>
      <c r="AX104" s="40"/>
      <c r="AY104" s="48"/>
    </row>
    <row r="105" spans="1:51" ht="12">
      <c r="A105" s="60"/>
      <c r="B105" s="40"/>
      <c r="C105" s="40"/>
      <c r="D105" s="40"/>
      <c r="E105" s="40" t="s">
        <v>350</v>
      </c>
      <c r="F105" s="40"/>
      <c r="G105" s="40"/>
      <c r="H105" s="40"/>
      <c r="I105" s="263">
        <f>인건비!M10</f>
        <v>55252</v>
      </c>
      <c r="J105" s="264"/>
      <c r="K105" s="265"/>
      <c r="L105" s="40" t="s">
        <v>296</v>
      </c>
      <c r="M105" s="62">
        <f>AW106</f>
        <v>1.36</v>
      </c>
      <c r="N105" s="40" t="s">
        <v>296</v>
      </c>
      <c r="O105" s="205">
        <f>W81</f>
        <v>0.09785194559999999</v>
      </c>
      <c r="P105" s="265"/>
      <c r="Q105" s="265"/>
      <c r="R105" s="40"/>
      <c r="S105" s="40"/>
      <c r="T105" s="40"/>
      <c r="U105" s="40"/>
      <c r="V105" s="40"/>
      <c r="W105" s="40"/>
      <c r="X105" s="61" t="s">
        <v>277</v>
      </c>
      <c r="Y105" s="269">
        <f>I105*M105*O105</f>
        <v>7352.861349676032</v>
      </c>
      <c r="Z105" s="235"/>
      <c r="AA105" s="40"/>
      <c r="AB105" s="40"/>
      <c r="AC105" s="40"/>
      <c r="AD105" s="41"/>
      <c r="AE105" s="245"/>
      <c r="AF105" s="261"/>
      <c r="AG105" s="261"/>
      <c r="AH105" s="246"/>
      <c r="AI105" s="219">
        <f>Y105</f>
        <v>7352.861349676032</v>
      </c>
      <c r="AJ105" s="220"/>
      <c r="AK105" s="220"/>
      <c r="AL105" s="221"/>
      <c r="AM105" s="219"/>
      <c r="AN105" s="220"/>
      <c r="AO105" s="220"/>
      <c r="AP105" s="221"/>
      <c r="AQ105" s="228">
        <f>SUM(AE105:AP105)</f>
        <v>7352.861349676032</v>
      </c>
      <c r="AR105" s="269"/>
      <c r="AS105" s="269"/>
      <c r="AT105" s="229"/>
      <c r="AU105" s="49" t="s">
        <v>351</v>
      </c>
      <c r="AV105" s="40"/>
      <c r="AW105" s="51">
        <v>1.33</v>
      </c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64"/>
      <c r="J106" s="40"/>
      <c r="K106" s="65"/>
      <c r="L106" s="40"/>
      <c r="M106" s="62"/>
      <c r="N106" s="40"/>
      <c r="O106" s="71"/>
      <c r="P106" s="65"/>
      <c r="Q106" s="65"/>
      <c r="R106" s="40"/>
      <c r="S106" s="40"/>
      <c r="T106" s="40"/>
      <c r="U106" s="40"/>
      <c r="V106" s="40"/>
      <c r="W106" s="40"/>
      <c r="X106" s="61"/>
      <c r="Y106" s="43"/>
      <c r="Z106" s="67"/>
      <c r="AA106" s="40"/>
      <c r="AB106" s="40"/>
      <c r="AC106" s="40"/>
      <c r="AD106" s="41"/>
      <c r="AE106" s="36"/>
      <c r="AF106" s="37"/>
      <c r="AG106" s="37"/>
      <c r="AH106" s="91"/>
      <c r="AI106" s="45"/>
      <c r="AJ106" s="46"/>
      <c r="AK106" s="46"/>
      <c r="AL106" s="47"/>
      <c r="AM106" s="45"/>
      <c r="AN106" s="46"/>
      <c r="AO106" s="46"/>
      <c r="AP106" s="47"/>
      <c r="AQ106" s="228"/>
      <c r="AR106" s="269"/>
      <c r="AS106" s="269"/>
      <c r="AT106" s="229"/>
      <c r="AU106" s="49" t="s">
        <v>319</v>
      </c>
      <c r="AV106" s="40"/>
      <c r="AW106" s="51">
        <v>1.36</v>
      </c>
      <c r="AX106" s="40"/>
      <c r="AY106" s="48"/>
    </row>
    <row r="107" spans="1:51" ht="12">
      <c r="A107" s="60"/>
      <c r="B107" s="40"/>
      <c r="C107" s="40"/>
      <c r="D107" s="40" t="s">
        <v>321</v>
      </c>
      <c r="E107" s="40"/>
      <c r="F107" s="40"/>
      <c r="G107" s="40"/>
      <c r="H107" s="40"/>
      <c r="I107" s="40"/>
      <c r="J107" s="40"/>
      <c r="K107" s="40">
        <v>3</v>
      </c>
      <c r="L107" s="40" t="s">
        <v>322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245"/>
      <c r="AF107" s="261"/>
      <c r="AG107" s="261"/>
      <c r="AH107" s="246"/>
      <c r="AI107" s="219"/>
      <c r="AJ107" s="220"/>
      <c r="AK107" s="220"/>
      <c r="AL107" s="221"/>
      <c r="AM107" s="219"/>
      <c r="AN107" s="220"/>
      <c r="AO107" s="220"/>
      <c r="AP107" s="221"/>
      <c r="AQ107" s="228"/>
      <c r="AR107" s="269"/>
      <c r="AS107" s="269"/>
      <c r="AT107" s="229"/>
      <c r="AU107" s="39"/>
      <c r="AV107" s="40"/>
      <c r="AW107" s="40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203">
        <f>SUM(AE85:AH97)</f>
        <v>13632.26337165312</v>
      </c>
      <c r="J108" s="203"/>
      <c r="K108" s="204"/>
      <c r="L108" s="40" t="s">
        <v>296</v>
      </c>
      <c r="M108" s="40">
        <f>K107/100</f>
        <v>0.03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61" t="s">
        <v>277</v>
      </c>
      <c r="Y108" s="269">
        <f>I108*M108</f>
        <v>408.96790114959356</v>
      </c>
      <c r="Z108" s="235"/>
      <c r="AA108" s="40"/>
      <c r="AB108" s="40"/>
      <c r="AC108" s="40"/>
      <c r="AD108" s="41"/>
      <c r="AE108" s="225">
        <f>Y108</f>
        <v>408.96790114959356</v>
      </c>
      <c r="AF108" s="226"/>
      <c r="AG108" s="226"/>
      <c r="AH108" s="227"/>
      <c r="AI108" s="219"/>
      <c r="AJ108" s="220"/>
      <c r="AK108" s="220"/>
      <c r="AL108" s="221"/>
      <c r="AM108" s="219"/>
      <c r="AN108" s="220"/>
      <c r="AO108" s="220"/>
      <c r="AP108" s="221"/>
      <c r="AQ108" s="228">
        <f>SUM(AE108:AP108)</f>
        <v>408.96790114959356</v>
      </c>
      <c r="AR108" s="269"/>
      <c r="AS108" s="269"/>
      <c r="AT108" s="229"/>
      <c r="AU108" s="39"/>
      <c r="AV108" s="40"/>
      <c r="AW108" s="40"/>
      <c r="AX108" s="40"/>
      <c r="AY108" s="48"/>
    </row>
    <row r="109" spans="1:51" ht="12">
      <c r="A109" s="69"/>
      <c r="B109" s="33"/>
      <c r="C109" s="33"/>
      <c r="D109" s="33"/>
      <c r="E109" s="244" t="s">
        <v>304</v>
      </c>
      <c r="F109" s="244"/>
      <c r="G109" s="244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4"/>
      <c r="AE109" s="288">
        <f>SUM(AE85:AH108)</f>
        <v>14041.231272802714</v>
      </c>
      <c r="AF109" s="289"/>
      <c r="AG109" s="289"/>
      <c r="AH109" s="304"/>
      <c r="AI109" s="288">
        <f>SUM(AI85:AL108)</f>
        <v>30445.8500578752</v>
      </c>
      <c r="AJ109" s="289"/>
      <c r="AK109" s="289"/>
      <c r="AL109" s="304"/>
      <c r="AM109" s="288">
        <f>SUM(AM85:AP108)</f>
        <v>5495.20870178304</v>
      </c>
      <c r="AN109" s="289"/>
      <c r="AO109" s="289"/>
      <c r="AP109" s="304"/>
      <c r="AQ109" s="271">
        <f>SUM(AE109:AP109)</f>
        <v>49982.29003246096</v>
      </c>
      <c r="AR109" s="272"/>
      <c r="AS109" s="272"/>
      <c r="AT109" s="273"/>
      <c r="AU109" s="32"/>
      <c r="AV109" s="33"/>
      <c r="AW109" s="33"/>
      <c r="AX109" s="33"/>
      <c r="AY109" s="55"/>
    </row>
    <row r="110" spans="1:51" ht="12.75" thickBot="1">
      <c r="A110" s="57"/>
      <c r="B110" s="58"/>
      <c r="C110" s="58"/>
      <c r="D110" s="58"/>
      <c r="E110" s="240" t="s">
        <v>352</v>
      </c>
      <c r="F110" s="240"/>
      <c r="G110" s="240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72"/>
      <c r="AE110" s="295">
        <f>AE40+AE63+AE78+AE109</f>
        <v>226678.82235445952</v>
      </c>
      <c r="AF110" s="295"/>
      <c r="AG110" s="295"/>
      <c r="AH110" s="305"/>
      <c r="AI110" s="295">
        <f>AI40+AI63+AI78+AI109</f>
        <v>489058.46378871537</v>
      </c>
      <c r="AJ110" s="295"/>
      <c r="AK110" s="295"/>
      <c r="AL110" s="305"/>
      <c r="AM110" s="295">
        <f>AM40+AM63+AM78+AM109</f>
        <v>155054.9720153925</v>
      </c>
      <c r="AN110" s="295"/>
      <c r="AO110" s="295"/>
      <c r="AP110" s="305"/>
      <c r="AQ110" s="295">
        <f>AQ40+AQ63+AQ78+AQ109</f>
        <v>870792.2581585674</v>
      </c>
      <c r="AR110" s="295"/>
      <c r="AS110" s="295"/>
      <c r="AT110" s="305"/>
      <c r="AU110" s="58"/>
      <c r="AV110" s="58"/>
      <c r="AW110" s="58"/>
      <c r="AX110" s="58"/>
      <c r="AY110" s="59"/>
    </row>
    <row r="111" spans="31:46" ht="12">
      <c r="AE111" s="250"/>
      <c r="AF111" s="250"/>
      <c r="AG111" s="250"/>
      <c r="AH111" s="194"/>
      <c r="AI111" s="195"/>
      <c r="AJ111" s="195"/>
      <c r="AK111" s="195"/>
      <c r="AL111" s="196"/>
      <c r="AM111" s="195"/>
      <c r="AN111" s="195"/>
      <c r="AO111" s="195"/>
      <c r="AP111" s="196"/>
      <c r="AQ111" s="197"/>
      <c r="AR111" s="197"/>
      <c r="AS111" s="197"/>
      <c r="AT111" s="197"/>
    </row>
    <row r="112" spans="31:46" ht="12">
      <c r="AE112" s="250"/>
      <c r="AF112" s="250"/>
      <c r="AG112" s="250"/>
      <c r="AH112" s="194"/>
      <c r="AI112" s="195"/>
      <c r="AJ112" s="195"/>
      <c r="AK112" s="195"/>
      <c r="AL112" s="196"/>
      <c r="AM112" s="195"/>
      <c r="AN112" s="195"/>
      <c r="AO112" s="195"/>
      <c r="AP112" s="196"/>
      <c r="AQ112" s="197"/>
      <c r="AR112" s="197"/>
      <c r="AS112" s="197"/>
      <c r="AT112" s="197"/>
    </row>
    <row r="113" spans="31:46" ht="12">
      <c r="AE113" s="250"/>
      <c r="AF113" s="250"/>
      <c r="AG113" s="250"/>
      <c r="AH113" s="194"/>
      <c r="AI113" s="195"/>
      <c r="AJ113" s="195"/>
      <c r="AK113" s="195"/>
      <c r="AL113" s="196"/>
      <c r="AM113" s="195"/>
      <c r="AN113" s="195"/>
      <c r="AO113" s="195"/>
      <c r="AP113" s="196"/>
      <c r="AQ113" s="197"/>
      <c r="AR113" s="197"/>
      <c r="AS113" s="197"/>
      <c r="AT113" s="197"/>
    </row>
    <row r="114" spans="31:46" ht="12">
      <c r="AE114" s="250"/>
      <c r="AF114" s="250"/>
      <c r="AG114" s="250"/>
      <c r="AH114" s="194"/>
      <c r="AI114" s="195"/>
      <c r="AJ114" s="195"/>
      <c r="AK114" s="195"/>
      <c r="AL114" s="196"/>
      <c r="AM114" s="195"/>
      <c r="AN114" s="195"/>
      <c r="AO114" s="195"/>
      <c r="AP114" s="196"/>
      <c r="AQ114" s="197"/>
      <c r="AR114" s="197"/>
      <c r="AS114" s="197"/>
      <c r="AT114" s="197"/>
    </row>
    <row r="115" spans="31:46" ht="12">
      <c r="AE115" s="250"/>
      <c r="AF115" s="250"/>
      <c r="AG115" s="250"/>
      <c r="AH115" s="194"/>
      <c r="AI115" s="195"/>
      <c r="AJ115" s="195"/>
      <c r="AK115" s="195"/>
      <c r="AL115" s="196"/>
      <c r="AM115" s="195"/>
      <c r="AN115" s="195"/>
      <c r="AO115" s="195"/>
      <c r="AP115" s="196"/>
      <c r="AQ115" s="197"/>
      <c r="AR115" s="197"/>
      <c r="AS115" s="197"/>
      <c r="AT115" s="197"/>
    </row>
    <row r="116" spans="31:46" ht="12">
      <c r="AE116" s="250"/>
      <c r="AF116" s="250"/>
      <c r="AG116" s="250"/>
      <c r="AH116" s="194"/>
      <c r="AI116" s="195"/>
      <c r="AJ116" s="195"/>
      <c r="AK116" s="195"/>
      <c r="AL116" s="196"/>
      <c r="AM116" s="195"/>
      <c r="AN116" s="195"/>
      <c r="AO116" s="195"/>
      <c r="AP116" s="196"/>
      <c r="AQ116" s="197"/>
      <c r="AR116" s="197"/>
      <c r="AS116" s="197"/>
      <c r="AT116" s="197"/>
    </row>
    <row r="117" spans="31:46" ht="12">
      <c r="AE117" s="250"/>
      <c r="AF117" s="250"/>
      <c r="AG117" s="250"/>
      <c r="AH117" s="194"/>
      <c r="AI117" s="195"/>
      <c r="AJ117" s="195"/>
      <c r="AK117" s="195"/>
      <c r="AL117" s="196"/>
      <c r="AM117" s="195"/>
      <c r="AN117" s="195"/>
      <c r="AO117" s="195"/>
      <c r="AP117" s="196"/>
      <c r="AQ117" s="197"/>
      <c r="AR117" s="197"/>
      <c r="AS117" s="197"/>
      <c r="AT117" s="197"/>
    </row>
    <row r="118" spans="31:46" ht="12">
      <c r="AE118" s="250"/>
      <c r="AF118" s="250"/>
      <c r="AG118" s="250"/>
      <c r="AH118" s="194"/>
      <c r="AI118" s="195"/>
      <c r="AJ118" s="195"/>
      <c r="AK118" s="195"/>
      <c r="AL118" s="196"/>
      <c r="AM118" s="195"/>
      <c r="AN118" s="195"/>
      <c r="AO118" s="195"/>
      <c r="AP118" s="196"/>
      <c r="AQ118" s="197"/>
      <c r="AR118" s="197"/>
      <c r="AS118" s="197"/>
      <c r="AT118" s="197"/>
    </row>
    <row r="119" spans="31:46" ht="12">
      <c r="AE119" s="250"/>
      <c r="AF119" s="250"/>
      <c r="AG119" s="250"/>
      <c r="AH119" s="194"/>
      <c r="AI119" s="195"/>
      <c r="AJ119" s="195"/>
      <c r="AK119" s="195"/>
      <c r="AL119" s="196"/>
      <c r="AM119" s="195"/>
      <c r="AN119" s="195"/>
      <c r="AO119" s="195"/>
      <c r="AP119" s="196"/>
      <c r="AQ119" s="197"/>
      <c r="AR119" s="197"/>
      <c r="AS119" s="197"/>
      <c r="AT119" s="197"/>
    </row>
    <row r="120" spans="31:46" ht="12">
      <c r="AE120" s="250"/>
      <c r="AF120" s="250"/>
      <c r="AG120" s="250"/>
      <c r="AH120" s="194"/>
      <c r="AI120" s="195"/>
      <c r="AJ120" s="195"/>
      <c r="AK120" s="195"/>
      <c r="AL120" s="196"/>
      <c r="AM120" s="195"/>
      <c r="AN120" s="195"/>
      <c r="AO120" s="195"/>
      <c r="AP120" s="196"/>
      <c r="AQ120" s="197"/>
      <c r="AR120" s="197"/>
      <c r="AS120" s="197"/>
      <c r="AT120" s="197"/>
    </row>
    <row r="121" spans="31:46" ht="12">
      <c r="AE121" s="250"/>
      <c r="AF121" s="250"/>
      <c r="AG121" s="250"/>
      <c r="AH121" s="194"/>
      <c r="AI121" s="195"/>
      <c r="AJ121" s="195"/>
      <c r="AK121" s="195"/>
      <c r="AL121" s="196"/>
      <c r="AM121" s="195"/>
      <c r="AN121" s="195"/>
      <c r="AO121" s="195"/>
      <c r="AP121" s="196"/>
      <c r="AQ121" s="197"/>
      <c r="AR121" s="197"/>
      <c r="AS121" s="197"/>
      <c r="AT121" s="197"/>
    </row>
    <row r="122" spans="31:46" ht="12">
      <c r="AE122" s="250"/>
      <c r="AF122" s="250"/>
      <c r="AG122" s="250"/>
      <c r="AH122" s="194"/>
      <c r="AI122" s="195"/>
      <c r="AJ122" s="195"/>
      <c r="AK122" s="195"/>
      <c r="AL122" s="196"/>
      <c r="AM122" s="195"/>
      <c r="AN122" s="195"/>
      <c r="AO122" s="195"/>
      <c r="AP122" s="196"/>
      <c r="AQ122" s="197"/>
      <c r="AR122" s="197"/>
      <c r="AS122" s="197"/>
      <c r="AT122" s="197"/>
    </row>
    <row r="123" spans="31:46" ht="12">
      <c r="AE123" s="250"/>
      <c r="AF123" s="250"/>
      <c r="AG123" s="250"/>
      <c r="AH123" s="194"/>
      <c r="AI123" s="195"/>
      <c r="AJ123" s="195"/>
      <c r="AK123" s="195"/>
      <c r="AL123" s="196"/>
      <c r="AM123" s="195"/>
      <c r="AN123" s="195"/>
      <c r="AO123" s="195"/>
      <c r="AP123" s="196"/>
      <c r="AQ123" s="197"/>
      <c r="AR123" s="197"/>
      <c r="AS123" s="197"/>
      <c r="AT123" s="197"/>
    </row>
    <row r="124" spans="31:46" ht="12">
      <c r="AE124" s="250"/>
      <c r="AF124" s="250"/>
      <c r="AG124" s="250"/>
      <c r="AH124" s="194"/>
      <c r="AI124" s="195"/>
      <c r="AJ124" s="195"/>
      <c r="AK124" s="195"/>
      <c r="AL124" s="196"/>
      <c r="AM124" s="195"/>
      <c r="AN124" s="195"/>
      <c r="AO124" s="195"/>
      <c r="AP124" s="196"/>
      <c r="AQ124" s="197"/>
      <c r="AR124" s="197"/>
      <c r="AS124" s="197"/>
      <c r="AT124" s="197"/>
    </row>
    <row r="125" spans="31:46" ht="12">
      <c r="AE125" s="250"/>
      <c r="AF125" s="250"/>
      <c r="AG125" s="250"/>
      <c r="AH125" s="194"/>
      <c r="AI125" s="195"/>
      <c r="AJ125" s="195"/>
      <c r="AK125" s="195"/>
      <c r="AL125" s="196"/>
      <c r="AM125" s="195"/>
      <c r="AN125" s="195"/>
      <c r="AO125" s="195"/>
      <c r="AP125" s="196"/>
      <c r="AQ125" s="197"/>
      <c r="AR125" s="197"/>
      <c r="AS125" s="197"/>
      <c r="AT125" s="197"/>
    </row>
    <row r="126" spans="31:46" ht="12">
      <c r="AE126" s="250"/>
      <c r="AF126" s="250"/>
      <c r="AG126" s="250"/>
      <c r="AH126" s="194"/>
      <c r="AI126" s="195"/>
      <c r="AJ126" s="195"/>
      <c r="AK126" s="195"/>
      <c r="AL126" s="196"/>
      <c r="AM126" s="195"/>
      <c r="AN126" s="195"/>
      <c r="AO126" s="195"/>
      <c r="AP126" s="196"/>
      <c r="AQ126" s="197"/>
      <c r="AR126" s="197"/>
      <c r="AS126" s="197"/>
      <c r="AT126" s="197"/>
    </row>
    <row r="127" spans="31:46" ht="12">
      <c r="AE127" s="250"/>
      <c r="AF127" s="250"/>
      <c r="AG127" s="250"/>
      <c r="AH127" s="194"/>
      <c r="AI127" s="195"/>
      <c r="AJ127" s="195"/>
      <c r="AK127" s="195"/>
      <c r="AL127" s="196"/>
      <c r="AM127" s="195"/>
      <c r="AN127" s="195"/>
      <c r="AO127" s="195"/>
      <c r="AP127" s="196"/>
      <c r="AQ127" s="197"/>
      <c r="AR127" s="197"/>
      <c r="AS127" s="197"/>
      <c r="AT127" s="197"/>
    </row>
    <row r="128" spans="31:46" ht="12">
      <c r="AE128" s="250"/>
      <c r="AF128" s="250"/>
      <c r="AG128" s="250"/>
      <c r="AH128" s="194"/>
      <c r="AI128" s="195"/>
      <c r="AJ128" s="195"/>
      <c r="AK128" s="195"/>
      <c r="AL128" s="196"/>
      <c r="AM128" s="195"/>
      <c r="AN128" s="195"/>
      <c r="AO128" s="195"/>
      <c r="AP128" s="196"/>
      <c r="AQ128" s="197"/>
      <c r="AR128" s="197"/>
      <c r="AS128" s="197"/>
      <c r="AT128" s="197"/>
    </row>
    <row r="129" spans="31:46" ht="12">
      <c r="AE129" s="250"/>
      <c r="AF129" s="250"/>
      <c r="AG129" s="250"/>
      <c r="AH129" s="194"/>
      <c r="AI129" s="195"/>
      <c r="AJ129" s="195"/>
      <c r="AK129" s="195"/>
      <c r="AL129" s="196"/>
      <c r="AM129" s="195"/>
      <c r="AN129" s="195"/>
      <c r="AO129" s="195"/>
      <c r="AP129" s="196"/>
      <c r="AQ129" s="197"/>
      <c r="AR129" s="197"/>
      <c r="AS129" s="197"/>
      <c r="AT129" s="197"/>
    </row>
    <row r="130" spans="31:46" ht="12">
      <c r="AE130" s="250"/>
      <c r="AF130" s="250"/>
      <c r="AG130" s="250"/>
      <c r="AH130" s="194"/>
      <c r="AI130" s="195"/>
      <c r="AJ130" s="195"/>
      <c r="AK130" s="195"/>
      <c r="AL130" s="196"/>
      <c r="AM130" s="195"/>
      <c r="AN130" s="195"/>
      <c r="AO130" s="195"/>
      <c r="AP130" s="196"/>
      <c r="AQ130" s="197"/>
      <c r="AR130" s="197"/>
      <c r="AS130" s="197"/>
      <c r="AT130" s="197"/>
    </row>
    <row r="131" spans="31:46" ht="12">
      <c r="AE131" s="250"/>
      <c r="AF131" s="250"/>
      <c r="AG131" s="250"/>
      <c r="AH131" s="194"/>
      <c r="AI131" s="195"/>
      <c r="AJ131" s="195"/>
      <c r="AK131" s="195"/>
      <c r="AL131" s="196"/>
      <c r="AM131" s="195"/>
      <c r="AN131" s="195"/>
      <c r="AO131" s="195"/>
      <c r="AP131" s="196"/>
      <c r="AQ131" s="197"/>
      <c r="AR131" s="197"/>
      <c r="AS131" s="197"/>
      <c r="AT131" s="197"/>
    </row>
    <row r="132" spans="31:46" ht="12">
      <c r="AE132" s="250"/>
      <c r="AF132" s="250"/>
      <c r="AG132" s="250"/>
      <c r="AH132" s="194"/>
      <c r="AI132" s="195"/>
      <c r="AJ132" s="195"/>
      <c r="AK132" s="195"/>
      <c r="AL132" s="196"/>
      <c r="AM132" s="195"/>
      <c r="AN132" s="195"/>
      <c r="AO132" s="195"/>
      <c r="AP132" s="196"/>
      <c r="AQ132" s="197"/>
      <c r="AR132" s="197"/>
      <c r="AS132" s="197"/>
      <c r="AT132" s="197"/>
    </row>
    <row r="133" spans="31:46" ht="12">
      <c r="AE133" s="250"/>
      <c r="AF133" s="250"/>
      <c r="AG133" s="250"/>
      <c r="AH133" s="194"/>
      <c r="AI133" s="195"/>
      <c r="AJ133" s="195"/>
      <c r="AK133" s="195"/>
      <c r="AL133" s="196"/>
      <c r="AM133" s="195"/>
      <c r="AN133" s="195"/>
      <c r="AO133" s="195"/>
      <c r="AP133" s="196"/>
      <c r="AQ133" s="197"/>
      <c r="AR133" s="197"/>
      <c r="AS133" s="197"/>
      <c r="AT133" s="197"/>
    </row>
    <row r="134" spans="31:46" ht="12">
      <c r="AE134" s="250"/>
      <c r="AF134" s="250"/>
      <c r="AG134" s="250"/>
      <c r="AH134" s="194"/>
      <c r="AI134" s="195"/>
      <c r="AJ134" s="195"/>
      <c r="AK134" s="195"/>
      <c r="AL134" s="196"/>
      <c r="AM134" s="195"/>
      <c r="AN134" s="195"/>
      <c r="AO134" s="195"/>
      <c r="AP134" s="196"/>
      <c r="AQ134" s="197"/>
      <c r="AR134" s="197"/>
      <c r="AS134" s="197"/>
      <c r="AT134" s="197"/>
    </row>
    <row r="135" spans="31:46" ht="12">
      <c r="AE135" s="250"/>
      <c r="AF135" s="250"/>
      <c r="AG135" s="250"/>
      <c r="AH135" s="194"/>
      <c r="AI135" s="195"/>
      <c r="AJ135" s="195"/>
      <c r="AK135" s="195"/>
      <c r="AL135" s="196"/>
      <c r="AM135" s="195"/>
      <c r="AN135" s="195"/>
      <c r="AO135" s="195"/>
      <c r="AP135" s="196"/>
      <c r="AQ135" s="197"/>
      <c r="AR135" s="197"/>
      <c r="AS135" s="197"/>
      <c r="AT135" s="197"/>
    </row>
    <row r="136" spans="31:46" ht="12">
      <c r="AE136" s="250"/>
      <c r="AF136" s="250"/>
      <c r="AG136" s="250"/>
      <c r="AH136" s="194"/>
      <c r="AI136" s="195"/>
      <c r="AJ136" s="195"/>
      <c r="AK136" s="195"/>
      <c r="AL136" s="196"/>
      <c r="AM136" s="195"/>
      <c r="AN136" s="195"/>
      <c r="AO136" s="195"/>
      <c r="AP136" s="196"/>
      <c r="AQ136" s="197"/>
      <c r="AR136" s="197"/>
      <c r="AS136" s="197"/>
      <c r="AT136" s="197"/>
    </row>
    <row r="137" spans="31:46" ht="12">
      <c r="AE137" s="250"/>
      <c r="AF137" s="250"/>
      <c r="AG137" s="250"/>
      <c r="AH137" s="194"/>
      <c r="AI137" s="195"/>
      <c r="AJ137" s="195"/>
      <c r="AK137" s="195"/>
      <c r="AL137" s="196"/>
      <c r="AM137" s="195"/>
      <c r="AN137" s="195"/>
      <c r="AO137" s="195"/>
      <c r="AP137" s="196"/>
      <c r="AQ137" s="197"/>
      <c r="AR137" s="197"/>
      <c r="AS137" s="197"/>
      <c r="AT137" s="197"/>
    </row>
    <row r="138" spans="31:46" ht="12">
      <c r="AE138" s="250"/>
      <c r="AF138" s="250"/>
      <c r="AG138" s="250"/>
      <c r="AH138" s="194"/>
      <c r="AI138" s="195"/>
      <c r="AJ138" s="195"/>
      <c r="AK138" s="195"/>
      <c r="AL138" s="196"/>
      <c r="AM138" s="195"/>
      <c r="AN138" s="195"/>
      <c r="AO138" s="195"/>
      <c r="AP138" s="196"/>
      <c r="AQ138" s="197"/>
      <c r="AR138" s="197"/>
      <c r="AS138" s="197"/>
      <c r="AT138" s="197"/>
    </row>
    <row r="139" spans="31:46" ht="12">
      <c r="AE139" s="250"/>
      <c r="AF139" s="250"/>
      <c r="AG139" s="250"/>
      <c r="AH139" s="194"/>
      <c r="AI139" s="195"/>
      <c r="AJ139" s="195"/>
      <c r="AK139" s="195"/>
      <c r="AL139" s="196"/>
      <c r="AM139" s="195"/>
      <c r="AN139" s="195"/>
      <c r="AO139" s="195"/>
      <c r="AP139" s="196"/>
      <c r="AQ139" s="197"/>
      <c r="AR139" s="197"/>
      <c r="AS139" s="197"/>
      <c r="AT139" s="197"/>
    </row>
    <row r="140" spans="31:46" ht="12">
      <c r="AE140" s="250"/>
      <c r="AF140" s="250"/>
      <c r="AG140" s="250"/>
      <c r="AH140" s="194"/>
      <c r="AI140" s="195"/>
      <c r="AJ140" s="195"/>
      <c r="AK140" s="195"/>
      <c r="AL140" s="196"/>
      <c r="AM140" s="195"/>
      <c r="AN140" s="195"/>
      <c r="AO140" s="195"/>
      <c r="AP140" s="196"/>
      <c r="AQ140" s="197"/>
      <c r="AR140" s="197"/>
      <c r="AS140" s="197"/>
      <c r="AT140" s="197"/>
    </row>
    <row r="141" spans="31:46" ht="12">
      <c r="AE141" s="250"/>
      <c r="AF141" s="250"/>
      <c r="AG141" s="250"/>
      <c r="AH141" s="194"/>
      <c r="AI141" s="195"/>
      <c r="AJ141" s="195"/>
      <c r="AK141" s="195"/>
      <c r="AL141" s="196"/>
      <c r="AM141" s="195"/>
      <c r="AN141" s="195"/>
      <c r="AO141" s="195"/>
      <c r="AP141" s="196"/>
      <c r="AQ141" s="197"/>
      <c r="AR141" s="197"/>
      <c r="AS141" s="197"/>
      <c r="AT141" s="197"/>
    </row>
    <row r="142" spans="31:46" ht="12">
      <c r="AE142" s="250"/>
      <c r="AF142" s="250"/>
      <c r="AG142" s="250"/>
      <c r="AH142" s="194"/>
      <c r="AI142" s="195"/>
      <c r="AJ142" s="195"/>
      <c r="AK142" s="195"/>
      <c r="AL142" s="196"/>
      <c r="AM142" s="195"/>
      <c r="AN142" s="195"/>
      <c r="AO142" s="195"/>
      <c r="AP142" s="196"/>
      <c r="AQ142" s="197"/>
      <c r="AR142" s="197"/>
      <c r="AS142" s="197"/>
      <c r="AT142" s="197"/>
    </row>
    <row r="143" spans="31:46" ht="12">
      <c r="AE143" s="250"/>
      <c r="AF143" s="250"/>
      <c r="AG143" s="250"/>
      <c r="AH143" s="194"/>
      <c r="AI143" s="195"/>
      <c r="AJ143" s="195"/>
      <c r="AK143" s="195"/>
      <c r="AL143" s="196"/>
      <c r="AM143" s="195"/>
      <c r="AN143" s="195"/>
      <c r="AO143" s="195"/>
      <c r="AP143" s="196"/>
      <c r="AQ143" s="197"/>
      <c r="AR143" s="197"/>
      <c r="AS143" s="197"/>
      <c r="AT143" s="197"/>
    </row>
    <row r="144" spans="31:46" ht="12">
      <c r="AE144" s="250"/>
      <c r="AF144" s="250"/>
      <c r="AG144" s="250"/>
      <c r="AH144" s="194"/>
      <c r="AI144" s="195"/>
      <c r="AJ144" s="195"/>
      <c r="AK144" s="195"/>
      <c r="AL144" s="196"/>
      <c r="AM144" s="195"/>
      <c r="AN144" s="195"/>
      <c r="AO144" s="195"/>
      <c r="AP144" s="196"/>
      <c r="AQ144" s="197"/>
      <c r="AR144" s="197"/>
      <c r="AS144" s="197"/>
      <c r="AT144" s="197"/>
    </row>
    <row r="145" spans="31:46" ht="12">
      <c r="AE145" s="250"/>
      <c r="AF145" s="250"/>
      <c r="AG145" s="250"/>
      <c r="AH145" s="194"/>
      <c r="AI145" s="195"/>
      <c r="AJ145" s="195"/>
      <c r="AK145" s="195"/>
      <c r="AL145" s="196"/>
      <c r="AM145" s="195"/>
      <c r="AN145" s="195"/>
      <c r="AO145" s="195"/>
      <c r="AP145" s="196"/>
      <c r="AQ145" s="197"/>
      <c r="AR145" s="197"/>
      <c r="AS145" s="197"/>
      <c r="AT145" s="197"/>
    </row>
    <row r="146" spans="31:46" ht="12">
      <c r="AE146" s="250"/>
      <c r="AF146" s="250"/>
      <c r="AG146" s="250"/>
      <c r="AH146" s="194"/>
      <c r="AI146" s="195"/>
      <c r="AJ146" s="195"/>
      <c r="AK146" s="195"/>
      <c r="AL146" s="196"/>
      <c r="AM146" s="195"/>
      <c r="AN146" s="195"/>
      <c r="AO146" s="195"/>
      <c r="AP146" s="196"/>
      <c r="AQ146" s="197"/>
      <c r="AR146" s="197"/>
      <c r="AS146" s="197"/>
      <c r="AT146" s="197"/>
    </row>
    <row r="147" spans="31:46" ht="12">
      <c r="AE147" s="250"/>
      <c r="AF147" s="250"/>
      <c r="AG147" s="250"/>
      <c r="AH147" s="194"/>
      <c r="AI147" s="195"/>
      <c r="AJ147" s="195"/>
      <c r="AK147" s="195"/>
      <c r="AL147" s="196"/>
      <c r="AM147" s="195"/>
      <c r="AN147" s="195"/>
      <c r="AO147" s="195"/>
      <c r="AP147" s="196"/>
      <c r="AQ147" s="197"/>
      <c r="AR147" s="197"/>
      <c r="AS147" s="197"/>
      <c r="AT147" s="197"/>
    </row>
    <row r="148" spans="31:46" ht="12">
      <c r="AE148" s="250"/>
      <c r="AF148" s="250"/>
      <c r="AG148" s="250"/>
      <c r="AH148" s="194"/>
      <c r="AI148" s="195"/>
      <c r="AJ148" s="195"/>
      <c r="AK148" s="195"/>
      <c r="AL148" s="196"/>
      <c r="AM148" s="195"/>
      <c r="AN148" s="195"/>
      <c r="AO148" s="195"/>
      <c r="AP148" s="196"/>
      <c r="AQ148" s="197"/>
      <c r="AR148" s="197"/>
      <c r="AS148" s="197"/>
      <c r="AT148" s="197"/>
    </row>
    <row r="149" spans="31:46" ht="12">
      <c r="AE149" s="250"/>
      <c r="AF149" s="250"/>
      <c r="AG149" s="250"/>
      <c r="AH149" s="194"/>
      <c r="AI149" s="195"/>
      <c r="AJ149" s="195"/>
      <c r="AK149" s="195"/>
      <c r="AL149" s="196"/>
      <c r="AM149" s="195"/>
      <c r="AN149" s="195"/>
      <c r="AO149" s="195"/>
      <c r="AP149" s="196"/>
      <c r="AQ149" s="197"/>
      <c r="AR149" s="197"/>
      <c r="AS149" s="197"/>
      <c r="AT149" s="197"/>
    </row>
    <row r="150" spans="31:46" ht="12">
      <c r="AE150" s="250"/>
      <c r="AF150" s="250"/>
      <c r="AG150" s="250"/>
      <c r="AH150" s="194"/>
      <c r="AI150" s="195"/>
      <c r="AJ150" s="195"/>
      <c r="AK150" s="195"/>
      <c r="AL150" s="196"/>
      <c r="AM150" s="195"/>
      <c r="AN150" s="195"/>
      <c r="AO150" s="195"/>
      <c r="AP150" s="196"/>
      <c r="AQ150" s="197"/>
      <c r="AR150" s="197"/>
      <c r="AS150" s="197"/>
      <c r="AT150" s="197"/>
    </row>
    <row r="151" spans="31:46" ht="12">
      <c r="AE151" s="250"/>
      <c r="AF151" s="250"/>
      <c r="AG151" s="250"/>
      <c r="AH151" s="194"/>
      <c r="AI151" s="195"/>
      <c r="AJ151" s="195"/>
      <c r="AK151" s="195"/>
      <c r="AL151" s="196"/>
      <c r="AM151" s="195"/>
      <c r="AN151" s="195"/>
      <c r="AO151" s="195"/>
      <c r="AP151" s="196"/>
      <c r="AQ151" s="197"/>
      <c r="AR151" s="197"/>
      <c r="AS151" s="197"/>
      <c r="AT151" s="197"/>
    </row>
    <row r="152" spans="31:46" ht="12">
      <c r="AE152" s="250"/>
      <c r="AF152" s="250"/>
      <c r="AG152" s="250"/>
      <c r="AH152" s="194"/>
      <c r="AI152" s="195"/>
      <c r="AJ152" s="195"/>
      <c r="AK152" s="195"/>
      <c r="AL152" s="196"/>
      <c r="AM152" s="195"/>
      <c r="AN152" s="195"/>
      <c r="AO152" s="195"/>
      <c r="AP152" s="196"/>
      <c r="AQ152" s="197"/>
      <c r="AR152" s="197"/>
      <c r="AS152" s="197"/>
      <c r="AT152" s="197"/>
    </row>
    <row r="153" spans="31:46" ht="12">
      <c r="AE153" s="250"/>
      <c r="AF153" s="250"/>
      <c r="AG153" s="250"/>
      <c r="AH153" s="194"/>
      <c r="AI153" s="195"/>
      <c r="AJ153" s="195"/>
      <c r="AK153" s="195"/>
      <c r="AL153" s="196"/>
      <c r="AM153" s="195"/>
      <c r="AN153" s="195"/>
      <c r="AO153" s="195"/>
      <c r="AP153" s="196"/>
      <c r="AQ153" s="197"/>
      <c r="AR153" s="197"/>
      <c r="AS153" s="197"/>
      <c r="AT153" s="197"/>
    </row>
    <row r="154" spans="31:46" ht="12">
      <c r="AE154" s="250"/>
      <c r="AF154" s="250"/>
      <c r="AG154" s="250"/>
      <c r="AH154" s="194"/>
      <c r="AI154" s="195"/>
      <c r="AJ154" s="195"/>
      <c r="AK154" s="195"/>
      <c r="AL154" s="196"/>
      <c r="AM154" s="195"/>
      <c r="AN154" s="195"/>
      <c r="AO154" s="195"/>
      <c r="AP154" s="196"/>
      <c r="AQ154" s="197"/>
      <c r="AR154" s="197"/>
      <c r="AS154" s="197"/>
      <c r="AT154" s="197"/>
    </row>
    <row r="155" spans="31:46" ht="12">
      <c r="AE155" s="250"/>
      <c r="AF155" s="250"/>
      <c r="AG155" s="250"/>
      <c r="AH155" s="194"/>
      <c r="AI155" s="195"/>
      <c r="AJ155" s="195"/>
      <c r="AK155" s="195"/>
      <c r="AL155" s="196"/>
      <c r="AM155" s="195"/>
      <c r="AN155" s="195"/>
      <c r="AO155" s="195"/>
      <c r="AP155" s="196"/>
      <c r="AQ155" s="197"/>
      <c r="AR155" s="197"/>
      <c r="AS155" s="197"/>
      <c r="AT155" s="197"/>
    </row>
    <row r="156" spans="31:46" ht="12">
      <c r="AE156" s="250"/>
      <c r="AF156" s="250"/>
      <c r="AG156" s="250"/>
      <c r="AH156" s="194"/>
      <c r="AI156" s="195"/>
      <c r="AJ156" s="195"/>
      <c r="AK156" s="195"/>
      <c r="AL156" s="196"/>
      <c r="AM156" s="195"/>
      <c r="AN156" s="195"/>
      <c r="AO156" s="195"/>
      <c r="AP156" s="196"/>
      <c r="AQ156" s="197"/>
      <c r="AR156" s="197"/>
      <c r="AS156" s="197"/>
      <c r="AT156" s="197"/>
    </row>
    <row r="157" spans="31:46" ht="12">
      <c r="AE157" s="250"/>
      <c r="AF157" s="250"/>
      <c r="AG157" s="250"/>
      <c r="AH157" s="194"/>
      <c r="AI157" s="195"/>
      <c r="AJ157" s="195"/>
      <c r="AK157" s="195"/>
      <c r="AL157" s="196"/>
      <c r="AM157" s="195"/>
      <c r="AN157" s="195"/>
      <c r="AO157" s="195"/>
      <c r="AP157" s="196"/>
      <c r="AQ157" s="197"/>
      <c r="AR157" s="197"/>
      <c r="AS157" s="197"/>
      <c r="AT157" s="197"/>
    </row>
    <row r="158" spans="31:46" ht="12">
      <c r="AE158" s="250"/>
      <c r="AF158" s="250"/>
      <c r="AG158" s="250"/>
      <c r="AH158" s="194"/>
      <c r="AI158" s="195"/>
      <c r="AJ158" s="195"/>
      <c r="AK158" s="195"/>
      <c r="AL158" s="196"/>
      <c r="AM158" s="195"/>
      <c r="AN158" s="195"/>
      <c r="AO158" s="195"/>
      <c r="AP158" s="196"/>
      <c r="AQ158" s="197"/>
      <c r="AR158" s="197"/>
      <c r="AS158" s="197"/>
      <c r="AT158" s="197"/>
    </row>
    <row r="159" spans="31:46" ht="12">
      <c r="AE159" s="250"/>
      <c r="AF159" s="250"/>
      <c r="AG159" s="250"/>
      <c r="AH159" s="194"/>
      <c r="AI159" s="195"/>
      <c r="AJ159" s="195"/>
      <c r="AK159" s="195"/>
      <c r="AL159" s="196"/>
      <c r="AM159" s="195"/>
      <c r="AN159" s="195"/>
      <c r="AO159" s="195"/>
      <c r="AP159" s="196"/>
      <c r="AQ159" s="197"/>
      <c r="AR159" s="197"/>
      <c r="AS159" s="197"/>
      <c r="AT159" s="197"/>
    </row>
    <row r="160" spans="31:46" ht="12">
      <c r="AE160" s="250"/>
      <c r="AF160" s="250"/>
      <c r="AG160" s="250"/>
      <c r="AH160" s="194"/>
      <c r="AI160" s="195"/>
      <c r="AJ160" s="195"/>
      <c r="AK160" s="195"/>
      <c r="AL160" s="196"/>
      <c r="AM160" s="195"/>
      <c r="AN160" s="195"/>
      <c r="AO160" s="195"/>
      <c r="AP160" s="196"/>
      <c r="AQ160" s="197"/>
      <c r="AR160" s="197"/>
      <c r="AS160" s="197"/>
      <c r="AT160" s="197"/>
    </row>
    <row r="161" spans="31:46" ht="12">
      <c r="AE161" s="250"/>
      <c r="AF161" s="250"/>
      <c r="AG161" s="250"/>
      <c r="AH161" s="194"/>
      <c r="AI161" s="195"/>
      <c r="AJ161" s="195"/>
      <c r="AK161" s="195"/>
      <c r="AL161" s="196"/>
      <c r="AM161" s="195"/>
      <c r="AN161" s="195"/>
      <c r="AO161" s="195"/>
      <c r="AP161" s="196"/>
      <c r="AQ161" s="197"/>
      <c r="AR161" s="197"/>
      <c r="AS161" s="197"/>
      <c r="AT161" s="197"/>
    </row>
    <row r="162" spans="31:46" ht="12">
      <c r="AE162" s="250"/>
      <c r="AF162" s="250"/>
      <c r="AG162" s="250"/>
      <c r="AH162" s="194"/>
      <c r="AI162" s="195"/>
      <c r="AJ162" s="195"/>
      <c r="AK162" s="195"/>
      <c r="AL162" s="196"/>
      <c r="AM162" s="195"/>
      <c r="AN162" s="195"/>
      <c r="AO162" s="195"/>
      <c r="AP162" s="196"/>
      <c r="AQ162" s="197"/>
      <c r="AR162" s="197"/>
      <c r="AS162" s="197"/>
      <c r="AT162" s="197"/>
    </row>
    <row r="163" spans="31:46" ht="12">
      <c r="AE163" s="250"/>
      <c r="AF163" s="250"/>
      <c r="AG163" s="250"/>
      <c r="AH163" s="194"/>
      <c r="AI163" s="195"/>
      <c r="AJ163" s="195"/>
      <c r="AK163" s="195"/>
      <c r="AL163" s="196"/>
      <c r="AM163" s="195"/>
      <c r="AN163" s="195"/>
      <c r="AO163" s="195"/>
      <c r="AP163" s="196"/>
      <c r="AQ163" s="197"/>
      <c r="AR163" s="197"/>
      <c r="AS163" s="197"/>
      <c r="AT163" s="197"/>
    </row>
    <row r="164" spans="31:46" ht="12">
      <c r="AE164" s="250"/>
      <c r="AF164" s="250"/>
      <c r="AG164" s="250"/>
      <c r="AH164" s="194"/>
      <c r="AI164" s="195"/>
      <c r="AJ164" s="195"/>
      <c r="AK164" s="195"/>
      <c r="AL164" s="196"/>
      <c r="AM164" s="195"/>
      <c r="AN164" s="195"/>
      <c r="AO164" s="195"/>
      <c r="AP164" s="196"/>
      <c r="AQ164" s="197"/>
      <c r="AR164" s="197"/>
      <c r="AS164" s="197"/>
      <c r="AT164" s="197"/>
    </row>
    <row r="165" spans="31:46" ht="12">
      <c r="AE165" s="250"/>
      <c r="AF165" s="250"/>
      <c r="AG165" s="250"/>
      <c r="AH165" s="194"/>
      <c r="AI165" s="195"/>
      <c r="AJ165" s="195"/>
      <c r="AK165" s="195"/>
      <c r="AL165" s="196"/>
      <c r="AM165" s="195"/>
      <c r="AN165" s="195"/>
      <c r="AO165" s="195"/>
      <c r="AP165" s="196"/>
      <c r="AQ165" s="197"/>
      <c r="AR165" s="197"/>
      <c r="AS165" s="197"/>
      <c r="AT165" s="197"/>
    </row>
    <row r="166" spans="31:46" ht="12">
      <c r="AE166" s="250"/>
      <c r="AF166" s="250"/>
      <c r="AG166" s="250"/>
      <c r="AH166" s="194"/>
      <c r="AI166" s="195"/>
      <c r="AJ166" s="195"/>
      <c r="AK166" s="195"/>
      <c r="AL166" s="196"/>
      <c r="AM166" s="195"/>
      <c r="AN166" s="195"/>
      <c r="AO166" s="195"/>
      <c r="AP166" s="196"/>
      <c r="AQ166" s="197"/>
      <c r="AR166" s="197"/>
      <c r="AS166" s="197"/>
      <c r="AT166" s="197"/>
    </row>
    <row r="167" spans="31:46" ht="12">
      <c r="AE167" s="250"/>
      <c r="AF167" s="250"/>
      <c r="AG167" s="250"/>
      <c r="AH167" s="194"/>
      <c r="AI167" s="195"/>
      <c r="AJ167" s="195"/>
      <c r="AK167" s="195"/>
      <c r="AL167" s="196"/>
      <c r="AM167" s="195"/>
      <c r="AN167" s="195"/>
      <c r="AO167" s="195"/>
      <c r="AP167" s="196"/>
      <c r="AQ167" s="197"/>
      <c r="AR167" s="197"/>
      <c r="AS167" s="197"/>
      <c r="AT167" s="197"/>
    </row>
    <row r="168" spans="31:46" ht="12">
      <c r="AE168" s="250"/>
      <c r="AF168" s="250"/>
      <c r="AG168" s="250"/>
      <c r="AH168" s="194"/>
      <c r="AI168" s="195"/>
      <c r="AJ168" s="195"/>
      <c r="AK168" s="195"/>
      <c r="AL168" s="196"/>
      <c r="AM168" s="195"/>
      <c r="AN168" s="195"/>
      <c r="AO168" s="195"/>
      <c r="AP168" s="196"/>
      <c r="AQ168" s="197"/>
      <c r="AR168" s="197"/>
      <c r="AS168" s="197"/>
      <c r="AT168" s="197"/>
    </row>
    <row r="169" spans="31:46" ht="12">
      <c r="AE169" s="250"/>
      <c r="AF169" s="250"/>
      <c r="AG169" s="250"/>
      <c r="AH169" s="194"/>
      <c r="AI169" s="195"/>
      <c r="AJ169" s="195"/>
      <c r="AK169" s="195"/>
      <c r="AL169" s="196"/>
      <c r="AM169" s="195"/>
      <c r="AN169" s="195"/>
      <c r="AO169" s="195"/>
      <c r="AP169" s="196"/>
      <c r="AQ169" s="197"/>
      <c r="AR169" s="197"/>
      <c r="AS169" s="197"/>
      <c r="AT169" s="197"/>
    </row>
    <row r="170" spans="31:46" ht="12">
      <c r="AE170" s="250"/>
      <c r="AF170" s="250"/>
      <c r="AG170" s="250"/>
      <c r="AH170" s="194"/>
      <c r="AI170" s="195"/>
      <c r="AJ170" s="195"/>
      <c r="AK170" s="195"/>
      <c r="AL170" s="196"/>
      <c r="AM170" s="195"/>
      <c r="AN170" s="195"/>
      <c r="AO170" s="195"/>
      <c r="AP170" s="196"/>
      <c r="AQ170" s="197"/>
      <c r="AR170" s="197"/>
      <c r="AS170" s="197"/>
      <c r="AT170" s="197"/>
    </row>
    <row r="171" spans="31:46" ht="12">
      <c r="AE171" s="250"/>
      <c r="AF171" s="250"/>
      <c r="AG171" s="250"/>
      <c r="AH171" s="194"/>
      <c r="AI171" s="195"/>
      <c r="AJ171" s="195"/>
      <c r="AK171" s="195"/>
      <c r="AL171" s="196"/>
      <c r="AM171" s="195"/>
      <c r="AN171" s="195"/>
      <c r="AO171" s="195"/>
      <c r="AP171" s="196"/>
      <c r="AQ171" s="197"/>
      <c r="AR171" s="197"/>
      <c r="AS171" s="197"/>
      <c r="AT171" s="197"/>
    </row>
    <row r="172" spans="31:46" ht="12">
      <c r="AE172" s="250"/>
      <c r="AF172" s="250"/>
      <c r="AG172" s="250"/>
      <c r="AH172" s="194"/>
      <c r="AI172" s="195"/>
      <c r="AJ172" s="195"/>
      <c r="AK172" s="195"/>
      <c r="AL172" s="196"/>
      <c r="AM172" s="195"/>
      <c r="AN172" s="195"/>
      <c r="AO172" s="195"/>
      <c r="AP172" s="196"/>
      <c r="AQ172" s="197"/>
      <c r="AR172" s="197"/>
      <c r="AS172" s="197"/>
      <c r="AT172" s="197"/>
    </row>
    <row r="173" spans="31:46" ht="12">
      <c r="AE173" s="250"/>
      <c r="AF173" s="250"/>
      <c r="AG173" s="250"/>
      <c r="AH173" s="194"/>
      <c r="AI173" s="195"/>
      <c r="AJ173" s="195"/>
      <c r="AK173" s="195"/>
      <c r="AL173" s="196"/>
      <c r="AM173" s="195"/>
      <c r="AN173" s="195"/>
      <c r="AO173" s="195"/>
      <c r="AP173" s="196"/>
      <c r="AQ173" s="197"/>
      <c r="AR173" s="197"/>
      <c r="AS173" s="197"/>
      <c r="AT173" s="197"/>
    </row>
    <row r="174" spans="31:46" ht="12">
      <c r="AE174" s="250"/>
      <c r="AF174" s="250"/>
      <c r="AG174" s="250"/>
      <c r="AH174" s="194"/>
      <c r="AI174" s="195"/>
      <c r="AJ174" s="195"/>
      <c r="AK174" s="195"/>
      <c r="AL174" s="196"/>
      <c r="AM174" s="195"/>
      <c r="AN174" s="195"/>
      <c r="AO174" s="195"/>
      <c r="AP174" s="196"/>
      <c r="AQ174" s="197"/>
      <c r="AR174" s="197"/>
      <c r="AS174" s="197"/>
      <c r="AT174" s="197"/>
    </row>
    <row r="175" spans="31:46" ht="12">
      <c r="AE175" s="250"/>
      <c r="AF175" s="250"/>
      <c r="AG175" s="250"/>
      <c r="AH175" s="194"/>
      <c r="AI175" s="195"/>
      <c r="AJ175" s="195"/>
      <c r="AK175" s="195"/>
      <c r="AL175" s="196"/>
      <c r="AM175" s="195"/>
      <c r="AN175" s="195"/>
      <c r="AO175" s="195"/>
      <c r="AP175" s="196"/>
      <c r="AQ175" s="197"/>
      <c r="AR175" s="197"/>
      <c r="AS175" s="197"/>
      <c r="AT175" s="197"/>
    </row>
  </sheetData>
  <mergeCells count="808">
    <mergeCell ref="I13:K13"/>
    <mergeCell ref="L9:M9"/>
    <mergeCell ref="Y7:Z7"/>
    <mergeCell ref="M13:N13"/>
    <mergeCell ref="Y13:Z13"/>
    <mergeCell ref="I14:K14"/>
    <mergeCell ref="M14:N14"/>
    <mergeCell ref="I22:K22"/>
    <mergeCell ref="M22:N22"/>
    <mergeCell ref="I17:K17"/>
    <mergeCell ref="M17:N17"/>
    <mergeCell ref="I18:K18"/>
    <mergeCell ref="M18:N18"/>
    <mergeCell ref="I19:K19"/>
    <mergeCell ref="M19:N19"/>
    <mergeCell ref="AQ41:AT41"/>
    <mergeCell ref="I23:K23"/>
    <mergeCell ref="M23:N23"/>
    <mergeCell ref="I24:K24"/>
    <mergeCell ref="M24:N24"/>
    <mergeCell ref="Y29:Z29"/>
    <mergeCell ref="I27:K27"/>
    <mergeCell ref="M27:N27"/>
    <mergeCell ref="AE41:AH41"/>
    <mergeCell ref="Y25:Z25"/>
    <mergeCell ref="Y26:Z26"/>
    <mergeCell ref="Y27:Z27"/>
    <mergeCell ref="Y28:Z28"/>
    <mergeCell ref="Y31:Z31"/>
    <mergeCell ref="Y32:Z32"/>
    <mergeCell ref="Y33:Z33"/>
    <mergeCell ref="Y34:Z34"/>
    <mergeCell ref="Y35:Z35"/>
    <mergeCell ref="Y14:Z14"/>
    <mergeCell ref="Y15:Z15"/>
    <mergeCell ref="Y21:Z21"/>
    <mergeCell ref="Y30:Z30"/>
    <mergeCell ref="Y17:Z17"/>
    <mergeCell ref="Y18:Z18"/>
    <mergeCell ref="Y19:Z19"/>
    <mergeCell ref="Y22:Z22"/>
    <mergeCell ref="Y23:Z23"/>
    <mergeCell ref="Y24:Z24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AI6:AL6"/>
    <mergeCell ref="AE3:AH3"/>
    <mergeCell ref="AI3:AL3"/>
    <mergeCell ref="AQ3:AT3"/>
    <mergeCell ref="AE5:AH5"/>
    <mergeCell ref="AI5:AL5"/>
    <mergeCell ref="AM2:AP2"/>
    <mergeCell ref="AM3:AP3"/>
    <mergeCell ref="AM6:AP6"/>
    <mergeCell ref="AQ4:AT4"/>
    <mergeCell ref="AQ5:AT5"/>
    <mergeCell ref="AM5:AP5"/>
    <mergeCell ref="AM4:AP4"/>
    <mergeCell ref="AE7:AH7"/>
    <mergeCell ref="AI7:AL7"/>
    <mergeCell ref="AQ7:AT7"/>
    <mergeCell ref="AM7:AP7"/>
    <mergeCell ref="AE8:AH8"/>
    <mergeCell ref="AI8:AL8"/>
    <mergeCell ref="AQ8:AT8"/>
    <mergeCell ref="AE9:AH9"/>
    <mergeCell ref="AI9:AL9"/>
    <mergeCell ref="AQ9:AT9"/>
    <mergeCell ref="AM8:AP8"/>
    <mergeCell ref="AM9:AP9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4:AH14"/>
    <mergeCell ref="AI14:AL14"/>
    <mergeCell ref="AQ14:AT14"/>
    <mergeCell ref="AM14:AP14"/>
    <mergeCell ref="AE15:AH15"/>
    <mergeCell ref="AI15:AL15"/>
    <mergeCell ref="AQ15:AT15"/>
    <mergeCell ref="AE21:AH21"/>
    <mergeCell ref="AI21:AL21"/>
    <mergeCell ref="AQ21:AT21"/>
    <mergeCell ref="AM15:AP15"/>
    <mergeCell ref="AM21:AP21"/>
    <mergeCell ref="AI16:AL16"/>
    <mergeCell ref="AM16:AP16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8:AH28"/>
    <mergeCell ref="AI28:AL28"/>
    <mergeCell ref="AQ28:AT28"/>
    <mergeCell ref="AM27:AP27"/>
    <mergeCell ref="AM28:AP28"/>
    <mergeCell ref="AE30:AH30"/>
    <mergeCell ref="AI30:AL30"/>
    <mergeCell ref="AQ30:AT30"/>
    <mergeCell ref="AM29:AP29"/>
    <mergeCell ref="AM30:AP30"/>
    <mergeCell ref="AQ29:AT29"/>
    <mergeCell ref="AE32:AH32"/>
    <mergeCell ref="AI32:AL32"/>
    <mergeCell ref="AQ32:AT32"/>
    <mergeCell ref="AM31:AP31"/>
    <mergeCell ref="AM32:AP32"/>
    <mergeCell ref="AE33:AH33"/>
    <mergeCell ref="AI33:AL33"/>
    <mergeCell ref="AQ33:AT33"/>
    <mergeCell ref="AM33:AP33"/>
    <mergeCell ref="AE36:AH36"/>
    <mergeCell ref="AI36:AL36"/>
    <mergeCell ref="AQ34:AT34"/>
    <mergeCell ref="AE35:AH35"/>
    <mergeCell ref="AI35:AL35"/>
    <mergeCell ref="AQ35:AT35"/>
    <mergeCell ref="AM34:AP34"/>
    <mergeCell ref="AM35:AP35"/>
    <mergeCell ref="AE34:AH34"/>
    <mergeCell ref="AI34:AL34"/>
    <mergeCell ref="AE39:AH39"/>
    <mergeCell ref="AI39:AL39"/>
    <mergeCell ref="AQ39:AT39"/>
    <mergeCell ref="AM1:AP1"/>
    <mergeCell ref="AQ38:AT38"/>
    <mergeCell ref="AM38:AP38"/>
    <mergeCell ref="AE38:AH38"/>
    <mergeCell ref="AI38:AL38"/>
    <mergeCell ref="AQ36:AT36"/>
    <mergeCell ref="AE37:AH37"/>
    <mergeCell ref="AE42:AH42"/>
    <mergeCell ref="AI42:AL42"/>
    <mergeCell ref="AM42:AP42"/>
    <mergeCell ref="AQ42:AT42"/>
    <mergeCell ref="AE43:AH43"/>
    <mergeCell ref="AI43:AL43"/>
    <mergeCell ref="AM43:AP43"/>
    <mergeCell ref="AQ43:AT43"/>
    <mergeCell ref="AE44:AH44"/>
    <mergeCell ref="AI44:AL44"/>
    <mergeCell ref="AM44:AP44"/>
    <mergeCell ref="AQ44:AT44"/>
    <mergeCell ref="AE45:AH45"/>
    <mergeCell ref="AI45:AL45"/>
    <mergeCell ref="AM45:AP45"/>
    <mergeCell ref="AQ45:AT45"/>
    <mergeCell ref="AE46:AH46"/>
    <mergeCell ref="AI46:AL46"/>
    <mergeCell ref="AM46:AP46"/>
    <mergeCell ref="AQ46:AT46"/>
    <mergeCell ref="AE48:AH48"/>
    <mergeCell ref="AI48:AL48"/>
    <mergeCell ref="AM48:AP48"/>
    <mergeCell ref="AQ48:AT48"/>
    <mergeCell ref="AE49:AH49"/>
    <mergeCell ref="AI49:AL49"/>
    <mergeCell ref="AM49:AP49"/>
    <mergeCell ref="AQ49:AT49"/>
    <mergeCell ref="AE51:AH51"/>
    <mergeCell ref="AI51:AL51"/>
    <mergeCell ref="AM51:AP51"/>
    <mergeCell ref="AQ51:AT51"/>
    <mergeCell ref="AE58:AH58"/>
    <mergeCell ref="AI58:AL58"/>
    <mergeCell ref="AM58:AP58"/>
    <mergeCell ref="AQ58:AT58"/>
    <mergeCell ref="AE59:AH59"/>
    <mergeCell ref="AI59:AL59"/>
    <mergeCell ref="AM59:AP59"/>
    <mergeCell ref="AQ59:AT59"/>
    <mergeCell ref="AE60:AH60"/>
    <mergeCell ref="AI60:AL60"/>
    <mergeCell ref="AM60:AP60"/>
    <mergeCell ref="AQ60:AT60"/>
    <mergeCell ref="AE61:AH61"/>
    <mergeCell ref="AI61:AL61"/>
    <mergeCell ref="AM61:AP61"/>
    <mergeCell ref="AQ61:AT61"/>
    <mergeCell ref="AE62:AH62"/>
    <mergeCell ref="AI62:AL62"/>
    <mergeCell ref="AM62:AP62"/>
    <mergeCell ref="AQ62:AT62"/>
    <mergeCell ref="AE63:AH63"/>
    <mergeCell ref="AI63:AL63"/>
    <mergeCell ref="AM63:AP63"/>
    <mergeCell ref="AQ63:AT63"/>
    <mergeCell ref="AE64:AH64"/>
    <mergeCell ref="AI64:AL64"/>
    <mergeCell ref="AM64:AP64"/>
    <mergeCell ref="AQ64:AT64"/>
    <mergeCell ref="AE65:AH65"/>
    <mergeCell ref="AI65:AL65"/>
    <mergeCell ref="AM65:AP65"/>
    <mergeCell ref="AQ65:AT65"/>
    <mergeCell ref="AE66:AH66"/>
    <mergeCell ref="AI66:AL66"/>
    <mergeCell ref="AM66:AP66"/>
    <mergeCell ref="AQ66:AT66"/>
    <mergeCell ref="AE67:AH67"/>
    <mergeCell ref="AI67:AL67"/>
    <mergeCell ref="AM67:AP67"/>
    <mergeCell ref="AQ67:AT67"/>
    <mergeCell ref="AE69:AH69"/>
    <mergeCell ref="AI69:AL69"/>
    <mergeCell ref="AM69:AP69"/>
    <mergeCell ref="AQ69:AT69"/>
    <mergeCell ref="AE70:AH70"/>
    <mergeCell ref="AI70:AL70"/>
    <mergeCell ref="AM70:AP70"/>
    <mergeCell ref="AQ70:AT70"/>
    <mergeCell ref="AE72:AH72"/>
    <mergeCell ref="AI72:AL72"/>
    <mergeCell ref="AM72:AP72"/>
    <mergeCell ref="AQ72:AT72"/>
    <mergeCell ref="AE73:AH73"/>
    <mergeCell ref="AI73:AL73"/>
    <mergeCell ref="AM73:AP73"/>
    <mergeCell ref="AQ73:AT73"/>
    <mergeCell ref="AE75:AH75"/>
    <mergeCell ref="AI75:AL75"/>
    <mergeCell ref="AM75:AP75"/>
    <mergeCell ref="AQ75:AT75"/>
    <mergeCell ref="AE76:AH76"/>
    <mergeCell ref="AI76:AL76"/>
    <mergeCell ref="AM76:AP76"/>
    <mergeCell ref="AQ76:AT76"/>
    <mergeCell ref="AE77:AH77"/>
    <mergeCell ref="AI77:AL77"/>
    <mergeCell ref="AM77:AP77"/>
    <mergeCell ref="AQ77:AT77"/>
    <mergeCell ref="AE78:AH78"/>
    <mergeCell ref="AI78:AL78"/>
    <mergeCell ref="AM78:AP78"/>
    <mergeCell ref="AQ78:AT78"/>
    <mergeCell ref="AE79:AH79"/>
    <mergeCell ref="AI79:AL79"/>
    <mergeCell ref="AM79:AP79"/>
    <mergeCell ref="AQ79:AT79"/>
    <mergeCell ref="AE80:AH80"/>
    <mergeCell ref="AI80:AL80"/>
    <mergeCell ref="AM80:AP80"/>
    <mergeCell ref="AQ80:AT80"/>
    <mergeCell ref="AE81:AH81"/>
    <mergeCell ref="AI81:AL81"/>
    <mergeCell ref="AM81:AP81"/>
    <mergeCell ref="AQ81:AT81"/>
    <mergeCell ref="AE82:AH82"/>
    <mergeCell ref="AI82:AL82"/>
    <mergeCell ref="AM82:AP82"/>
    <mergeCell ref="AQ82:AT82"/>
    <mergeCell ref="AE83:AH83"/>
    <mergeCell ref="AI83:AL83"/>
    <mergeCell ref="AM83:AP83"/>
    <mergeCell ref="AQ83:AT83"/>
    <mergeCell ref="AE84:AH84"/>
    <mergeCell ref="AI84:AL84"/>
    <mergeCell ref="AM84:AP84"/>
    <mergeCell ref="AQ84:AT84"/>
    <mergeCell ref="AE85:AH85"/>
    <mergeCell ref="AI85:AL85"/>
    <mergeCell ref="AM85:AP85"/>
    <mergeCell ref="AQ85:AT85"/>
    <mergeCell ref="AE86:AH86"/>
    <mergeCell ref="AI86:AL86"/>
    <mergeCell ref="AM86:AP86"/>
    <mergeCell ref="AQ86:AT86"/>
    <mergeCell ref="AI89:AL89"/>
    <mergeCell ref="AM89:AP89"/>
    <mergeCell ref="AQ89:AT89"/>
    <mergeCell ref="AE88:AH88"/>
    <mergeCell ref="AI88:AL88"/>
    <mergeCell ref="AM88:AP88"/>
    <mergeCell ref="AQ88:AT88"/>
    <mergeCell ref="AI91:AL91"/>
    <mergeCell ref="AM91:AP91"/>
    <mergeCell ref="AQ91:AT91"/>
    <mergeCell ref="AE90:AH90"/>
    <mergeCell ref="AI90:AL90"/>
    <mergeCell ref="AM90:AP90"/>
    <mergeCell ref="AQ90:AT90"/>
    <mergeCell ref="AE94:AH94"/>
    <mergeCell ref="AI94:AL94"/>
    <mergeCell ref="AQ94:AT94"/>
    <mergeCell ref="AE93:AH93"/>
    <mergeCell ref="AI93:AL93"/>
    <mergeCell ref="AM94:AP94"/>
    <mergeCell ref="AQ93:AT93"/>
    <mergeCell ref="AE96:AH96"/>
    <mergeCell ref="AI96:AL96"/>
    <mergeCell ref="AM96:AP96"/>
    <mergeCell ref="AQ96:AT96"/>
    <mergeCell ref="AE97:AH97"/>
    <mergeCell ref="AI97:AL97"/>
    <mergeCell ref="AM97:AP97"/>
    <mergeCell ref="AQ97:AT97"/>
    <mergeCell ref="AE98:AH98"/>
    <mergeCell ref="AI98:AL98"/>
    <mergeCell ref="AM98:AP98"/>
    <mergeCell ref="AQ98:AT98"/>
    <mergeCell ref="AI100:AL100"/>
    <mergeCell ref="AM100:AP100"/>
    <mergeCell ref="AQ100:AT100"/>
    <mergeCell ref="AE99:AH99"/>
    <mergeCell ref="AI99:AL99"/>
    <mergeCell ref="AM99:AP99"/>
    <mergeCell ref="AQ99:AT99"/>
    <mergeCell ref="AE100:AH100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I105:AL105"/>
    <mergeCell ref="AM105:AP105"/>
    <mergeCell ref="AQ105:AT105"/>
    <mergeCell ref="AE104:AH104"/>
    <mergeCell ref="AI104:AL104"/>
    <mergeCell ref="AM104:AP104"/>
    <mergeCell ref="AQ104:AT104"/>
    <mergeCell ref="AE105:AH105"/>
    <mergeCell ref="AE107:AH107"/>
    <mergeCell ref="AI107:AL107"/>
    <mergeCell ref="AM107:AP107"/>
    <mergeCell ref="AQ107:AT107"/>
    <mergeCell ref="AE108:AH108"/>
    <mergeCell ref="AI108:AL108"/>
    <mergeCell ref="AM108:AP108"/>
    <mergeCell ref="AQ108:AT108"/>
    <mergeCell ref="AE109:AH109"/>
    <mergeCell ref="AI109:AL109"/>
    <mergeCell ref="AM109:AP109"/>
    <mergeCell ref="AQ109:AT109"/>
    <mergeCell ref="AE110:AH110"/>
    <mergeCell ref="AI110:AL110"/>
    <mergeCell ref="AM110:AP110"/>
    <mergeCell ref="AQ110:AT110"/>
    <mergeCell ref="AE111:AH111"/>
    <mergeCell ref="AI111:AL111"/>
    <mergeCell ref="AM111:AP111"/>
    <mergeCell ref="AQ111:AT111"/>
    <mergeCell ref="AE112:AH112"/>
    <mergeCell ref="AI112:AL112"/>
    <mergeCell ref="AM112:AP112"/>
    <mergeCell ref="AQ112:AT112"/>
    <mergeCell ref="AE113:AH113"/>
    <mergeCell ref="AI113:AL113"/>
    <mergeCell ref="AM113:AP113"/>
    <mergeCell ref="AQ113:AT113"/>
    <mergeCell ref="AE114:AH114"/>
    <mergeCell ref="AI114:AL114"/>
    <mergeCell ref="AM114:AP114"/>
    <mergeCell ref="AQ114:AT114"/>
    <mergeCell ref="AE115:AH115"/>
    <mergeCell ref="AI115:AL115"/>
    <mergeCell ref="AM115:AP115"/>
    <mergeCell ref="AQ115:AT115"/>
    <mergeCell ref="AE116:AH116"/>
    <mergeCell ref="AI116:AL116"/>
    <mergeCell ref="AM116:AP116"/>
    <mergeCell ref="AQ116:AT116"/>
    <mergeCell ref="AE117:AH117"/>
    <mergeCell ref="AI117:AL117"/>
    <mergeCell ref="AM117:AP117"/>
    <mergeCell ref="AQ117:AT117"/>
    <mergeCell ref="AE118:AH118"/>
    <mergeCell ref="AI118:AL118"/>
    <mergeCell ref="AM118:AP118"/>
    <mergeCell ref="AQ118:AT118"/>
    <mergeCell ref="AE119:AH119"/>
    <mergeCell ref="AI119:AL119"/>
    <mergeCell ref="AM119:AP119"/>
    <mergeCell ref="AQ119:AT119"/>
    <mergeCell ref="AE120:AH120"/>
    <mergeCell ref="AI120:AL120"/>
    <mergeCell ref="AM120:AP120"/>
    <mergeCell ref="AQ120:AT120"/>
    <mergeCell ref="AE121:AH121"/>
    <mergeCell ref="AI121:AL121"/>
    <mergeCell ref="AM121:AP121"/>
    <mergeCell ref="AQ121:AT121"/>
    <mergeCell ref="AE122:AH122"/>
    <mergeCell ref="AI122:AL122"/>
    <mergeCell ref="AM122:AP122"/>
    <mergeCell ref="AQ122:AT122"/>
    <mergeCell ref="AE123:AH123"/>
    <mergeCell ref="AI123:AL123"/>
    <mergeCell ref="AM123:AP123"/>
    <mergeCell ref="AQ123:AT123"/>
    <mergeCell ref="AE124:AH124"/>
    <mergeCell ref="AI124:AL124"/>
    <mergeCell ref="AM124:AP124"/>
    <mergeCell ref="AQ124:AT124"/>
    <mergeCell ref="AE125:AH125"/>
    <mergeCell ref="AI125:AL125"/>
    <mergeCell ref="AM125:AP125"/>
    <mergeCell ref="AQ125:AT125"/>
    <mergeCell ref="AE126:AH126"/>
    <mergeCell ref="AI126:AL126"/>
    <mergeCell ref="AM126:AP126"/>
    <mergeCell ref="AQ126:AT126"/>
    <mergeCell ref="AE127:AH127"/>
    <mergeCell ref="AI127:AL127"/>
    <mergeCell ref="AM127:AP127"/>
    <mergeCell ref="AQ127:AT127"/>
    <mergeCell ref="AE128:AH128"/>
    <mergeCell ref="AI128:AL128"/>
    <mergeCell ref="AM128:AP128"/>
    <mergeCell ref="AQ128:AT128"/>
    <mergeCell ref="AE129:AH129"/>
    <mergeCell ref="AI129:AL129"/>
    <mergeCell ref="AM129:AP129"/>
    <mergeCell ref="AQ129:AT129"/>
    <mergeCell ref="AE130:AH130"/>
    <mergeCell ref="AI130:AL130"/>
    <mergeCell ref="AM130:AP130"/>
    <mergeCell ref="AQ130:AT130"/>
    <mergeCell ref="AE131:AH131"/>
    <mergeCell ref="AI131:AL131"/>
    <mergeCell ref="AM131:AP131"/>
    <mergeCell ref="AQ131:AT131"/>
    <mergeCell ref="AE132:AH132"/>
    <mergeCell ref="AI132:AL132"/>
    <mergeCell ref="AM132:AP132"/>
    <mergeCell ref="AQ132:AT132"/>
    <mergeCell ref="AE133:AH133"/>
    <mergeCell ref="AI133:AL133"/>
    <mergeCell ref="AM133:AP133"/>
    <mergeCell ref="AQ133:AT133"/>
    <mergeCell ref="AE134:AH134"/>
    <mergeCell ref="AI134:AL134"/>
    <mergeCell ref="AM134:AP134"/>
    <mergeCell ref="AQ134:AT134"/>
    <mergeCell ref="AE135:AH135"/>
    <mergeCell ref="AI135:AL135"/>
    <mergeCell ref="AM135:AP135"/>
    <mergeCell ref="AQ135:AT135"/>
    <mergeCell ref="AE136:AH136"/>
    <mergeCell ref="AI136:AL136"/>
    <mergeCell ref="AM136:AP136"/>
    <mergeCell ref="AQ136:AT136"/>
    <mergeCell ref="AE137:AH137"/>
    <mergeCell ref="AI137:AL137"/>
    <mergeCell ref="AM137:AP137"/>
    <mergeCell ref="AQ137:AT137"/>
    <mergeCell ref="AE138:AH138"/>
    <mergeCell ref="AI138:AL138"/>
    <mergeCell ref="AM138:AP138"/>
    <mergeCell ref="AQ138:AT138"/>
    <mergeCell ref="AE139:AH139"/>
    <mergeCell ref="AI139:AL139"/>
    <mergeCell ref="AM139:AP139"/>
    <mergeCell ref="AQ139:AT139"/>
    <mergeCell ref="AE140:AH140"/>
    <mergeCell ref="AI140:AL140"/>
    <mergeCell ref="AM140:AP140"/>
    <mergeCell ref="AQ140:AT140"/>
    <mergeCell ref="AE141:AH141"/>
    <mergeCell ref="AI141:AL141"/>
    <mergeCell ref="AM141:AP141"/>
    <mergeCell ref="AQ141:AT141"/>
    <mergeCell ref="AE142:AH142"/>
    <mergeCell ref="AI142:AL142"/>
    <mergeCell ref="AM142:AP142"/>
    <mergeCell ref="AQ142:AT142"/>
    <mergeCell ref="AE143:AH143"/>
    <mergeCell ref="AI143:AL143"/>
    <mergeCell ref="AM143:AP143"/>
    <mergeCell ref="AQ143:AT143"/>
    <mergeCell ref="AE144:AH144"/>
    <mergeCell ref="AI144:AL144"/>
    <mergeCell ref="AM144:AP144"/>
    <mergeCell ref="AQ144:AT144"/>
    <mergeCell ref="AE145:AH145"/>
    <mergeCell ref="AI145:AL145"/>
    <mergeCell ref="AM145:AP145"/>
    <mergeCell ref="AQ145:AT145"/>
    <mergeCell ref="AE146:AH146"/>
    <mergeCell ref="AI146:AL146"/>
    <mergeCell ref="AM146:AP146"/>
    <mergeCell ref="AQ146:AT146"/>
    <mergeCell ref="AE147:AH147"/>
    <mergeCell ref="AI147:AL147"/>
    <mergeCell ref="AM147:AP147"/>
    <mergeCell ref="AQ147:AT147"/>
    <mergeCell ref="AE148:AH148"/>
    <mergeCell ref="AI148:AL148"/>
    <mergeCell ref="AM148:AP148"/>
    <mergeCell ref="AQ148:AT148"/>
    <mergeCell ref="AE149:AH149"/>
    <mergeCell ref="AI149:AL149"/>
    <mergeCell ref="AM149:AP149"/>
    <mergeCell ref="AQ149:AT149"/>
    <mergeCell ref="AE150:AH150"/>
    <mergeCell ref="AI150:AL150"/>
    <mergeCell ref="AM150:AP150"/>
    <mergeCell ref="AQ150:AT150"/>
    <mergeCell ref="AE151:AH151"/>
    <mergeCell ref="AI151:AL151"/>
    <mergeCell ref="AM151:AP151"/>
    <mergeCell ref="AQ151:AT151"/>
    <mergeCell ref="AE152:AH152"/>
    <mergeCell ref="AI152:AL152"/>
    <mergeCell ref="AM152:AP152"/>
    <mergeCell ref="AQ152:AT152"/>
    <mergeCell ref="AE153:AH153"/>
    <mergeCell ref="AI153:AL153"/>
    <mergeCell ref="AM153:AP153"/>
    <mergeCell ref="AQ153:AT153"/>
    <mergeCell ref="AE154:AH154"/>
    <mergeCell ref="AI154:AL154"/>
    <mergeCell ref="AM154:AP154"/>
    <mergeCell ref="AQ154:AT154"/>
    <mergeCell ref="AE155:AH155"/>
    <mergeCell ref="AI155:AL155"/>
    <mergeCell ref="AM155:AP155"/>
    <mergeCell ref="AQ155:AT155"/>
    <mergeCell ref="AE156:AH156"/>
    <mergeCell ref="AI156:AL156"/>
    <mergeCell ref="AM156:AP156"/>
    <mergeCell ref="AQ156:AT156"/>
    <mergeCell ref="AE157:AH157"/>
    <mergeCell ref="AI157:AL157"/>
    <mergeCell ref="AM157:AP157"/>
    <mergeCell ref="AQ157:AT157"/>
    <mergeCell ref="AE158:AH158"/>
    <mergeCell ref="AI158:AL158"/>
    <mergeCell ref="AM158:AP158"/>
    <mergeCell ref="AQ158:AT158"/>
    <mergeCell ref="AE159:AH159"/>
    <mergeCell ref="AI159:AL159"/>
    <mergeCell ref="AM159:AP159"/>
    <mergeCell ref="AQ159:AT159"/>
    <mergeCell ref="AE160:AH160"/>
    <mergeCell ref="AI160:AL160"/>
    <mergeCell ref="AM160:AP160"/>
    <mergeCell ref="AQ160:AT160"/>
    <mergeCell ref="AE161:AH161"/>
    <mergeCell ref="AI161:AL161"/>
    <mergeCell ref="AM161:AP161"/>
    <mergeCell ref="AQ161:AT161"/>
    <mergeCell ref="AE162:AH162"/>
    <mergeCell ref="AI162:AL162"/>
    <mergeCell ref="AM162:AP162"/>
    <mergeCell ref="AQ162:AT162"/>
    <mergeCell ref="AE163:AH163"/>
    <mergeCell ref="AI163:AL163"/>
    <mergeCell ref="AM163:AP163"/>
    <mergeCell ref="AQ163:AT163"/>
    <mergeCell ref="AE164:AH164"/>
    <mergeCell ref="AI164:AL164"/>
    <mergeCell ref="AM164:AP164"/>
    <mergeCell ref="AQ164:AT164"/>
    <mergeCell ref="AE165:AH165"/>
    <mergeCell ref="AI165:AL165"/>
    <mergeCell ref="AM165:AP165"/>
    <mergeCell ref="AQ165:AT165"/>
    <mergeCell ref="AE166:AH166"/>
    <mergeCell ref="AI166:AL166"/>
    <mergeCell ref="AM166:AP166"/>
    <mergeCell ref="AQ166:AT166"/>
    <mergeCell ref="AE167:AH167"/>
    <mergeCell ref="AI167:AL167"/>
    <mergeCell ref="AM167:AP167"/>
    <mergeCell ref="AQ167:AT167"/>
    <mergeCell ref="AE168:AH168"/>
    <mergeCell ref="AI168:AL168"/>
    <mergeCell ref="AM168:AP168"/>
    <mergeCell ref="AQ168:AT168"/>
    <mergeCell ref="AE169:AH169"/>
    <mergeCell ref="AI169:AL169"/>
    <mergeCell ref="AM169:AP169"/>
    <mergeCell ref="AQ169:AT169"/>
    <mergeCell ref="AE170:AH170"/>
    <mergeCell ref="AI170:AL170"/>
    <mergeCell ref="AM170:AP170"/>
    <mergeCell ref="AQ170:AT170"/>
    <mergeCell ref="AE171:AH171"/>
    <mergeCell ref="AI171:AL171"/>
    <mergeCell ref="AM171:AP171"/>
    <mergeCell ref="AQ171:AT171"/>
    <mergeCell ref="AE172:AH172"/>
    <mergeCell ref="AI172:AL172"/>
    <mergeCell ref="AM172:AP172"/>
    <mergeCell ref="AQ172:AT172"/>
    <mergeCell ref="AE173:AH173"/>
    <mergeCell ref="AI173:AL173"/>
    <mergeCell ref="AM173:AP173"/>
    <mergeCell ref="AQ173:AT173"/>
    <mergeCell ref="AE174:AH174"/>
    <mergeCell ref="AI174:AL174"/>
    <mergeCell ref="AM174:AP174"/>
    <mergeCell ref="AQ174:AT174"/>
    <mergeCell ref="AE175:AH175"/>
    <mergeCell ref="AI175:AL175"/>
    <mergeCell ref="AM175:AP175"/>
    <mergeCell ref="AQ175:AT175"/>
    <mergeCell ref="I46:K46"/>
    <mergeCell ref="Y46:Z46"/>
    <mergeCell ref="I49:K49"/>
    <mergeCell ref="Y48:Z48"/>
    <mergeCell ref="Y49:Z49"/>
    <mergeCell ref="AE57:AH57"/>
    <mergeCell ref="AI57:AL57"/>
    <mergeCell ref="I52:K52"/>
    <mergeCell ref="Y51:Z51"/>
    <mergeCell ref="Y52:Z52"/>
    <mergeCell ref="I57:K57"/>
    <mergeCell ref="Y56:Z56"/>
    <mergeCell ref="Y57:Z57"/>
    <mergeCell ref="AE52:AH52"/>
    <mergeCell ref="AI52:AL52"/>
    <mergeCell ref="AE56:AH56"/>
    <mergeCell ref="AI56:AL56"/>
    <mergeCell ref="AM56:AP56"/>
    <mergeCell ref="AQ56:AT56"/>
    <mergeCell ref="I58:K58"/>
    <mergeCell ref="Q58:R58"/>
    <mergeCell ref="Y58:Z58"/>
    <mergeCell ref="T57:V57"/>
    <mergeCell ref="T58:V58"/>
    <mergeCell ref="Q57:R57"/>
    <mergeCell ref="I61:K61"/>
    <mergeCell ref="Y59:Z59"/>
    <mergeCell ref="Y60:Z60"/>
    <mergeCell ref="Y61:Z61"/>
    <mergeCell ref="E63:G63"/>
    <mergeCell ref="Y62:Z62"/>
    <mergeCell ref="Y63:Z63"/>
    <mergeCell ref="Y64:Z64"/>
    <mergeCell ref="Y65:Z65"/>
    <mergeCell ref="Y66:Z66"/>
    <mergeCell ref="Y67:Z67"/>
    <mergeCell ref="Y69:Z69"/>
    <mergeCell ref="Y70:Z70"/>
    <mergeCell ref="Y72:Z72"/>
    <mergeCell ref="Y73:Z73"/>
    <mergeCell ref="Y75:Z75"/>
    <mergeCell ref="I67:K67"/>
    <mergeCell ref="I70:K70"/>
    <mergeCell ref="I73:K73"/>
    <mergeCell ref="I76:K76"/>
    <mergeCell ref="E78:G78"/>
    <mergeCell ref="S81:T81"/>
    <mergeCell ref="W81:X81"/>
    <mergeCell ref="Y76:Z76"/>
    <mergeCell ref="I86:K86"/>
    <mergeCell ref="O86:Q86"/>
    <mergeCell ref="K83:L83"/>
    <mergeCell ref="O82:P82"/>
    <mergeCell ref="O83:P83"/>
    <mergeCell ref="I85:K85"/>
    <mergeCell ref="O85:Q85"/>
    <mergeCell ref="I91:K91"/>
    <mergeCell ref="O88:Q88"/>
    <mergeCell ref="O89:Q89"/>
    <mergeCell ref="O90:Q90"/>
    <mergeCell ref="O91:Q91"/>
    <mergeCell ref="O94:Q94"/>
    <mergeCell ref="Y94:Z94"/>
    <mergeCell ref="Y85:Z85"/>
    <mergeCell ref="Y86:Z86"/>
    <mergeCell ref="AE87:AH87"/>
    <mergeCell ref="Y90:Z90"/>
    <mergeCell ref="Y91:Z91"/>
    <mergeCell ref="Y88:Z88"/>
    <mergeCell ref="Y89:Z89"/>
    <mergeCell ref="AE91:AH91"/>
    <mergeCell ref="AE89:AH89"/>
    <mergeCell ref="I108:K108"/>
    <mergeCell ref="AM93:AP93"/>
    <mergeCell ref="Y108:Z108"/>
    <mergeCell ref="I104:K104"/>
    <mergeCell ref="I105:K105"/>
    <mergeCell ref="O103:Q103"/>
    <mergeCell ref="Y103:Z103"/>
    <mergeCell ref="O98:Q98"/>
    <mergeCell ref="Y98:Z98"/>
    <mergeCell ref="I94:K94"/>
    <mergeCell ref="AQ19:AT19"/>
    <mergeCell ref="AI18:AL18"/>
    <mergeCell ref="AM18:AP18"/>
    <mergeCell ref="AI17:AL17"/>
    <mergeCell ref="AM17:AP17"/>
    <mergeCell ref="AQ17:AT17"/>
    <mergeCell ref="AI19:AL19"/>
    <mergeCell ref="AM19:AP19"/>
    <mergeCell ref="AM26:AP26"/>
    <mergeCell ref="AI26:AL26"/>
    <mergeCell ref="AQ31:AT31"/>
    <mergeCell ref="AQ40:AT40"/>
    <mergeCell ref="AI50:AL50"/>
    <mergeCell ref="AM50:AP50"/>
    <mergeCell ref="AI47:AL47"/>
    <mergeCell ref="AM47:AP47"/>
    <mergeCell ref="AM39:AP39"/>
    <mergeCell ref="AI41:AL41"/>
    <mergeCell ref="AM41:AP41"/>
    <mergeCell ref="AM36:AP36"/>
    <mergeCell ref="AI20:AL20"/>
    <mergeCell ref="AM20:AP20"/>
    <mergeCell ref="AI40:AL40"/>
    <mergeCell ref="AM40:AP40"/>
    <mergeCell ref="AI37:AL37"/>
    <mergeCell ref="AI31:AL31"/>
    <mergeCell ref="AI29:AL29"/>
    <mergeCell ref="AI27:AL27"/>
    <mergeCell ref="AM37:AP37"/>
    <mergeCell ref="AQ92:AT92"/>
    <mergeCell ref="AQ47:AT47"/>
    <mergeCell ref="AI87:AL87"/>
    <mergeCell ref="AM87:AP87"/>
    <mergeCell ref="AQ87:AT87"/>
    <mergeCell ref="AM57:AP57"/>
    <mergeCell ref="AQ57:AT57"/>
    <mergeCell ref="AM52:AP52"/>
    <mergeCell ref="AQ52:AT52"/>
    <mergeCell ref="AQ50:AT50"/>
    <mergeCell ref="AU1:AY1"/>
    <mergeCell ref="AQ20:AT20"/>
    <mergeCell ref="AQ16:AT16"/>
    <mergeCell ref="AU47:AV47"/>
    <mergeCell ref="AQ6:AT6"/>
    <mergeCell ref="AQ2:AT2"/>
    <mergeCell ref="AQ18:AT18"/>
    <mergeCell ref="AQ27:AT27"/>
    <mergeCell ref="AQ26:AT26"/>
    <mergeCell ref="AQ37:AT37"/>
    <mergeCell ref="I99:K99"/>
    <mergeCell ref="AQ95:AT95"/>
    <mergeCell ref="AQ101:AT101"/>
    <mergeCell ref="AQ106:AT106"/>
    <mergeCell ref="O99:Q99"/>
    <mergeCell ref="Y99:Z99"/>
    <mergeCell ref="I97:K97"/>
    <mergeCell ref="O97:Q97"/>
    <mergeCell ref="Y97:Z97"/>
    <mergeCell ref="I98:K98"/>
    <mergeCell ref="AE26:AH26"/>
    <mergeCell ref="A1:AD1"/>
    <mergeCell ref="E110:G110"/>
    <mergeCell ref="E109:G109"/>
    <mergeCell ref="E40:J40"/>
    <mergeCell ref="O104:Q104"/>
    <mergeCell ref="Y104:Z104"/>
    <mergeCell ref="O105:Q105"/>
    <mergeCell ref="Y105:Z105"/>
    <mergeCell ref="I103:K103"/>
    <mergeCell ref="AV54:AW54"/>
    <mergeCell ref="AE40:AH40"/>
    <mergeCell ref="AE20:AH20"/>
    <mergeCell ref="AE16:AH16"/>
    <mergeCell ref="AE17:AH17"/>
    <mergeCell ref="AE18:AH18"/>
    <mergeCell ref="AE19:AH19"/>
    <mergeCell ref="AE31:AH31"/>
    <mergeCell ref="AE29:AH29"/>
    <mergeCell ref="AE27:AH27"/>
    <mergeCell ref="AQ53:AT53"/>
    <mergeCell ref="AQ54:AT54"/>
    <mergeCell ref="I54:K54"/>
    <mergeCell ref="Y54:Z54"/>
    <mergeCell ref="AE54:AH54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5" max="50" man="1"/>
    <brk id="110" max="4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175"/>
  <sheetViews>
    <sheetView view="pageBreakPreview" zoomScaleNormal="90" zoomScaleSheetLayoutView="100" workbookViewId="0" topLeftCell="C38">
      <selection activeCell="L45" sqref="L45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5.8515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24.75" customHeight="1" thickBot="1">
      <c r="A1" s="236" t="s">
        <v>149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9"/>
      <c r="AE1" s="241" t="s">
        <v>150</v>
      </c>
      <c r="AF1" s="242"/>
      <c r="AG1" s="242"/>
      <c r="AH1" s="243"/>
      <c r="AI1" s="230" t="s">
        <v>151</v>
      </c>
      <c r="AJ1" s="237"/>
      <c r="AK1" s="237"/>
      <c r="AL1" s="202"/>
      <c r="AM1" s="230" t="s">
        <v>152</v>
      </c>
      <c r="AN1" s="237"/>
      <c r="AO1" s="237"/>
      <c r="AP1" s="202"/>
      <c r="AQ1" s="230" t="s">
        <v>81</v>
      </c>
      <c r="AR1" s="237"/>
      <c r="AS1" s="237"/>
      <c r="AT1" s="202"/>
      <c r="AU1" s="230" t="s">
        <v>83</v>
      </c>
      <c r="AV1" s="238"/>
      <c r="AW1" s="238"/>
      <c r="AX1" s="238"/>
      <c r="AY1" s="231"/>
    </row>
    <row r="2" spans="1:51" ht="12">
      <c r="A2" s="60"/>
      <c r="B2" s="40"/>
      <c r="C2" s="40"/>
      <c r="D2" s="177"/>
      <c r="E2" s="40" t="str">
        <f>토사!E2</f>
        <v>원/＄ (2006. 1. 2 최종고시 매매기준율)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45"/>
      <c r="AF2" s="261"/>
      <c r="AG2" s="261"/>
      <c r="AH2" s="246"/>
      <c r="AI2" s="218"/>
      <c r="AJ2" s="264"/>
      <c r="AK2" s="264"/>
      <c r="AL2" s="233"/>
      <c r="AM2" s="218"/>
      <c r="AN2" s="264"/>
      <c r="AO2" s="264"/>
      <c r="AP2" s="233"/>
      <c r="AQ2" s="218"/>
      <c r="AR2" s="264"/>
      <c r="AS2" s="264"/>
      <c r="AT2" s="233"/>
      <c r="AU2" s="39"/>
      <c r="AV2" s="40"/>
      <c r="AW2" s="40"/>
      <c r="AX2" s="40"/>
      <c r="AY2" s="48"/>
    </row>
    <row r="3" spans="1:51" ht="12">
      <c r="A3" s="60"/>
      <c r="B3" s="40" t="s">
        <v>455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45"/>
      <c r="AF3" s="261"/>
      <c r="AG3" s="261"/>
      <c r="AH3" s="246"/>
      <c r="AI3" s="218"/>
      <c r="AJ3" s="264"/>
      <c r="AK3" s="264"/>
      <c r="AL3" s="233"/>
      <c r="AM3" s="218"/>
      <c r="AN3" s="264"/>
      <c r="AO3" s="264"/>
      <c r="AP3" s="233"/>
      <c r="AQ3" s="218"/>
      <c r="AR3" s="264"/>
      <c r="AS3" s="264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45"/>
      <c r="AF4" s="261"/>
      <c r="AG4" s="261"/>
      <c r="AH4" s="246"/>
      <c r="AI4" s="218"/>
      <c r="AJ4" s="264"/>
      <c r="AK4" s="264"/>
      <c r="AL4" s="233"/>
      <c r="AM4" s="218"/>
      <c r="AN4" s="264"/>
      <c r="AO4" s="264"/>
      <c r="AP4" s="233"/>
      <c r="AQ4" s="218"/>
      <c r="AR4" s="264"/>
      <c r="AS4" s="264"/>
      <c r="AT4" s="233"/>
      <c r="AU4" s="39"/>
      <c r="AV4" s="40"/>
      <c r="AW4" s="40"/>
      <c r="AX4" s="40"/>
      <c r="AY4" s="48"/>
    </row>
    <row r="5" spans="1:51" ht="12">
      <c r="A5" s="60"/>
      <c r="B5" s="40"/>
      <c r="C5" s="61" t="s">
        <v>153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45"/>
      <c r="AF5" s="261"/>
      <c r="AG5" s="261"/>
      <c r="AH5" s="246"/>
      <c r="AI5" s="218"/>
      <c r="AJ5" s="264"/>
      <c r="AK5" s="264"/>
      <c r="AL5" s="233"/>
      <c r="AM5" s="218"/>
      <c r="AN5" s="264"/>
      <c r="AO5" s="264"/>
      <c r="AP5" s="233"/>
      <c r="AQ5" s="218"/>
      <c r="AR5" s="264"/>
      <c r="AS5" s="264"/>
      <c r="AT5" s="233"/>
      <c r="AU5" s="39"/>
      <c r="AV5" s="40"/>
      <c r="AW5" s="40"/>
      <c r="AX5" s="40"/>
      <c r="AY5" s="48"/>
    </row>
    <row r="6" spans="1:51" ht="12">
      <c r="A6" s="60"/>
      <c r="B6" s="40"/>
      <c r="C6" s="40"/>
      <c r="D6" s="177"/>
      <c r="E6" s="40" t="s">
        <v>23</v>
      </c>
      <c r="F6" s="40"/>
      <c r="G6" s="99">
        <f>AW7</f>
        <v>2.85</v>
      </c>
      <c r="H6" s="62"/>
      <c r="I6" s="40" t="s">
        <v>24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245"/>
      <c r="AF6" s="261"/>
      <c r="AG6" s="261"/>
      <c r="AH6" s="246"/>
      <c r="AI6" s="218"/>
      <c r="AJ6" s="264"/>
      <c r="AK6" s="264"/>
      <c r="AL6" s="233"/>
      <c r="AM6" s="218"/>
      <c r="AN6" s="264"/>
      <c r="AO6" s="264"/>
      <c r="AP6" s="233"/>
      <c r="AQ6" s="218"/>
      <c r="AR6" s="264"/>
      <c r="AS6" s="264"/>
      <c r="AT6" s="233"/>
      <c r="AU6" s="49" t="str">
        <f>토사!AU6</f>
        <v>표품 P.1143</v>
      </c>
      <c r="AV6" s="40"/>
      <c r="AW6" s="40"/>
      <c r="AX6" s="40"/>
      <c r="AY6" s="48"/>
    </row>
    <row r="7" spans="1:51" ht="12">
      <c r="A7" s="60"/>
      <c r="B7" s="40"/>
      <c r="C7" s="61" t="s">
        <v>154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61" t="s">
        <v>26</v>
      </c>
      <c r="Y7" s="192">
        <v>0.167</v>
      </c>
      <c r="Z7" s="193"/>
      <c r="AA7" s="40"/>
      <c r="AB7" s="40"/>
      <c r="AC7" s="40"/>
      <c r="AD7" s="41"/>
      <c r="AE7" s="245"/>
      <c r="AF7" s="261"/>
      <c r="AG7" s="261"/>
      <c r="AH7" s="246"/>
      <c r="AI7" s="218"/>
      <c r="AJ7" s="264"/>
      <c r="AK7" s="264"/>
      <c r="AL7" s="233"/>
      <c r="AM7" s="218"/>
      <c r="AN7" s="264"/>
      <c r="AO7" s="264"/>
      <c r="AP7" s="233"/>
      <c r="AQ7" s="218"/>
      <c r="AR7" s="264"/>
      <c r="AS7" s="264"/>
      <c r="AT7" s="233"/>
      <c r="AU7" s="49" t="s">
        <v>355</v>
      </c>
      <c r="AV7" s="40"/>
      <c r="AW7" s="107">
        <v>2.85</v>
      </c>
      <c r="AX7" s="40" t="s">
        <v>111</v>
      </c>
      <c r="AY7" s="48"/>
    </row>
    <row r="8" spans="1:51" ht="12">
      <c r="A8" s="6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245"/>
      <c r="AF8" s="261"/>
      <c r="AG8" s="261"/>
      <c r="AH8" s="246"/>
      <c r="AI8" s="218"/>
      <c r="AJ8" s="264"/>
      <c r="AK8" s="264"/>
      <c r="AL8" s="233"/>
      <c r="AM8" s="218"/>
      <c r="AN8" s="264"/>
      <c r="AO8" s="264"/>
      <c r="AP8" s="233"/>
      <c r="AQ8" s="218"/>
      <c r="AR8" s="264"/>
      <c r="AS8" s="264"/>
      <c r="AT8" s="233"/>
      <c r="AU8" s="39"/>
      <c r="AV8" s="40"/>
      <c r="AW8" s="40"/>
      <c r="AX8" s="40"/>
      <c r="AY8" s="48"/>
    </row>
    <row r="9" spans="1:51" ht="12">
      <c r="A9" s="60"/>
      <c r="B9" s="40"/>
      <c r="C9" s="40"/>
      <c r="D9" s="40"/>
      <c r="E9" s="40"/>
      <c r="F9" s="40" t="s">
        <v>156</v>
      </c>
      <c r="G9" s="62">
        <f>G6</f>
        <v>2.85</v>
      </c>
      <c r="H9" s="62"/>
      <c r="I9" s="61" t="s">
        <v>27</v>
      </c>
      <c r="J9" s="63">
        <f>Y7</f>
        <v>0.167</v>
      </c>
      <c r="K9" s="61" t="s">
        <v>26</v>
      </c>
      <c r="L9" s="276">
        <f>G9+Y7</f>
        <v>3.017</v>
      </c>
      <c r="M9" s="284"/>
      <c r="N9" s="40" t="s">
        <v>24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245"/>
      <c r="AF9" s="261"/>
      <c r="AG9" s="261"/>
      <c r="AH9" s="246"/>
      <c r="AI9" s="218"/>
      <c r="AJ9" s="264"/>
      <c r="AK9" s="264"/>
      <c r="AL9" s="233"/>
      <c r="AM9" s="218"/>
      <c r="AN9" s="264"/>
      <c r="AO9" s="264"/>
      <c r="AP9" s="233"/>
      <c r="AQ9" s="218"/>
      <c r="AR9" s="264"/>
      <c r="AS9" s="264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245"/>
      <c r="AF10" s="261"/>
      <c r="AG10" s="261"/>
      <c r="AH10" s="246"/>
      <c r="AI10" s="218"/>
      <c r="AJ10" s="264"/>
      <c r="AK10" s="264"/>
      <c r="AL10" s="233"/>
      <c r="AM10" s="218"/>
      <c r="AN10" s="264"/>
      <c r="AO10" s="264"/>
      <c r="AP10" s="233"/>
      <c r="AQ10" s="218"/>
      <c r="AR10" s="264"/>
      <c r="AS10" s="264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157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245"/>
      <c r="AF11" s="261"/>
      <c r="AG11" s="261"/>
      <c r="AH11" s="246"/>
      <c r="AI11" s="218"/>
      <c r="AJ11" s="264"/>
      <c r="AK11" s="264"/>
      <c r="AL11" s="233"/>
      <c r="AM11" s="218"/>
      <c r="AN11" s="264"/>
      <c r="AO11" s="264"/>
      <c r="AP11" s="233"/>
      <c r="AQ11" s="218"/>
      <c r="AR11" s="264"/>
      <c r="AS11" s="264"/>
      <c r="AT11" s="233"/>
      <c r="AU11" s="39"/>
      <c r="AV11" s="40"/>
      <c r="AW11" s="40"/>
      <c r="AX11" s="40"/>
      <c r="AY11" s="48"/>
    </row>
    <row r="12" spans="1:51" ht="14.25">
      <c r="A12" s="60"/>
      <c r="B12" s="40"/>
      <c r="C12" s="40"/>
      <c r="D12" s="40" t="s">
        <v>35</v>
      </c>
      <c r="E12" s="40" t="s">
        <v>158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245"/>
      <c r="AF12" s="261"/>
      <c r="AG12" s="261"/>
      <c r="AH12" s="246"/>
      <c r="AI12" s="218"/>
      <c r="AJ12" s="264"/>
      <c r="AK12" s="264"/>
      <c r="AL12" s="233"/>
      <c r="AM12" s="218"/>
      <c r="AN12" s="264"/>
      <c r="AO12" s="264"/>
      <c r="AP12" s="233"/>
      <c r="AQ12" s="218"/>
      <c r="AR12" s="264"/>
      <c r="AS12" s="264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/>
      <c r="D13" s="40"/>
      <c r="E13" s="40" t="s">
        <v>159</v>
      </c>
      <c r="F13" s="40"/>
      <c r="G13" s="40"/>
      <c r="H13" s="40"/>
      <c r="I13" s="263">
        <f>장비비!AE52</f>
        <v>25036</v>
      </c>
      <c r="J13" s="264"/>
      <c r="K13" s="265"/>
      <c r="L13" s="61" t="s">
        <v>39</v>
      </c>
      <c r="M13" s="266">
        <f>G6</f>
        <v>2.85</v>
      </c>
      <c r="N13" s="266"/>
      <c r="O13" s="40" t="s">
        <v>24</v>
      </c>
      <c r="P13" s="40"/>
      <c r="Q13" s="40"/>
      <c r="R13" s="40"/>
      <c r="S13" s="40"/>
      <c r="T13" s="40"/>
      <c r="U13" s="40"/>
      <c r="V13" s="40"/>
      <c r="W13" s="40"/>
      <c r="X13" s="61" t="s">
        <v>26</v>
      </c>
      <c r="Y13" s="269">
        <f>I13/M13</f>
        <v>8784.561403508771</v>
      </c>
      <c r="Z13" s="235"/>
      <c r="AA13" s="40"/>
      <c r="AB13" s="40"/>
      <c r="AC13" s="40"/>
      <c r="AD13" s="41"/>
      <c r="AE13" s="245"/>
      <c r="AF13" s="261"/>
      <c r="AG13" s="261"/>
      <c r="AH13" s="246"/>
      <c r="AI13" s="228">
        <f>Y13</f>
        <v>8784.561403508771</v>
      </c>
      <c r="AJ13" s="269"/>
      <c r="AK13" s="269"/>
      <c r="AL13" s="229"/>
      <c r="AM13" s="218"/>
      <c r="AN13" s="264"/>
      <c r="AO13" s="264"/>
      <c r="AP13" s="233"/>
      <c r="AQ13" s="228">
        <f>AE13+AI13+AM13</f>
        <v>8784.561403508771</v>
      </c>
      <c r="AR13" s="269"/>
      <c r="AS13" s="269"/>
      <c r="AT13" s="229"/>
      <c r="AU13" s="39"/>
      <c r="AV13" s="40"/>
      <c r="AW13" s="40"/>
      <c r="AX13" s="40"/>
      <c r="AY13" s="48"/>
    </row>
    <row r="14" spans="1:51" ht="12">
      <c r="A14" s="60"/>
      <c r="B14" s="40"/>
      <c r="C14" s="40"/>
      <c r="D14" s="40"/>
      <c r="E14" s="40" t="s">
        <v>142</v>
      </c>
      <c r="F14" s="40"/>
      <c r="G14" s="40"/>
      <c r="H14" s="40"/>
      <c r="I14" s="263">
        <f>장비비!AM52</f>
        <v>9779</v>
      </c>
      <c r="J14" s="264"/>
      <c r="K14" s="265"/>
      <c r="L14" s="61" t="s">
        <v>39</v>
      </c>
      <c r="M14" s="266">
        <f>G9</f>
        <v>2.85</v>
      </c>
      <c r="N14" s="266"/>
      <c r="O14" s="40" t="s">
        <v>24</v>
      </c>
      <c r="P14" s="40"/>
      <c r="Q14" s="40"/>
      <c r="R14" s="40"/>
      <c r="S14" s="40"/>
      <c r="T14" s="40"/>
      <c r="U14" s="40"/>
      <c r="V14" s="40"/>
      <c r="W14" s="40"/>
      <c r="X14" s="61" t="s">
        <v>26</v>
      </c>
      <c r="Y14" s="269">
        <f>I14/M14</f>
        <v>3431.2280701754385</v>
      </c>
      <c r="Z14" s="235"/>
      <c r="AA14" s="40"/>
      <c r="AB14" s="40"/>
      <c r="AC14" s="40"/>
      <c r="AD14" s="41"/>
      <c r="AE14" s="245"/>
      <c r="AF14" s="261"/>
      <c r="AG14" s="261"/>
      <c r="AH14" s="246"/>
      <c r="AI14" s="218"/>
      <c r="AJ14" s="264"/>
      <c r="AK14" s="264"/>
      <c r="AL14" s="233"/>
      <c r="AM14" s="228">
        <f>Y14</f>
        <v>3431.2280701754385</v>
      </c>
      <c r="AN14" s="269"/>
      <c r="AO14" s="269"/>
      <c r="AP14" s="229"/>
      <c r="AQ14" s="228">
        <f>AE14+AI14+AM14</f>
        <v>3431.2280701754385</v>
      </c>
      <c r="AR14" s="269"/>
      <c r="AS14" s="269"/>
      <c r="AT14" s="229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257"/>
      <c r="Z15" s="265"/>
      <c r="AA15" s="40"/>
      <c r="AB15" s="40"/>
      <c r="AC15" s="40"/>
      <c r="AD15" s="41"/>
      <c r="AE15" s="245"/>
      <c r="AF15" s="261"/>
      <c r="AG15" s="261"/>
      <c r="AH15" s="246"/>
      <c r="AI15" s="218"/>
      <c r="AJ15" s="264"/>
      <c r="AK15" s="264"/>
      <c r="AL15" s="233"/>
      <c r="AM15" s="218"/>
      <c r="AN15" s="264"/>
      <c r="AO15" s="264"/>
      <c r="AP15" s="233"/>
      <c r="AQ15" s="228"/>
      <c r="AR15" s="269"/>
      <c r="AS15" s="269"/>
      <c r="AT15" s="229"/>
      <c r="AU15" s="39"/>
      <c r="AV15" s="40"/>
      <c r="AW15" s="40"/>
      <c r="AX15" s="40"/>
      <c r="AY15" s="48"/>
    </row>
    <row r="16" spans="1:51" ht="12">
      <c r="A16" s="60"/>
      <c r="B16" s="40"/>
      <c r="C16" s="40"/>
      <c r="D16" s="40" t="s">
        <v>41</v>
      </c>
      <c r="E16" s="40" t="s">
        <v>143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245"/>
      <c r="AF16" s="261"/>
      <c r="AG16" s="261"/>
      <c r="AH16" s="246"/>
      <c r="AI16" s="218"/>
      <c r="AJ16" s="264"/>
      <c r="AK16" s="264"/>
      <c r="AL16" s="233"/>
      <c r="AM16" s="218"/>
      <c r="AN16" s="264"/>
      <c r="AO16" s="264"/>
      <c r="AP16" s="233"/>
      <c r="AQ16" s="228"/>
      <c r="AR16" s="269"/>
      <c r="AS16" s="269"/>
      <c r="AT16" s="229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 t="s">
        <v>140</v>
      </c>
      <c r="F17" s="40"/>
      <c r="G17" s="40"/>
      <c r="H17" s="40"/>
      <c r="I17" s="263">
        <f>장비비!AE78</f>
        <v>22478</v>
      </c>
      <c r="J17" s="264"/>
      <c r="K17" s="265"/>
      <c r="L17" s="61" t="s">
        <v>39</v>
      </c>
      <c r="M17" s="266">
        <f>G6</f>
        <v>2.85</v>
      </c>
      <c r="N17" s="266"/>
      <c r="O17" s="40" t="s">
        <v>24</v>
      </c>
      <c r="P17" s="40"/>
      <c r="Q17" s="40"/>
      <c r="R17" s="40"/>
      <c r="S17" s="40"/>
      <c r="T17" s="40"/>
      <c r="U17" s="40"/>
      <c r="V17" s="40"/>
      <c r="W17" s="40"/>
      <c r="X17" s="61" t="s">
        <v>26</v>
      </c>
      <c r="Y17" s="269">
        <f>I17/M17</f>
        <v>7887.017543859649</v>
      </c>
      <c r="Z17" s="235"/>
      <c r="AA17" s="40"/>
      <c r="AB17" s="40"/>
      <c r="AC17" s="40"/>
      <c r="AD17" s="41"/>
      <c r="AE17" s="225">
        <f>Y17</f>
        <v>7887.017543859649</v>
      </c>
      <c r="AF17" s="226"/>
      <c r="AG17" s="226"/>
      <c r="AH17" s="227"/>
      <c r="AI17" s="218"/>
      <c r="AJ17" s="264"/>
      <c r="AK17" s="264"/>
      <c r="AL17" s="233"/>
      <c r="AM17" s="218"/>
      <c r="AN17" s="264"/>
      <c r="AO17" s="264"/>
      <c r="AP17" s="233"/>
      <c r="AQ17" s="228">
        <f>AE17+AI17+AM17</f>
        <v>7887.017543859649</v>
      </c>
      <c r="AR17" s="269"/>
      <c r="AS17" s="269"/>
      <c r="AT17" s="229"/>
      <c r="AU17" s="39"/>
      <c r="AV17" s="40"/>
      <c r="AW17" s="40"/>
      <c r="AX17" s="40"/>
      <c r="AY17" s="48"/>
    </row>
    <row r="18" spans="1:51" ht="12">
      <c r="A18" s="60"/>
      <c r="B18" s="40"/>
      <c r="C18" s="40"/>
      <c r="D18" s="40"/>
      <c r="E18" s="40" t="s">
        <v>141</v>
      </c>
      <c r="F18" s="40"/>
      <c r="G18" s="40"/>
      <c r="H18" s="40"/>
      <c r="I18" s="263">
        <f>장비비!AI78</f>
        <v>30529</v>
      </c>
      <c r="J18" s="264"/>
      <c r="K18" s="265"/>
      <c r="L18" s="61" t="s">
        <v>39</v>
      </c>
      <c r="M18" s="266">
        <f>G6</f>
        <v>2.85</v>
      </c>
      <c r="N18" s="266"/>
      <c r="O18" s="40" t="s">
        <v>24</v>
      </c>
      <c r="P18" s="40"/>
      <c r="Q18" s="40"/>
      <c r="R18" s="40"/>
      <c r="S18" s="40"/>
      <c r="T18" s="40"/>
      <c r="U18" s="40"/>
      <c r="V18" s="40"/>
      <c r="W18" s="40"/>
      <c r="X18" s="61" t="s">
        <v>26</v>
      </c>
      <c r="Y18" s="269">
        <f>I18/M18</f>
        <v>10711.929824561403</v>
      </c>
      <c r="Z18" s="235"/>
      <c r="AA18" s="40"/>
      <c r="AB18" s="40"/>
      <c r="AC18" s="40"/>
      <c r="AD18" s="41"/>
      <c r="AE18" s="245"/>
      <c r="AF18" s="261"/>
      <c r="AG18" s="261"/>
      <c r="AH18" s="246"/>
      <c r="AI18" s="228">
        <f>Y18</f>
        <v>10711.929824561403</v>
      </c>
      <c r="AJ18" s="264"/>
      <c r="AK18" s="264"/>
      <c r="AL18" s="233"/>
      <c r="AM18" s="218"/>
      <c r="AN18" s="264"/>
      <c r="AO18" s="264"/>
      <c r="AP18" s="233"/>
      <c r="AQ18" s="228">
        <f>AE18+AI18+AM18</f>
        <v>10711.929824561403</v>
      </c>
      <c r="AR18" s="269"/>
      <c r="AS18" s="269"/>
      <c r="AT18" s="229"/>
      <c r="AU18" s="39"/>
      <c r="AV18" s="40"/>
      <c r="AW18" s="40"/>
      <c r="AX18" s="40"/>
      <c r="AY18" s="48"/>
    </row>
    <row r="19" spans="1:51" ht="12">
      <c r="A19" s="60"/>
      <c r="B19" s="40"/>
      <c r="C19" s="40"/>
      <c r="D19" s="40"/>
      <c r="E19" s="40" t="s">
        <v>142</v>
      </c>
      <c r="F19" s="40"/>
      <c r="G19" s="40"/>
      <c r="H19" s="40"/>
      <c r="I19" s="263">
        <f>장비비!AM78</f>
        <v>27429</v>
      </c>
      <c r="J19" s="264"/>
      <c r="K19" s="265"/>
      <c r="L19" s="61" t="s">
        <v>39</v>
      </c>
      <c r="M19" s="266">
        <f>G6</f>
        <v>2.85</v>
      </c>
      <c r="N19" s="266"/>
      <c r="O19" s="40" t="s">
        <v>24</v>
      </c>
      <c r="P19" s="40"/>
      <c r="Q19" s="40"/>
      <c r="R19" s="40"/>
      <c r="S19" s="40"/>
      <c r="T19" s="40"/>
      <c r="U19" s="40"/>
      <c r="V19" s="40"/>
      <c r="W19" s="40"/>
      <c r="X19" s="61" t="s">
        <v>26</v>
      </c>
      <c r="Y19" s="269">
        <f>I19/M19</f>
        <v>9624.21052631579</v>
      </c>
      <c r="Z19" s="235"/>
      <c r="AA19" s="40"/>
      <c r="AB19" s="40"/>
      <c r="AC19" s="40"/>
      <c r="AD19" s="41"/>
      <c r="AE19" s="245"/>
      <c r="AF19" s="261"/>
      <c r="AG19" s="261"/>
      <c r="AH19" s="246"/>
      <c r="AI19" s="218"/>
      <c r="AJ19" s="264"/>
      <c r="AK19" s="264"/>
      <c r="AL19" s="233"/>
      <c r="AM19" s="228">
        <f>Y19</f>
        <v>9624.21052631579</v>
      </c>
      <c r="AN19" s="264"/>
      <c r="AO19" s="264"/>
      <c r="AP19" s="233"/>
      <c r="AQ19" s="228">
        <f>AE19+AI19+AM19</f>
        <v>9624.21052631579</v>
      </c>
      <c r="AR19" s="269"/>
      <c r="AS19" s="269"/>
      <c r="AT19" s="229"/>
      <c r="AU19" s="39"/>
      <c r="AV19" s="40"/>
      <c r="AW19" s="40"/>
      <c r="AX19" s="40"/>
      <c r="AY19" s="48"/>
    </row>
    <row r="20" spans="1:51" ht="12">
      <c r="A20" s="6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68"/>
      <c r="Z20" s="65"/>
      <c r="AA20" s="40"/>
      <c r="AB20" s="40"/>
      <c r="AC20" s="40"/>
      <c r="AD20" s="41"/>
      <c r="AE20" s="245"/>
      <c r="AF20" s="261"/>
      <c r="AG20" s="261"/>
      <c r="AH20" s="246"/>
      <c r="AI20" s="218"/>
      <c r="AJ20" s="264"/>
      <c r="AK20" s="264"/>
      <c r="AL20" s="233"/>
      <c r="AM20" s="218"/>
      <c r="AN20" s="264"/>
      <c r="AO20" s="264"/>
      <c r="AP20" s="233"/>
      <c r="AQ20" s="286"/>
      <c r="AR20" s="264"/>
      <c r="AS20" s="264"/>
      <c r="AT20" s="233"/>
      <c r="AU20" s="39"/>
      <c r="AV20" s="40"/>
      <c r="AW20" s="40"/>
      <c r="AX20" s="40"/>
      <c r="AY20" s="48"/>
    </row>
    <row r="21" spans="1:51" ht="14.25">
      <c r="A21" s="60"/>
      <c r="B21" s="40"/>
      <c r="C21" s="40"/>
      <c r="D21" s="40" t="s">
        <v>129</v>
      </c>
      <c r="E21" s="40" t="s">
        <v>160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7"/>
      <c r="Z21" s="265"/>
      <c r="AA21" s="40"/>
      <c r="AB21" s="40"/>
      <c r="AC21" s="40"/>
      <c r="AD21" s="41"/>
      <c r="AE21" s="245"/>
      <c r="AF21" s="261"/>
      <c r="AG21" s="261"/>
      <c r="AH21" s="246"/>
      <c r="AI21" s="218"/>
      <c r="AJ21" s="264"/>
      <c r="AK21" s="264"/>
      <c r="AL21" s="233"/>
      <c r="AM21" s="218"/>
      <c r="AN21" s="264"/>
      <c r="AO21" s="264"/>
      <c r="AP21" s="233"/>
      <c r="AQ21" s="286"/>
      <c r="AR21" s="264"/>
      <c r="AS21" s="264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/>
      <c r="D22" s="40"/>
      <c r="E22" s="40" t="s">
        <v>140</v>
      </c>
      <c r="F22" s="40"/>
      <c r="G22" s="40"/>
      <c r="H22" s="40"/>
      <c r="I22" s="263">
        <f>장비비!AE16</f>
        <v>19197</v>
      </c>
      <c r="J22" s="264"/>
      <c r="K22" s="265"/>
      <c r="L22" s="61" t="s">
        <v>39</v>
      </c>
      <c r="M22" s="266">
        <f>G6</f>
        <v>2.85</v>
      </c>
      <c r="N22" s="266"/>
      <c r="O22" s="40" t="s">
        <v>24</v>
      </c>
      <c r="P22" s="40"/>
      <c r="Q22" s="40"/>
      <c r="R22" s="40"/>
      <c r="S22" s="40"/>
      <c r="T22" s="40"/>
      <c r="U22" s="40"/>
      <c r="V22" s="40"/>
      <c r="W22" s="40"/>
      <c r="X22" s="61" t="s">
        <v>26</v>
      </c>
      <c r="Y22" s="269">
        <f>I22/M22</f>
        <v>6735.78947368421</v>
      </c>
      <c r="Z22" s="235"/>
      <c r="AA22" s="40"/>
      <c r="AB22" s="40"/>
      <c r="AC22" s="40"/>
      <c r="AD22" s="41"/>
      <c r="AE22" s="225">
        <f>Y22</f>
        <v>6735.78947368421</v>
      </c>
      <c r="AF22" s="226"/>
      <c r="AG22" s="226"/>
      <c r="AH22" s="227"/>
      <c r="AI22" s="218"/>
      <c r="AJ22" s="264"/>
      <c r="AK22" s="264"/>
      <c r="AL22" s="233"/>
      <c r="AM22" s="218"/>
      <c r="AN22" s="264"/>
      <c r="AO22" s="264"/>
      <c r="AP22" s="233"/>
      <c r="AQ22" s="228">
        <f>AE22+AI22+AM22</f>
        <v>6735.78947368421</v>
      </c>
      <c r="AR22" s="269"/>
      <c r="AS22" s="269"/>
      <c r="AT22" s="229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 t="s">
        <v>141</v>
      </c>
      <c r="F23" s="40"/>
      <c r="G23" s="40"/>
      <c r="H23" s="40"/>
      <c r="I23" s="263">
        <f>장비비!AI16</f>
        <v>16240</v>
      </c>
      <c r="J23" s="264"/>
      <c r="K23" s="265"/>
      <c r="L23" s="61" t="s">
        <v>39</v>
      </c>
      <c r="M23" s="266">
        <f>G6</f>
        <v>2.85</v>
      </c>
      <c r="N23" s="266"/>
      <c r="O23" s="40" t="s">
        <v>24</v>
      </c>
      <c r="P23" s="40"/>
      <c r="Q23" s="40"/>
      <c r="R23" s="40"/>
      <c r="S23" s="40"/>
      <c r="T23" s="40"/>
      <c r="U23" s="40"/>
      <c r="V23" s="40"/>
      <c r="W23" s="40"/>
      <c r="X23" s="61" t="s">
        <v>26</v>
      </c>
      <c r="Y23" s="269">
        <f>I23/M23</f>
        <v>5698.245614035088</v>
      </c>
      <c r="Z23" s="235"/>
      <c r="AA23" s="40"/>
      <c r="AB23" s="40"/>
      <c r="AC23" s="40"/>
      <c r="AD23" s="41"/>
      <c r="AE23" s="245"/>
      <c r="AF23" s="261"/>
      <c r="AG23" s="261"/>
      <c r="AH23" s="246"/>
      <c r="AI23" s="228">
        <f>Y23</f>
        <v>5698.245614035088</v>
      </c>
      <c r="AJ23" s="269"/>
      <c r="AK23" s="269"/>
      <c r="AL23" s="229"/>
      <c r="AM23" s="218"/>
      <c r="AN23" s="264"/>
      <c r="AO23" s="264"/>
      <c r="AP23" s="233"/>
      <c r="AQ23" s="228">
        <f>AE23+AI23+AM23</f>
        <v>5698.245614035088</v>
      </c>
      <c r="AR23" s="269"/>
      <c r="AS23" s="269"/>
      <c r="AT23" s="229"/>
      <c r="AU23" s="39"/>
      <c r="AV23" s="40"/>
      <c r="AW23" s="40"/>
      <c r="AX23" s="40"/>
      <c r="AY23" s="48"/>
    </row>
    <row r="24" spans="1:51" ht="12">
      <c r="A24" s="60"/>
      <c r="B24" s="40"/>
      <c r="C24" s="40"/>
      <c r="D24" s="40"/>
      <c r="E24" s="40" t="s">
        <v>142</v>
      </c>
      <c r="F24" s="40"/>
      <c r="G24" s="40"/>
      <c r="H24" s="40"/>
      <c r="I24" s="263">
        <f>장비비!AM16</f>
        <v>4864</v>
      </c>
      <c r="J24" s="264"/>
      <c r="K24" s="265"/>
      <c r="L24" s="61" t="s">
        <v>39</v>
      </c>
      <c r="M24" s="266">
        <f>G6</f>
        <v>2.85</v>
      </c>
      <c r="N24" s="266"/>
      <c r="O24" s="40" t="s">
        <v>24</v>
      </c>
      <c r="P24" s="40"/>
      <c r="Q24" s="40"/>
      <c r="R24" s="40"/>
      <c r="S24" s="40"/>
      <c r="T24" s="40"/>
      <c r="U24" s="40"/>
      <c r="V24" s="40"/>
      <c r="W24" s="40"/>
      <c r="X24" s="61" t="s">
        <v>26</v>
      </c>
      <c r="Y24" s="269">
        <f>I24/M24</f>
        <v>1706.6666666666665</v>
      </c>
      <c r="Z24" s="235"/>
      <c r="AA24" s="40"/>
      <c r="AB24" s="40"/>
      <c r="AC24" s="40"/>
      <c r="AD24" s="41"/>
      <c r="AE24" s="245"/>
      <c r="AF24" s="261"/>
      <c r="AG24" s="261"/>
      <c r="AH24" s="246"/>
      <c r="AI24" s="218"/>
      <c r="AJ24" s="264"/>
      <c r="AK24" s="264"/>
      <c r="AL24" s="233"/>
      <c r="AM24" s="228">
        <f>Y24</f>
        <v>1706.6666666666665</v>
      </c>
      <c r="AN24" s="269"/>
      <c r="AO24" s="269"/>
      <c r="AP24" s="229"/>
      <c r="AQ24" s="228">
        <f>AE24+AI24+AM24</f>
        <v>1706.6666666666665</v>
      </c>
      <c r="AR24" s="269"/>
      <c r="AS24" s="269"/>
      <c r="AT24" s="229"/>
      <c r="AU24" s="39"/>
      <c r="AV24" s="40"/>
      <c r="AW24" s="40"/>
      <c r="AX24" s="40"/>
      <c r="AY24" s="48"/>
    </row>
    <row r="25" spans="1:51" ht="12">
      <c r="A25" s="60"/>
      <c r="B25" s="40"/>
      <c r="C25" s="40"/>
      <c r="D25" s="40"/>
      <c r="E25" s="40"/>
      <c r="F25" s="40"/>
      <c r="G25" s="40"/>
      <c r="H25" s="40"/>
      <c r="I25" s="64"/>
      <c r="J25" s="40"/>
      <c r="K25" s="65"/>
      <c r="L25" s="61"/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7"/>
      <c r="Z25" s="265"/>
      <c r="AA25" s="40"/>
      <c r="AB25" s="40"/>
      <c r="AC25" s="40"/>
      <c r="AD25" s="41"/>
      <c r="AE25" s="245"/>
      <c r="AF25" s="261"/>
      <c r="AG25" s="261"/>
      <c r="AH25" s="246"/>
      <c r="AI25" s="218"/>
      <c r="AJ25" s="264"/>
      <c r="AK25" s="264"/>
      <c r="AL25" s="233"/>
      <c r="AM25" s="218"/>
      <c r="AN25" s="264"/>
      <c r="AO25" s="264"/>
      <c r="AP25" s="233"/>
      <c r="AQ25" s="286"/>
      <c r="AR25" s="264"/>
      <c r="AS25" s="264"/>
      <c r="AT25" s="233"/>
      <c r="AU25" s="39"/>
      <c r="AV25" s="40"/>
      <c r="AW25" s="40"/>
      <c r="AX25" s="40"/>
      <c r="AY25" s="48"/>
    </row>
    <row r="26" spans="1:51" ht="12">
      <c r="A26" s="60"/>
      <c r="B26" s="40"/>
      <c r="C26" s="40"/>
      <c r="D26" s="40" t="s">
        <v>47</v>
      </c>
      <c r="E26" s="40" t="s">
        <v>161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57"/>
      <c r="Z26" s="265"/>
      <c r="AA26" s="40"/>
      <c r="AB26" s="40"/>
      <c r="AC26" s="40"/>
      <c r="AD26" s="41"/>
      <c r="AE26" s="245"/>
      <c r="AF26" s="261"/>
      <c r="AG26" s="261"/>
      <c r="AH26" s="246"/>
      <c r="AI26" s="218"/>
      <c r="AJ26" s="264"/>
      <c r="AK26" s="264"/>
      <c r="AL26" s="233"/>
      <c r="AM26" s="218"/>
      <c r="AN26" s="264"/>
      <c r="AO26" s="264"/>
      <c r="AP26" s="233"/>
      <c r="AQ26" s="286"/>
      <c r="AR26" s="264"/>
      <c r="AS26" s="264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 t="s">
        <v>142</v>
      </c>
      <c r="F27" s="40"/>
      <c r="G27" s="40"/>
      <c r="H27" s="40"/>
      <c r="I27" s="263">
        <f>장비비!AM62</f>
        <v>54</v>
      </c>
      <c r="J27" s="264"/>
      <c r="K27" s="265"/>
      <c r="L27" s="61" t="s">
        <v>39</v>
      </c>
      <c r="M27" s="266">
        <f>G6</f>
        <v>2.85</v>
      </c>
      <c r="N27" s="266"/>
      <c r="O27" s="40" t="s">
        <v>24</v>
      </c>
      <c r="P27" s="40"/>
      <c r="Q27" s="40"/>
      <c r="R27" s="40"/>
      <c r="S27" s="40"/>
      <c r="T27" s="40"/>
      <c r="U27" s="40"/>
      <c r="V27" s="40"/>
      <c r="W27" s="40"/>
      <c r="X27" s="61" t="s">
        <v>26</v>
      </c>
      <c r="Y27" s="269">
        <f>I27/M27</f>
        <v>18.94736842105263</v>
      </c>
      <c r="Z27" s="235"/>
      <c r="AA27" s="40"/>
      <c r="AB27" s="40"/>
      <c r="AC27" s="40"/>
      <c r="AD27" s="41"/>
      <c r="AE27" s="245"/>
      <c r="AF27" s="261"/>
      <c r="AG27" s="261"/>
      <c r="AH27" s="246"/>
      <c r="AI27" s="218"/>
      <c r="AJ27" s="264"/>
      <c r="AK27" s="264"/>
      <c r="AL27" s="233"/>
      <c r="AM27" s="228">
        <f>Y27</f>
        <v>18.94736842105263</v>
      </c>
      <c r="AN27" s="269"/>
      <c r="AO27" s="269"/>
      <c r="AP27" s="229"/>
      <c r="AQ27" s="228">
        <f>AE27+AI27+AM27</f>
        <v>18.94736842105263</v>
      </c>
      <c r="AR27" s="269"/>
      <c r="AS27" s="269"/>
      <c r="AT27" s="229"/>
      <c r="AU27" s="39"/>
      <c r="AV27" s="40"/>
      <c r="AW27" s="40"/>
      <c r="AX27" s="40"/>
      <c r="AY27" s="48"/>
    </row>
    <row r="28" spans="1:51" ht="12">
      <c r="A28" s="60"/>
      <c r="B28" s="40"/>
      <c r="C28" s="40"/>
      <c r="D28" s="40"/>
      <c r="E28" s="40"/>
      <c r="F28" s="40"/>
      <c r="G28" s="40"/>
      <c r="H28" s="40"/>
      <c r="I28" s="64"/>
      <c r="J28" s="40"/>
      <c r="K28" s="65"/>
      <c r="L28" s="61"/>
      <c r="M28" s="66"/>
      <c r="N28" s="66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57"/>
      <c r="Z28" s="265"/>
      <c r="AA28" s="40"/>
      <c r="AB28" s="40"/>
      <c r="AC28" s="40"/>
      <c r="AD28" s="41"/>
      <c r="AE28" s="245"/>
      <c r="AF28" s="261"/>
      <c r="AG28" s="261"/>
      <c r="AH28" s="246"/>
      <c r="AI28" s="218"/>
      <c r="AJ28" s="264"/>
      <c r="AK28" s="264"/>
      <c r="AL28" s="233"/>
      <c r="AM28" s="218"/>
      <c r="AN28" s="264"/>
      <c r="AO28" s="264"/>
      <c r="AP28" s="233"/>
      <c r="AQ28" s="286"/>
      <c r="AR28" s="264"/>
      <c r="AS28" s="264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57"/>
      <c r="Z29" s="265"/>
      <c r="AA29" s="40"/>
      <c r="AB29" s="40"/>
      <c r="AC29" s="40"/>
      <c r="AD29" s="41"/>
      <c r="AE29" s="245"/>
      <c r="AF29" s="261"/>
      <c r="AG29" s="261"/>
      <c r="AH29" s="246"/>
      <c r="AI29" s="218"/>
      <c r="AJ29" s="264"/>
      <c r="AK29" s="264"/>
      <c r="AL29" s="233"/>
      <c r="AM29" s="218"/>
      <c r="AN29" s="264"/>
      <c r="AO29" s="264"/>
      <c r="AP29" s="233"/>
      <c r="AQ29" s="286"/>
      <c r="AR29" s="264"/>
      <c r="AS29" s="264"/>
      <c r="AT29" s="233"/>
      <c r="AU29" s="39"/>
      <c r="AV29" s="40"/>
      <c r="AW29" s="40"/>
      <c r="AX29" s="40"/>
      <c r="AY29" s="48"/>
    </row>
    <row r="30" spans="1:51" ht="12">
      <c r="A30" s="60"/>
      <c r="B30" s="40"/>
      <c r="C30" s="40"/>
      <c r="D30" s="40" t="s">
        <v>138</v>
      </c>
      <c r="E30" s="40" t="s">
        <v>150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7"/>
      <c r="Z30" s="265"/>
      <c r="AA30" s="40"/>
      <c r="AB30" s="40"/>
      <c r="AC30" s="40"/>
      <c r="AD30" s="41"/>
      <c r="AE30" s="245"/>
      <c r="AF30" s="261"/>
      <c r="AG30" s="261"/>
      <c r="AH30" s="246"/>
      <c r="AI30" s="218"/>
      <c r="AJ30" s="264"/>
      <c r="AK30" s="264"/>
      <c r="AL30" s="233"/>
      <c r="AM30" s="218"/>
      <c r="AN30" s="264"/>
      <c r="AO30" s="264"/>
      <c r="AP30" s="233"/>
      <c r="AQ30" s="286"/>
      <c r="AR30" s="264"/>
      <c r="AS30" s="264"/>
      <c r="AT30" s="233"/>
      <c r="AU30" s="40"/>
      <c r="AV30" s="40"/>
      <c r="AW30" s="40"/>
      <c r="AX30" s="40"/>
      <c r="AY30" s="48"/>
    </row>
    <row r="31" spans="1:51" ht="12">
      <c r="A31" s="60"/>
      <c r="B31" s="40"/>
      <c r="C31" s="40"/>
      <c r="D31" s="40"/>
      <c r="E31" s="40" t="s">
        <v>49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7"/>
      <c r="Z31" s="265"/>
      <c r="AA31" s="40"/>
      <c r="AB31" s="40"/>
      <c r="AC31" s="40"/>
      <c r="AD31" s="41"/>
      <c r="AE31" s="245"/>
      <c r="AF31" s="261"/>
      <c r="AG31" s="261"/>
      <c r="AH31" s="246"/>
      <c r="AI31" s="218"/>
      <c r="AJ31" s="264"/>
      <c r="AK31" s="264"/>
      <c r="AL31" s="233"/>
      <c r="AM31" s="218"/>
      <c r="AN31" s="264"/>
      <c r="AO31" s="264"/>
      <c r="AP31" s="233"/>
      <c r="AQ31" s="286"/>
      <c r="AR31" s="264"/>
      <c r="AS31" s="264"/>
      <c r="AT31" s="233"/>
      <c r="AU31" s="49" t="s">
        <v>162</v>
      </c>
      <c r="AV31" s="51"/>
      <c r="AW31" s="51"/>
      <c r="AX31" s="40"/>
      <c r="AY31" s="53"/>
    </row>
    <row r="32" spans="1:51" ht="12">
      <c r="A32" s="60"/>
      <c r="B32" s="40"/>
      <c r="C32" s="40"/>
      <c r="D32" s="40"/>
      <c r="E32" s="40"/>
      <c r="F32" s="40"/>
      <c r="G32" s="40"/>
      <c r="H32" s="40"/>
      <c r="I32" s="263">
        <f>재료비!D15</f>
        <v>410000</v>
      </c>
      <c r="J32" s="264"/>
      <c r="K32" s="265"/>
      <c r="L32" s="40" t="s">
        <v>163</v>
      </c>
      <c r="M32" s="306">
        <f>AW32</f>
        <v>0.0036</v>
      </c>
      <c r="N32" s="306"/>
      <c r="O32" s="40" t="s">
        <v>164</v>
      </c>
      <c r="P32" s="40"/>
      <c r="Q32" s="40"/>
      <c r="R32" s="40"/>
      <c r="S32" s="40"/>
      <c r="T32" s="40"/>
      <c r="U32" s="40"/>
      <c r="V32" s="40"/>
      <c r="W32" s="40"/>
      <c r="X32" s="61" t="s">
        <v>26</v>
      </c>
      <c r="Y32" s="269">
        <f>I32*M32</f>
        <v>1476</v>
      </c>
      <c r="Z32" s="235"/>
      <c r="AA32" s="40"/>
      <c r="AB32" s="40"/>
      <c r="AC32" s="40"/>
      <c r="AD32" s="41"/>
      <c r="AE32" s="225">
        <f>Y32</f>
        <v>1476</v>
      </c>
      <c r="AF32" s="226"/>
      <c r="AG32" s="226"/>
      <c r="AH32" s="227"/>
      <c r="AI32" s="218"/>
      <c r="AJ32" s="264"/>
      <c r="AK32" s="264"/>
      <c r="AL32" s="233"/>
      <c r="AM32" s="218"/>
      <c r="AN32" s="264"/>
      <c r="AO32" s="264"/>
      <c r="AP32" s="233"/>
      <c r="AQ32" s="228">
        <f>AE32+AI32+AM32</f>
        <v>1476</v>
      </c>
      <c r="AR32" s="269"/>
      <c r="AS32" s="269"/>
      <c r="AT32" s="229"/>
      <c r="AU32" s="49" t="s">
        <v>356</v>
      </c>
      <c r="AV32" s="51"/>
      <c r="AW32" s="54">
        <v>0.0036</v>
      </c>
      <c r="AX32" s="51" t="s">
        <v>102</v>
      </c>
      <c r="AY32" s="53"/>
    </row>
    <row r="33" spans="1:51" ht="12">
      <c r="A33" s="6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7"/>
      <c r="Z33" s="265"/>
      <c r="AA33" s="40"/>
      <c r="AB33" s="40"/>
      <c r="AC33" s="40"/>
      <c r="AD33" s="41"/>
      <c r="AE33" s="245"/>
      <c r="AF33" s="261"/>
      <c r="AG33" s="261"/>
      <c r="AH33" s="246"/>
      <c r="AI33" s="218"/>
      <c r="AJ33" s="264"/>
      <c r="AK33" s="264"/>
      <c r="AL33" s="233"/>
      <c r="AM33" s="218"/>
      <c r="AN33" s="264"/>
      <c r="AO33" s="264"/>
      <c r="AP33" s="233"/>
      <c r="AQ33" s="286"/>
      <c r="AR33" s="264"/>
      <c r="AS33" s="264"/>
      <c r="AT33" s="233"/>
      <c r="AU33" s="49"/>
      <c r="AV33" s="51"/>
      <c r="AW33" s="54"/>
      <c r="AX33" s="51"/>
      <c r="AY33" s="48"/>
    </row>
    <row r="34" spans="1:51" ht="12">
      <c r="A34" s="60"/>
      <c r="B34" s="40"/>
      <c r="C34" s="40"/>
      <c r="D34" s="40" t="s">
        <v>139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57"/>
      <c r="Z34" s="265"/>
      <c r="AA34" s="40"/>
      <c r="AB34" s="40"/>
      <c r="AC34" s="40"/>
      <c r="AD34" s="41"/>
      <c r="AE34" s="245"/>
      <c r="AF34" s="261"/>
      <c r="AG34" s="261"/>
      <c r="AH34" s="246"/>
      <c r="AI34" s="218"/>
      <c r="AJ34" s="264"/>
      <c r="AK34" s="264"/>
      <c r="AL34" s="233"/>
      <c r="AM34" s="218"/>
      <c r="AN34" s="264"/>
      <c r="AO34" s="264"/>
      <c r="AP34" s="233"/>
      <c r="AQ34" s="286"/>
      <c r="AR34" s="264"/>
      <c r="AS34" s="264"/>
      <c r="AT34" s="233"/>
      <c r="AU34" s="49" t="str">
        <f>토사!AU34</f>
        <v>표품 P.1143</v>
      </c>
      <c r="AV34" s="40"/>
      <c r="AW34" s="40"/>
      <c r="AX34" s="40"/>
      <c r="AY34" s="48"/>
    </row>
    <row r="35" spans="1:51" ht="12">
      <c r="A35" s="60"/>
      <c r="B35" s="40"/>
      <c r="C35" s="40"/>
      <c r="D35" s="40"/>
      <c r="E35" s="40" t="s">
        <v>165</v>
      </c>
      <c r="F35" s="40"/>
      <c r="G35" s="40"/>
      <c r="H35" s="40"/>
      <c r="I35" s="263">
        <f>인건비!M17</f>
        <v>123952</v>
      </c>
      <c r="J35" s="264"/>
      <c r="K35" s="265"/>
      <c r="L35" s="40" t="s">
        <v>163</v>
      </c>
      <c r="M35" s="276">
        <f>AW35</f>
        <v>0.036</v>
      </c>
      <c r="N35" s="276"/>
      <c r="O35" s="40"/>
      <c r="P35" s="40"/>
      <c r="Q35" s="40"/>
      <c r="R35" s="40"/>
      <c r="S35" s="40"/>
      <c r="T35" s="40"/>
      <c r="U35" s="40"/>
      <c r="V35" s="40"/>
      <c r="W35" s="40"/>
      <c r="X35" s="61" t="s">
        <v>26</v>
      </c>
      <c r="Y35" s="269">
        <f>I35*M35</f>
        <v>4462.272</v>
      </c>
      <c r="Z35" s="235"/>
      <c r="AA35" s="40"/>
      <c r="AB35" s="40"/>
      <c r="AC35" s="40"/>
      <c r="AD35" s="41"/>
      <c r="AE35" s="245"/>
      <c r="AF35" s="261"/>
      <c r="AG35" s="261"/>
      <c r="AH35" s="246"/>
      <c r="AI35" s="228">
        <f>Y35</f>
        <v>4462.272</v>
      </c>
      <c r="AJ35" s="269"/>
      <c r="AK35" s="269"/>
      <c r="AL35" s="229"/>
      <c r="AM35" s="218"/>
      <c r="AN35" s="264"/>
      <c r="AO35" s="264"/>
      <c r="AP35" s="233"/>
      <c r="AQ35" s="228">
        <f>AE35+AI35+AM35</f>
        <v>4462.272</v>
      </c>
      <c r="AR35" s="269"/>
      <c r="AS35" s="269"/>
      <c r="AT35" s="229"/>
      <c r="AU35" s="49" t="s">
        <v>357</v>
      </c>
      <c r="AV35" s="40"/>
      <c r="AW35" s="51">
        <v>0.036</v>
      </c>
      <c r="AX35" s="51" t="s">
        <v>72</v>
      </c>
      <c r="AY35" s="48"/>
    </row>
    <row r="36" spans="1:51" ht="12">
      <c r="A36" s="60"/>
      <c r="B36" s="40"/>
      <c r="C36" s="40"/>
      <c r="D36" s="40"/>
      <c r="E36" s="40" t="s">
        <v>166</v>
      </c>
      <c r="F36" s="40"/>
      <c r="G36" s="40"/>
      <c r="H36" s="40"/>
      <c r="I36" s="263">
        <f>인건비!M7</f>
        <v>77400</v>
      </c>
      <c r="J36" s="264"/>
      <c r="K36" s="265"/>
      <c r="L36" s="40" t="s">
        <v>163</v>
      </c>
      <c r="M36" s="276">
        <f>AW36</f>
        <v>0.103</v>
      </c>
      <c r="N36" s="276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26</v>
      </c>
      <c r="Y36" s="269">
        <f>I36*M36</f>
        <v>7972.2</v>
      </c>
      <c r="Z36" s="235"/>
      <c r="AA36" s="40"/>
      <c r="AB36" s="40"/>
      <c r="AC36" s="40"/>
      <c r="AD36" s="41"/>
      <c r="AE36" s="245"/>
      <c r="AF36" s="261"/>
      <c r="AG36" s="261"/>
      <c r="AH36" s="246"/>
      <c r="AI36" s="228">
        <f>Y36</f>
        <v>7972.2</v>
      </c>
      <c r="AJ36" s="269"/>
      <c r="AK36" s="269"/>
      <c r="AL36" s="229"/>
      <c r="AM36" s="218"/>
      <c r="AN36" s="264"/>
      <c r="AO36" s="264"/>
      <c r="AP36" s="233"/>
      <c r="AQ36" s="228">
        <f>AE36+AI36+AM36</f>
        <v>7972.2</v>
      </c>
      <c r="AR36" s="269"/>
      <c r="AS36" s="269"/>
      <c r="AT36" s="229"/>
      <c r="AU36" s="49"/>
      <c r="AV36" s="40"/>
      <c r="AW36" s="51">
        <v>0.103</v>
      </c>
      <c r="AX36" s="51" t="s">
        <v>72</v>
      </c>
      <c r="AY36" s="48"/>
    </row>
    <row r="37" spans="1:51" ht="12">
      <c r="A37" s="60"/>
      <c r="B37" s="40"/>
      <c r="C37" s="40"/>
      <c r="D37" s="40"/>
      <c r="E37" s="40" t="s">
        <v>167</v>
      </c>
      <c r="F37" s="40"/>
      <c r="G37" s="40"/>
      <c r="H37" s="40"/>
      <c r="I37" s="263">
        <f>인건비!M9</f>
        <v>70264</v>
      </c>
      <c r="J37" s="264"/>
      <c r="K37" s="265"/>
      <c r="L37" s="40" t="s">
        <v>163</v>
      </c>
      <c r="M37" s="276">
        <f>AW37</f>
        <v>0.069</v>
      </c>
      <c r="N37" s="276"/>
      <c r="O37" s="40"/>
      <c r="P37" s="40"/>
      <c r="Q37" s="40"/>
      <c r="R37" s="40"/>
      <c r="S37" s="40"/>
      <c r="T37" s="40"/>
      <c r="U37" s="40"/>
      <c r="V37" s="40"/>
      <c r="W37" s="40"/>
      <c r="X37" s="61" t="s">
        <v>26</v>
      </c>
      <c r="Y37" s="269">
        <f>I37*M37</f>
        <v>4848.216</v>
      </c>
      <c r="Z37" s="235"/>
      <c r="AA37" s="40"/>
      <c r="AB37" s="40"/>
      <c r="AC37" s="40"/>
      <c r="AD37" s="41"/>
      <c r="AE37" s="245"/>
      <c r="AF37" s="261"/>
      <c r="AG37" s="261"/>
      <c r="AH37" s="246"/>
      <c r="AI37" s="228">
        <f>Y37</f>
        <v>4848.216</v>
      </c>
      <c r="AJ37" s="269"/>
      <c r="AK37" s="269"/>
      <c r="AL37" s="229"/>
      <c r="AM37" s="218"/>
      <c r="AN37" s="264"/>
      <c r="AO37" s="264"/>
      <c r="AP37" s="233"/>
      <c r="AQ37" s="228">
        <f>AE37+AI37+AM37</f>
        <v>4848.216</v>
      </c>
      <c r="AR37" s="269"/>
      <c r="AS37" s="269"/>
      <c r="AT37" s="229"/>
      <c r="AU37" s="49"/>
      <c r="AV37" s="40"/>
      <c r="AW37" s="51">
        <v>0.069</v>
      </c>
      <c r="AX37" s="51" t="s">
        <v>72</v>
      </c>
      <c r="AY37" s="48"/>
    </row>
    <row r="38" spans="1:51" ht="12">
      <c r="A38" s="6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245"/>
      <c r="AF38" s="261"/>
      <c r="AG38" s="261"/>
      <c r="AH38" s="246"/>
      <c r="AI38" s="218"/>
      <c r="AJ38" s="264"/>
      <c r="AK38" s="264"/>
      <c r="AL38" s="233"/>
      <c r="AM38" s="218"/>
      <c r="AN38" s="264"/>
      <c r="AO38" s="264"/>
      <c r="AP38" s="233"/>
      <c r="AQ38" s="286"/>
      <c r="AR38" s="264"/>
      <c r="AS38" s="264"/>
      <c r="AT38" s="233"/>
      <c r="AU38" s="39"/>
      <c r="AV38" s="40"/>
      <c r="AW38" s="40"/>
      <c r="AX38" s="40"/>
      <c r="AY38" s="48"/>
    </row>
    <row r="39" spans="1:51" ht="12">
      <c r="A39" s="69"/>
      <c r="B39" s="33"/>
      <c r="C39" s="33"/>
      <c r="D39" s="33"/>
      <c r="E39" s="244" t="s">
        <v>168</v>
      </c>
      <c r="F39" s="244"/>
      <c r="G39" s="24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4"/>
      <c r="AE39" s="200">
        <f>SUM(AE13:AH37)</f>
        <v>16098.807017543859</v>
      </c>
      <c r="AF39" s="187"/>
      <c r="AG39" s="187"/>
      <c r="AH39" s="270"/>
      <c r="AI39" s="200">
        <f>SUM(AI13:AL37)</f>
        <v>42477.42484210526</v>
      </c>
      <c r="AJ39" s="187"/>
      <c r="AK39" s="187"/>
      <c r="AL39" s="294"/>
      <c r="AM39" s="200">
        <f>SUM(AM13:AP37)</f>
        <v>14781.052631578948</v>
      </c>
      <c r="AN39" s="187"/>
      <c r="AO39" s="187"/>
      <c r="AP39" s="294"/>
      <c r="AQ39" s="271">
        <f>AE39+AI39+AM39</f>
        <v>73357.28449122807</v>
      </c>
      <c r="AR39" s="272"/>
      <c r="AS39" s="272"/>
      <c r="AT39" s="273"/>
      <c r="AU39" s="32"/>
      <c r="AV39" s="33"/>
      <c r="AW39" s="33"/>
      <c r="AX39" s="33"/>
      <c r="AY39" s="55"/>
    </row>
    <row r="40" spans="1:51" ht="12">
      <c r="A40" s="69"/>
      <c r="B40" s="33"/>
      <c r="C40" s="33"/>
      <c r="D40" s="33"/>
      <c r="E40" s="244" t="s">
        <v>144</v>
      </c>
      <c r="F40" s="244"/>
      <c r="G40" s="244"/>
      <c r="H40" s="303"/>
      <c r="I40" s="303"/>
      <c r="J40" s="303"/>
      <c r="K40" s="33">
        <f>K44</f>
        <v>12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200">
        <f>AE39*K40</f>
        <v>193185.6842105263</v>
      </c>
      <c r="AF40" s="187"/>
      <c r="AG40" s="187"/>
      <c r="AH40" s="270"/>
      <c r="AI40" s="200">
        <f>AI39*K40</f>
        <v>509729.09810526314</v>
      </c>
      <c r="AJ40" s="187"/>
      <c r="AK40" s="187"/>
      <c r="AL40" s="270"/>
      <c r="AM40" s="200">
        <f>AM39*K40</f>
        <v>177372.6315789474</v>
      </c>
      <c r="AN40" s="187"/>
      <c r="AO40" s="187"/>
      <c r="AP40" s="270"/>
      <c r="AQ40" s="271">
        <f>SUM(AE40:AP40)</f>
        <v>880287.4138947369</v>
      </c>
      <c r="AR40" s="272"/>
      <c r="AS40" s="272"/>
      <c r="AT40" s="273"/>
      <c r="AU40" s="32"/>
      <c r="AV40" s="33"/>
      <c r="AW40" s="33"/>
      <c r="AX40" s="33"/>
      <c r="AY40" s="55"/>
    </row>
    <row r="41" spans="1:51" ht="12">
      <c r="A41" s="6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245"/>
      <c r="AF41" s="261"/>
      <c r="AG41" s="261"/>
      <c r="AH41" s="246"/>
      <c r="AI41" s="219"/>
      <c r="AJ41" s="220"/>
      <c r="AK41" s="220"/>
      <c r="AL41" s="221"/>
      <c r="AM41" s="219"/>
      <c r="AN41" s="220"/>
      <c r="AO41" s="220"/>
      <c r="AP41" s="221"/>
      <c r="AQ41" s="228"/>
      <c r="AR41" s="269"/>
      <c r="AS41" s="269"/>
      <c r="AT41" s="229"/>
      <c r="AU41" s="39"/>
      <c r="AV41" s="40"/>
      <c r="AW41" s="40"/>
      <c r="AX41" s="40"/>
      <c r="AY41" s="48"/>
    </row>
    <row r="42" spans="1:51" ht="12">
      <c r="A42" s="60"/>
      <c r="B42" s="40" t="s">
        <v>169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245"/>
      <c r="AF42" s="261"/>
      <c r="AG42" s="261"/>
      <c r="AH42" s="246"/>
      <c r="AI42" s="219"/>
      <c r="AJ42" s="220"/>
      <c r="AK42" s="220"/>
      <c r="AL42" s="221"/>
      <c r="AM42" s="219"/>
      <c r="AN42" s="220"/>
      <c r="AO42" s="220"/>
      <c r="AP42" s="221"/>
      <c r="AQ42" s="228"/>
      <c r="AR42" s="269"/>
      <c r="AS42" s="269"/>
      <c r="AT42" s="229"/>
      <c r="AU42" s="39"/>
      <c r="AV42" s="40"/>
      <c r="AW42" s="40"/>
      <c r="AX42" s="40"/>
      <c r="AY42" s="48"/>
    </row>
    <row r="43" spans="1:51" ht="12">
      <c r="A43" s="6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45"/>
      <c r="AF43" s="261"/>
      <c r="AG43" s="261"/>
      <c r="AH43" s="246"/>
      <c r="AI43" s="219"/>
      <c r="AJ43" s="220"/>
      <c r="AK43" s="220"/>
      <c r="AL43" s="221"/>
      <c r="AM43" s="219"/>
      <c r="AN43" s="220"/>
      <c r="AO43" s="220"/>
      <c r="AP43" s="221"/>
      <c r="AQ43" s="228"/>
      <c r="AR43" s="269"/>
      <c r="AS43" s="269"/>
      <c r="AT43" s="229"/>
      <c r="AU43" s="39"/>
      <c r="AV43" s="40"/>
      <c r="AW43" s="40"/>
      <c r="AX43" s="40"/>
      <c r="AY43" s="48"/>
    </row>
    <row r="44" spans="1:51" ht="12">
      <c r="A44" s="60"/>
      <c r="B44" s="40"/>
      <c r="C44" s="61" t="s">
        <v>170</v>
      </c>
      <c r="D44" s="40"/>
      <c r="E44" s="40"/>
      <c r="F44" s="40"/>
      <c r="G44" s="40"/>
      <c r="H44" s="40"/>
      <c r="I44" s="40"/>
      <c r="J44" s="40" t="s">
        <v>85</v>
      </c>
      <c r="K44" s="70">
        <v>12</v>
      </c>
      <c r="L44" s="40" t="s">
        <v>86</v>
      </c>
      <c r="M44" s="40"/>
      <c r="N44" s="40" t="s">
        <v>171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245"/>
      <c r="AF44" s="261"/>
      <c r="AG44" s="261"/>
      <c r="AH44" s="246"/>
      <c r="AI44" s="219"/>
      <c r="AJ44" s="220"/>
      <c r="AK44" s="220"/>
      <c r="AL44" s="221"/>
      <c r="AM44" s="219"/>
      <c r="AN44" s="220"/>
      <c r="AO44" s="220"/>
      <c r="AP44" s="221"/>
      <c r="AQ44" s="228"/>
      <c r="AR44" s="269"/>
      <c r="AS44" s="269"/>
      <c r="AT44" s="229"/>
      <c r="AU44" s="39"/>
      <c r="AV44" s="40"/>
      <c r="AW44" s="40"/>
      <c r="AX44" s="40"/>
      <c r="AY44" s="48"/>
    </row>
    <row r="45" spans="1:51" ht="12">
      <c r="A45" s="60"/>
      <c r="B45" s="40"/>
      <c r="C45" s="40"/>
      <c r="D45" s="40" t="s">
        <v>456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45"/>
      <c r="AF45" s="261"/>
      <c r="AG45" s="261"/>
      <c r="AH45" s="246"/>
      <c r="AI45" s="219"/>
      <c r="AJ45" s="220"/>
      <c r="AK45" s="220"/>
      <c r="AL45" s="221"/>
      <c r="AM45" s="219"/>
      <c r="AN45" s="220"/>
      <c r="AO45" s="220"/>
      <c r="AP45" s="221"/>
      <c r="AQ45" s="228"/>
      <c r="AR45" s="269"/>
      <c r="AS45" s="269"/>
      <c r="AT45" s="229"/>
      <c r="AU45" s="39"/>
      <c r="AV45" s="40"/>
      <c r="AW45" s="40"/>
      <c r="AX45" s="40"/>
      <c r="AY45" s="48"/>
    </row>
    <row r="46" spans="1:51" ht="12">
      <c r="A46" s="60"/>
      <c r="B46" s="40"/>
      <c r="C46" s="40"/>
      <c r="D46" s="40"/>
      <c r="E46" s="40" t="s">
        <v>140</v>
      </c>
      <c r="F46" s="40"/>
      <c r="G46" s="40"/>
      <c r="H46" s="40"/>
      <c r="I46" s="263">
        <f>재료비!D6</f>
        <v>498</v>
      </c>
      <c r="J46" s="264"/>
      <c r="K46" s="265"/>
      <c r="L46" s="40" t="s">
        <v>163</v>
      </c>
      <c r="M46" s="62">
        <f>AU47</f>
        <v>5.04</v>
      </c>
      <c r="N46" s="40" t="s">
        <v>163</v>
      </c>
      <c r="O46" s="40">
        <f>K44</f>
        <v>12</v>
      </c>
      <c r="P46" s="40"/>
      <c r="Q46" s="40"/>
      <c r="R46" s="40"/>
      <c r="S46" s="40"/>
      <c r="T46" s="40"/>
      <c r="U46" s="40"/>
      <c r="V46" s="40"/>
      <c r="W46" s="40"/>
      <c r="X46" s="61" t="s">
        <v>26</v>
      </c>
      <c r="Y46" s="269">
        <f>I46*M46*O46</f>
        <v>30119.04</v>
      </c>
      <c r="Z46" s="235"/>
      <c r="AA46" s="40"/>
      <c r="AB46" s="40"/>
      <c r="AC46" s="40"/>
      <c r="AD46" s="41"/>
      <c r="AE46" s="225">
        <f>Y46</f>
        <v>30119.04</v>
      </c>
      <c r="AF46" s="226"/>
      <c r="AG46" s="226"/>
      <c r="AH46" s="227"/>
      <c r="AI46" s="219"/>
      <c r="AJ46" s="220"/>
      <c r="AK46" s="220"/>
      <c r="AL46" s="221"/>
      <c r="AM46" s="219"/>
      <c r="AN46" s="220"/>
      <c r="AO46" s="220"/>
      <c r="AP46" s="221"/>
      <c r="AQ46" s="228">
        <f>AE46+AI46+AM46</f>
        <v>30119.04</v>
      </c>
      <c r="AR46" s="269"/>
      <c r="AS46" s="269"/>
      <c r="AT46" s="229"/>
      <c r="AU46" s="49" t="s">
        <v>172</v>
      </c>
      <c r="AV46" s="51"/>
      <c r="AW46" s="40"/>
      <c r="AX46" s="40"/>
      <c r="AY46" s="48"/>
    </row>
    <row r="47" spans="1:51" ht="12">
      <c r="A47" s="60"/>
      <c r="B47" s="40"/>
      <c r="C47" s="40"/>
      <c r="D47" s="40"/>
      <c r="E47" s="40"/>
      <c r="F47" s="40"/>
      <c r="G47" s="40"/>
      <c r="H47" s="40"/>
      <c r="I47" s="64"/>
      <c r="J47" s="40"/>
      <c r="K47" s="65"/>
      <c r="L47" s="40"/>
      <c r="M47" s="6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61"/>
      <c r="Y47" s="43"/>
      <c r="Z47" s="67"/>
      <c r="AA47" s="40"/>
      <c r="AB47" s="40"/>
      <c r="AC47" s="40"/>
      <c r="AD47" s="41"/>
      <c r="AE47" s="36"/>
      <c r="AF47" s="37"/>
      <c r="AG47" s="37"/>
      <c r="AH47" s="91"/>
      <c r="AI47" s="219"/>
      <c r="AJ47" s="220"/>
      <c r="AK47" s="220"/>
      <c r="AL47" s="221"/>
      <c r="AM47" s="219"/>
      <c r="AN47" s="220"/>
      <c r="AO47" s="220"/>
      <c r="AP47" s="221"/>
      <c r="AQ47" s="228"/>
      <c r="AR47" s="269"/>
      <c r="AS47" s="269"/>
      <c r="AT47" s="229"/>
      <c r="AU47" s="301">
        <v>5.04</v>
      </c>
      <c r="AV47" s="302"/>
      <c r="AW47" s="51" t="s">
        <v>467</v>
      </c>
      <c r="AX47" s="40"/>
      <c r="AY47" s="48"/>
    </row>
    <row r="48" spans="1:51" ht="12">
      <c r="A48" s="60"/>
      <c r="B48" s="40"/>
      <c r="C48" s="40"/>
      <c r="D48" s="40" t="s">
        <v>173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/>
      <c r="Y48" s="269"/>
      <c r="Z48" s="235"/>
      <c r="AA48" s="40"/>
      <c r="AB48" s="40"/>
      <c r="AC48" s="40"/>
      <c r="AD48" s="41"/>
      <c r="AE48" s="245"/>
      <c r="AF48" s="261"/>
      <c r="AG48" s="261"/>
      <c r="AH48" s="246"/>
      <c r="AI48" s="219"/>
      <c r="AJ48" s="220"/>
      <c r="AK48" s="220"/>
      <c r="AL48" s="221"/>
      <c r="AM48" s="219"/>
      <c r="AN48" s="220"/>
      <c r="AO48" s="220"/>
      <c r="AP48" s="221"/>
      <c r="AQ48" s="228"/>
      <c r="AR48" s="269"/>
      <c r="AS48" s="269"/>
      <c r="AT48" s="229"/>
      <c r="AU48" s="39"/>
      <c r="AV48" s="40"/>
      <c r="AW48" s="40"/>
      <c r="AX48" s="40"/>
      <c r="AY48" s="48"/>
    </row>
    <row r="49" spans="1:51" ht="12">
      <c r="A49" s="60"/>
      <c r="B49" s="40"/>
      <c r="C49" s="40"/>
      <c r="D49" s="40"/>
      <c r="E49" s="40" t="s">
        <v>140</v>
      </c>
      <c r="F49" s="40"/>
      <c r="G49" s="40"/>
      <c r="H49" s="40"/>
      <c r="I49" s="263">
        <f>재료비!D12</f>
        <v>265</v>
      </c>
      <c r="J49" s="264"/>
      <c r="K49" s="265"/>
      <c r="L49" s="40" t="s">
        <v>163</v>
      </c>
      <c r="M49" s="40">
        <f>K44</f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 t="s">
        <v>26</v>
      </c>
      <c r="Y49" s="269">
        <f>I49*M49</f>
        <v>3180</v>
      </c>
      <c r="Z49" s="235"/>
      <c r="AA49" s="40"/>
      <c r="AB49" s="40"/>
      <c r="AC49" s="40"/>
      <c r="AD49" s="41"/>
      <c r="AE49" s="225">
        <f>Y49</f>
        <v>3180</v>
      </c>
      <c r="AF49" s="226"/>
      <c r="AG49" s="226"/>
      <c r="AH49" s="227"/>
      <c r="AI49" s="219"/>
      <c r="AJ49" s="220"/>
      <c r="AK49" s="220"/>
      <c r="AL49" s="221"/>
      <c r="AM49" s="219"/>
      <c r="AN49" s="220"/>
      <c r="AO49" s="220"/>
      <c r="AP49" s="221"/>
      <c r="AQ49" s="228">
        <f>AE49+AI49+AM49</f>
        <v>3180</v>
      </c>
      <c r="AR49" s="269"/>
      <c r="AS49" s="269"/>
      <c r="AT49" s="229"/>
      <c r="AU49" s="39"/>
      <c r="AV49" s="40"/>
      <c r="AW49" s="40"/>
      <c r="AX49" s="40"/>
      <c r="AY49" s="48"/>
    </row>
    <row r="50" spans="1:51" ht="12">
      <c r="A50" s="60"/>
      <c r="B50" s="40"/>
      <c r="C50" s="40"/>
      <c r="D50" s="40"/>
      <c r="E50" s="40"/>
      <c r="F50" s="40"/>
      <c r="G50" s="40"/>
      <c r="H50" s="40"/>
      <c r="I50" s="64"/>
      <c r="J50" s="40"/>
      <c r="K50" s="6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/>
      <c r="Y50" s="43"/>
      <c r="Z50" s="67"/>
      <c r="AA50" s="40"/>
      <c r="AB50" s="40"/>
      <c r="AC50" s="40"/>
      <c r="AD50" s="41"/>
      <c r="AE50" s="36"/>
      <c r="AF50" s="37"/>
      <c r="AG50" s="37"/>
      <c r="AH50" s="91"/>
      <c r="AI50" s="219"/>
      <c r="AJ50" s="220"/>
      <c r="AK50" s="220"/>
      <c r="AL50" s="221"/>
      <c r="AM50" s="219"/>
      <c r="AN50" s="220"/>
      <c r="AO50" s="220"/>
      <c r="AP50" s="221"/>
      <c r="AQ50" s="228"/>
      <c r="AR50" s="269"/>
      <c r="AS50" s="269"/>
      <c r="AT50" s="229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 t="s">
        <v>174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9"/>
      <c r="Z51" s="235"/>
      <c r="AA51" s="40"/>
      <c r="AB51" s="40"/>
      <c r="AC51" s="40"/>
      <c r="AD51" s="41"/>
      <c r="AE51" s="245"/>
      <c r="AF51" s="261"/>
      <c r="AG51" s="261"/>
      <c r="AH51" s="246"/>
      <c r="AI51" s="219"/>
      <c r="AJ51" s="220"/>
      <c r="AK51" s="220"/>
      <c r="AL51" s="221"/>
      <c r="AM51" s="219"/>
      <c r="AN51" s="220"/>
      <c r="AO51" s="220"/>
      <c r="AP51" s="221"/>
      <c r="AQ51" s="228"/>
      <c r="AR51" s="269"/>
      <c r="AS51" s="269"/>
      <c r="AT51" s="229"/>
      <c r="AU51" s="39"/>
      <c r="AV51" s="40"/>
      <c r="AW51" s="40"/>
      <c r="AX51" s="40"/>
      <c r="AY51" s="48"/>
    </row>
    <row r="52" spans="1:51" ht="12">
      <c r="A52" s="60"/>
      <c r="B52" s="40"/>
      <c r="C52" s="40"/>
      <c r="D52" s="40"/>
      <c r="E52" s="40" t="s">
        <v>140</v>
      </c>
      <c r="F52" s="40"/>
      <c r="G52" s="40"/>
      <c r="H52" s="40"/>
      <c r="I52" s="263">
        <f>재료비!D7</f>
        <v>700</v>
      </c>
      <c r="J52" s="264"/>
      <c r="K52" s="265"/>
      <c r="L52" s="40" t="s">
        <v>163</v>
      </c>
      <c r="M52" s="40">
        <f>ROUNDDOWN(K44/2,0)</f>
        <v>6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 t="s">
        <v>26</v>
      </c>
      <c r="Y52" s="269">
        <f>I52*M52</f>
        <v>4200</v>
      </c>
      <c r="Z52" s="235"/>
      <c r="AA52" s="40"/>
      <c r="AB52" s="40"/>
      <c r="AC52" s="40"/>
      <c r="AD52" s="41"/>
      <c r="AE52" s="225">
        <f>Y52</f>
        <v>4200</v>
      </c>
      <c r="AF52" s="226"/>
      <c r="AG52" s="226"/>
      <c r="AH52" s="227"/>
      <c r="AI52" s="219"/>
      <c r="AJ52" s="220"/>
      <c r="AK52" s="220"/>
      <c r="AL52" s="221"/>
      <c r="AM52" s="219"/>
      <c r="AN52" s="220"/>
      <c r="AO52" s="220"/>
      <c r="AP52" s="221"/>
      <c r="AQ52" s="228">
        <f>AE52+AI52+AM52</f>
        <v>4200</v>
      </c>
      <c r="AR52" s="269"/>
      <c r="AS52" s="269"/>
      <c r="AT52" s="229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64"/>
      <c r="J53" s="40"/>
      <c r="K53" s="6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43"/>
      <c r="Z53" s="67"/>
      <c r="AA53" s="40"/>
      <c r="AB53" s="40"/>
      <c r="AC53" s="40"/>
      <c r="AD53" s="41"/>
      <c r="AE53" s="103"/>
      <c r="AF53" s="104"/>
      <c r="AG53" s="104"/>
      <c r="AH53" s="105"/>
      <c r="AI53" s="45"/>
      <c r="AJ53" s="46"/>
      <c r="AK53" s="46"/>
      <c r="AL53" s="47"/>
      <c r="AM53" s="45"/>
      <c r="AN53" s="46"/>
      <c r="AO53" s="46"/>
      <c r="AP53" s="47"/>
      <c r="AQ53" s="42"/>
      <c r="AR53" s="43"/>
      <c r="AS53" s="43"/>
      <c r="AT53" s="44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 t="s">
        <v>358</v>
      </c>
      <c r="E54" s="40"/>
      <c r="F54" s="40"/>
      <c r="G54" s="40"/>
      <c r="H54" s="40"/>
      <c r="I54" s="263">
        <f>AV54</f>
        <v>5000</v>
      </c>
      <c r="J54" s="264"/>
      <c r="K54" s="265"/>
      <c r="L54" s="40" t="s">
        <v>77</v>
      </c>
      <c r="M54" s="40">
        <v>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 t="s">
        <v>26</v>
      </c>
      <c r="Y54" s="269">
        <f>I54*M54</f>
        <v>5000</v>
      </c>
      <c r="Z54" s="235"/>
      <c r="AA54" s="40"/>
      <c r="AB54" s="40"/>
      <c r="AC54" s="40"/>
      <c r="AD54" s="41"/>
      <c r="AE54" s="225">
        <f>Y54</f>
        <v>5000</v>
      </c>
      <c r="AF54" s="226"/>
      <c r="AG54" s="226"/>
      <c r="AH54" s="283"/>
      <c r="AI54" s="45"/>
      <c r="AJ54" s="46"/>
      <c r="AK54" s="46"/>
      <c r="AL54" s="47"/>
      <c r="AM54" s="45"/>
      <c r="AN54" s="46"/>
      <c r="AO54" s="46"/>
      <c r="AP54" s="47"/>
      <c r="AQ54" s="42"/>
      <c r="AR54" s="43"/>
      <c r="AS54" s="43"/>
      <c r="AT54" s="44"/>
      <c r="AU54" s="49" t="s">
        <v>359</v>
      </c>
      <c r="AV54" s="282">
        <v>5000</v>
      </c>
      <c r="AW54" s="262"/>
      <c r="AX54" s="51" t="s">
        <v>360</v>
      </c>
      <c r="AY54" s="56" t="s">
        <v>361</v>
      </c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108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109"/>
      <c r="AV55" s="110"/>
      <c r="AW55" s="76"/>
      <c r="AX55" s="111"/>
      <c r="AY55" s="112"/>
    </row>
    <row r="56" spans="1:51" ht="12">
      <c r="A56" s="60"/>
      <c r="B56" s="40"/>
      <c r="C56" s="40"/>
      <c r="D56" s="40" t="s">
        <v>363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1"/>
      <c r="Y56" s="269"/>
      <c r="Z56" s="235"/>
      <c r="AA56" s="40"/>
      <c r="AB56" s="40"/>
      <c r="AC56" s="40"/>
      <c r="AD56" s="41"/>
      <c r="AE56" s="245"/>
      <c r="AF56" s="261"/>
      <c r="AG56" s="261"/>
      <c r="AH56" s="246"/>
      <c r="AI56" s="219"/>
      <c r="AJ56" s="220"/>
      <c r="AK56" s="220"/>
      <c r="AL56" s="221"/>
      <c r="AM56" s="219"/>
      <c r="AN56" s="220"/>
      <c r="AO56" s="220"/>
      <c r="AP56" s="221"/>
      <c r="AQ56" s="228"/>
      <c r="AR56" s="269"/>
      <c r="AS56" s="269"/>
      <c r="AT56" s="229"/>
      <c r="AU56" s="49" t="s">
        <v>175</v>
      </c>
      <c r="AV56" s="51" t="str">
        <f>토사!AV56</f>
        <v>표품p.1161</v>
      </c>
      <c r="AW56" s="51"/>
      <c r="AX56" s="51"/>
      <c r="AY56" s="48"/>
    </row>
    <row r="57" spans="1:51" ht="12">
      <c r="A57" s="60"/>
      <c r="B57" s="40"/>
      <c r="C57" s="40"/>
      <c r="D57" s="40"/>
      <c r="E57" s="40" t="s">
        <v>176</v>
      </c>
      <c r="F57" s="40"/>
      <c r="G57" s="40"/>
      <c r="H57" s="40"/>
      <c r="I57" s="216">
        <f>AU47</f>
        <v>5.04</v>
      </c>
      <c r="J57" s="203"/>
      <c r="K57" s="204"/>
      <c r="L57" s="61" t="s">
        <v>39</v>
      </c>
      <c r="M57" s="40">
        <v>1000</v>
      </c>
      <c r="N57" s="40" t="s">
        <v>163</v>
      </c>
      <c r="O57" s="40">
        <f>K44</f>
        <v>12</v>
      </c>
      <c r="P57" s="40" t="s">
        <v>163</v>
      </c>
      <c r="Q57" s="264">
        <f>AW58+AW61</f>
        <v>2.2</v>
      </c>
      <c r="R57" s="264"/>
      <c r="S57" s="40" t="s">
        <v>163</v>
      </c>
      <c r="T57" s="263">
        <f>인건비!M10</f>
        <v>55252</v>
      </c>
      <c r="U57" s="265"/>
      <c r="V57" s="265"/>
      <c r="W57" s="40"/>
      <c r="X57" s="61" t="s">
        <v>26</v>
      </c>
      <c r="Y57" s="269">
        <f>I57/M57*O57*Q57*T57</f>
        <v>7351.610112000002</v>
      </c>
      <c r="Z57" s="235"/>
      <c r="AA57" s="40"/>
      <c r="AB57" s="40"/>
      <c r="AC57" s="40"/>
      <c r="AD57" s="41"/>
      <c r="AE57" s="245"/>
      <c r="AF57" s="261"/>
      <c r="AG57" s="261"/>
      <c r="AH57" s="246"/>
      <c r="AI57" s="219">
        <f>Y57</f>
        <v>7351.610112000002</v>
      </c>
      <c r="AJ57" s="220"/>
      <c r="AK57" s="220"/>
      <c r="AL57" s="221"/>
      <c r="AM57" s="219"/>
      <c r="AN57" s="220"/>
      <c r="AO57" s="220"/>
      <c r="AP57" s="221"/>
      <c r="AQ57" s="228">
        <f>AE57+AI57+AM57</f>
        <v>7351.610112000002</v>
      </c>
      <c r="AR57" s="269"/>
      <c r="AS57" s="269"/>
      <c r="AT57" s="229"/>
      <c r="AU57" s="49" t="s">
        <v>14</v>
      </c>
      <c r="AV57" s="51"/>
      <c r="AW57" s="51">
        <f>토사!AW57</f>
        <v>1.4</v>
      </c>
      <c r="AX57" s="51" t="s">
        <v>177</v>
      </c>
      <c r="AY57" s="48"/>
    </row>
    <row r="58" spans="1:51" ht="12">
      <c r="A58" s="60"/>
      <c r="B58" s="40"/>
      <c r="C58" s="40"/>
      <c r="D58" s="40"/>
      <c r="E58" s="40" t="s">
        <v>178</v>
      </c>
      <c r="F58" s="40"/>
      <c r="G58" s="40"/>
      <c r="H58" s="40"/>
      <c r="I58" s="216">
        <f>AU47</f>
        <v>5.04</v>
      </c>
      <c r="J58" s="203"/>
      <c r="K58" s="204"/>
      <c r="L58" s="61" t="s">
        <v>39</v>
      </c>
      <c r="M58" s="40">
        <v>1000</v>
      </c>
      <c r="N58" s="40" t="s">
        <v>163</v>
      </c>
      <c r="O58" s="40">
        <f>K44</f>
        <v>12</v>
      </c>
      <c r="P58" s="40" t="s">
        <v>163</v>
      </c>
      <c r="Q58" s="264">
        <f>AW57+AW60</f>
        <v>3.8</v>
      </c>
      <c r="R58" s="264"/>
      <c r="S58" s="40" t="s">
        <v>163</v>
      </c>
      <c r="T58" s="263">
        <f>인건비!M18</f>
        <v>97389</v>
      </c>
      <c r="U58" s="265"/>
      <c r="V58" s="265"/>
      <c r="W58" s="40"/>
      <c r="X58" s="61" t="s">
        <v>26</v>
      </c>
      <c r="Y58" s="269">
        <f>I58/M58*O58*Q58*T58</f>
        <v>22382.329536</v>
      </c>
      <c r="Z58" s="235"/>
      <c r="AA58" s="40"/>
      <c r="AB58" s="40"/>
      <c r="AC58" s="40"/>
      <c r="AD58" s="41"/>
      <c r="AE58" s="245"/>
      <c r="AF58" s="261"/>
      <c r="AG58" s="261"/>
      <c r="AH58" s="246"/>
      <c r="AI58" s="219">
        <f>Y58</f>
        <v>22382.329536</v>
      </c>
      <c r="AJ58" s="220"/>
      <c r="AK58" s="220"/>
      <c r="AL58" s="221"/>
      <c r="AM58" s="219"/>
      <c r="AN58" s="220"/>
      <c r="AO58" s="220"/>
      <c r="AP58" s="221"/>
      <c r="AQ58" s="228">
        <f>AE58+AI58+AM58</f>
        <v>22382.329536</v>
      </c>
      <c r="AR58" s="269"/>
      <c r="AS58" s="269"/>
      <c r="AT58" s="229"/>
      <c r="AU58" s="49" t="s">
        <v>6</v>
      </c>
      <c r="AV58" s="51"/>
      <c r="AW58" s="51">
        <f>토사!AW58</f>
        <v>0.9</v>
      </c>
      <c r="AX58" s="51" t="s">
        <v>177</v>
      </c>
      <c r="AY58" s="48"/>
    </row>
    <row r="59" spans="1:51" ht="12">
      <c r="A59" s="6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61"/>
      <c r="Y59" s="192"/>
      <c r="Z59" s="193"/>
      <c r="AA59" s="40"/>
      <c r="AB59" s="40"/>
      <c r="AC59" s="40"/>
      <c r="AD59" s="41"/>
      <c r="AE59" s="245"/>
      <c r="AF59" s="261"/>
      <c r="AG59" s="261"/>
      <c r="AH59" s="246"/>
      <c r="AI59" s="219"/>
      <c r="AJ59" s="220"/>
      <c r="AK59" s="220"/>
      <c r="AL59" s="221"/>
      <c r="AM59" s="219"/>
      <c r="AN59" s="220"/>
      <c r="AO59" s="220"/>
      <c r="AP59" s="221"/>
      <c r="AQ59" s="228"/>
      <c r="AR59" s="269"/>
      <c r="AS59" s="269"/>
      <c r="AT59" s="229"/>
      <c r="AU59" s="49" t="s">
        <v>179</v>
      </c>
      <c r="AV59" s="51"/>
      <c r="AW59" s="51"/>
      <c r="AX59" s="51"/>
      <c r="AY59" s="48"/>
    </row>
    <row r="60" spans="1:51" ht="12">
      <c r="A60" s="60"/>
      <c r="B60" s="40"/>
      <c r="C60" s="40"/>
      <c r="D60" s="40" t="s">
        <v>364</v>
      </c>
      <c r="E60" s="40"/>
      <c r="F60" s="40"/>
      <c r="G60" s="40"/>
      <c r="H60" s="40"/>
      <c r="I60" s="40"/>
      <c r="J60" s="40"/>
      <c r="K60" s="40">
        <v>3</v>
      </c>
      <c r="L60" s="40" t="s">
        <v>28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1"/>
      <c r="Y60" s="192"/>
      <c r="Z60" s="193"/>
      <c r="AA60" s="40"/>
      <c r="AB60" s="40"/>
      <c r="AC60" s="40"/>
      <c r="AD60" s="41"/>
      <c r="AE60" s="245"/>
      <c r="AF60" s="261"/>
      <c r="AG60" s="261"/>
      <c r="AH60" s="246"/>
      <c r="AI60" s="219"/>
      <c r="AJ60" s="220"/>
      <c r="AK60" s="220"/>
      <c r="AL60" s="221"/>
      <c r="AM60" s="219"/>
      <c r="AN60" s="220"/>
      <c r="AO60" s="220"/>
      <c r="AP60" s="221"/>
      <c r="AQ60" s="228"/>
      <c r="AR60" s="269"/>
      <c r="AS60" s="269"/>
      <c r="AT60" s="229"/>
      <c r="AU60" s="49" t="s">
        <v>14</v>
      </c>
      <c r="AV60" s="51"/>
      <c r="AW60" s="51">
        <f>토사!AW60</f>
        <v>2.4</v>
      </c>
      <c r="AX60" s="51" t="s">
        <v>177</v>
      </c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216">
        <f>SUM(AE46:AH52)</f>
        <v>37499.04</v>
      </c>
      <c r="J61" s="203"/>
      <c r="K61" s="204"/>
      <c r="L61" s="40" t="s">
        <v>163</v>
      </c>
      <c r="M61" s="40">
        <f>K60/100</f>
        <v>0.03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 t="s">
        <v>26</v>
      </c>
      <c r="Y61" s="269">
        <f>I61*M61</f>
        <v>1124.9712</v>
      </c>
      <c r="Z61" s="235"/>
      <c r="AA61" s="40"/>
      <c r="AB61" s="40"/>
      <c r="AC61" s="40"/>
      <c r="AD61" s="41"/>
      <c r="AE61" s="225">
        <f>Y61</f>
        <v>1124.9712</v>
      </c>
      <c r="AF61" s="226"/>
      <c r="AG61" s="226"/>
      <c r="AH61" s="227"/>
      <c r="AI61" s="219"/>
      <c r="AJ61" s="220"/>
      <c r="AK61" s="220"/>
      <c r="AL61" s="221"/>
      <c r="AM61" s="219"/>
      <c r="AN61" s="220"/>
      <c r="AO61" s="220"/>
      <c r="AP61" s="221"/>
      <c r="AQ61" s="228">
        <f>AE61+AI61+AM61</f>
        <v>1124.9712</v>
      </c>
      <c r="AR61" s="269"/>
      <c r="AS61" s="269"/>
      <c r="AT61" s="229"/>
      <c r="AU61" s="49" t="s">
        <v>6</v>
      </c>
      <c r="AV61" s="51"/>
      <c r="AW61" s="51">
        <f>토사!AW61</f>
        <v>1.3</v>
      </c>
      <c r="AX61" s="51" t="s">
        <v>177</v>
      </c>
      <c r="AY61" s="48"/>
    </row>
    <row r="62" spans="1:51" ht="12">
      <c r="A62" s="6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9"/>
      <c r="Z62" s="235"/>
      <c r="AA62" s="40"/>
      <c r="AB62" s="40"/>
      <c r="AC62" s="40"/>
      <c r="AD62" s="41"/>
      <c r="AE62" s="245"/>
      <c r="AF62" s="261"/>
      <c r="AG62" s="261"/>
      <c r="AH62" s="246"/>
      <c r="AI62" s="219"/>
      <c r="AJ62" s="220"/>
      <c r="AK62" s="220"/>
      <c r="AL62" s="221"/>
      <c r="AM62" s="219"/>
      <c r="AN62" s="220"/>
      <c r="AO62" s="220"/>
      <c r="AP62" s="221"/>
      <c r="AQ62" s="228"/>
      <c r="AR62" s="269"/>
      <c r="AS62" s="269"/>
      <c r="AT62" s="229"/>
      <c r="AU62" s="39"/>
      <c r="AV62" s="40"/>
      <c r="AW62" s="40"/>
      <c r="AX62" s="40"/>
      <c r="AY62" s="48"/>
    </row>
    <row r="63" spans="1:51" ht="12">
      <c r="A63" s="69"/>
      <c r="B63" s="33"/>
      <c r="C63" s="33"/>
      <c r="D63" s="33"/>
      <c r="E63" s="244" t="s">
        <v>168</v>
      </c>
      <c r="F63" s="244"/>
      <c r="G63" s="24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5"/>
      <c r="Y63" s="272"/>
      <c r="Z63" s="297"/>
      <c r="AA63" s="33"/>
      <c r="AB63" s="33"/>
      <c r="AC63" s="33"/>
      <c r="AD63" s="34"/>
      <c r="AE63" s="288">
        <f>SUM(AE46:AH61)</f>
        <v>43624.0112</v>
      </c>
      <c r="AF63" s="289"/>
      <c r="AG63" s="289"/>
      <c r="AH63" s="304"/>
      <c r="AI63" s="291">
        <f>SUM(AI57:AL58)</f>
        <v>29733.939648000003</v>
      </c>
      <c r="AJ63" s="292"/>
      <c r="AK63" s="292"/>
      <c r="AL63" s="293"/>
      <c r="AM63" s="291"/>
      <c r="AN63" s="292"/>
      <c r="AO63" s="292"/>
      <c r="AP63" s="293"/>
      <c r="AQ63" s="271">
        <f>AE63+AI63+AM63</f>
        <v>73357.95084800001</v>
      </c>
      <c r="AR63" s="272"/>
      <c r="AS63" s="272"/>
      <c r="AT63" s="273"/>
      <c r="AU63" s="32"/>
      <c r="AV63" s="33"/>
      <c r="AW63" s="33"/>
      <c r="AX63" s="33"/>
      <c r="AY63" s="55"/>
    </row>
    <row r="64" spans="1:51" ht="12">
      <c r="A64" s="6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9"/>
      <c r="Z64" s="235"/>
      <c r="AA64" s="40"/>
      <c r="AB64" s="40"/>
      <c r="AC64" s="40"/>
      <c r="AD64" s="41"/>
      <c r="AE64" s="245"/>
      <c r="AF64" s="261"/>
      <c r="AG64" s="261"/>
      <c r="AH64" s="246"/>
      <c r="AI64" s="219"/>
      <c r="AJ64" s="220"/>
      <c r="AK64" s="220"/>
      <c r="AL64" s="221"/>
      <c r="AM64" s="219"/>
      <c r="AN64" s="220"/>
      <c r="AO64" s="220"/>
      <c r="AP64" s="221"/>
      <c r="AQ64" s="228"/>
      <c r="AR64" s="269"/>
      <c r="AS64" s="269"/>
      <c r="AT64" s="229"/>
      <c r="AU64" s="39"/>
      <c r="AV64" s="40"/>
      <c r="AW64" s="40"/>
      <c r="AX64" s="40"/>
      <c r="AY64" s="48"/>
    </row>
    <row r="65" spans="1:51" ht="12">
      <c r="A65" s="60"/>
      <c r="B65" s="40" t="s">
        <v>181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171</v>
      </c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9"/>
      <c r="Z65" s="235"/>
      <c r="AA65" s="40"/>
      <c r="AB65" s="40"/>
      <c r="AC65" s="40"/>
      <c r="AD65" s="41"/>
      <c r="AE65" s="245"/>
      <c r="AF65" s="261"/>
      <c r="AG65" s="261"/>
      <c r="AH65" s="246"/>
      <c r="AI65" s="219"/>
      <c r="AJ65" s="220"/>
      <c r="AK65" s="220"/>
      <c r="AL65" s="221"/>
      <c r="AM65" s="219"/>
      <c r="AN65" s="220"/>
      <c r="AO65" s="220"/>
      <c r="AP65" s="221"/>
      <c r="AQ65" s="228"/>
      <c r="AR65" s="269"/>
      <c r="AS65" s="269"/>
      <c r="AT65" s="229"/>
      <c r="AU65" s="39"/>
      <c r="AV65" s="40"/>
      <c r="AW65" s="40"/>
      <c r="AX65" s="40"/>
      <c r="AY65" s="48"/>
    </row>
    <row r="66" spans="1:51" ht="12">
      <c r="A66" s="60"/>
      <c r="B66" s="40"/>
      <c r="C66" s="40"/>
      <c r="D66" s="40" t="s">
        <v>466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61"/>
      <c r="Y66" s="269"/>
      <c r="Z66" s="235"/>
      <c r="AA66" s="40"/>
      <c r="AB66" s="40"/>
      <c r="AC66" s="40"/>
      <c r="AD66" s="41"/>
      <c r="AE66" s="245"/>
      <c r="AF66" s="261"/>
      <c r="AG66" s="261"/>
      <c r="AH66" s="246"/>
      <c r="AI66" s="219"/>
      <c r="AJ66" s="220"/>
      <c r="AK66" s="220"/>
      <c r="AL66" s="221"/>
      <c r="AM66" s="219"/>
      <c r="AN66" s="220"/>
      <c r="AO66" s="220"/>
      <c r="AP66" s="221"/>
      <c r="AQ66" s="228"/>
      <c r="AR66" s="269"/>
      <c r="AS66" s="269"/>
      <c r="AT66" s="229"/>
      <c r="AU66" s="39"/>
      <c r="AV66" s="40"/>
      <c r="AW66" s="40"/>
      <c r="AX66" s="40"/>
      <c r="AY66" s="48"/>
    </row>
    <row r="67" spans="1:51" ht="12">
      <c r="A67" s="60"/>
      <c r="B67" s="40"/>
      <c r="C67" s="40"/>
      <c r="D67" s="40"/>
      <c r="E67" s="40" t="s">
        <v>140</v>
      </c>
      <c r="F67" s="40"/>
      <c r="G67" s="40"/>
      <c r="H67" s="40"/>
      <c r="I67" s="263">
        <f>재료비!D13</f>
        <v>5000</v>
      </c>
      <c r="J67" s="264"/>
      <c r="K67" s="265"/>
      <c r="L67" s="40" t="s">
        <v>163</v>
      </c>
      <c r="M67" s="62">
        <v>1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 t="s">
        <v>26</v>
      </c>
      <c r="Y67" s="269">
        <f>I67*M67</f>
        <v>5000</v>
      </c>
      <c r="Z67" s="235"/>
      <c r="AA67" s="40"/>
      <c r="AB67" s="40"/>
      <c r="AC67" s="40"/>
      <c r="AD67" s="41"/>
      <c r="AE67" s="225">
        <f>Y67</f>
        <v>5000</v>
      </c>
      <c r="AF67" s="226"/>
      <c r="AG67" s="226"/>
      <c r="AH67" s="227"/>
      <c r="AI67" s="219"/>
      <c r="AJ67" s="220"/>
      <c r="AK67" s="220"/>
      <c r="AL67" s="221"/>
      <c r="AM67" s="219"/>
      <c r="AN67" s="220"/>
      <c r="AO67" s="220"/>
      <c r="AP67" s="221"/>
      <c r="AQ67" s="228">
        <f>AE67+AI67+AM67</f>
        <v>5000</v>
      </c>
      <c r="AR67" s="269"/>
      <c r="AS67" s="269"/>
      <c r="AT67" s="229"/>
      <c r="AU67" s="39"/>
      <c r="AV67" s="40"/>
      <c r="AW67" s="40"/>
      <c r="AX67" s="40"/>
      <c r="AY67" s="48"/>
    </row>
    <row r="68" spans="1:51" ht="12">
      <c r="A68" s="60"/>
      <c r="B68" s="40"/>
      <c r="C68" s="40"/>
      <c r="D68" s="40"/>
      <c r="E68" s="40"/>
      <c r="F68" s="40"/>
      <c r="G68" s="40"/>
      <c r="H68" s="40"/>
      <c r="I68" s="64"/>
      <c r="J68" s="40"/>
      <c r="K68" s="65"/>
      <c r="L68" s="40"/>
      <c r="M68" s="62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/>
      <c r="Y68" s="43"/>
      <c r="Z68" s="67"/>
      <c r="AA68" s="40"/>
      <c r="AB68" s="40"/>
      <c r="AC68" s="40"/>
      <c r="AD68" s="41"/>
      <c r="AE68" s="36"/>
      <c r="AF68" s="37"/>
      <c r="AG68" s="37"/>
      <c r="AH68" s="91"/>
      <c r="AI68" s="45"/>
      <c r="AJ68" s="46"/>
      <c r="AK68" s="46"/>
      <c r="AL68" s="47"/>
      <c r="AM68" s="45"/>
      <c r="AN68" s="46"/>
      <c r="AO68" s="46"/>
      <c r="AP68" s="47"/>
      <c r="AQ68" s="42"/>
      <c r="AR68" s="43"/>
      <c r="AS68" s="43"/>
      <c r="AT68" s="44"/>
      <c r="AU68" s="39"/>
      <c r="AV68" s="40"/>
      <c r="AW68" s="40"/>
      <c r="AX68" s="40"/>
      <c r="AY68" s="48"/>
    </row>
    <row r="69" spans="1:51" ht="12">
      <c r="A69" s="60"/>
      <c r="B69" s="40"/>
      <c r="C69" s="40"/>
      <c r="D69" s="40" t="s">
        <v>182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1"/>
      <c r="Y69" s="269"/>
      <c r="Z69" s="235"/>
      <c r="AA69" s="40"/>
      <c r="AB69" s="40"/>
      <c r="AC69" s="40"/>
      <c r="AD69" s="41"/>
      <c r="AE69" s="245"/>
      <c r="AF69" s="261"/>
      <c r="AG69" s="261"/>
      <c r="AH69" s="246"/>
      <c r="AI69" s="219"/>
      <c r="AJ69" s="220"/>
      <c r="AK69" s="220"/>
      <c r="AL69" s="221"/>
      <c r="AM69" s="219"/>
      <c r="AN69" s="220"/>
      <c r="AO69" s="220"/>
      <c r="AP69" s="221"/>
      <c r="AQ69" s="228"/>
      <c r="AR69" s="269"/>
      <c r="AS69" s="269"/>
      <c r="AT69" s="229"/>
      <c r="AU69" s="39"/>
      <c r="AV69" s="40"/>
      <c r="AW69" s="40"/>
      <c r="AX69" s="40"/>
      <c r="AY69" s="48"/>
    </row>
    <row r="70" spans="1:51" ht="12">
      <c r="A70" s="60"/>
      <c r="B70" s="40"/>
      <c r="C70" s="40"/>
      <c r="D70" s="40"/>
      <c r="E70" s="40" t="s">
        <v>140</v>
      </c>
      <c r="F70" s="40"/>
      <c r="G70" s="40"/>
      <c r="H70" s="40"/>
      <c r="I70" s="263">
        <f>재료비!D14</f>
        <v>3500</v>
      </c>
      <c r="J70" s="264"/>
      <c r="K70" s="265"/>
      <c r="L70" s="40" t="s">
        <v>163</v>
      </c>
      <c r="M70" s="62">
        <v>1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26</v>
      </c>
      <c r="Y70" s="269">
        <f>I70*M70</f>
        <v>3500</v>
      </c>
      <c r="Z70" s="235"/>
      <c r="AA70" s="40"/>
      <c r="AB70" s="40"/>
      <c r="AC70" s="40"/>
      <c r="AD70" s="41"/>
      <c r="AE70" s="225">
        <f>Y70</f>
        <v>3500</v>
      </c>
      <c r="AF70" s="226"/>
      <c r="AG70" s="226"/>
      <c r="AH70" s="227"/>
      <c r="AI70" s="219"/>
      <c r="AJ70" s="220"/>
      <c r="AK70" s="220"/>
      <c r="AL70" s="221"/>
      <c r="AM70" s="219"/>
      <c r="AN70" s="220"/>
      <c r="AO70" s="220"/>
      <c r="AP70" s="221"/>
      <c r="AQ70" s="228">
        <f>AE70+AI70+AM70</f>
        <v>3500</v>
      </c>
      <c r="AR70" s="269"/>
      <c r="AS70" s="269"/>
      <c r="AT70" s="229"/>
      <c r="AU70" s="39"/>
      <c r="AV70" s="40"/>
      <c r="AW70" s="40"/>
      <c r="AX70" s="40"/>
      <c r="AY70" s="48"/>
    </row>
    <row r="71" spans="1:51" ht="12">
      <c r="A71" s="60"/>
      <c r="B71" s="40"/>
      <c r="C71" s="40"/>
      <c r="D71" s="40"/>
      <c r="E71" s="40"/>
      <c r="F71" s="40"/>
      <c r="G71" s="40"/>
      <c r="H71" s="40"/>
      <c r="I71" s="64"/>
      <c r="J71" s="40"/>
      <c r="K71" s="65"/>
      <c r="L71" s="40"/>
      <c r="M71" s="62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1"/>
      <c r="Y71" s="43"/>
      <c r="Z71" s="67"/>
      <c r="AA71" s="40"/>
      <c r="AB71" s="40"/>
      <c r="AC71" s="40"/>
      <c r="AD71" s="41"/>
      <c r="AE71" s="36"/>
      <c r="AF71" s="37"/>
      <c r="AG71" s="37"/>
      <c r="AH71" s="91"/>
      <c r="AI71" s="45"/>
      <c r="AJ71" s="46"/>
      <c r="AK71" s="46"/>
      <c r="AL71" s="47"/>
      <c r="AM71" s="45"/>
      <c r="AN71" s="46"/>
      <c r="AO71" s="46"/>
      <c r="AP71" s="47"/>
      <c r="AQ71" s="42"/>
      <c r="AR71" s="43"/>
      <c r="AS71" s="43"/>
      <c r="AT71" s="44"/>
      <c r="AU71" s="39"/>
      <c r="AV71" s="40"/>
      <c r="AW71" s="40"/>
      <c r="AX71" s="40"/>
      <c r="AY71" s="48"/>
    </row>
    <row r="72" spans="1:51" ht="12">
      <c r="A72" s="60"/>
      <c r="B72" s="40"/>
      <c r="C72" s="40"/>
      <c r="D72" s="40" t="s">
        <v>183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/>
      <c r="Y72" s="269"/>
      <c r="Z72" s="235"/>
      <c r="AA72" s="40"/>
      <c r="AB72" s="40"/>
      <c r="AC72" s="40"/>
      <c r="AD72" s="41"/>
      <c r="AE72" s="245"/>
      <c r="AF72" s="261"/>
      <c r="AG72" s="261"/>
      <c r="AH72" s="246"/>
      <c r="AI72" s="219"/>
      <c r="AJ72" s="220"/>
      <c r="AK72" s="220"/>
      <c r="AL72" s="221"/>
      <c r="AM72" s="219"/>
      <c r="AN72" s="220"/>
      <c r="AO72" s="220"/>
      <c r="AP72" s="221"/>
      <c r="AQ72" s="228"/>
      <c r="AR72" s="269"/>
      <c r="AS72" s="269"/>
      <c r="AT72" s="229"/>
      <c r="AU72" s="39"/>
      <c r="AV72" s="40"/>
      <c r="AW72" s="40"/>
      <c r="AX72" s="40"/>
      <c r="AY72" s="48"/>
    </row>
    <row r="73" spans="1:51" ht="12">
      <c r="A73" s="60"/>
      <c r="B73" s="40"/>
      <c r="C73" s="40"/>
      <c r="D73" s="40"/>
      <c r="E73" s="40" t="s">
        <v>176</v>
      </c>
      <c r="F73" s="40"/>
      <c r="G73" s="40"/>
      <c r="H73" s="40"/>
      <c r="I73" s="263">
        <f>인건비!M10</f>
        <v>55252</v>
      </c>
      <c r="J73" s="264"/>
      <c r="K73" s="265"/>
      <c r="L73" s="40" t="s">
        <v>163</v>
      </c>
      <c r="M73" s="40">
        <f>AW74</f>
        <v>0.02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61" t="s">
        <v>26</v>
      </c>
      <c r="Y73" s="269">
        <f>I73*M73</f>
        <v>1105.04</v>
      </c>
      <c r="Z73" s="235"/>
      <c r="AA73" s="40"/>
      <c r="AB73" s="40"/>
      <c r="AC73" s="40"/>
      <c r="AD73" s="41"/>
      <c r="AE73" s="245"/>
      <c r="AF73" s="261"/>
      <c r="AG73" s="261"/>
      <c r="AH73" s="246"/>
      <c r="AI73" s="219">
        <f>Y73</f>
        <v>1105.04</v>
      </c>
      <c r="AJ73" s="220"/>
      <c r="AK73" s="220"/>
      <c r="AL73" s="221"/>
      <c r="AM73" s="219"/>
      <c r="AN73" s="220"/>
      <c r="AO73" s="220"/>
      <c r="AP73" s="221"/>
      <c r="AQ73" s="228">
        <f>AE73+AI73+AM73</f>
        <v>1105.04</v>
      </c>
      <c r="AR73" s="269"/>
      <c r="AS73" s="269"/>
      <c r="AT73" s="229"/>
      <c r="AU73" s="49" t="s">
        <v>184</v>
      </c>
      <c r="AV73" s="40"/>
      <c r="AW73" s="40"/>
      <c r="AX73" s="40"/>
      <c r="AY73" s="48"/>
    </row>
    <row r="74" spans="1:51" ht="12">
      <c r="A74" s="60"/>
      <c r="B74" s="40"/>
      <c r="C74" s="40"/>
      <c r="D74" s="40"/>
      <c r="E74" s="40"/>
      <c r="F74" s="40"/>
      <c r="G74" s="40"/>
      <c r="H74" s="40"/>
      <c r="I74" s="64"/>
      <c r="J74" s="40"/>
      <c r="K74" s="65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/>
      <c r="Y74" s="43"/>
      <c r="Z74" s="67"/>
      <c r="AA74" s="40"/>
      <c r="AB74" s="40"/>
      <c r="AC74" s="40"/>
      <c r="AD74" s="41"/>
      <c r="AE74" s="36"/>
      <c r="AF74" s="37"/>
      <c r="AG74" s="37"/>
      <c r="AH74" s="91"/>
      <c r="AI74" s="45"/>
      <c r="AJ74" s="46"/>
      <c r="AK74" s="46"/>
      <c r="AL74" s="47"/>
      <c r="AM74" s="45"/>
      <c r="AN74" s="46"/>
      <c r="AO74" s="46"/>
      <c r="AP74" s="47"/>
      <c r="AQ74" s="42"/>
      <c r="AR74" s="43"/>
      <c r="AS74" s="43"/>
      <c r="AT74" s="44"/>
      <c r="AU74" s="49" t="s">
        <v>6</v>
      </c>
      <c r="AV74" s="51"/>
      <c r="AW74" s="51">
        <v>0.02</v>
      </c>
      <c r="AX74" s="51" t="s">
        <v>185</v>
      </c>
      <c r="AY74" s="56"/>
    </row>
    <row r="75" spans="1:51" ht="12">
      <c r="A75" s="60"/>
      <c r="B75" s="40"/>
      <c r="C75" s="40"/>
      <c r="D75" s="40" t="s">
        <v>186</v>
      </c>
      <c r="E75" s="40"/>
      <c r="F75" s="40"/>
      <c r="G75" s="40"/>
      <c r="H75" s="40"/>
      <c r="I75" s="40"/>
      <c r="J75" s="40"/>
      <c r="K75" s="40">
        <v>3</v>
      </c>
      <c r="L75" s="40" t="s">
        <v>28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269"/>
      <c r="Z75" s="235"/>
      <c r="AA75" s="40"/>
      <c r="AB75" s="40"/>
      <c r="AC75" s="40"/>
      <c r="AD75" s="41"/>
      <c r="AE75" s="245"/>
      <c r="AF75" s="261"/>
      <c r="AG75" s="261"/>
      <c r="AH75" s="246"/>
      <c r="AI75" s="219"/>
      <c r="AJ75" s="220"/>
      <c r="AK75" s="220"/>
      <c r="AL75" s="221"/>
      <c r="AM75" s="219"/>
      <c r="AN75" s="220"/>
      <c r="AO75" s="220"/>
      <c r="AP75" s="221"/>
      <c r="AQ75" s="228"/>
      <c r="AR75" s="269"/>
      <c r="AS75" s="269"/>
      <c r="AT75" s="229"/>
      <c r="AU75" s="39"/>
      <c r="AV75" s="40"/>
      <c r="AW75" s="40"/>
      <c r="AX75" s="40"/>
      <c r="AY75" s="48"/>
    </row>
    <row r="76" spans="1:51" ht="12">
      <c r="A76" s="60"/>
      <c r="B76" s="40"/>
      <c r="C76" s="40"/>
      <c r="D76" s="40"/>
      <c r="E76" s="40"/>
      <c r="F76" s="40"/>
      <c r="G76" s="40"/>
      <c r="H76" s="40"/>
      <c r="I76" s="216">
        <f>SUM(AE67:AH70)</f>
        <v>8500</v>
      </c>
      <c r="J76" s="203"/>
      <c r="K76" s="204"/>
      <c r="L76" s="40" t="s">
        <v>163</v>
      </c>
      <c r="M76" s="40">
        <f>K75/100</f>
        <v>0.03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26</v>
      </c>
      <c r="Y76" s="269">
        <f>I76*M76</f>
        <v>255</v>
      </c>
      <c r="Z76" s="235"/>
      <c r="AA76" s="40"/>
      <c r="AB76" s="40"/>
      <c r="AC76" s="40"/>
      <c r="AD76" s="41"/>
      <c r="AE76" s="245">
        <f>Y76</f>
        <v>255</v>
      </c>
      <c r="AF76" s="261"/>
      <c r="AG76" s="261"/>
      <c r="AH76" s="246"/>
      <c r="AI76" s="219"/>
      <c r="AJ76" s="220"/>
      <c r="AK76" s="220"/>
      <c r="AL76" s="221"/>
      <c r="AM76" s="219"/>
      <c r="AN76" s="220"/>
      <c r="AO76" s="220"/>
      <c r="AP76" s="221"/>
      <c r="AQ76" s="228">
        <f>AE76+AI76+AM76</f>
        <v>255</v>
      </c>
      <c r="AR76" s="269"/>
      <c r="AS76" s="269"/>
      <c r="AT76" s="229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245"/>
      <c r="AF77" s="261"/>
      <c r="AG77" s="261"/>
      <c r="AH77" s="246"/>
      <c r="AI77" s="219"/>
      <c r="AJ77" s="220"/>
      <c r="AK77" s="220"/>
      <c r="AL77" s="221"/>
      <c r="AM77" s="219"/>
      <c r="AN77" s="220"/>
      <c r="AO77" s="220"/>
      <c r="AP77" s="221"/>
      <c r="AQ77" s="228"/>
      <c r="AR77" s="269"/>
      <c r="AS77" s="269"/>
      <c r="AT77" s="229"/>
      <c r="AU77" s="39"/>
      <c r="AV77" s="40"/>
      <c r="AW77" s="40"/>
      <c r="AX77" s="40"/>
      <c r="AY77" s="48"/>
    </row>
    <row r="78" spans="1:51" ht="12">
      <c r="A78" s="69"/>
      <c r="B78" s="33"/>
      <c r="C78" s="33"/>
      <c r="D78" s="33"/>
      <c r="E78" s="244" t="s">
        <v>168</v>
      </c>
      <c r="F78" s="244"/>
      <c r="G78" s="24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200">
        <f>SUM(AE67:AH76)</f>
        <v>8755</v>
      </c>
      <c r="AF78" s="187"/>
      <c r="AG78" s="187"/>
      <c r="AH78" s="270"/>
      <c r="AI78" s="291">
        <f>SUM(AI73:AL77)</f>
        <v>1105.04</v>
      </c>
      <c r="AJ78" s="292"/>
      <c r="AK78" s="292"/>
      <c r="AL78" s="293"/>
      <c r="AM78" s="291"/>
      <c r="AN78" s="292"/>
      <c r="AO78" s="292"/>
      <c r="AP78" s="293"/>
      <c r="AQ78" s="271">
        <f>AE78+AI78+AM78</f>
        <v>9860.04</v>
      </c>
      <c r="AR78" s="272"/>
      <c r="AS78" s="272"/>
      <c r="AT78" s="273"/>
      <c r="AU78" s="32"/>
      <c r="AV78" s="33"/>
      <c r="AW78" s="33"/>
      <c r="AX78" s="33"/>
      <c r="AY78" s="55"/>
    </row>
    <row r="79" spans="1:51" ht="12">
      <c r="A79" s="6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45"/>
      <c r="AF79" s="261"/>
      <c r="AG79" s="261"/>
      <c r="AH79" s="246"/>
      <c r="AI79" s="219"/>
      <c r="AJ79" s="220"/>
      <c r="AK79" s="220"/>
      <c r="AL79" s="221"/>
      <c r="AM79" s="219"/>
      <c r="AN79" s="220"/>
      <c r="AO79" s="220"/>
      <c r="AP79" s="221"/>
      <c r="AQ79" s="228"/>
      <c r="AR79" s="269"/>
      <c r="AS79" s="269"/>
      <c r="AT79" s="229"/>
      <c r="AU79" s="39"/>
      <c r="AV79" s="40"/>
      <c r="AW79" s="40"/>
      <c r="AX79" s="40"/>
      <c r="AY79" s="48"/>
    </row>
    <row r="80" spans="1:51" ht="14.25">
      <c r="A80" s="60"/>
      <c r="B80" s="40" t="s">
        <v>187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45"/>
      <c r="AF80" s="261"/>
      <c r="AG80" s="261"/>
      <c r="AH80" s="246"/>
      <c r="AI80" s="219"/>
      <c r="AJ80" s="220"/>
      <c r="AK80" s="220"/>
      <c r="AL80" s="221"/>
      <c r="AM80" s="219"/>
      <c r="AN80" s="220"/>
      <c r="AO80" s="220"/>
      <c r="AP80" s="221"/>
      <c r="AQ80" s="228"/>
      <c r="AR80" s="269"/>
      <c r="AS80" s="269"/>
      <c r="AT80" s="229"/>
      <c r="AU80" s="39"/>
      <c r="AV80" s="40"/>
      <c r="AW80" s="40"/>
      <c r="AX80" s="40"/>
      <c r="AY80" s="48"/>
    </row>
    <row r="81" spans="1:51" ht="14.25">
      <c r="A81" s="60"/>
      <c r="B81" s="40"/>
      <c r="C81" s="40"/>
      <c r="D81" s="40"/>
      <c r="E81" s="40"/>
      <c r="F81" s="40" t="s">
        <v>188</v>
      </c>
      <c r="G81" s="40"/>
      <c r="H81" s="40"/>
      <c r="I81" s="40" t="s">
        <v>189</v>
      </c>
      <c r="J81" s="40"/>
      <c r="K81" s="40" t="s">
        <v>464</v>
      </c>
      <c r="L81" s="40"/>
      <c r="M81" s="40"/>
      <c r="N81" s="40"/>
      <c r="O81" s="40"/>
      <c r="P81" s="40" t="s">
        <v>163</v>
      </c>
      <c r="Q81" s="40">
        <f>K44</f>
        <v>12</v>
      </c>
      <c r="R81" s="40" t="s">
        <v>163</v>
      </c>
      <c r="S81" s="264">
        <v>1.02</v>
      </c>
      <c r="T81" s="264"/>
      <c r="U81" s="40"/>
      <c r="V81" s="61" t="s">
        <v>26</v>
      </c>
      <c r="W81" s="300">
        <f>(0.105^2-0.029^2)*3.14/4*1.02*K44</f>
        <v>0.09785194559999999</v>
      </c>
      <c r="X81" s="300"/>
      <c r="Y81" s="40" t="s">
        <v>190</v>
      </c>
      <c r="Z81" s="40"/>
      <c r="AA81" s="40"/>
      <c r="AB81" s="40"/>
      <c r="AC81" s="40"/>
      <c r="AD81" s="41"/>
      <c r="AE81" s="245"/>
      <c r="AF81" s="261"/>
      <c r="AG81" s="261"/>
      <c r="AH81" s="246"/>
      <c r="AI81" s="219"/>
      <c r="AJ81" s="220"/>
      <c r="AK81" s="220"/>
      <c r="AL81" s="221"/>
      <c r="AM81" s="219"/>
      <c r="AN81" s="220"/>
      <c r="AO81" s="220"/>
      <c r="AP81" s="221"/>
      <c r="AQ81" s="228"/>
      <c r="AR81" s="269"/>
      <c r="AS81" s="269"/>
      <c r="AT81" s="229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 t="s">
        <v>191</v>
      </c>
      <c r="G82" s="40"/>
      <c r="H82" s="40"/>
      <c r="I82" s="40"/>
      <c r="J82" s="40"/>
      <c r="K82" s="40"/>
      <c r="L82" s="40"/>
      <c r="M82" s="40"/>
      <c r="N82" s="61" t="s">
        <v>26</v>
      </c>
      <c r="O82" s="207">
        <v>1257</v>
      </c>
      <c r="P82" s="265"/>
      <c r="Q82" s="40" t="s">
        <v>192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245"/>
      <c r="AF82" s="261"/>
      <c r="AG82" s="261"/>
      <c r="AH82" s="246"/>
      <c r="AI82" s="219"/>
      <c r="AJ82" s="220"/>
      <c r="AK82" s="220"/>
      <c r="AL82" s="221"/>
      <c r="AM82" s="219"/>
      <c r="AN82" s="220"/>
      <c r="AO82" s="220"/>
      <c r="AP82" s="221"/>
      <c r="AQ82" s="228"/>
      <c r="AR82" s="269"/>
      <c r="AS82" s="269"/>
      <c r="AT82" s="229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 t="s">
        <v>193</v>
      </c>
      <c r="G83" s="40"/>
      <c r="H83" s="40"/>
      <c r="I83" s="40"/>
      <c r="J83" s="40"/>
      <c r="K83" s="206">
        <v>0.01</v>
      </c>
      <c r="L83" s="265"/>
      <c r="M83" s="40"/>
      <c r="N83" s="61" t="s">
        <v>26</v>
      </c>
      <c r="O83" s="208">
        <f>O82*1/100</f>
        <v>12.57</v>
      </c>
      <c r="P83" s="209"/>
      <c r="Q83" s="40" t="s">
        <v>192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45"/>
      <c r="AF83" s="261"/>
      <c r="AG83" s="261"/>
      <c r="AH83" s="246"/>
      <c r="AI83" s="219"/>
      <c r="AJ83" s="220"/>
      <c r="AK83" s="220"/>
      <c r="AL83" s="221"/>
      <c r="AM83" s="219"/>
      <c r="AN83" s="220"/>
      <c r="AO83" s="220"/>
      <c r="AP83" s="221"/>
      <c r="AQ83" s="228"/>
      <c r="AR83" s="269"/>
      <c r="AS83" s="269"/>
      <c r="AT83" s="229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 t="s">
        <v>194</v>
      </c>
      <c r="E84" s="40" t="s">
        <v>150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45"/>
      <c r="AF84" s="261"/>
      <c r="AG84" s="261"/>
      <c r="AH84" s="246"/>
      <c r="AI84" s="219"/>
      <c r="AJ84" s="220"/>
      <c r="AK84" s="220"/>
      <c r="AL84" s="221"/>
      <c r="AM84" s="219"/>
      <c r="AN84" s="220"/>
      <c r="AO84" s="220"/>
      <c r="AP84" s="221"/>
      <c r="AQ84" s="228"/>
      <c r="AR84" s="269"/>
      <c r="AS84" s="269"/>
      <c r="AT84" s="229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 t="s">
        <v>195</v>
      </c>
      <c r="F85" s="40"/>
      <c r="G85" s="40"/>
      <c r="H85" s="40"/>
      <c r="I85" s="263">
        <f>재료비!D8</f>
        <v>79.2</v>
      </c>
      <c r="J85" s="264"/>
      <c r="K85" s="265"/>
      <c r="L85" s="40" t="s">
        <v>163</v>
      </c>
      <c r="M85" s="40">
        <f>O82</f>
        <v>1257</v>
      </c>
      <c r="N85" s="40" t="s">
        <v>163</v>
      </c>
      <c r="O85" s="205">
        <f>W81</f>
        <v>0.09785194559999999</v>
      </c>
      <c r="P85" s="265"/>
      <c r="Q85" s="265"/>
      <c r="R85" s="40"/>
      <c r="S85" s="40"/>
      <c r="T85" s="40"/>
      <c r="U85" s="40"/>
      <c r="V85" s="40"/>
      <c r="W85" s="40"/>
      <c r="X85" s="61" t="s">
        <v>26</v>
      </c>
      <c r="Y85" s="269">
        <f>I85*M85*O85</f>
        <v>9741.59173304064</v>
      </c>
      <c r="Z85" s="235"/>
      <c r="AA85" s="40"/>
      <c r="AB85" s="40"/>
      <c r="AC85" s="40"/>
      <c r="AD85" s="41"/>
      <c r="AE85" s="225">
        <f>Y85</f>
        <v>9741.59173304064</v>
      </c>
      <c r="AF85" s="226"/>
      <c r="AG85" s="226"/>
      <c r="AH85" s="227"/>
      <c r="AI85" s="219"/>
      <c r="AJ85" s="220"/>
      <c r="AK85" s="220"/>
      <c r="AL85" s="221"/>
      <c r="AM85" s="219"/>
      <c r="AN85" s="220"/>
      <c r="AO85" s="220"/>
      <c r="AP85" s="221"/>
      <c r="AQ85" s="228">
        <f>SUM(AE85:AP85)</f>
        <v>9741.59173304064</v>
      </c>
      <c r="AR85" s="269"/>
      <c r="AS85" s="269"/>
      <c r="AT85" s="229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 t="s">
        <v>196</v>
      </c>
      <c r="F86" s="40"/>
      <c r="G86" s="40"/>
      <c r="H86" s="40"/>
      <c r="I86" s="263">
        <f>재료비!D9</f>
        <v>1200</v>
      </c>
      <c r="J86" s="264"/>
      <c r="K86" s="265"/>
      <c r="L86" s="40" t="s">
        <v>163</v>
      </c>
      <c r="M86" s="46">
        <f>O83</f>
        <v>12.57</v>
      </c>
      <c r="N86" s="40" t="s">
        <v>163</v>
      </c>
      <c r="O86" s="205">
        <f>W81</f>
        <v>0.09785194559999999</v>
      </c>
      <c r="P86" s="265"/>
      <c r="Q86" s="265"/>
      <c r="R86" s="40"/>
      <c r="S86" s="40"/>
      <c r="T86" s="40"/>
      <c r="U86" s="40"/>
      <c r="V86" s="40"/>
      <c r="W86" s="40"/>
      <c r="X86" s="61" t="s">
        <v>26</v>
      </c>
      <c r="Y86" s="269">
        <f>I86*M86*O86</f>
        <v>1475.9987474303998</v>
      </c>
      <c r="Z86" s="235"/>
      <c r="AA86" s="40"/>
      <c r="AB86" s="40"/>
      <c r="AC86" s="40"/>
      <c r="AD86" s="41"/>
      <c r="AE86" s="225">
        <f>Y86</f>
        <v>1475.9987474303998</v>
      </c>
      <c r="AF86" s="226"/>
      <c r="AG86" s="226"/>
      <c r="AH86" s="227"/>
      <c r="AI86" s="219"/>
      <c r="AJ86" s="220"/>
      <c r="AK86" s="220"/>
      <c r="AL86" s="221"/>
      <c r="AM86" s="219"/>
      <c r="AN86" s="220"/>
      <c r="AO86" s="220"/>
      <c r="AP86" s="221"/>
      <c r="AQ86" s="228">
        <f>SUM(AE86:AP86)</f>
        <v>1475.9987474303998</v>
      </c>
      <c r="AR86" s="269"/>
      <c r="AS86" s="269"/>
      <c r="AT86" s="229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64"/>
      <c r="J87" s="40"/>
      <c r="K87" s="65"/>
      <c r="L87" s="40"/>
      <c r="M87" s="40"/>
      <c r="N87" s="40"/>
      <c r="O87" s="71"/>
      <c r="P87" s="65"/>
      <c r="Q87" s="65"/>
      <c r="R87" s="40"/>
      <c r="S87" s="40"/>
      <c r="T87" s="40"/>
      <c r="U87" s="40"/>
      <c r="V87" s="40"/>
      <c r="W87" s="40"/>
      <c r="X87" s="61"/>
      <c r="Y87" s="43"/>
      <c r="Z87" s="67"/>
      <c r="AA87" s="40"/>
      <c r="AB87" s="40"/>
      <c r="AC87" s="40"/>
      <c r="AD87" s="41"/>
      <c r="AE87" s="245"/>
      <c r="AF87" s="261"/>
      <c r="AG87" s="261"/>
      <c r="AH87" s="246"/>
      <c r="AI87" s="219"/>
      <c r="AJ87" s="220"/>
      <c r="AK87" s="220"/>
      <c r="AL87" s="221"/>
      <c r="AM87" s="219"/>
      <c r="AN87" s="220"/>
      <c r="AO87" s="220"/>
      <c r="AP87" s="221"/>
      <c r="AQ87" s="228"/>
      <c r="AR87" s="269"/>
      <c r="AS87" s="269"/>
      <c r="AT87" s="229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 t="s">
        <v>197</v>
      </c>
      <c r="E88" s="40" t="s">
        <v>198</v>
      </c>
      <c r="F88" s="40"/>
      <c r="G88" s="40"/>
      <c r="H88" s="40"/>
      <c r="I88" s="40"/>
      <c r="J88" s="40"/>
      <c r="K88" s="40"/>
      <c r="L88" s="40"/>
      <c r="M88" s="40"/>
      <c r="N88" s="40"/>
      <c r="O88" s="205"/>
      <c r="P88" s="265"/>
      <c r="Q88" s="265"/>
      <c r="R88" s="40"/>
      <c r="S88" s="40"/>
      <c r="T88" s="40"/>
      <c r="U88" s="40"/>
      <c r="V88" s="40"/>
      <c r="W88" s="40"/>
      <c r="X88" s="61"/>
      <c r="Y88" s="269"/>
      <c r="Z88" s="235"/>
      <c r="AA88" s="40"/>
      <c r="AB88" s="40"/>
      <c r="AC88" s="40"/>
      <c r="AD88" s="41"/>
      <c r="AE88" s="245"/>
      <c r="AF88" s="261"/>
      <c r="AG88" s="261"/>
      <c r="AH88" s="246"/>
      <c r="AI88" s="219"/>
      <c r="AJ88" s="220"/>
      <c r="AK88" s="220"/>
      <c r="AL88" s="221"/>
      <c r="AM88" s="219"/>
      <c r="AN88" s="220"/>
      <c r="AO88" s="220"/>
      <c r="AP88" s="221"/>
      <c r="AQ88" s="228"/>
      <c r="AR88" s="269"/>
      <c r="AS88" s="269"/>
      <c r="AT88" s="229"/>
      <c r="AU88" s="39"/>
      <c r="AV88" s="40"/>
      <c r="AW88" s="40"/>
      <c r="AX88" s="40"/>
      <c r="AY88" s="48"/>
    </row>
    <row r="89" spans="1:51" ht="14.25">
      <c r="A89" s="60"/>
      <c r="B89" s="40"/>
      <c r="C89" s="40"/>
      <c r="D89" s="40"/>
      <c r="E89" s="40" t="s">
        <v>124</v>
      </c>
      <c r="F89" s="61" t="s">
        <v>26</v>
      </c>
      <c r="G89" s="93">
        <v>1.6</v>
      </c>
      <c r="H89" s="40" t="s">
        <v>199</v>
      </c>
      <c r="I89" s="40"/>
      <c r="J89" s="40"/>
      <c r="K89" s="40"/>
      <c r="L89" s="40"/>
      <c r="M89" s="40"/>
      <c r="N89" s="40"/>
      <c r="O89" s="205"/>
      <c r="P89" s="265"/>
      <c r="Q89" s="265"/>
      <c r="R89" s="40"/>
      <c r="S89" s="40"/>
      <c r="T89" s="40"/>
      <c r="U89" s="40"/>
      <c r="V89" s="40"/>
      <c r="W89" s="40"/>
      <c r="X89" s="61"/>
      <c r="Y89" s="269"/>
      <c r="Z89" s="235"/>
      <c r="AA89" s="40"/>
      <c r="AB89" s="40"/>
      <c r="AC89" s="40"/>
      <c r="AD89" s="41"/>
      <c r="AE89" s="245"/>
      <c r="AF89" s="261"/>
      <c r="AG89" s="261"/>
      <c r="AH89" s="246"/>
      <c r="AI89" s="219"/>
      <c r="AJ89" s="220"/>
      <c r="AK89" s="220"/>
      <c r="AL89" s="221"/>
      <c r="AM89" s="219"/>
      <c r="AN89" s="220"/>
      <c r="AO89" s="220"/>
      <c r="AP89" s="221"/>
      <c r="AQ89" s="228"/>
      <c r="AR89" s="269"/>
      <c r="AS89" s="269"/>
      <c r="AT89" s="229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 t="s">
        <v>35</v>
      </c>
      <c r="E90" s="40" t="s">
        <v>200</v>
      </c>
      <c r="F90" s="40"/>
      <c r="G90" s="40"/>
      <c r="H90" s="40"/>
      <c r="I90" s="40"/>
      <c r="J90" s="40"/>
      <c r="K90" s="40"/>
      <c r="L90" s="40"/>
      <c r="M90" s="40"/>
      <c r="N90" s="40"/>
      <c r="O90" s="205"/>
      <c r="P90" s="265"/>
      <c r="Q90" s="265"/>
      <c r="R90" s="40"/>
      <c r="S90" s="40"/>
      <c r="T90" s="40"/>
      <c r="U90" s="40"/>
      <c r="V90" s="40"/>
      <c r="W90" s="40"/>
      <c r="X90" s="61"/>
      <c r="Y90" s="269"/>
      <c r="Z90" s="235"/>
      <c r="AA90" s="40"/>
      <c r="AB90" s="40"/>
      <c r="AC90" s="40"/>
      <c r="AD90" s="41"/>
      <c r="AE90" s="245"/>
      <c r="AF90" s="261"/>
      <c r="AG90" s="261"/>
      <c r="AH90" s="246"/>
      <c r="AI90" s="219"/>
      <c r="AJ90" s="220"/>
      <c r="AK90" s="220"/>
      <c r="AL90" s="221"/>
      <c r="AM90" s="219"/>
      <c r="AN90" s="220"/>
      <c r="AO90" s="220"/>
      <c r="AP90" s="221"/>
      <c r="AQ90" s="228"/>
      <c r="AR90" s="269"/>
      <c r="AS90" s="269"/>
      <c r="AT90" s="229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 t="s">
        <v>201</v>
      </c>
      <c r="F91" s="40"/>
      <c r="G91" s="40"/>
      <c r="H91" s="40"/>
      <c r="I91" s="263">
        <f>장비비!AM20</f>
        <v>560</v>
      </c>
      <c r="J91" s="264"/>
      <c r="K91" s="265"/>
      <c r="L91" s="40" t="s">
        <v>163</v>
      </c>
      <c r="M91" s="62">
        <f>G89</f>
        <v>1.6</v>
      </c>
      <c r="N91" s="40" t="s">
        <v>163</v>
      </c>
      <c r="O91" s="205">
        <f>W81</f>
        <v>0.09785194559999999</v>
      </c>
      <c r="P91" s="265"/>
      <c r="Q91" s="265"/>
      <c r="R91" s="40"/>
      <c r="S91" s="40"/>
      <c r="T91" s="40"/>
      <c r="U91" s="40"/>
      <c r="V91" s="40"/>
      <c r="W91" s="40"/>
      <c r="X91" s="61" t="s">
        <v>26</v>
      </c>
      <c r="Y91" s="269">
        <f>I91*M91*O91</f>
        <v>87.67534325759999</v>
      </c>
      <c r="Z91" s="235"/>
      <c r="AA91" s="40"/>
      <c r="AB91" s="40"/>
      <c r="AC91" s="40"/>
      <c r="AD91" s="41"/>
      <c r="AE91" s="245"/>
      <c r="AF91" s="261"/>
      <c r="AG91" s="261"/>
      <c r="AH91" s="246"/>
      <c r="AI91" s="219"/>
      <c r="AJ91" s="220"/>
      <c r="AK91" s="220"/>
      <c r="AL91" s="221"/>
      <c r="AM91" s="219">
        <f>Y91</f>
        <v>87.67534325759999</v>
      </c>
      <c r="AN91" s="220"/>
      <c r="AO91" s="220"/>
      <c r="AP91" s="221"/>
      <c r="AQ91" s="228">
        <f>SUM(AE91:AP91)</f>
        <v>87.67534325759999</v>
      </c>
      <c r="AR91" s="269"/>
      <c r="AS91" s="269"/>
      <c r="AT91" s="229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64"/>
      <c r="J92" s="40"/>
      <c r="K92" s="65"/>
      <c r="L92" s="40"/>
      <c r="M92" s="62"/>
      <c r="N92" s="40"/>
      <c r="O92" s="71"/>
      <c r="P92" s="65"/>
      <c r="Q92" s="65"/>
      <c r="R92" s="40"/>
      <c r="S92" s="40"/>
      <c r="T92" s="40"/>
      <c r="U92" s="40"/>
      <c r="V92" s="40"/>
      <c r="W92" s="40"/>
      <c r="X92" s="61"/>
      <c r="Y92" s="43"/>
      <c r="Z92" s="67"/>
      <c r="AA92" s="40"/>
      <c r="AB92" s="40"/>
      <c r="AC92" s="40"/>
      <c r="AD92" s="41"/>
      <c r="AE92" s="36"/>
      <c r="AF92" s="37"/>
      <c r="AG92" s="37"/>
      <c r="AH92" s="91"/>
      <c r="AI92" s="45"/>
      <c r="AJ92" s="46"/>
      <c r="AK92" s="46"/>
      <c r="AL92" s="47"/>
      <c r="AM92" s="45"/>
      <c r="AN92" s="46"/>
      <c r="AO92" s="46"/>
      <c r="AP92" s="47"/>
      <c r="AQ92" s="228"/>
      <c r="AR92" s="269"/>
      <c r="AS92" s="269"/>
      <c r="AT92" s="229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 t="s">
        <v>41</v>
      </c>
      <c r="E93" s="40" t="s">
        <v>202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245"/>
      <c r="AF93" s="261"/>
      <c r="AG93" s="261"/>
      <c r="AH93" s="246"/>
      <c r="AI93" s="219"/>
      <c r="AJ93" s="220"/>
      <c r="AK93" s="220"/>
      <c r="AL93" s="221"/>
      <c r="AM93" s="219"/>
      <c r="AN93" s="220"/>
      <c r="AO93" s="220"/>
      <c r="AP93" s="221"/>
      <c r="AQ93" s="228"/>
      <c r="AR93" s="269"/>
      <c r="AS93" s="269"/>
      <c r="AT93" s="229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 t="s">
        <v>201</v>
      </c>
      <c r="F94" s="40"/>
      <c r="G94" s="40"/>
      <c r="H94" s="40"/>
      <c r="I94" s="263">
        <f>장비비!AM26</f>
        <v>1266</v>
      </c>
      <c r="J94" s="264"/>
      <c r="K94" s="265"/>
      <c r="L94" s="40" t="s">
        <v>163</v>
      </c>
      <c r="M94" s="62">
        <f>G89</f>
        <v>1.6</v>
      </c>
      <c r="N94" s="40" t="s">
        <v>163</v>
      </c>
      <c r="O94" s="205">
        <f>W81</f>
        <v>0.09785194559999999</v>
      </c>
      <c r="P94" s="265"/>
      <c r="Q94" s="265"/>
      <c r="R94" s="40"/>
      <c r="S94" s="40"/>
      <c r="T94" s="40"/>
      <c r="U94" s="40"/>
      <c r="V94" s="40"/>
      <c r="W94" s="40"/>
      <c r="X94" s="61" t="s">
        <v>26</v>
      </c>
      <c r="Y94" s="269">
        <f>I94*M94*O94</f>
        <v>198.20890100736</v>
      </c>
      <c r="Z94" s="235"/>
      <c r="AA94" s="40"/>
      <c r="AB94" s="40"/>
      <c r="AC94" s="40"/>
      <c r="AD94" s="41"/>
      <c r="AE94" s="245"/>
      <c r="AF94" s="261"/>
      <c r="AG94" s="261"/>
      <c r="AH94" s="246"/>
      <c r="AI94" s="219"/>
      <c r="AJ94" s="220"/>
      <c r="AK94" s="220"/>
      <c r="AL94" s="221"/>
      <c r="AM94" s="219">
        <f>Y94</f>
        <v>198.20890100736</v>
      </c>
      <c r="AN94" s="220"/>
      <c r="AO94" s="220"/>
      <c r="AP94" s="221"/>
      <c r="AQ94" s="228">
        <f>SUM(AE94:AP94)</f>
        <v>198.20890100736</v>
      </c>
      <c r="AR94" s="269"/>
      <c r="AS94" s="269"/>
      <c r="AT94" s="229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64"/>
      <c r="J95" s="40"/>
      <c r="K95" s="65"/>
      <c r="L95" s="40"/>
      <c r="M95" s="62"/>
      <c r="N95" s="40"/>
      <c r="O95" s="71"/>
      <c r="P95" s="65"/>
      <c r="Q95" s="65"/>
      <c r="R95" s="40"/>
      <c r="S95" s="40"/>
      <c r="T95" s="40"/>
      <c r="U95" s="40"/>
      <c r="V95" s="40"/>
      <c r="W95" s="40"/>
      <c r="X95" s="61"/>
      <c r="Y95" s="43"/>
      <c r="Z95" s="67"/>
      <c r="AA95" s="40"/>
      <c r="AB95" s="40"/>
      <c r="AC95" s="40"/>
      <c r="AD95" s="41"/>
      <c r="AE95" s="36"/>
      <c r="AF95" s="37"/>
      <c r="AG95" s="37"/>
      <c r="AH95" s="91"/>
      <c r="AI95" s="45"/>
      <c r="AJ95" s="46"/>
      <c r="AK95" s="46"/>
      <c r="AL95" s="47"/>
      <c r="AM95" s="45"/>
      <c r="AN95" s="46"/>
      <c r="AO95" s="46"/>
      <c r="AP95" s="47"/>
      <c r="AQ95" s="228"/>
      <c r="AR95" s="269"/>
      <c r="AS95" s="269"/>
      <c r="AT95" s="229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 t="s">
        <v>129</v>
      </c>
      <c r="E96" s="40" t="s">
        <v>203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245"/>
      <c r="AF96" s="261"/>
      <c r="AG96" s="261"/>
      <c r="AH96" s="246"/>
      <c r="AI96" s="219"/>
      <c r="AJ96" s="220"/>
      <c r="AK96" s="220"/>
      <c r="AL96" s="221"/>
      <c r="AM96" s="219"/>
      <c r="AN96" s="220"/>
      <c r="AO96" s="220"/>
      <c r="AP96" s="221"/>
      <c r="AQ96" s="228"/>
      <c r="AR96" s="269"/>
      <c r="AS96" s="269"/>
      <c r="AT96" s="229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 t="s">
        <v>140</v>
      </c>
      <c r="F97" s="40"/>
      <c r="G97" s="40"/>
      <c r="H97" s="40"/>
      <c r="I97" s="263">
        <f>장비비!AE40</f>
        <v>15423</v>
      </c>
      <c r="J97" s="264"/>
      <c r="K97" s="265"/>
      <c r="L97" s="40" t="s">
        <v>163</v>
      </c>
      <c r="M97" s="62">
        <f>G89</f>
        <v>1.6</v>
      </c>
      <c r="N97" s="40" t="s">
        <v>163</v>
      </c>
      <c r="O97" s="205">
        <f>W81</f>
        <v>0.09785194559999999</v>
      </c>
      <c r="P97" s="265"/>
      <c r="Q97" s="265"/>
      <c r="R97" s="40"/>
      <c r="S97" s="40"/>
      <c r="T97" s="40"/>
      <c r="U97" s="40"/>
      <c r="V97" s="40"/>
      <c r="W97" s="40"/>
      <c r="X97" s="61" t="s">
        <v>26</v>
      </c>
      <c r="Y97" s="269">
        <f>I97*M97*O97</f>
        <v>2414.67289118208</v>
      </c>
      <c r="Z97" s="235"/>
      <c r="AA97" s="40"/>
      <c r="AB97" s="40"/>
      <c r="AC97" s="40"/>
      <c r="AD97" s="41"/>
      <c r="AE97" s="225">
        <f>Y97</f>
        <v>2414.67289118208</v>
      </c>
      <c r="AF97" s="226"/>
      <c r="AG97" s="226"/>
      <c r="AH97" s="227"/>
      <c r="AI97" s="219"/>
      <c r="AJ97" s="220"/>
      <c r="AK97" s="220"/>
      <c r="AL97" s="221"/>
      <c r="AM97" s="219"/>
      <c r="AN97" s="220"/>
      <c r="AO97" s="220"/>
      <c r="AP97" s="221"/>
      <c r="AQ97" s="228">
        <f>SUM(AE97:AP97)</f>
        <v>2414.67289118208</v>
      </c>
      <c r="AR97" s="269"/>
      <c r="AS97" s="269"/>
      <c r="AT97" s="229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 t="s">
        <v>141</v>
      </c>
      <c r="F98" s="40"/>
      <c r="G98" s="40"/>
      <c r="H98" s="40"/>
      <c r="I98" s="263">
        <f>장비비!AI40</f>
        <v>13172</v>
      </c>
      <c r="J98" s="264"/>
      <c r="K98" s="265"/>
      <c r="L98" s="40" t="s">
        <v>163</v>
      </c>
      <c r="M98" s="62">
        <f>G89</f>
        <v>1.6</v>
      </c>
      <c r="N98" s="40" t="s">
        <v>163</v>
      </c>
      <c r="O98" s="205">
        <f>W81</f>
        <v>0.09785194559999999</v>
      </c>
      <c r="P98" s="265"/>
      <c r="Q98" s="265"/>
      <c r="R98" s="40"/>
      <c r="S98" s="40"/>
      <c r="T98" s="40"/>
      <c r="U98" s="40"/>
      <c r="V98" s="40"/>
      <c r="W98" s="40"/>
      <c r="X98" s="61" t="s">
        <v>26</v>
      </c>
      <c r="Y98" s="269">
        <f>I98*M98*O98</f>
        <v>2062.24932390912</v>
      </c>
      <c r="Z98" s="235"/>
      <c r="AA98" s="40"/>
      <c r="AB98" s="40"/>
      <c r="AC98" s="40"/>
      <c r="AD98" s="41"/>
      <c r="AE98" s="245"/>
      <c r="AF98" s="261"/>
      <c r="AG98" s="261"/>
      <c r="AH98" s="246"/>
      <c r="AI98" s="225">
        <f>Y98</f>
        <v>2062.24932390912</v>
      </c>
      <c r="AJ98" s="226"/>
      <c r="AK98" s="226"/>
      <c r="AL98" s="287"/>
      <c r="AM98" s="225"/>
      <c r="AN98" s="226"/>
      <c r="AO98" s="226"/>
      <c r="AP98" s="287"/>
      <c r="AQ98" s="228">
        <f>SUM(AE98:AP98)</f>
        <v>2062.24932390912</v>
      </c>
      <c r="AR98" s="269"/>
      <c r="AS98" s="269"/>
      <c r="AT98" s="229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 t="s">
        <v>142</v>
      </c>
      <c r="F99" s="40"/>
      <c r="G99" s="40"/>
      <c r="H99" s="40"/>
      <c r="I99" s="263">
        <f>장비비!AM40</f>
        <v>33273</v>
      </c>
      <c r="J99" s="264"/>
      <c r="K99" s="265"/>
      <c r="L99" s="40" t="s">
        <v>163</v>
      </c>
      <c r="M99" s="62">
        <f>G89</f>
        <v>1.6</v>
      </c>
      <c r="N99" s="40" t="s">
        <v>163</v>
      </c>
      <c r="O99" s="205">
        <f>W81</f>
        <v>0.09785194559999999</v>
      </c>
      <c r="P99" s="265"/>
      <c r="Q99" s="265"/>
      <c r="R99" s="40"/>
      <c r="S99" s="40"/>
      <c r="T99" s="40"/>
      <c r="U99" s="40"/>
      <c r="V99" s="40"/>
      <c r="W99" s="40"/>
      <c r="X99" s="61" t="s">
        <v>26</v>
      </c>
      <c r="Y99" s="269">
        <f>I99*M99*O99</f>
        <v>5209.32445751808</v>
      </c>
      <c r="Z99" s="235"/>
      <c r="AA99" s="40"/>
      <c r="AB99" s="40"/>
      <c r="AC99" s="40"/>
      <c r="AD99" s="41"/>
      <c r="AE99" s="245"/>
      <c r="AF99" s="261"/>
      <c r="AG99" s="261"/>
      <c r="AH99" s="246"/>
      <c r="AI99" s="225"/>
      <c r="AJ99" s="226"/>
      <c r="AK99" s="226"/>
      <c r="AL99" s="287"/>
      <c r="AM99" s="225">
        <f>Y99</f>
        <v>5209.32445751808</v>
      </c>
      <c r="AN99" s="226"/>
      <c r="AO99" s="226"/>
      <c r="AP99" s="287"/>
      <c r="AQ99" s="228">
        <f>SUM(AE99:AP99)</f>
        <v>5209.32445751808</v>
      </c>
      <c r="AR99" s="269"/>
      <c r="AS99" s="269"/>
      <c r="AT99" s="229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 t="s">
        <v>204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245"/>
      <c r="AF100" s="261"/>
      <c r="AG100" s="261"/>
      <c r="AH100" s="246"/>
      <c r="AI100" s="225"/>
      <c r="AJ100" s="226"/>
      <c r="AK100" s="226"/>
      <c r="AL100" s="287"/>
      <c r="AM100" s="225"/>
      <c r="AN100" s="226"/>
      <c r="AO100" s="226"/>
      <c r="AP100" s="287"/>
      <c r="AQ100" s="228"/>
      <c r="AR100" s="269"/>
      <c r="AS100" s="269"/>
      <c r="AT100" s="229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36"/>
      <c r="AF101" s="37"/>
      <c r="AG101" s="37"/>
      <c r="AH101" s="91"/>
      <c r="AI101" s="103"/>
      <c r="AJ101" s="104"/>
      <c r="AK101" s="104"/>
      <c r="AL101" s="106"/>
      <c r="AM101" s="103"/>
      <c r="AN101" s="104"/>
      <c r="AO101" s="104"/>
      <c r="AP101" s="106"/>
      <c r="AQ101" s="228"/>
      <c r="AR101" s="269"/>
      <c r="AS101" s="269"/>
      <c r="AT101" s="229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 t="s">
        <v>47</v>
      </c>
      <c r="E102" s="40" t="s">
        <v>205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245"/>
      <c r="AF102" s="261"/>
      <c r="AG102" s="261"/>
      <c r="AH102" s="246"/>
      <c r="AI102" s="225"/>
      <c r="AJ102" s="226"/>
      <c r="AK102" s="226"/>
      <c r="AL102" s="287"/>
      <c r="AM102" s="225"/>
      <c r="AN102" s="226"/>
      <c r="AO102" s="226"/>
      <c r="AP102" s="287"/>
      <c r="AQ102" s="228"/>
      <c r="AR102" s="269"/>
      <c r="AS102" s="269"/>
      <c r="AT102" s="229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 t="s">
        <v>165</v>
      </c>
      <c r="F103" s="40"/>
      <c r="G103" s="40"/>
      <c r="H103" s="40"/>
      <c r="I103" s="263">
        <f>인건비!M17</f>
        <v>123952</v>
      </c>
      <c r="J103" s="264"/>
      <c r="K103" s="265"/>
      <c r="L103" s="40" t="s">
        <v>163</v>
      </c>
      <c r="M103" s="62">
        <f>AW104</f>
        <v>0.98</v>
      </c>
      <c r="N103" s="40" t="s">
        <v>163</v>
      </c>
      <c r="O103" s="205">
        <f>W81</f>
        <v>0.09785194559999999</v>
      </c>
      <c r="P103" s="265"/>
      <c r="Q103" s="265"/>
      <c r="R103" s="40"/>
      <c r="S103" s="40"/>
      <c r="T103" s="40"/>
      <c r="U103" s="40"/>
      <c r="V103" s="40"/>
      <c r="W103" s="40"/>
      <c r="X103" s="61" t="s">
        <v>26</v>
      </c>
      <c r="Y103" s="269">
        <f>I103*M103*O103</f>
        <v>11886.365473790975</v>
      </c>
      <c r="Z103" s="235"/>
      <c r="AA103" s="40"/>
      <c r="AB103" s="40"/>
      <c r="AC103" s="40"/>
      <c r="AD103" s="41"/>
      <c r="AE103" s="245"/>
      <c r="AF103" s="261"/>
      <c r="AG103" s="261"/>
      <c r="AH103" s="246"/>
      <c r="AI103" s="225">
        <f>Y103</f>
        <v>11886.365473790975</v>
      </c>
      <c r="AJ103" s="226"/>
      <c r="AK103" s="226"/>
      <c r="AL103" s="287"/>
      <c r="AM103" s="225"/>
      <c r="AN103" s="226"/>
      <c r="AO103" s="226"/>
      <c r="AP103" s="287"/>
      <c r="AQ103" s="228">
        <f>SUM(AE103:AP103)</f>
        <v>11886.365473790975</v>
      </c>
      <c r="AR103" s="269"/>
      <c r="AS103" s="269"/>
      <c r="AT103" s="229"/>
      <c r="AU103" s="49" t="str">
        <f>토사!AU103</f>
        <v>표품p.1144</v>
      </c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 t="s">
        <v>167</v>
      </c>
      <c r="F104" s="40"/>
      <c r="G104" s="40"/>
      <c r="H104" s="40"/>
      <c r="I104" s="263">
        <f>인건비!M9</f>
        <v>70264</v>
      </c>
      <c r="J104" s="264"/>
      <c r="K104" s="265"/>
      <c r="L104" s="40" t="s">
        <v>163</v>
      </c>
      <c r="M104" s="62">
        <f>AW105</f>
        <v>1.33</v>
      </c>
      <c r="N104" s="40" t="s">
        <v>163</v>
      </c>
      <c r="O104" s="205">
        <f>W81</f>
        <v>0.09785194559999999</v>
      </c>
      <c r="P104" s="265"/>
      <c r="Q104" s="265"/>
      <c r="R104" s="40"/>
      <c r="S104" s="40"/>
      <c r="T104" s="40"/>
      <c r="U104" s="40"/>
      <c r="V104" s="40"/>
      <c r="W104" s="40"/>
      <c r="X104" s="61" t="s">
        <v>26</v>
      </c>
      <c r="Y104" s="269">
        <f>I104*M104*O104</f>
        <v>9144.373910499073</v>
      </c>
      <c r="Z104" s="235"/>
      <c r="AA104" s="40"/>
      <c r="AB104" s="40"/>
      <c r="AC104" s="40"/>
      <c r="AD104" s="41"/>
      <c r="AE104" s="245"/>
      <c r="AF104" s="261"/>
      <c r="AG104" s="261"/>
      <c r="AH104" s="246"/>
      <c r="AI104" s="225">
        <f>Y104</f>
        <v>9144.373910499073</v>
      </c>
      <c r="AJ104" s="226"/>
      <c r="AK104" s="226"/>
      <c r="AL104" s="287"/>
      <c r="AM104" s="225"/>
      <c r="AN104" s="226"/>
      <c r="AO104" s="226"/>
      <c r="AP104" s="287"/>
      <c r="AQ104" s="228">
        <f>SUM(AE104:AP104)</f>
        <v>9144.373910499073</v>
      </c>
      <c r="AR104" s="269"/>
      <c r="AS104" s="269"/>
      <c r="AT104" s="229"/>
      <c r="AU104" s="49" t="s">
        <v>206</v>
      </c>
      <c r="AV104" s="40"/>
      <c r="AW104" s="51">
        <v>0.98</v>
      </c>
      <c r="AX104" s="40"/>
      <c r="AY104" s="48"/>
    </row>
    <row r="105" spans="1:51" ht="12">
      <c r="A105" s="60"/>
      <c r="B105" s="40"/>
      <c r="C105" s="40"/>
      <c r="D105" s="40"/>
      <c r="E105" s="40" t="s">
        <v>207</v>
      </c>
      <c r="F105" s="40"/>
      <c r="G105" s="40"/>
      <c r="H105" s="40"/>
      <c r="I105" s="263">
        <f>인건비!M10</f>
        <v>55252</v>
      </c>
      <c r="J105" s="264"/>
      <c r="K105" s="265"/>
      <c r="L105" s="40" t="s">
        <v>163</v>
      </c>
      <c r="M105" s="62">
        <f>AW106</f>
        <v>1.36</v>
      </c>
      <c r="N105" s="40" t="s">
        <v>163</v>
      </c>
      <c r="O105" s="205">
        <f>W81</f>
        <v>0.09785194559999999</v>
      </c>
      <c r="P105" s="265"/>
      <c r="Q105" s="265"/>
      <c r="R105" s="40"/>
      <c r="S105" s="40"/>
      <c r="T105" s="40"/>
      <c r="U105" s="40"/>
      <c r="V105" s="40"/>
      <c r="W105" s="40"/>
      <c r="X105" s="61" t="s">
        <v>26</v>
      </c>
      <c r="Y105" s="269">
        <f>I105*M105*O105</f>
        <v>7352.861349676032</v>
      </c>
      <c r="Z105" s="235"/>
      <c r="AA105" s="40"/>
      <c r="AB105" s="40"/>
      <c r="AC105" s="40"/>
      <c r="AD105" s="41"/>
      <c r="AE105" s="245"/>
      <c r="AF105" s="261"/>
      <c r="AG105" s="261"/>
      <c r="AH105" s="246"/>
      <c r="AI105" s="225">
        <f>Y105</f>
        <v>7352.861349676032</v>
      </c>
      <c r="AJ105" s="226"/>
      <c r="AK105" s="226"/>
      <c r="AL105" s="287"/>
      <c r="AM105" s="225"/>
      <c r="AN105" s="226"/>
      <c r="AO105" s="226"/>
      <c r="AP105" s="287"/>
      <c r="AQ105" s="228">
        <f>SUM(AE105:AP105)</f>
        <v>7352.861349676032</v>
      </c>
      <c r="AR105" s="269"/>
      <c r="AS105" s="269"/>
      <c r="AT105" s="229"/>
      <c r="AU105" s="49" t="s">
        <v>5</v>
      </c>
      <c r="AV105" s="40"/>
      <c r="AW105" s="51">
        <v>1.33</v>
      </c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64"/>
      <c r="J106" s="40"/>
      <c r="K106" s="65"/>
      <c r="L106" s="40"/>
      <c r="M106" s="62"/>
      <c r="N106" s="40"/>
      <c r="O106" s="71"/>
      <c r="P106" s="65"/>
      <c r="Q106" s="65"/>
      <c r="R106" s="40"/>
      <c r="S106" s="40"/>
      <c r="T106" s="40"/>
      <c r="U106" s="40"/>
      <c r="V106" s="40"/>
      <c r="W106" s="40"/>
      <c r="X106" s="61"/>
      <c r="Y106" s="43"/>
      <c r="Z106" s="67"/>
      <c r="AA106" s="40"/>
      <c r="AB106" s="40"/>
      <c r="AC106" s="40"/>
      <c r="AD106" s="41"/>
      <c r="AE106" s="36"/>
      <c r="AF106" s="37"/>
      <c r="AG106" s="37"/>
      <c r="AH106" s="91"/>
      <c r="AI106" s="45"/>
      <c r="AJ106" s="46"/>
      <c r="AK106" s="46"/>
      <c r="AL106" s="47"/>
      <c r="AM106" s="45"/>
      <c r="AN106" s="46"/>
      <c r="AO106" s="46"/>
      <c r="AP106" s="47"/>
      <c r="AQ106" s="228"/>
      <c r="AR106" s="269"/>
      <c r="AS106" s="269"/>
      <c r="AT106" s="229"/>
      <c r="AU106" s="49" t="s">
        <v>6</v>
      </c>
      <c r="AV106" s="40"/>
      <c r="AW106" s="51">
        <v>1.36</v>
      </c>
      <c r="AX106" s="40"/>
      <c r="AY106" s="48"/>
    </row>
    <row r="107" spans="1:51" ht="12">
      <c r="A107" s="60"/>
      <c r="B107" s="40"/>
      <c r="C107" s="40"/>
      <c r="D107" s="40" t="s">
        <v>180</v>
      </c>
      <c r="E107" s="40"/>
      <c r="F107" s="40"/>
      <c r="G107" s="40"/>
      <c r="H107" s="40"/>
      <c r="I107" s="40"/>
      <c r="J107" s="40"/>
      <c r="K107" s="40">
        <v>3</v>
      </c>
      <c r="L107" s="40" t="s">
        <v>28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245"/>
      <c r="AF107" s="261"/>
      <c r="AG107" s="261"/>
      <c r="AH107" s="246"/>
      <c r="AI107" s="219"/>
      <c r="AJ107" s="220"/>
      <c r="AK107" s="220"/>
      <c r="AL107" s="221"/>
      <c r="AM107" s="219"/>
      <c r="AN107" s="220"/>
      <c r="AO107" s="220"/>
      <c r="AP107" s="221"/>
      <c r="AQ107" s="228"/>
      <c r="AR107" s="269"/>
      <c r="AS107" s="269"/>
      <c r="AT107" s="229"/>
      <c r="AU107" s="39"/>
      <c r="AV107" s="40"/>
      <c r="AW107" s="40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203">
        <f>SUM(AE85:AH97)</f>
        <v>13632.26337165312</v>
      </c>
      <c r="J108" s="203"/>
      <c r="K108" s="204"/>
      <c r="L108" s="40" t="s">
        <v>163</v>
      </c>
      <c r="M108" s="40">
        <f>K107/100</f>
        <v>0.03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61" t="s">
        <v>26</v>
      </c>
      <c r="Y108" s="269">
        <f>I108*M108</f>
        <v>408.96790114959356</v>
      </c>
      <c r="Z108" s="235"/>
      <c r="AA108" s="40"/>
      <c r="AB108" s="40"/>
      <c r="AC108" s="40"/>
      <c r="AD108" s="41"/>
      <c r="AE108" s="225">
        <f>Y108</f>
        <v>408.96790114959356</v>
      </c>
      <c r="AF108" s="226"/>
      <c r="AG108" s="226"/>
      <c r="AH108" s="227"/>
      <c r="AI108" s="219"/>
      <c r="AJ108" s="220"/>
      <c r="AK108" s="220"/>
      <c r="AL108" s="221"/>
      <c r="AM108" s="219"/>
      <c r="AN108" s="220"/>
      <c r="AO108" s="220"/>
      <c r="AP108" s="221"/>
      <c r="AQ108" s="228">
        <f>SUM(AE108:AP108)</f>
        <v>408.96790114959356</v>
      </c>
      <c r="AR108" s="269"/>
      <c r="AS108" s="269"/>
      <c r="AT108" s="229"/>
      <c r="AU108" s="39"/>
      <c r="AV108" s="40"/>
      <c r="AW108" s="40"/>
      <c r="AX108" s="40"/>
      <c r="AY108" s="48"/>
    </row>
    <row r="109" spans="1:51" ht="12">
      <c r="A109" s="69"/>
      <c r="B109" s="33"/>
      <c r="C109" s="33"/>
      <c r="D109" s="33"/>
      <c r="E109" s="244" t="s">
        <v>168</v>
      </c>
      <c r="F109" s="244"/>
      <c r="G109" s="244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4"/>
      <c r="AE109" s="200">
        <f>SUM(AE85:AH108)</f>
        <v>14041.231272802714</v>
      </c>
      <c r="AF109" s="187"/>
      <c r="AG109" s="187"/>
      <c r="AH109" s="270"/>
      <c r="AI109" s="200">
        <f>SUM(AI85:AL108)</f>
        <v>30445.8500578752</v>
      </c>
      <c r="AJ109" s="187"/>
      <c r="AK109" s="187"/>
      <c r="AL109" s="270"/>
      <c r="AM109" s="200">
        <f>SUM(AM85:AP108)</f>
        <v>5495.20870178304</v>
      </c>
      <c r="AN109" s="187"/>
      <c r="AO109" s="187"/>
      <c r="AP109" s="270"/>
      <c r="AQ109" s="271">
        <f>SUM(AE109:AP109)</f>
        <v>49982.29003246096</v>
      </c>
      <c r="AR109" s="272"/>
      <c r="AS109" s="272"/>
      <c r="AT109" s="273"/>
      <c r="AU109" s="32"/>
      <c r="AV109" s="33"/>
      <c r="AW109" s="33"/>
      <c r="AX109" s="33"/>
      <c r="AY109" s="55"/>
    </row>
    <row r="110" spans="1:51" ht="12.75" thickBot="1">
      <c r="A110" s="57"/>
      <c r="B110" s="58"/>
      <c r="C110" s="58"/>
      <c r="D110" s="58"/>
      <c r="E110" s="240" t="s">
        <v>145</v>
      </c>
      <c r="F110" s="240"/>
      <c r="G110" s="240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72"/>
      <c r="AE110" s="295">
        <f>AE40+AE63+AE78+AE109</f>
        <v>259605.92668332902</v>
      </c>
      <c r="AF110" s="295"/>
      <c r="AG110" s="295"/>
      <c r="AH110" s="305"/>
      <c r="AI110" s="295">
        <f>AI40+AI63+AI78+AI109</f>
        <v>571013.9278111383</v>
      </c>
      <c r="AJ110" s="295"/>
      <c r="AK110" s="295"/>
      <c r="AL110" s="305"/>
      <c r="AM110" s="295">
        <f>AM40+AM63+AM78+AM109</f>
        <v>182867.84028073042</v>
      </c>
      <c r="AN110" s="295"/>
      <c r="AO110" s="295"/>
      <c r="AP110" s="305"/>
      <c r="AQ110" s="295">
        <f>AQ40+AQ63+AQ78+AQ109</f>
        <v>1013487.6947751979</v>
      </c>
      <c r="AR110" s="295"/>
      <c r="AS110" s="295"/>
      <c r="AT110" s="305"/>
      <c r="AU110" s="58"/>
      <c r="AV110" s="58"/>
      <c r="AW110" s="58"/>
      <c r="AX110" s="58"/>
      <c r="AY110" s="59"/>
    </row>
    <row r="111" spans="31:46" ht="12">
      <c r="AE111" s="250"/>
      <c r="AF111" s="250"/>
      <c r="AG111" s="250"/>
      <c r="AH111" s="194"/>
      <c r="AI111" s="195"/>
      <c r="AJ111" s="195"/>
      <c r="AK111" s="195"/>
      <c r="AL111" s="196"/>
      <c r="AM111" s="195"/>
      <c r="AN111" s="195"/>
      <c r="AO111" s="195"/>
      <c r="AP111" s="196"/>
      <c r="AQ111" s="197"/>
      <c r="AR111" s="197"/>
      <c r="AS111" s="197"/>
      <c r="AT111" s="197"/>
    </row>
    <row r="112" spans="31:46" ht="12">
      <c r="AE112" s="250"/>
      <c r="AF112" s="250"/>
      <c r="AG112" s="250"/>
      <c r="AH112" s="194"/>
      <c r="AI112" s="195"/>
      <c r="AJ112" s="195"/>
      <c r="AK112" s="195"/>
      <c r="AL112" s="196"/>
      <c r="AM112" s="195"/>
      <c r="AN112" s="195"/>
      <c r="AO112" s="195"/>
      <c r="AP112" s="196"/>
      <c r="AQ112" s="197"/>
      <c r="AR112" s="197"/>
      <c r="AS112" s="197"/>
      <c r="AT112" s="197"/>
    </row>
    <row r="113" spans="31:46" ht="12">
      <c r="AE113" s="250"/>
      <c r="AF113" s="250"/>
      <c r="AG113" s="250"/>
      <c r="AH113" s="194"/>
      <c r="AI113" s="195"/>
      <c r="AJ113" s="195"/>
      <c r="AK113" s="195"/>
      <c r="AL113" s="196"/>
      <c r="AM113" s="195"/>
      <c r="AN113" s="195"/>
      <c r="AO113" s="195"/>
      <c r="AP113" s="196"/>
      <c r="AQ113" s="197"/>
      <c r="AR113" s="197"/>
      <c r="AS113" s="197"/>
      <c r="AT113" s="197"/>
    </row>
    <row r="114" spans="31:46" ht="12">
      <c r="AE114" s="250"/>
      <c r="AF114" s="250"/>
      <c r="AG114" s="250"/>
      <c r="AH114" s="194"/>
      <c r="AI114" s="195"/>
      <c r="AJ114" s="195"/>
      <c r="AK114" s="195"/>
      <c r="AL114" s="196"/>
      <c r="AM114" s="195"/>
      <c r="AN114" s="195"/>
      <c r="AO114" s="195"/>
      <c r="AP114" s="196"/>
      <c r="AQ114" s="197"/>
      <c r="AR114" s="197"/>
      <c r="AS114" s="197"/>
      <c r="AT114" s="197"/>
    </row>
    <row r="115" spans="31:46" ht="12">
      <c r="AE115" s="250"/>
      <c r="AF115" s="250"/>
      <c r="AG115" s="250"/>
      <c r="AH115" s="194"/>
      <c r="AI115" s="195"/>
      <c r="AJ115" s="195"/>
      <c r="AK115" s="195"/>
      <c r="AL115" s="196"/>
      <c r="AM115" s="195"/>
      <c r="AN115" s="195"/>
      <c r="AO115" s="195"/>
      <c r="AP115" s="196"/>
      <c r="AQ115" s="197"/>
      <c r="AR115" s="197"/>
      <c r="AS115" s="197"/>
      <c r="AT115" s="197"/>
    </row>
    <row r="116" spans="31:46" ht="12">
      <c r="AE116" s="250"/>
      <c r="AF116" s="250"/>
      <c r="AG116" s="250"/>
      <c r="AH116" s="194"/>
      <c r="AI116" s="195"/>
      <c r="AJ116" s="195"/>
      <c r="AK116" s="195"/>
      <c r="AL116" s="196"/>
      <c r="AM116" s="195"/>
      <c r="AN116" s="195"/>
      <c r="AO116" s="195"/>
      <c r="AP116" s="196"/>
      <c r="AQ116" s="197"/>
      <c r="AR116" s="197"/>
      <c r="AS116" s="197"/>
      <c r="AT116" s="197"/>
    </row>
    <row r="117" spans="31:46" ht="12">
      <c r="AE117" s="250"/>
      <c r="AF117" s="250"/>
      <c r="AG117" s="250"/>
      <c r="AH117" s="194"/>
      <c r="AI117" s="195"/>
      <c r="AJ117" s="195"/>
      <c r="AK117" s="195"/>
      <c r="AL117" s="196"/>
      <c r="AM117" s="195"/>
      <c r="AN117" s="195"/>
      <c r="AO117" s="195"/>
      <c r="AP117" s="196"/>
      <c r="AQ117" s="197"/>
      <c r="AR117" s="197"/>
      <c r="AS117" s="197"/>
      <c r="AT117" s="197"/>
    </row>
    <row r="118" spans="31:46" ht="12">
      <c r="AE118" s="250"/>
      <c r="AF118" s="250"/>
      <c r="AG118" s="250"/>
      <c r="AH118" s="194"/>
      <c r="AI118" s="195"/>
      <c r="AJ118" s="195"/>
      <c r="AK118" s="195"/>
      <c r="AL118" s="196"/>
      <c r="AM118" s="195"/>
      <c r="AN118" s="195"/>
      <c r="AO118" s="195"/>
      <c r="AP118" s="196"/>
      <c r="AQ118" s="197"/>
      <c r="AR118" s="197"/>
      <c r="AS118" s="197"/>
      <c r="AT118" s="197"/>
    </row>
    <row r="119" spans="31:46" ht="12">
      <c r="AE119" s="250"/>
      <c r="AF119" s="250"/>
      <c r="AG119" s="250"/>
      <c r="AH119" s="194"/>
      <c r="AI119" s="195"/>
      <c r="AJ119" s="195"/>
      <c r="AK119" s="195"/>
      <c r="AL119" s="196"/>
      <c r="AM119" s="195"/>
      <c r="AN119" s="195"/>
      <c r="AO119" s="195"/>
      <c r="AP119" s="196"/>
      <c r="AQ119" s="197"/>
      <c r="AR119" s="197"/>
      <c r="AS119" s="197"/>
      <c r="AT119" s="197"/>
    </row>
    <row r="120" spans="31:46" ht="12">
      <c r="AE120" s="250"/>
      <c r="AF120" s="250"/>
      <c r="AG120" s="250"/>
      <c r="AH120" s="194"/>
      <c r="AI120" s="195"/>
      <c r="AJ120" s="195"/>
      <c r="AK120" s="195"/>
      <c r="AL120" s="196"/>
      <c r="AM120" s="195"/>
      <c r="AN120" s="195"/>
      <c r="AO120" s="195"/>
      <c r="AP120" s="196"/>
      <c r="AQ120" s="197"/>
      <c r="AR120" s="197"/>
      <c r="AS120" s="197"/>
      <c r="AT120" s="197"/>
    </row>
    <row r="121" spans="31:46" ht="12">
      <c r="AE121" s="250"/>
      <c r="AF121" s="250"/>
      <c r="AG121" s="250"/>
      <c r="AH121" s="194"/>
      <c r="AI121" s="195"/>
      <c r="AJ121" s="195"/>
      <c r="AK121" s="195"/>
      <c r="AL121" s="196"/>
      <c r="AM121" s="195"/>
      <c r="AN121" s="195"/>
      <c r="AO121" s="195"/>
      <c r="AP121" s="196"/>
      <c r="AQ121" s="197"/>
      <c r="AR121" s="197"/>
      <c r="AS121" s="197"/>
      <c r="AT121" s="197"/>
    </row>
    <row r="122" spans="31:46" ht="12">
      <c r="AE122" s="250"/>
      <c r="AF122" s="250"/>
      <c r="AG122" s="250"/>
      <c r="AH122" s="194"/>
      <c r="AI122" s="195"/>
      <c r="AJ122" s="195"/>
      <c r="AK122" s="195"/>
      <c r="AL122" s="196"/>
      <c r="AM122" s="195"/>
      <c r="AN122" s="195"/>
      <c r="AO122" s="195"/>
      <c r="AP122" s="196"/>
      <c r="AQ122" s="197"/>
      <c r="AR122" s="197"/>
      <c r="AS122" s="197"/>
      <c r="AT122" s="197"/>
    </row>
    <row r="123" spans="31:46" ht="12">
      <c r="AE123" s="250"/>
      <c r="AF123" s="250"/>
      <c r="AG123" s="250"/>
      <c r="AH123" s="194"/>
      <c r="AI123" s="195"/>
      <c r="AJ123" s="195"/>
      <c r="AK123" s="195"/>
      <c r="AL123" s="196"/>
      <c r="AM123" s="195"/>
      <c r="AN123" s="195"/>
      <c r="AO123" s="195"/>
      <c r="AP123" s="196"/>
      <c r="AQ123" s="197"/>
      <c r="AR123" s="197"/>
      <c r="AS123" s="197"/>
      <c r="AT123" s="197"/>
    </row>
    <row r="124" spans="31:46" ht="12">
      <c r="AE124" s="250"/>
      <c r="AF124" s="250"/>
      <c r="AG124" s="250"/>
      <c r="AH124" s="194"/>
      <c r="AI124" s="195"/>
      <c r="AJ124" s="195"/>
      <c r="AK124" s="195"/>
      <c r="AL124" s="196"/>
      <c r="AM124" s="195"/>
      <c r="AN124" s="195"/>
      <c r="AO124" s="195"/>
      <c r="AP124" s="196"/>
      <c r="AQ124" s="197"/>
      <c r="AR124" s="197"/>
      <c r="AS124" s="197"/>
      <c r="AT124" s="197"/>
    </row>
    <row r="125" spans="31:46" ht="12">
      <c r="AE125" s="250"/>
      <c r="AF125" s="250"/>
      <c r="AG125" s="250"/>
      <c r="AH125" s="194"/>
      <c r="AI125" s="195"/>
      <c r="AJ125" s="195"/>
      <c r="AK125" s="195"/>
      <c r="AL125" s="196"/>
      <c r="AM125" s="195"/>
      <c r="AN125" s="195"/>
      <c r="AO125" s="195"/>
      <c r="AP125" s="196"/>
      <c r="AQ125" s="197"/>
      <c r="AR125" s="197"/>
      <c r="AS125" s="197"/>
      <c r="AT125" s="197"/>
    </row>
    <row r="126" spans="31:46" ht="12">
      <c r="AE126" s="250"/>
      <c r="AF126" s="250"/>
      <c r="AG126" s="250"/>
      <c r="AH126" s="194"/>
      <c r="AI126" s="195"/>
      <c r="AJ126" s="195"/>
      <c r="AK126" s="195"/>
      <c r="AL126" s="196"/>
      <c r="AM126" s="195"/>
      <c r="AN126" s="195"/>
      <c r="AO126" s="195"/>
      <c r="AP126" s="196"/>
      <c r="AQ126" s="197"/>
      <c r="AR126" s="197"/>
      <c r="AS126" s="197"/>
      <c r="AT126" s="197"/>
    </row>
    <row r="127" spans="31:46" ht="12">
      <c r="AE127" s="250"/>
      <c r="AF127" s="250"/>
      <c r="AG127" s="250"/>
      <c r="AH127" s="194"/>
      <c r="AI127" s="195"/>
      <c r="AJ127" s="195"/>
      <c r="AK127" s="195"/>
      <c r="AL127" s="196"/>
      <c r="AM127" s="195"/>
      <c r="AN127" s="195"/>
      <c r="AO127" s="195"/>
      <c r="AP127" s="196"/>
      <c r="AQ127" s="197"/>
      <c r="AR127" s="197"/>
      <c r="AS127" s="197"/>
      <c r="AT127" s="197"/>
    </row>
    <row r="128" spans="31:46" ht="12">
      <c r="AE128" s="250"/>
      <c r="AF128" s="250"/>
      <c r="AG128" s="250"/>
      <c r="AH128" s="194"/>
      <c r="AI128" s="195"/>
      <c r="AJ128" s="195"/>
      <c r="AK128" s="195"/>
      <c r="AL128" s="196"/>
      <c r="AM128" s="195"/>
      <c r="AN128" s="195"/>
      <c r="AO128" s="195"/>
      <c r="AP128" s="196"/>
      <c r="AQ128" s="197"/>
      <c r="AR128" s="197"/>
      <c r="AS128" s="197"/>
      <c r="AT128" s="197"/>
    </row>
    <row r="129" spans="31:46" ht="12">
      <c r="AE129" s="250"/>
      <c r="AF129" s="250"/>
      <c r="AG129" s="250"/>
      <c r="AH129" s="194"/>
      <c r="AI129" s="195"/>
      <c r="AJ129" s="195"/>
      <c r="AK129" s="195"/>
      <c r="AL129" s="196"/>
      <c r="AM129" s="195"/>
      <c r="AN129" s="195"/>
      <c r="AO129" s="195"/>
      <c r="AP129" s="196"/>
      <c r="AQ129" s="197"/>
      <c r="AR129" s="197"/>
      <c r="AS129" s="197"/>
      <c r="AT129" s="197"/>
    </row>
    <row r="130" spans="31:46" ht="12">
      <c r="AE130" s="250"/>
      <c r="AF130" s="250"/>
      <c r="AG130" s="250"/>
      <c r="AH130" s="194"/>
      <c r="AI130" s="195"/>
      <c r="AJ130" s="195"/>
      <c r="AK130" s="195"/>
      <c r="AL130" s="196"/>
      <c r="AM130" s="195"/>
      <c r="AN130" s="195"/>
      <c r="AO130" s="195"/>
      <c r="AP130" s="196"/>
      <c r="AQ130" s="197"/>
      <c r="AR130" s="197"/>
      <c r="AS130" s="197"/>
      <c r="AT130" s="197"/>
    </row>
    <row r="131" spans="31:46" ht="12">
      <c r="AE131" s="250"/>
      <c r="AF131" s="250"/>
      <c r="AG131" s="250"/>
      <c r="AH131" s="194"/>
      <c r="AI131" s="195"/>
      <c r="AJ131" s="195"/>
      <c r="AK131" s="195"/>
      <c r="AL131" s="196"/>
      <c r="AM131" s="195"/>
      <c r="AN131" s="195"/>
      <c r="AO131" s="195"/>
      <c r="AP131" s="196"/>
      <c r="AQ131" s="197"/>
      <c r="AR131" s="197"/>
      <c r="AS131" s="197"/>
      <c r="AT131" s="197"/>
    </row>
    <row r="132" spans="31:46" ht="12">
      <c r="AE132" s="250"/>
      <c r="AF132" s="250"/>
      <c r="AG132" s="250"/>
      <c r="AH132" s="194"/>
      <c r="AI132" s="195"/>
      <c r="AJ132" s="195"/>
      <c r="AK132" s="195"/>
      <c r="AL132" s="196"/>
      <c r="AM132" s="195"/>
      <c r="AN132" s="195"/>
      <c r="AO132" s="195"/>
      <c r="AP132" s="196"/>
      <c r="AQ132" s="197"/>
      <c r="AR132" s="197"/>
      <c r="AS132" s="197"/>
      <c r="AT132" s="197"/>
    </row>
    <row r="133" spans="31:46" ht="12">
      <c r="AE133" s="250"/>
      <c r="AF133" s="250"/>
      <c r="AG133" s="250"/>
      <c r="AH133" s="194"/>
      <c r="AI133" s="195"/>
      <c r="AJ133" s="195"/>
      <c r="AK133" s="195"/>
      <c r="AL133" s="196"/>
      <c r="AM133" s="195"/>
      <c r="AN133" s="195"/>
      <c r="AO133" s="195"/>
      <c r="AP133" s="196"/>
      <c r="AQ133" s="197"/>
      <c r="AR133" s="197"/>
      <c r="AS133" s="197"/>
      <c r="AT133" s="197"/>
    </row>
    <row r="134" spans="31:46" ht="12">
      <c r="AE134" s="250"/>
      <c r="AF134" s="250"/>
      <c r="AG134" s="250"/>
      <c r="AH134" s="194"/>
      <c r="AI134" s="195"/>
      <c r="AJ134" s="195"/>
      <c r="AK134" s="195"/>
      <c r="AL134" s="196"/>
      <c r="AM134" s="195"/>
      <c r="AN134" s="195"/>
      <c r="AO134" s="195"/>
      <c r="AP134" s="196"/>
      <c r="AQ134" s="197"/>
      <c r="AR134" s="197"/>
      <c r="AS134" s="197"/>
      <c r="AT134" s="197"/>
    </row>
    <row r="135" spans="31:46" ht="12">
      <c r="AE135" s="250"/>
      <c r="AF135" s="250"/>
      <c r="AG135" s="250"/>
      <c r="AH135" s="194"/>
      <c r="AI135" s="195"/>
      <c r="AJ135" s="195"/>
      <c r="AK135" s="195"/>
      <c r="AL135" s="196"/>
      <c r="AM135" s="195"/>
      <c r="AN135" s="195"/>
      <c r="AO135" s="195"/>
      <c r="AP135" s="196"/>
      <c r="AQ135" s="197"/>
      <c r="AR135" s="197"/>
      <c r="AS135" s="197"/>
      <c r="AT135" s="197"/>
    </row>
    <row r="136" spans="31:46" ht="12">
      <c r="AE136" s="250"/>
      <c r="AF136" s="250"/>
      <c r="AG136" s="250"/>
      <c r="AH136" s="194"/>
      <c r="AI136" s="195"/>
      <c r="AJ136" s="195"/>
      <c r="AK136" s="195"/>
      <c r="AL136" s="196"/>
      <c r="AM136" s="195"/>
      <c r="AN136" s="195"/>
      <c r="AO136" s="195"/>
      <c r="AP136" s="196"/>
      <c r="AQ136" s="197"/>
      <c r="AR136" s="197"/>
      <c r="AS136" s="197"/>
      <c r="AT136" s="197"/>
    </row>
    <row r="137" spans="31:46" ht="12">
      <c r="AE137" s="250"/>
      <c r="AF137" s="250"/>
      <c r="AG137" s="250"/>
      <c r="AH137" s="194"/>
      <c r="AI137" s="195"/>
      <c r="AJ137" s="195"/>
      <c r="AK137" s="195"/>
      <c r="AL137" s="196"/>
      <c r="AM137" s="195"/>
      <c r="AN137" s="195"/>
      <c r="AO137" s="195"/>
      <c r="AP137" s="196"/>
      <c r="AQ137" s="197"/>
      <c r="AR137" s="197"/>
      <c r="AS137" s="197"/>
      <c r="AT137" s="197"/>
    </row>
    <row r="138" spans="31:46" ht="12">
      <c r="AE138" s="250"/>
      <c r="AF138" s="250"/>
      <c r="AG138" s="250"/>
      <c r="AH138" s="194"/>
      <c r="AI138" s="195"/>
      <c r="AJ138" s="195"/>
      <c r="AK138" s="195"/>
      <c r="AL138" s="196"/>
      <c r="AM138" s="195"/>
      <c r="AN138" s="195"/>
      <c r="AO138" s="195"/>
      <c r="AP138" s="196"/>
      <c r="AQ138" s="197"/>
      <c r="AR138" s="197"/>
      <c r="AS138" s="197"/>
      <c r="AT138" s="197"/>
    </row>
    <row r="139" spans="31:46" ht="12">
      <c r="AE139" s="250"/>
      <c r="AF139" s="250"/>
      <c r="AG139" s="250"/>
      <c r="AH139" s="194"/>
      <c r="AI139" s="195"/>
      <c r="AJ139" s="195"/>
      <c r="AK139" s="195"/>
      <c r="AL139" s="196"/>
      <c r="AM139" s="195"/>
      <c r="AN139" s="195"/>
      <c r="AO139" s="195"/>
      <c r="AP139" s="196"/>
      <c r="AQ139" s="197"/>
      <c r="AR139" s="197"/>
      <c r="AS139" s="197"/>
      <c r="AT139" s="197"/>
    </row>
    <row r="140" spans="31:46" ht="12">
      <c r="AE140" s="250"/>
      <c r="AF140" s="250"/>
      <c r="AG140" s="250"/>
      <c r="AH140" s="194"/>
      <c r="AI140" s="195"/>
      <c r="AJ140" s="195"/>
      <c r="AK140" s="195"/>
      <c r="AL140" s="196"/>
      <c r="AM140" s="195"/>
      <c r="AN140" s="195"/>
      <c r="AO140" s="195"/>
      <c r="AP140" s="196"/>
      <c r="AQ140" s="197"/>
      <c r="AR140" s="197"/>
      <c r="AS140" s="197"/>
      <c r="AT140" s="197"/>
    </row>
    <row r="141" spans="31:46" ht="12">
      <c r="AE141" s="250"/>
      <c r="AF141" s="250"/>
      <c r="AG141" s="250"/>
      <c r="AH141" s="194"/>
      <c r="AI141" s="195"/>
      <c r="AJ141" s="195"/>
      <c r="AK141" s="195"/>
      <c r="AL141" s="196"/>
      <c r="AM141" s="195"/>
      <c r="AN141" s="195"/>
      <c r="AO141" s="195"/>
      <c r="AP141" s="196"/>
      <c r="AQ141" s="197"/>
      <c r="AR141" s="197"/>
      <c r="AS141" s="197"/>
      <c r="AT141" s="197"/>
    </row>
    <row r="142" spans="31:46" ht="12">
      <c r="AE142" s="250"/>
      <c r="AF142" s="250"/>
      <c r="AG142" s="250"/>
      <c r="AH142" s="194"/>
      <c r="AI142" s="195"/>
      <c r="AJ142" s="195"/>
      <c r="AK142" s="195"/>
      <c r="AL142" s="196"/>
      <c r="AM142" s="195"/>
      <c r="AN142" s="195"/>
      <c r="AO142" s="195"/>
      <c r="AP142" s="196"/>
      <c r="AQ142" s="197"/>
      <c r="AR142" s="197"/>
      <c r="AS142" s="197"/>
      <c r="AT142" s="197"/>
    </row>
    <row r="143" spans="31:46" ht="12">
      <c r="AE143" s="250"/>
      <c r="AF143" s="250"/>
      <c r="AG143" s="250"/>
      <c r="AH143" s="194"/>
      <c r="AI143" s="195"/>
      <c r="AJ143" s="195"/>
      <c r="AK143" s="195"/>
      <c r="AL143" s="196"/>
      <c r="AM143" s="195"/>
      <c r="AN143" s="195"/>
      <c r="AO143" s="195"/>
      <c r="AP143" s="196"/>
      <c r="AQ143" s="197"/>
      <c r="AR143" s="197"/>
      <c r="AS143" s="197"/>
      <c r="AT143" s="197"/>
    </row>
    <row r="144" spans="31:46" ht="12">
      <c r="AE144" s="250"/>
      <c r="AF144" s="250"/>
      <c r="AG144" s="250"/>
      <c r="AH144" s="194"/>
      <c r="AI144" s="195"/>
      <c r="AJ144" s="195"/>
      <c r="AK144" s="195"/>
      <c r="AL144" s="196"/>
      <c r="AM144" s="195"/>
      <c r="AN144" s="195"/>
      <c r="AO144" s="195"/>
      <c r="AP144" s="196"/>
      <c r="AQ144" s="197"/>
      <c r="AR144" s="197"/>
      <c r="AS144" s="197"/>
      <c r="AT144" s="197"/>
    </row>
    <row r="145" spans="31:46" ht="12">
      <c r="AE145" s="250"/>
      <c r="AF145" s="250"/>
      <c r="AG145" s="250"/>
      <c r="AH145" s="194"/>
      <c r="AI145" s="195"/>
      <c r="AJ145" s="195"/>
      <c r="AK145" s="195"/>
      <c r="AL145" s="196"/>
      <c r="AM145" s="195"/>
      <c r="AN145" s="195"/>
      <c r="AO145" s="195"/>
      <c r="AP145" s="196"/>
      <c r="AQ145" s="197"/>
      <c r="AR145" s="197"/>
      <c r="AS145" s="197"/>
      <c r="AT145" s="197"/>
    </row>
    <row r="146" spans="31:46" ht="12">
      <c r="AE146" s="250"/>
      <c r="AF146" s="250"/>
      <c r="AG146" s="250"/>
      <c r="AH146" s="194"/>
      <c r="AI146" s="195"/>
      <c r="AJ146" s="195"/>
      <c r="AK146" s="195"/>
      <c r="AL146" s="196"/>
      <c r="AM146" s="195"/>
      <c r="AN146" s="195"/>
      <c r="AO146" s="195"/>
      <c r="AP146" s="196"/>
      <c r="AQ146" s="197"/>
      <c r="AR146" s="197"/>
      <c r="AS146" s="197"/>
      <c r="AT146" s="197"/>
    </row>
    <row r="147" spans="31:46" ht="12">
      <c r="AE147" s="250"/>
      <c r="AF147" s="250"/>
      <c r="AG147" s="250"/>
      <c r="AH147" s="194"/>
      <c r="AI147" s="195"/>
      <c r="AJ147" s="195"/>
      <c r="AK147" s="195"/>
      <c r="AL147" s="196"/>
      <c r="AM147" s="195"/>
      <c r="AN147" s="195"/>
      <c r="AO147" s="195"/>
      <c r="AP147" s="196"/>
      <c r="AQ147" s="197"/>
      <c r="AR147" s="197"/>
      <c r="AS147" s="197"/>
      <c r="AT147" s="197"/>
    </row>
    <row r="148" spans="31:46" ht="12">
      <c r="AE148" s="250"/>
      <c r="AF148" s="250"/>
      <c r="AG148" s="250"/>
      <c r="AH148" s="194"/>
      <c r="AI148" s="195"/>
      <c r="AJ148" s="195"/>
      <c r="AK148" s="195"/>
      <c r="AL148" s="196"/>
      <c r="AM148" s="195"/>
      <c r="AN148" s="195"/>
      <c r="AO148" s="195"/>
      <c r="AP148" s="196"/>
      <c r="AQ148" s="197"/>
      <c r="AR148" s="197"/>
      <c r="AS148" s="197"/>
      <c r="AT148" s="197"/>
    </row>
    <row r="149" spans="31:46" ht="12">
      <c r="AE149" s="250"/>
      <c r="AF149" s="250"/>
      <c r="AG149" s="250"/>
      <c r="AH149" s="194"/>
      <c r="AI149" s="195"/>
      <c r="AJ149" s="195"/>
      <c r="AK149" s="195"/>
      <c r="AL149" s="196"/>
      <c r="AM149" s="195"/>
      <c r="AN149" s="195"/>
      <c r="AO149" s="195"/>
      <c r="AP149" s="196"/>
      <c r="AQ149" s="197"/>
      <c r="AR149" s="197"/>
      <c r="AS149" s="197"/>
      <c r="AT149" s="197"/>
    </row>
    <row r="150" spans="31:46" ht="12">
      <c r="AE150" s="250"/>
      <c r="AF150" s="250"/>
      <c r="AG150" s="250"/>
      <c r="AH150" s="194"/>
      <c r="AI150" s="195"/>
      <c r="AJ150" s="195"/>
      <c r="AK150" s="195"/>
      <c r="AL150" s="196"/>
      <c r="AM150" s="195"/>
      <c r="AN150" s="195"/>
      <c r="AO150" s="195"/>
      <c r="AP150" s="196"/>
      <c r="AQ150" s="197"/>
      <c r="AR150" s="197"/>
      <c r="AS150" s="197"/>
      <c r="AT150" s="197"/>
    </row>
    <row r="151" spans="31:46" ht="12">
      <c r="AE151" s="250"/>
      <c r="AF151" s="250"/>
      <c r="AG151" s="250"/>
      <c r="AH151" s="194"/>
      <c r="AI151" s="195"/>
      <c r="AJ151" s="195"/>
      <c r="AK151" s="195"/>
      <c r="AL151" s="196"/>
      <c r="AM151" s="195"/>
      <c r="AN151" s="195"/>
      <c r="AO151" s="195"/>
      <c r="AP151" s="196"/>
      <c r="AQ151" s="197"/>
      <c r="AR151" s="197"/>
      <c r="AS151" s="197"/>
      <c r="AT151" s="197"/>
    </row>
    <row r="152" spans="31:46" ht="12">
      <c r="AE152" s="250"/>
      <c r="AF152" s="250"/>
      <c r="AG152" s="250"/>
      <c r="AH152" s="194"/>
      <c r="AI152" s="195"/>
      <c r="AJ152" s="195"/>
      <c r="AK152" s="195"/>
      <c r="AL152" s="196"/>
      <c r="AM152" s="195"/>
      <c r="AN152" s="195"/>
      <c r="AO152" s="195"/>
      <c r="AP152" s="196"/>
      <c r="AQ152" s="197"/>
      <c r="AR152" s="197"/>
      <c r="AS152" s="197"/>
      <c r="AT152" s="197"/>
    </row>
    <row r="153" spans="31:46" ht="12">
      <c r="AE153" s="250"/>
      <c r="AF153" s="250"/>
      <c r="AG153" s="250"/>
      <c r="AH153" s="194"/>
      <c r="AI153" s="195"/>
      <c r="AJ153" s="195"/>
      <c r="AK153" s="195"/>
      <c r="AL153" s="196"/>
      <c r="AM153" s="195"/>
      <c r="AN153" s="195"/>
      <c r="AO153" s="195"/>
      <c r="AP153" s="196"/>
      <c r="AQ153" s="197"/>
      <c r="AR153" s="197"/>
      <c r="AS153" s="197"/>
      <c r="AT153" s="197"/>
    </row>
    <row r="154" spans="31:46" ht="12">
      <c r="AE154" s="250"/>
      <c r="AF154" s="250"/>
      <c r="AG154" s="250"/>
      <c r="AH154" s="194"/>
      <c r="AI154" s="195"/>
      <c r="AJ154" s="195"/>
      <c r="AK154" s="195"/>
      <c r="AL154" s="196"/>
      <c r="AM154" s="195"/>
      <c r="AN154" s="195"/>
      <c r="AO154" s="195"/>
      <c r="AP154" s="196"/>
      <c r="AQ154" s="197"/>
      <c r="AR154" s="197"/>
      <c r="AS154" s="197"/>
      <c r="AT154" s="197"/>
    </row>
    <row r="155" spans="31:46" ht="12">
      <c r="AE155" s="250"/>
      <c r="AF155" s="250"/>
      <c r="AG155" s="250"/>
      <c r="AH155" s="194"/>
      <c r="AI155" s="195"/>
      <c r="AJ155" s="195"/>
      <c r="AK155" s="195"/>
      <c r="AL155" s="196"/>
      <c r="AM155" s="195"/>
      <c r="AN155" s="195"/>
      <c r="AO155" s="195"/>
      <c r="AP155" s="196"/>
      <c r="AQ155" s="197"/>
      <c r="AR155" s="197"/>
      <c r="AS155" s="197"/>
      <c r="AT155" s="197"/>
    </row>
    <row r="156" spans="31:46" ht="12">
      <c r="AE156" s="250"/>
      <c r="AF156" s="250"/>
      <c r="AG156" s="250"/>
      <c r="AH156" s="194"/>
      <c r="AI156" s="195"/>
      <c r="AJ156" s="195"/>
      <c r="AK156" s="195"/>
      <c r="AL156" s="196"/>
      <c r="AM156" s="195"/>
      <c r="AN156" s="195"/>
      <c r="AO156" s="195"/>
      <c r="AP156" s="196"/>
      <c r="AQ156" s="197"/>
      <c r="AR156" s="197"/>
      <c r="AS156" s="197"/>
      <c r="AT156" s="197"/>
    </row>
    <row r="157" spans="31:46" ht="12">
      <c r="AE157" s="250"/>
      <c r="AF157" s="250"/>
      <c r="AG157" s="250"/>
      <c r="AH157" s="194"/>
      <c r="AI157" s="195"/>
      <c r="AJ157" s="195"/>
      <c r="AK157" s="195"/>
      <c r="AL157" s="196"/>
      <c r="AM157" s="195"/>
      <c r="AN157" s="195"/>
      <c r="AO157" s="195"/>
      <c r="AP157" s="196"/>
      <c r="AQ157" s="197"/>
      <c r="AR157" s="197"/>
      <c r="AS157" s="197"/>
      <c r="AT157" s="197"/>
    </row>
    <row r="158" spans="31:46" ht="12">
      <c r="AE158" s="250"/>
      <c r="AF158" s="250"/>
      <c r="AG158" s="250"/>
      <c r="AH158" s="194"/>
      <c r="AI158" s="195"/>
      <c r="AJ158" s="195"/>
      <c r="AK158" s="195"/>
      <c r="AL158" s="196"/>
      <c r="AM158" s="195"/>
      <c r="AN158" s="195"/>
      <c r="AO158" s="195"/>
      <c r="AP158" s="196"/>
      <c r="AQ158" s="197"/>
      <c r="AR158" s="197"/>
      <c r="AS158" s="197"/>
      <c r="AT158" s="197"/>
    </row>
    <row r="159" spans="31:46" ht="12">
      <c r="AE159" s="250"/>
      <c r="AF159" s="250"/>
      <c r="AG159" s="250"/>
      <c r="AH159" s="194"/>
      <c r="AI159" s="195"/>
      <c r="AJ159" s="195"/>
      <c r="AK159" s="195"/>
      <c r="AL159" s="196"/>
      <c r="AM159" s="195"/>
      <c r="AN159" s="195"/>
      <c r="AO159" s="195"/>
      <c r="AP159" s="196"/>
      <c r="AQ159" s="197"/>
      <c r="AR159" s="197"/>
      <c r="AS159" s="197"/>
      <c r="AT159" s="197"/>
    </row>
    <row r="160" spans="31:46" ht="12">
      <c r="AE160" s="250"/>
      <c r="AF160" s="250"/>
      <c r="AG160" s="250"/>
      <c r="AH160" s="194"/>
      <c r="AI160" s="195"/>
      <c r="AJ160" s="195"/>
      <c r="AK160" s="195"/>
      <c r="AL160" s="196"/>
      <c r="AM160" s="195"/>
      <c r="AN160" s="195"/>
      <c r="AO160" s="195"/>
      <c r="AP160" s="196"/>
      <c r="AQ160" s="197"/>
      <c r="AR160" s="197"/>
      <c r="AS160" s="197"/>
      <c r="AT160" s="197"/>
    </row>
    <row r="161" spans="31:46" ht="12">
      <c r="AE161" s="250"/>
      <c r="AF161" s="250"/>
      <c r="AG161" s="250"/>
      <c r="AH161" s="194"/>
      <c r="AI161" s="195"/>
      <c r="AJ161" s="195"/>
      <c r="AK161" s="195"/>
      <c r="AL161" s="196"/>
      <c r="AM161" s="195"/>
      <c r="AN161" s="195"/>
      <c r="AO161" s="195"/>
      <c r="AP161" s="196"/>
      <c r="AQ161" s="197"/>
      <c r="AR161" s="197"/>
      <c r="AS161" s="197"/>
      <c r="AT161" s="197"/>
    </row>
    <row r="162" spans="31:46" ht="12">
      <c r="AE162" s="250"/>
      <c r="AF162" s="250"/>
      <c r="AG162" s="250"/>
      <c r="AH162" s="194"/>
      <c r="AI162" s="195"/>
      <c r="AJ162" s="195"/>
      <c r="AK162" s="195"/>
      <c r="AL162" s="196"/>
      <c r="AM162" s="195"/>
      <c r="AN162" s="195"/>
      <c r="AO162" s="195"/>
      <c r="AP162" s="196"/>
      <c r="AQ162" s="197"/>
      <c r="AR162" s="197"/>
      <c r="AS162" s="197"/>
      <c r="AT162" s="197"/>
    </row>
    <row r="163" spans="31:46" ht="12">
      <c r="AE163" s="250"/>
      <c r="AF163" s="250"/>
      <c r="AG163" s="250"/>
      <c r="AH163" s="194"/>
      <c r="AI163" s="195"/>
      <c r="AJ163" s="195"/>
      <c r="AK163" s="195"/>
      <c r="AL163" s="196"/>
      <c r="AM163" s="195"/>
      <c r="AN163" s="195"/>
      <c r="AO163" s="195"/>
      <c r="AP163" s="196"/>
      <c r="AQ163" s="197"/>
      <c r="AR163" s="197"/>
      <c r="AS163" s="197"/>
      <c r="AT163" s="197"/>
    </row>
    <row r="164" spans="31:46" ht="12">
      <c r="AE164" s="250"/>
      <c r="AF164" s="250"/>
      <c r="AG164" s="250"/>
      <c r="AH164" s="194"/>
      <c r="AI164" s="195"/>
      <c r="AJ164" s="195"/>
      <c r="AK164" s="195"/>
      <c r="AL164" s="196"/>
      <c r="AM164" s="195"/>
      <c r="AN164" s="195"/>
      <c r="AO164" s="195"/>
      <c r="AP164" s="196"/>
      <c r="AQ164" s="197"/>
      <c r="AR164" s="197"/>
      <c r="AS164" s="197"/>
      <c r="AT164" s="197"/>
    </row>
    <row r="165" spans="31:46" ht="12">
      <c r="AE165" s="250"/>
      <c r="AF165" s="250"/>
      <c r="AG165" s="250"/>
      <c r="AH165" s="194"/>
      <c r="AI165" s="195"/>
      <c r="AJ165" s="195"/>
      <c r="AK165" s="195"/>
      <c r="AL165" s="196"/>
      <c r="AM165" s="195"/>
      <c r="AN165" s="195"/>
      <c r="AO165" s="195"/>
      <c r="AP165" s="196"/>
      <c r="AQ165" s="197"/>
      <c r="AR165" s="197"/>
      <c r="AS165" s="197"/>
      <c r="AT165" s="197"/>
    </row>
    <row r="166" spans="31:46" ht="12">
      <c r="AE166" s="250"/>
      <c r="AF166" s="250"/>
      <c r="AG166" s="250"/>
      <c r="AH166" s="194"/>
      <c r="AI166" s="195"/>
      <c r="AJ166" s="195"/>
      <c r="AK166" s="195"/>
      <c r="AL166" s="196"/>
      <c r="AM166" s="195"/>
      <c r="AN166" s="195"/>
      <c r="AO166" s="195"/>
      <c r="AP166" s="196"/>
      <c r="AQ166" s="197"/>
      <c r="AR166" s="197"/>
      <c r="AS166" s="197"/>
      <c r="AT166" s="197"/>
    </row>
    <row r="167" spans="31:46" ht="12">
      <c r="AE167" s="250"/>
      <c r="AF167" s="250"/>
      <c r="AG167" s="250"/>
      <c r="AH167" s="194"/>
      <c r="AI167" s="195"/>
      <c r="AJ167" s="195"/>
      <c r="AK167" s="195"/>
      <c r="AL167" s="196"/>
      <c r="AM167" s="195"/>
      <c r="AN167" s="195"/>
      <c r="AO167" s="195"/>
      <c r="AP167" s="196"/>
      <c r="AQ167" s="197"/>
      <c r="AR167" s="197"/>
      <c r="AS167" s="197"/>
      <c r="AT167" s="197"/>
    </row>
    <row r="168" spans="31:46" ht="12">
      <c r="AE168" s="250"/>
      <c r="AF168" s="250"/>
      <c r="AG168" s="250"/>
      <c r="AH168" s="194"/>
      <c r="AI168" s="195"/>
      <c r="AJ168" s="195"/>
      <c r="AK168" s="195"/>
      <c r="AL168" s="196"/>
      <c r="AM168" s="195"/>
      <c r="AN168" s="195"/>
      <c r="AO168" s="195"/>
      <c r="AP168" s="196"/>
      <c r="AQ168" s="197"/>
      <c r="AR168" s="197"/>
      <c r="AS168" s="197"/>
      <c r="AT168" s="197"/>
    </row>
    <row r="169" spans="31:46" ht="12">
      <c r="AE169" s="250"/>
      <c r="AF169" s="250"/>
      <c r="AG169" s="250"/>
      <c r="AH169" s="194"/>
      <c r="AI169" s="195"/>
      <c r="AJ169" s="195"/>
      <c r="AK169" s="195"/>
      <c r="AL169" s="196"/>
      <c r="AM169" s="195"/>
      <c r="AN169" s="195"/>
      <c r="AO169" s="195"/>
      <c r="AP169" s="196"/>
      <c r="AQ169" s="197"/>
      <c r="AR169" s="197"/>
      <c r="AS169" s="197"/>
      <c r="AT169" s="197"/>
    </row>
    <row r="170" spans="31:46" ht="12">
      <c r="AE170" s="250"/>
      <c r="AF170" s="250"/>
      <c r="AG170" s="250"/>
      <c r="AH170" s="194"/>
      <c r="AI170" s="195"/>
      <c r="AJ170" s="195"/>
      <c r="AK170" s="195"/>
      <c r="AL170" s="196"/>
      <c r="AM170" s="195"/>
      <c r="AN170" s="195"/>
      <c r="AO170" s="195"/>
      <c r="AP170" s="196"/>
      <c r="AQ170" s="197"/>
      <c r="AR170" s="197"/>
      <c r="AS170" s="197"/>
      <c r="AT170" s="197"/>
    </row>
    <row r="171" spans="31:46" ht="12">
      <c r="AE171" s="250"/>
      <c r="AF171" s="250"/>
      <c r="AG171" s="250"/>
      <c r="AH171" s="194"/>
      <c r="AI171" s="195"/>
      <c r="AJ171" s="195"/>
      <c r="AK171" s="195"/>
      <c r="AL171" s="196"/>
      <c r="AM171" s="195"/>
      <c r="AN171" s="195"/>
      <c r="AO171" s="195"/>
      <c r="AP171" s="196"/>
      <c r="AQ171" s="197"/>
      <c r="AR171" s="197"/>
      <c r="AS171" s="197"/>
      <c r="AT171" s="197"/>
    </row>
    <row r="172" spans="31:46" ht="12">
      <c r="AE172" s="250"/>
      <c r="AF172" s="250"/>
      <c r="AG172" s="250"/>
      <c r="AH172" s="194"/>
      <c r="AI172" s="195"/>
      <c r="AJ172" s="195"/>
      <c r="AK172" s="195"/>
      <c r="AL172" s="196"/>
      <c r="AM172" s="195"/>
      <c r="AN172" s="195"/>
      <c r="AO172" s="195"/>
      <c r="AP172" s="196"/>
      <c r="AQ172" s="197"/>
      <c r="AR172" s="197"/>
      <c r="AS172" s="197"/>
      <c r="AT172" s="197"/>
    </row>
    <row r="173" spans="31:46" ht="12">
      <c r="AE173" s="250"/>
      <c r="AF173" s="250"/>
      <c r="AG173" s="250"/>
      <c r="AH173" s="194"/>
      <c r="AI173" s="195"/>
      <c r="AJ173" s="195"/>
      <c r="AK173" s="195"/>
      <c r="AL173" s="196"/>
      <c r="AM173" s="195"/>
      <c r="AN173" s="195"/>
      <c r="AO173" s="195"/>
      <c r="AP173" s="196"/>
      <c r="AQ173" s="197"/>
      <c r="AR173" s="197"/>
      <c r="AS173" s="197"/>
      <c r="AT173" s="197"/>
    </row>
    <row r="174" spans="31:46" ht="12">
      <c r="AE174" s="250"/>
      <c r="AF174" s="250"/>
      <c r="AG174" s="250"/>
      <c r="AH174" s="194"/>
      <c r="AI174" s="195"/>
      <c r="AJ174" s="195"/>
      <c r="AK174" s="195"/>
      <c r="AL174" s="196"/>
      <c r="AM174" s="195"/>
      <c r="AN174" s="195"/>
      <c r="AO174" s="195"/>
      <c r="AP174" s="196"/>
      <c r="AQ174" s="197"/>
      <c r="AR174" s="197"/>
      <c r="AS174" s="197"/>
      <c r="AT174" s="197"/>
    </row>
    <row r="175" spans="31:46" ht="12">
      <c r="AE175" s="250"/>
      <c r="AF175" s="250"/>
      <c r="AG175" s="250"/>
      <c r="AH175" s="194"/>
      <c r="AI175" s="195"/>
      <c r="AJ175" s="195"/>
      <c r="AK175" s="195"/>
      <c r="AL175" s="196"/>
      <c r="AM175" s="195"/>
      <c r="AN175" s="195"/>
      <c r="AO175" s="195"/>
      <c r="AP175" s="196"/>
      <c r="AQ175" s="197"/>
      <c r="AR175" s="197"/>
      <c r="AS175" s="197"/>
      <c r="AT175" s="197"/>
    </row>
  </sheetData>
  <mergeCells count="806">
    <mergeCell ref="AE40:AH40"/>
    <mergeCell ref="AE20:AH20"/>
    <mergeCell ref="AE16:AH16"/>
    <mergeCell ref="AE17:AH17"/>
    <mergeCell ref="AE18:AH18"/>
    <mergeCell ref="AE19:AH19"/>
    <mergeCell ref="AE31:AH31"/>
    <mergeCell ref="AE29:AH29"/>
    <mergeCell ref="AE27:AH27"/>
    <mergeCell ref="AE26:AH26"/>
    <mergeCell ref="A1:AD1"/>
    <mergeCell ref="E110:G110"/>
    <mergeCell ref="E109:G109"/>
    <mergeCell ref="E40:J40"/>
    <mergeCell ref="O104:Q104"/>
    <mergeCell ref="Y104:Z104"/>
    <mergeCell ref="O105:Q105"/>
    <mergeCell ref="Y105:Z105"/>
    <mergeCell ref="I103:K103"/>
    <mergeCell ref="I99:K99"/>
    <mergeCell ref="AQ95:AT95"/>
    <mergeCell ref="AQ101:AT101"/>
    <mergeCell ref="AQ106:AT106"/>
    <mergeCell ref="AU1:AY1"/>
    <mergeCell ref="AQ20:AT20"/>
    <mergeCell ref="AQ16:AT16"/>
    <mergeCell ref="AU47:AV47"/>
    <mergeCell ref="AQ6:AT6"/>
    <mergeCell ref="AQ2:AT2"/>
    <mergeCell ref="AQ92:AT92"/>
    <mergeCell ref="AQ47:AT47"/>
    <mergeCell ref="AI87:AL87"/>
    <mergeCell ref="AM87:AP87"/>
    <mergeCell ref="AQ87:AT87"/>
    <mergeCell ref="AM57:AP57"/>
    <mergeCell ref="AQ57:AT57"/>
    <mergeCell ref="AM52:AP52"/>
    <mergeCell ref="AQ52:AT52"/>
    <mergeCell ref="AQ50:AT50"/>
    <mergeCell ref="AI50:AL50"/>
    <mergeCell ref="AM50:AP50"/>
    <mergeCell ref="AI20:AL20"/>
    <mergeCell ref="AM20:AP20"/>
    <mergeCell ref="AI40:AL40"/>
    <mergeCell ref="AM40:AP40"/>
    <mergeCell ref="AI37:AL37"/>
    <mergeCell ref="AI31:AL31"/>
    <mergeCell ref="AI29:AL29"/>
    <mergeCell ref="AI27:AL27"/>
    <mergeCell ref="AI26:AL26"/>
    <mergeCell ref="AQ40:AT40"/>
    <mergeCell ref="AI47:AL47"/>
    <mergeCell ref="AM47:AP47"/>
    <mergeCell ref="AQ18:AT18"/>
    <mergeCell ref="AI19:AL19"/>
    <mergeCell ref="AM19:AP19"/>
    <mergeCell ref="AQ19:AT19"/>
    <mergeCell ref="AI18:AL18"/>
    <mergeCell ref="AM18:AP18"/>
    <mergeCell ref="AM39:AP39"/>
    <mergeCell ref="AI17:AL17"/>
    <mergeCell ref="AM17:AP17"/>
    <mergeCell ref="AQ17:AT17"/>
    <mergeCell ref="I108:K108"/>
    <mergeCell ref="AM93:AP93"/>
    <mergeCell ref="Y108:Z108"/>
    <mergeCell ref="I104:K104"/>
    <mergeCell ref="I105:K105"/>
    <mergeCell ref="O103:Q103"/>
    <mergeCell ref="Y103:Z103"/>
    <mergeCell ref="AE87:AH87"/>
    <mergeCell ref="Y90:Z90"/>
    <mergeCell ref="Y91:Z91"/>
    <mergeCell ref="Y88:Z88"/>
    <mergeCell ref="Y89:Z89"/>
    <mergeCell ref="AE91:AH91"/>
    <mergeCell ref="AE89:AH89"/>
    <mergeCell ref="O99:Q99"/>
    <mergeCell ref="Y99:Z99"/>
    <mergeCell ref="I97:K97"/>
    <mergeCell ref="O97:Q97"/>
    <mergeCell ref="Y97:Z97"/>
    <mergeCell ref="I98:K98"/>
    <mergeCell ref="O98:Q98"/>
    <mergeCell ref="Y98:Z98"/>
    <mergeCell ref="I94:K94"/>
    <mergeCell ref="O94:Q94"/>
    <mergeCell ref="Y94:Z94"/>
    <mergeCell ref="Y85:Z85"/>
    <mergeCell ref="Y86:Z86"/>
    <mergeCell ref="I91:K91"/>
    <mergeCell ref="O88:Q88"/>
    <mergeCell ref="O89:Q89"/>
    <mergeCell ref="O90:Q90"/>
    <mergeCell ref="O91:Q91"/>
    <mergeCell ref="I86:K86"/>
    <mergeCell ref="O86:Q86"/>
    <mergeCell ref="K83:L83"/>
    <mergeCell ref="O82:P82"/>
    <mergeCell ref="O83:P83"/>
    <mergeCell ref="I85:K85"/>
    <mergeCell ref="O85:Q85"/>
    <mergeCell ref="E78:G78"/>
    <mergeCell ref="S81:T81"/>
    <mergeCell ref="W81:X81"/>
    <mergeCell ref="Y76:Z76"/>
    <mergeCell ref="I67:K67"/>
    <mergeCell ref="I70:K70"/>
    <mergeCell ref="I73:K73"/>
    <mergeCell ref="I76:K76"/>
    <mergeCell ref="Y70:Z70"/>
    <mergeCell ref="Y72:Z72"/>
    <mergeCell ref="Y73:Z73"/>
    <mergeCell ref="Y75:Z75"/>
    <mergeCell ref="Y65:Z65"/>
    <mergeCell ref="Y66:Z66"/>
    <mergeCell ref="Y67:Z67"/>
    <mergeCell ref="Y69:Z69"/>
    <mergeCell ref="E63:G63"/>
    <mergeCell ref="Y62:Z62"/>
    <mergeCell ref="Y63:Z63"/>
    <mergeCell ref="Y64:Z64"/>
    <mergeCell ref="I61:K61"/>
    <mergeCell ref="Y59:Z59"/>
    <mergeCell ref="Y60:Z60"/>
    <mergeCell ref="Y61:Z61"/>
    <mergeCell ref="I58:K58"/>
    <mergeCell ref="Q58:R58"/>
    <mergeCell ref="Y58:Z58"/>
    <mergeCell ref="T57:V57"/>
    <mergeCell ref="T58:V58"/>
    <mergeCell ref="Q57:R57"/>
    <mergeCell ref="AE56:AH56"/>
    <mergeCell ref="AI56:AL56"/>
    <mergeCell ref="AM56:AP56"/>
    <mergeCell ref="AQ56:AT56"/>
    <mergeCell ref="AE57:AH57"/>
    <mergeCell ref="AI57:AL57"/>
    <mergeCell ref="I52:K52"/>
    <mergeCell ref="Y51:Z51"/>
    <mergeCell ref="Y52:Z52"/>
    <mergeCell ref="I57:K57"/>
    <mergeCell ref="Y56:Z56"/>
    <mergeCell ref="Y57:Z57"/>
    <mergeCell ref="AE52:AH52"/>
    <mergeCell ref="AI52:AL52"/>
    <mergeCell ref="I46:K46"/>
    <mergeCell ref="Y46:Z46"/>
    <mergeCell ref="I49:K49"/>
    <mergeCell ref="Y48:Z48"/>
    <mergeCell ref="Y49:Z49"/>
    <mergeCell ref="AE175:AH175"/>
    <mergeCell ref="AI175:AL175"/>
    <mergeCell ref="AM175:AP175"/>
    <mergeCell ref="AQ175:AT175"/>
    <mergeCell ref="AE174:AH174"/>
    <mergeCell ref="AI174:AL174"/>
    <mergeCell ref="AM174:AP174"/>
    <mergeCell ref="AQ174:AT174"/>
    <mergeCell ref="AE173:AH173"/>
    <mergeCell ref="AI173:AL173"/>
    <mergeCell ref="AM173:AP173"/>
    <mergeCell ref="AQ173:AT173"/>
    <mergeCell ref="AE172:AH172"/>
    <mergeCell ref="AI172:AL172"/>
    <mergeCell ref="AM172:AP172"/>
    <mergeCell ref="AQ172:AT172"/>
    <mergeCell ref="AE171:AH171"/>
    <mergeCell ref="AI171:AL171"/>
    <mergeCell ref="AM171:AP171"/>
    <mergeCell ref="AQ171:AT171"/>
    <mergeCell ref="AE170:AH170"/>
    <mergeCell ref="AI170:AL170"/>
    <mergeCell ref="AM170:AP170"/>
    <mergeCell ref="AQ170:AT170"/>
    <mergeCell ref="AE169:AH169"/>
    <mergeCell ref="AI169:AL169"/>
    <mergeCell ref="AM169:AP169"/>
    <mergeCell ref="AQ169:AT169"/>
    <mergeCell ref="AE168:AH168"/>
    <mergeCell ref="AI168:AL168"/>
    <mergeCell ref="AM168:AP168"/>
    <mergeCell ref="AQ168:AT168"/>
    <mergeCell ref="AE167:AH167"/>
    <mergeCell ref="AI167:AL167"/>
    <mergeCell ref="AM167:AP167"/>
    <mergeCell ref="AQ167:AT167"/>
    <mergeCell ref="AE166:AH166"/>
    <mergeCell ref="AI166:AL166"/>
    <mergeCell ref="AM166:AP166"/>
    <mergeCell ref="AQ166:AT166"/>
    <mergeCell ref="AE165:AH165"/>
    <mergeCell ref="AI165:AL165"/>
    <mergeCell ref="AM165:AP165"/>
    <mergeCell ref="AQ165:AT165"/>
    <mergeCell ref="AE164:AH164"/>
    <mergeCell ref="AI164:AL164"/>
    <mergeCell ref="AM164:AP164"/>
    <mergeCell ref="AQ164:AT164"/>
    <mergeCell ref="AE163:AH163"/>
    <mergeCell ref="AI163:AL163"/>
    <mergeCell ref="AM163:AP163"/>
    <mergeCell ref="AQ163:AT163"/>
    <mergeCell ref="AE162:AH162"/>
    <mergeCell ref="AI162:AL162"/>
    <mergeCell ref="AM162:AP162"/>
    <mergeCell ref="AQ162:AT162"/>
    <mergeCell ref="AE161:AH161"/>
    <mergeCell ref="AI161:AL161"/>
    <mergeCell ref="AM161:AP161"/>
    <mergeCell ref="AQ161:AT161"/>
    <mergeCell ref="AE160:AH160"/>
    <mergeCell ref="AI160:AL160"/>
    <mergeCell ref="AM160:AP160"/>
    <mergeCell ref="AQ160:AT160"/>
    <mergeCell ref="AE159:AH159"/>
    <mergeCell ref="AI159:AL159"/>
    <mergeCell ref="AM159:AP159"/>
    <mergeCell ref="AQ159:AT159"/>
    <mergeCell ref="AE158:AH158"/>
    <mergeCell ref="AI158:AL158"/>
    <mergeCell ref="AM158:AP158"/>
    <mergeCell ref="AQ158:AT158"/>
    <mergeCell ref="AE157:AH157"/>
    <mergeCell ref="AI157:AL157"/>
    <mergeCell ref="AM157:AP157"/>
    <mergeCell ref="AQ157:AT157"/>
    <mergeCell ref="AE156:AH156"/>
    <mergeCell ref="AI156:AL156"/>
    <mergeCell ref="AM156:AP156"/>
    <mergeCell ref="AQ156:AT156"/>
    <mergeCell ref="AE155:AH155"/>
    <mergeCell ref="AI155:AL155"/>
    <mergeCell ref="AM155:AP155"/>
    <mergeCell ref="AQ155:AT155"/>
    <mergeCell ref="AE154:AH154"/>
    <mergeCell ref="AI154:AL154"/>
    <mergeCell ref="AM154:AP154"/>
    <mergeCell ref="AQ154:AT154"/>
    <mergeCell ref="AE153:AH153"/>
    <mergeCell ref="AI153:AL153"/>
    <mergeCell ref="AM153:AP153"/>
    <mergeCell ref="AQ153:AT153"/>
    <mergeCell ref="AE152:AH152"/>
    <mergeCell ref="AI152:AL152"/>
    <mergeCell ref="AM152:AP152"/>
    <mergeCell ref="AQ152:AT152"/>
    <mergeCell ref="AE151:AH151"/>
    <mergeCell ref="AI151:AL151"/>
    <mergeCell ref="AM151:AP151"/>
    <mergeCell ref="AQ151:AT151"/>
    <mergeCell ref="AE150:AH150"/>
    <mergeCell ref="AI150:AL150"/>
    <mergeCell ref="AM150:AP150"/>
    <mergeCell ref="AQ150:AT150"/>
    <mergeCell ref="AE149:AH149"/>
    <mergeCell ref="AI149:AL149"/>
    <mergeCell ref="AM149:AP149"/>
    <mergeCell ref="AQ149:AT149"/>
    <mergeCell ref="AE148:AH148"/>
    <mergeCell ref="AI148:AL148"/>
    <mergeCell ref="AM148:AP148"/>
    <mergeCell ref="AQ148:AT148"/>
    <mergeCell ref="AE147:AH147"/>
    <mergeCell ref="AI147:AL147"/>
    <mergeCell ref="AM147:AP147"/>
    <mergeCell ref="AQ147:AT147"/>
    <mergeCell ref="AE146:AH146"/>
    <mergeCell ref="AI146:AL146"/>
    <mergeCell ref="AM146:AP146"/>
    <mergeCell ref="AQ146:AT146"/>
    <mergeCell ref="AE145:AH145"/>
    <mergeCell ref="AI145:AL145"/>
    <mergeCell ref="AM145:AP145"/>
    <mergeCell ref="AQ145:AT145"/>
    <mergeCell ref="AE144:AH144"/>
    <mergeCell ref="AI144:AL144"/>
    <mergeCell ref="AM144:AP144"/>
    <mergeCell ref="AQ144:AT144"/>
    <mergeCell ref="AE143:AH143"/>
    <mergeCell ref="AI143:AL143"/>
    <mergeCell ref="AM143:AP143"/>
    <mergeCell ref="AQ143:AT143"/>
    <mergeCell ref="AE142:AH142"/>
    <mergeCell ref="AI142:AL142"/>
    <mergeCell ref="AM142:AP142"/>
    <mergeCell ref="AQ142:AT142"/>
    <mergeCell ref="AE141:AH141"/>
    <mergeCell ref="AI141:AL141"/>
    <mergeCell ref="AM141:AP141"/>
    <mergeCell ref="AQ141:AT141"/>
    <mergeCell ref="AE140:AH140"/>
    <mergeCell ref="AI140:AL140"/>
    <mergeCell ref="AM140:AP140"/>
    <mergeCell ref="AQ140:AT140"/>
    <mergeCell ref="AE139:AH139"/>
    <mergeCell ref="AI139:AL139"/>
    <mergeCell ref="AM139:AP139"/>
    <mergeCell ref="AQ139:AT139"/>
    <mergeCell ref="AE138:AH138"/>
    <mergeCell ref="AI138:AL138"/>
    <mergeCell ref="AM138:AP138"/>
    <mergeCell ref="AQ138:AT138"/>
    <mergeCell ref="AE137:AH137"/>
    <mergeCell ref="AI137:AL137"/>
    <mergeCell ref="AM137:AP137"/>
    <mergeCell ref="AQ137:AT137"/>
    <mergeCell ref="AE136:AH136"/>
    <mergeCell ref="AI136:AL136"/>
    <mergeCell ref="AM136:AP136"/>
    <mergeCell ref="AQ136:AT136"/>
    <mergeCell ref="AE135:AH135"/>
    <mergeCell ref="AI135:AL135"/>
    <mergeCell ref="AM135:AP135"/>
    <mergeCell ref="AQ135:AT135"/>
    <mergeCell ref="AE134:AH134"/>
    <mergeCell ref="AI134:AL134"/>
    <mergeCell ref="AM134:AP134"/>
    <mergeCell ref="AQ134:AT134"/>
    <mergeCell ref="AE133:AH133"/>
    <mergeCell ref="AI133:AL133"/>
    <mergeCell ref="AM133:AP133"/>
    <mergeCell ref="AQ133:AT133"/>
    <mergeCell ref="AE132:AH132"/>
    <mergeCell ref="AI132:AL132"/>
    <mergeCell ref="AM132:AP132"/>
    <mergeCell ref="AQ132:AT132"/>
    <mergeCell ref="AE131:AH131"/>
    <mergeCell ref="AI131:AL131"/>
    <mergeCell ref="AM131:AP131"/>
    <mergeCell ref="AQ131:AT131"/>
    <mergeCell ref="AE130:AH130"/>
    <mergeCell ref="AI130:AL130"/>
    <mergeCell ref="AM130:AP130"/>
    <mergeCell ref="AQ130:AT130"/>
    <mergeCell ref="AE129:AH129"/>
    <mergeCell ref="AI129:AL129"/>
    <mergeCell ref="AM129:AP129"/>
    <mergeCell ref="AQ129:AT129"/>
    <mergeCell ref="AE128:AH128"/>
    <mergeCell ref="AI128:AL128"/>
    <mergeCell ref="AM128:AP128"/>
    <mergeCell ref="AQ128:AT128"/>
    <mergeCell ref="AE127:AH127"/>
    <mergeCell ref="AI127:AL127"/>
    <mergeCell ref="AM127:AP127"/>
    <mergeCell ref="AQ127:AT127"/>
    <mergeCell ref="AE126:AH126"/>
    <mergeCell ref="AI126:AL126"/>
    <mergeCell ref="AM126:AP126"/>
    <mergeCell ref="AQ126:AT126"/>
    <mergeCell ref="AE125:AH125"/>
    <mergeCell ref="AI125:AL125"/>
    <mergeCell ref="AM125:AP125"/>
    <mergeCell ref="AQ125:AT125"/>
    <mergeCell ref="AE124:AH124"/>
    <mergeCell ref="AI124:AL124"/>
    <mergeCell ref="AM124:AP124"/>
    <mergeCell ref="AQ124:AT124"/>
    <mergeCell ref="AE123:AH123"/>
    <mergeCell ref="AI123:AL123"/>
    <mergeCell ref="AM123:AP123"/>
    <mergeCell ref="AQ123:AT123"/>
    <mergeCell ref="AE122:AH122"/>
    <mergeCell ref="AI122:AL122"/>
    <mergeCell ref="AM122:AP122"/>
    <mergeCell ref="AQ122:AT122"/>
    <mergeCell ref="AE121:AH121"/>
    <mergeCell ref="AI121:AL121"/>
    <mergeCell ref="AM121:AP121"/>
    <mergeCell ref="AQ121:AT121"/>
    <mergeCell ref="AE120:AH120"/>
    <mergeCell ref="AI120:AL120"/>
    <mergeCell ref="AM120:AP120"/>
    <mergeCell ref="AQ120:AT120"/>
    <mergeCell ref="AE119:AH119"/>
    <mergeCell ref="AI119:AL119"/>
    <mergeCell ref="AM119:AP119"/>
    <mergeCell ref="AQ119:AT119"/>
    <mergeCell ref="AE118:AH118"/>
    <mergeCell ref="AI118:AL118"/>
    <mergeCell ref="AM118:AP118"/>
    <mergeCell ref="AQ118:AT118"/>
    <mergeCell ref="AE117:AH117"/>
    <mergeCell ref="AI117:AL117"/>
    <mergeCell ref="AM117:AP117"/>
    <mergeCell ref="AQ117:AT117"/>
    <mergeCell ref="AE116:AH116"/>
    <mergeCell ref="AI116:AL116"/>
    <mergeCell ref="AM116:AP116"/>
    <mergeCell ref="AQ116:AT116"/>
    <mergeCell ref="AE115:AH115"/>
    <mergeCell ref="AI115:AL115"/>
    <mergeCell ref="AM115:AP115"/>
    <mergeCell ref="AQ115:AT115"/>
    <mergeCell ref="AE114:AH114"/>
    <mergeCell ref="AI114:AL114"/>
    <mergeCell ref="AM114:AP114"/>
    <mergeCell ref="AQ114:AT114"/>
    <mergeCell ref="AE113:AH113"/>
    <mergeCell ref="AI113:AL113"/>
    <mergeCell ref="AM113:AP113"/>
    <mergeCell ref="AQ113:AT113"/>
    <mergeCell ref="AE112:AH112"/>
    <mergeCell ref="AI112:AL112"/>
    <mergeCell ref="AM112:AP112"/>
    <mergeCell ref="AQ112:AT112"/>
    <mergeCell ref="AE111:AH111"/>
    <mergeCell ref="AI111:AL111"/>
    <mergeCell ref="AM111:AP111"/>
    <mergeCell ref="AQ111:AT111"/>
    <mergeCell ref="AE110:AH110"/>
    <mergeCell ref="AI110:AL110"/>
    <mergeCell ref="AM110:AP110"/>
    <mergeCell ref="AQ110:AT110"/>
    <mergeCell ref="AE109:AH109"/>
    <mergeCell ref="AI109:AL109"/>
    <mergeCell ref="AM109:AP109"/>
    <mergeCell ref="AQ109:AT109"/>
    <mergeCell ref="AE108:AH108"/>
    <mergeCell ref="AI108:AL108"/>
    <mergeCell ref="AM108:AP108"/>
    <mergeCell ref="AQ108:AT108"/>
    <mergeCell ref="AE107:AH107"/>
    <mergeCell ref="AI107:AL107"/>
    <mergeCell ref="AM107:AP107"/>
    <mergeCell ref="AQ107:AT107"/>
    <mergeCell ref="AI105:AL105"/>
    <mergeCell ref="AM105:AP105"/>
    <mergeCell ref="AQ105:AT105"/>
    <mergeCell ref="AE104:AH104"/>
    <mergeCell ref="AI104:AL104"/>
    <mergeCell ref="AM104:AP104"/>
    <mergeCell ref="AQ104:AT104"/>
    <mergeCell ref="AE105:AH105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I100:AL100"/>
    <mergeCell ref="AM100:AP100"/>
    <mergeCell ref="AQ100:AT100"/>
    <mergeCell ref="AE99:AH99"/>
    <mergeCell ref="AI99:AL99"/>
    <mergeCell ref="AM99:AP99"/>
    <mergeCell ref="AQ99:AT99"/>
    <mergeCell ref="AE100:AH100"/>
    <mergeCell ref="AE98:AH98"/>
    <mergeCell ref="AI98:AL98"/>
    <mergeCell ref="AM98:AP98"/>
    <mergeCell ref="AQ98:AT98"/>
    <mergeCell ref="AE97:AH97"/>
    <mergeCell ref="AI97:AL97"/>
    <mergeCell ref="AM97:AP97"/>
    <mergeCell ref="AQ97:AT97"/>
    <mergeCell ref="AE96:AH96"/>
    <mergeCell ref="AI96:AL96"/>
    <mergeCell ref="AM96:AP96"/>
    <mergeCell ref="AQ96:AT96"/>
    <mergeCell ref="AE94:AH94"/>
    <mergeCell ref="AI94:AL94"/>
    <mergeCell ref="AQ94:AT94"/>
    <mergeCell ref="AE93:AH93"/>
    <mergeCell ref="AI93:AL93"/>
    <mergeCell ref="AM94:AP94"/>
    <mergeCell ref="AQ93:AT93"/>
    <mergeCell ref="AI91:AL91"/>
    <mergeCell ref="AM91:AP91"/>
    <mergeCell ref="AQ91:AT91"/>
    <mergeCell ref="AE90:AH90"/>
    <mergeCell ref="AI90:AL90"/>
    <mergeCell ref="AM90:AP90"/>
    <mergeCell ref="AQ90:AT90"/>
    <mergeCell ref="AI89:AL89"/>
    <mergeCell ref="AM89:AP89"/>
    <mergeCell ref="AQ89:AT89"/>
    <mergeCell ref="AE88:AH88"/>
    <mergeCell ref="AI88:AL88"/>
    <mergeCell ref="AM88:AP88"/>
    <mergeCell ref="AQ88:AT88"/>
    <mergeCell ref="AE86:AH86"/>
    <mergeCell ref="AI86:AL86"/>
    <mergeCell ref="AM86:AP86"/>
    <mergeCell ref="AQ86:AT86"/>
    <mergeCell ref="AE85:AH85"/>
    <mergeCell ref="AI85:AL85"/>
    <mergeCell ref="AM85:AP85"/>
    <mergeCell ref="AQ85:AT85"/>
    <mergeCell ref="AE84:AH84"/>
    <mergeCell ref="AI84:AL84"/>
    <mergeCell ref="AM84:AP84"/>
    <mergeCell ref="AQ84:AT84"/>
    <mergeCell ref="AE83:AH83"/>
    <mergeCell ref="AI83:AL83"/>
    <mergeCell ref="AM83:AP83"/>
    <mergeCell ref="AQ83:AT83"/>
    <mergeCell ref="AE82:AH82"/>
    <mergeCell ref="AI82:AL82"/>
    <mergeCell ref="AM82:AP82"/>
    <mergeCell ref="AQ82:AT82"/>
    <mergeCell ref="AE81:AH81"/>
    <mergeCell ref="AI81:AL81"/>
    <mergeCell ref="AM81:AP81"/>
    <mergeCell ref="AQ81:AT81"/>
    <mergeCell ref="AE80:AH80"/>
    <mergeCell ref="AI80:AL80"/>
    <mergeCell ref="AM80:AP80"/>
    <mergeCell ref="AQ80:AT80"/>
    <mergeCell ref="AE79:AH79"/>
    <mergeCell ref="AI79:AL79"/>
    <mergeCell ref="AM79:AP79"/>
    <mergeCell ref="AQ79:AT79"/>
    <mergeCell ref="AE78:AH78"/>
    <mergeCell ref="AI78:AL78"/>
    <mergeCell ref="AM78:AP78"/>
    <mergeCell ref="AQ78:AT78"/>
    <mergeCell ref="AE77:AH77"/>
    <mergeCell ref="AI77:AL77"/>
    <mergeCell ref="AM77:AP77"/>
    <mergeCell ref="AQ77:AT77"/>
    <mergeCell ref="AE76:AH76"/>
    <mergeCell ref="AI76:AL76"/>
    <mergeCell ref="AM76:AP76"/>
    <mergeCell ref="AQ76:AT76"/>
    <mergeCell ref="AE75:AH75"/>
    <mergeCell ref="AI75:AL75"/>
    <mergeCell ref="AM75:AP75"/>
    <mergeCell ref="AQ75:AT75"/>
    <mergeCell ref="AE73:AH73"/>
    <mergeCell ref="AI73:AL73"/>
    <mergeCell ref="AM73:AP73"/>
    <mergeCell ref="AQ73:AT73"/>
    <mergeCell ref="AE72:AH72"/>
    <mergeCell ref="AI72:AL72"/>
    <mergeCell ref="AM72:AP72"/>
    <mergeCell ref="AQ72:AT72"/>
    <mergeCell ref="AE70:AH70"/>
    <mergeCell ref="AI70:AL70"/>
    <mergeCell ref="AM70:AP70"/>
    <mergeCell ref="AQ70:AT70"/>
    <mergeCell ref="AE69:AH69"/>
    <mergeCell ref="AI69:AL69"/>
    <mergeCell ref="AM69:AP69"/>
    <mergeCell ref="AQ69:AT69"/>
    <mergeCell ref="AE67:AH67"/>
    <mergeCell ref="AI67:AL67"/>
    <mergeCell ref="AM67:AP67"/>
    <mergeCell ref="AQ67:AT67"/>
    <mergeCell ref="AE66:AH66"/>
    <mergeCell ref="AI66:AL66"/>
    <mergeCell ref="AM66:AP66"/>
    <mergeCell ref="AQ66:AT66"/>
    <mergeCell ref="AE65:AH65"/>
    <mergeCell ref="AI65:AL65"/>
    <mergeCell ref="AM65:AP65"/>
    <mergeCell ref="AQ65:AT65"/>
    <mergeCell ref="AE64:AH64"/>
    <mergeCell ref="AI64:AL64"/>
    <mergeCell ref="AM64:AP64"/>
    <mergeCell ref="AQ64:AT64"/>
    <mergeCell ref="AE63:AH63"/>
    <mergeCell ref="AI63:AL63"/>
    <mergeCell ref="AM63:AP63"/>
    <mergeCell ref="AQ63:AT63"/>
    <mergeCell ref="AE62:AH62"/>
    <mergeCell ref="AI62:AL62"/>
    <mergeCell ref="AM62:AP62"/>
    <mergeCell ref="AQ62:AT62"/>
    <mergeCell ref="AE61:AH61"/>
    <mergeCell ref="AI61:AL61"/>
    <mergeCell ref="AM61:AP61"/>
    <mergeCell ref="AQ61:AT61"/>
    <mergeCell ref="AE60:AH60"/>
    <mergeCell ref="AI60:AL60"/>
    <mergeCell ref="AM60:AP60"/>
    <mergeCell ref="AQ60:AT60"/>
    <mergeCell ref="AE59:AH59"/>
    <mergeCell ref="AI59:AL59"/>
    <mergeCell ref="AM59:AP59"/>
    <mergeCell ref="AQ59:AT59"/>
    <mergeCell ref="AE58:AH58"/>
    <mergeCell ref="AI58:AL58"/>
    <mergeCell ref="AM58:AP58"/>
    <mergeCell ref="AQ58:AT58"/>
    <mergeCell ref="AE51:AH51"/>
    <mergeCell ref="AI51:AL51"/>
    <mergeCell ref="AM51:AP51"/>
    <mergeCell ref="AQ51:AT51"/>
    <mergeCell ref="AE49:AH49"/>
    <mergeCell ref="AI49:AL49"/>
    <mergeCell ref="AM49:AP49"/>
    <mergeCell ref="AQ49:AT49"/>
    <mergeCell ref="AE48:AH48"/>
    <mergeCell ref="AI48:AL48"/>
    <mergeCell ref="AM48:AP48"/>
    <mergeCell ref="AQ48:AT48"/>
    <mergeCell ref="AE46:AH46"/>
    <mergeCell ref="AI46:AL46"/>
    <mergeCell ref="AM46:AP46"/>
    <mergeCell ref="AQ46:AT46"/>
    <mergeCell ref="AE45:AH45"/>
    <mergeCell ref="AI45:AL45"/>
    <mergeCell ref="AM45:AP45"/>
    <mergeCell ref="AQ45:AT45"/>
    <mergeCell ref="AE44:AH44"/>
    <mergeCell ref="AI44:AL44"/>
    <mergeCell ref="AM44:AP44"/>
    <mergeCell ref="AQ44:AT44"/>
    <mergeCell ref="AE43:AH43"/>
    <mergeCell ref="AI43:AL43"/>
    <mergeCell ref="AM43:AP43"/>
    <mergeCell ref="AQ43:AT43"/>
    <mergeCell ref="AE42:AH42"/>
    <mergeCell ref="AI42:AL42"/>
    <mergeCell ref="AM42:AP42"/>
    <mergeCell ref="AQ42:AT42"/>
    <mergeCell ref="AE39:AH39"/>
    <mergeCell ref="AI39:AL39"/>
    <mergeCell ref="AQ39:AT39"/>
    <mergeCell ref="AM1:AP1"/>
    <mergeCell ref="AQ38:AT38"/>
    <mergeCell ref="AM38:AP38"/>
    <mergeCell ref="AE38:AH38"/>
    <mergeCell ref="AI38:AL38"/>
    <mergeCell ref="AQ36:AT36"/>
    <mergeCell ref="AE37:AH37"/>
    <mergeCell ref="AQ37:AT37"/>
    <mergeCell ref="AM36:AP36"/>
    <mergeCell ref="AM37:AP37"/>
    <mergeCell ref="AE36:AH36"/>
    <mergeCell ref="AI36:AL36"/>
    <mergeCell ref="AQ34:AT34"/>
    <mergeCell ref="AE35:AH35"/>
    <mergeCell ref="AI35:AL35"/>
    <mergeCell ref="AQ35:AT35"/>
    <mergeCell ref="AM34:AP34"/>
    <mergeCell ref="AM35:AP35"/>
    <mergeCell ref="AE34:AH34"/>
    <mergeCell ref="AI34:AL34"/>
    <mergeCell ref="AE33:AH33"/>
    <mergeCell ref="AI33:AL33"/>
    <mergeCell ref="AQ33:AT33"/>
    <mergeCell ref="AM33:AP33"/>
    <mergeCell ref="AQ31:AT31"/>
    <mergeCell ref="AE32:AH32"/>
    <mergeCell ref="AI32:AL32"/>
    <mergeCell ref="AQ32:AT32"/>
    <mergeCell ref="AM31:AP31"/>
    <mergeCell ref="AM32:AP32"/>
    <mergeCell ref="AQ29:AT29"/>
    <mergeCell ref="AE30:AH30"/>
    <mergeCell ref="AI30:AL30"/>
    <mergeCell ref="AQ30:AT30"/>
    <mergeCell ref="AM29:AP29"/>
    <mergeCell ref="AM30:AP30"/>
    <mergeCell ref="AQ27:AT27"/>
    <mergeCell ref="AE28:AH28"/>
    <mergeCell ref="AI28:AL28"/>
    <mergeCell ref="AQ28:AT28"/>
    <mergeCell ref="AM27:AP27"/>
    <mergeCell ref="AM28:AP28"/>
    <mergeCell ref="AQ26:AT26"/>
    <mergeCell ref="AM26:AP26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E15:AH15"/>
    <mergeCell ref="AI15:AL15"/>
    <mergeCell ref="AQ15:AT15"/>
    <mergeCell ref="AE21:AH21"/>
    <mergeCell ref="AI21:AL21"/>
    <mergeCell ref="AQ21:AT21"/>
    <mergeCell ref="AM15:AP15"/>
    <mergeCell ref="AM21:AP21"/>
    <mergeCell ref="AI16:AL16"/>
    <mergeCell ref="AM16:AP16"/>
    <mergeCell ref="AE14:AH14"/>
    <mergeCell ref="AI14:AL14"/>
    <mergeCell ref="AQ14:AT14"/>
    <mergeCell ref="AM14:AP14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8:AH8"/>
    <mergeCell ref="AI8:AL8"/>
    <mergeCell ref="AQ8:AT8"/>
    <mergeCell ref="AE9:AH9"/>
    <mergeCell ref="AI9:AL9"/>
    <mergeCell ref="AQ9:AT9"/>
    <mergeCell ref="AM8:AP8"/>
    <mergeCell ref="AM9:AP9"/>
    <mergeCell ref="AE7:AH7"/>
    <mergeCell ref="AI7:AL7"/>
    <mergeCell ref="AQ7:AT7"/>
    <mergeCell ref="AM7:AP7"/>
    <mergeCell ref="AM2:AP2"/>
    <mergeCell ref="AM3:AP3"/>
    <mergeCell ref="AM6:AP6"/>
    <mergeCell ref="AQ4:AT4"/>
    <mergeCell ref="AQ5:AT5"/>
    <mergeCell ref="AM5:AP5"/>
    <mergeCell ref="AM4:AP4"/>
    <mergeCell ref="AI6:AL6"/>
    <mergeCell ref="AE3:AH3"/>
    <mergeCell ref="AI3:AL3"/>
    <mergeCell ref="AQ3:AT3"/>
    <mergeCell ref="AE5:AH5"/>
    <mergeCell ref="AI5:AL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14:Z14"/>
    <mergeCell ref="Y15:Z15"/>
    <mergeCell ref="Y21:Z21"/>
    <mergeCell ref="Y30:Z30"/>
    <mergeCell ref="Y17:Z17"/>
    <mergeCell ref="Y18:Z18"/>
    <mergeCell ref="Y19:Z19"/>
    <mergeCell ref="Y22:Z22"/>
    <mergeCell ref="Y23:Z23"/>
    <mergeCell ref="Y24:Z24"/>
    <mergeCell ref="AE41:AH41"/>
    <mergeCell ref="Y25:Z25"/>
    <mergeCell ref="Y26:Z26"/>
    <mergeCell ref="Y27:Z27"/>
    <mergeCell ref="Y28:Z28"/>
    <mergeCell ref="Y31:Z31"/>
    <mergeCell ref="Y32:Z32"/>
    <mergeCell ref="Y33:Z33"/>
    <mergeCell ref="Y34:Z34"/>
    <mergeCell ref="Y35:Z35"/>
    <mergeCell ref="AI41:AL41"/>
    <mergeCell ref="AM41:AP41"/>
    <mergeCell ref="AQ41:AT41"/>
    <mergeCell ref="I23:K23"/>
    <mergeCell ref="M23:N23"/>
    <mergeCell ref="I24:K24"/>
    <mergeCell ref="M24:N24"/>
    <mergeCell ref="Y29:Z29"/>
    <mergeCell ref="I27:K27"/>
    <mergeCell ref="M27:N27"/>
    <mergeCell ref="I14:K14"/>
    <mergeCell ref="M14:N14"/>
    <mergeCell ref="I22:K22"/>
    <mergeCell ref="M22:N22"/>
    <mergeCell ref="I17:K17"/>
    <mergeCell ref="M17:N17"/>
    <mergeCell ref="I18:K18"/>
    <mergeCell ref="M18:N18"/>
    <mergeCell ref="I19:K19"/>
    <mergeCell ref="M19:N19"/>
    <mergeCell ref="I13:K13"/>
    <mergeCell ref="L9:M9"/>
    <mergeCell ref="Y7:Z7"/>
    <mergeCell ref="M13:N13"/>
    <mergeCell ref="Y13:Z13"/>
    <mergeCell ref="I54:K54"/>
    <mergeCell ref="Y54:Z54"/>
    <mergeCell ref="AE54:AH54"/>
    <mergeCell ref="AV54:AW54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4" max="50" man="1"/>
    <brk id="110" max="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176"/>
  <sheetViews>
    <sheetView view="pageBreakPreview" zoomScaleNormal="75" zoomScaleSheetLayoutView="100" workbookViewId="0" topLeftCell="A19">
      <selection activeCell="E3" sqref="E3"/>
    </sheetView>
  </sheetViews>
  <sheetFormatPr defaultColWidth="9.140625" defaultRowHeight="12"/>
  <cols>
    <col min="1" max="2" width="5.57421875" style="40" customWidth="1"/>
    <col min="3" max="3" width="2.7109375" style="40" customWidth="1"/>
    <col min="4" max="4" width="10.28125" style="40" customWidth="1"/>
    <col min="5" max="6" width="2.7109375" style="40" customWidth="1"/>
    <col min="7" max="7" width="5.140625" style="40" customWidth="1"/>
    <col min="8" max="9" width="2.7109375" style="40" customWidth="1"/>
    <col min="10" max="10" width="7.8515625" style="40" customWidth="1"/>
    <col min="11" max="11" width="3.7109375" style="40" customWidth="1"/>
    <col min="12" max="12" width="3.00390625" style="40" customWidth="1"/>
    <col min="13" max="13" width="6.28125" style="40" customWidth="1"/>
    <col min="14" max="20" width="3.00390625" style="40" customWidth="1"/>
    <col min="21" max="21" width="2.8515625" style="40" customWidth="1"/>
    <col min="22" max="22" width="4.28125" style="40" customWidth="1"/>
    <col min="23" max="23" width="5.140625" style="40" customWidth="1"/>
    <col min="24" max="24" width="3.28125" style="40" customWidth="1"/>
    <col min="25" max="25" width="6.421875" style="40" customWidth="1"/>
    <col min="26" max="26" width="5.8515625" style="40" customWidth="1"/>
    <col min="27" max="30" width="2.7109375" style="40" customWidth="1"/>
    <col min="31" max="31" width="3.7109375" style="114" customWidth="1"/>
    <col min="32" max="34" width="3.7109375" style="37" customWidth="1"/>
    <col min="35" max="35" width="3.7109375" style="116" customWidth="1"/>
    <col min="36" max="38" width="3.7109375" style="40" customWidth="1"/>
    <col min="39" max="39" width="3.7109375" style="116" customWidth="1"/>
    <col min="40" max="42" width="3.7109375" style="40" customWidth="1"/>
    <col min="43" max="43" width="3.7109375" style="116" customWidth="1"/>
    <col min="44" max="45" width="3.7109375" style="40" customWidth="1"/>
    <col min="46" max="46" width="3.7109375" style="117" customWidth="1"/>
    <col min="47" max="47" width="3.7109375" style="40" customWidth="1"/>
    <col min="48" max="48" width="3.140625" style="40" customWidth="1"/>
    <col min="49" max="49" width="6.421875" style="40" customWidth="1"/>
    <col min="50" max="96" width="2.7109375" style="40" customWidth="1"/>
    <col min="97" max="16384" width="9.140625" style="40" customWidth="1"/>
  </cols>
  <sheetData>
    <row r="1" spans="1:51" ht="24.75" customHeight="1" thickBot="1">
      <c r="A1" s="354" t="s">
        <v>372</v>
      </c>
      <c r="B1" s="313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14" t="s">
        <v>373</v>
      </c>
      <c r="AF1" s="315"/>
      <c r="AG1" s="315"/>
      <c r="AH1" s="316"/>
      <c r="AI1" s="312" t="s">
        <v>374</v>
      </c>
      <c r="AJ1" s="313"/>
      <c r="AK1" s="313"/>
      <c r="AL1" s="317"/>
      <c r="AM1" s="312" t="s">
        <v>375</v>
      </c>
      <c r="AN1" s="313"/>
      <c r="AO1" s="313"/>
      <c r="AP1" s="317"/>
      <c r="AQ1" s="312" t="s">
        <v>376</v>
      </c>
      <c r="AR1" s="313"/>
      <c r="AS1" s="313"/>
      <c r="AT1" s="313"/>
      <c r="AU1" s="312" t="s">
        <v>377</v>
      </c>
      <c r="AV1" s="352"/>
      <c r="AW1" s="352"/>
      <c r="AX1" s="352"/>
      <c r="AY1" s="353"/>
    </row>
    <row r="2" spans="1:51" ht="12">
      <c r="A2" s="39"/>
      <c r="D2" s="177"/>
      <c r="E2" s="40" t="str">
        <f>토사!E2</f>
        <v>원/＄ (2006. 1. 2 최종고시 매매기준율)</v>
      </c>
      <c r="AE2" s="318"/>
      <c r="AF2" s="261"/>
      <c r="AG2" s="261"/>
      <c r="AH2" s="319"/>
      <c r="AI2" s="320"/>
      <c r="AJ2" s="264"/>
      <c r="AK2" s="264"/>
      <c r="AL2" s="321"/>
      <c r="AM2" s="320"/>
      <c r="AN2" s="264"/>
      <c r="AO2" s="264"/>
      <c r="AP2" s="321"/>
      <c r="AQ2" s="320"/>
      <c r="AR2" s="264"/>
      <c r="AS2" s="264"/>
      <c r="AT2" s="321"/>
      <c r="AY2" s="41"/>
    </row>
    <row r="3" spans="1:51" ht="12">
      <c r="A3" s="39"/>
      <c r="B3" s="40" t="s">
        <v>378</v>
      </c>
      <c r="D3" s="177"/>
      <c r="AE3" s="318"/>
      <c r="AF3" s="261"/>
      <c r="AG3" s="261"/>
      <c r="AH3" s="319"/>
      <c r="AI3" s="320"/>
      <c r="AJ3" s="264"/>
      <c r="AK3" s="264"/>
      <c r="AL3" s="321"/>
      <c r="AM3" s="320"/>
      <c r="AN3" s="264"/>
      <c r="AO3" s="264"/>
      <c r="AP3" s="321"/>
      <c r="AQ3" s="320"/>
      <c r="AR3" s="264"/>
      <c r="AS3" s="264"/>
      <c r="AT3" s="321"/>
      <c r="AY3" s="41"/>
    </row>
    <row r="4" spans="1:51" ht="12">
      <c r="A4" s="39"/>
      <c r="D4" s="177"/>
      <c r="AE4" s="318"/>
      <c r="AF4" s="261"/>
      <c r="AG4" s="261"/>
      <c r="AH4" s="319"/>
      <c r="AI4" s="320"/>
      <c r="AJ4" s="264"/>
      <c r="AK4" s="264"/>
      <c r="AL4" s="321"/>
      <c r="AM4" s="320"/>
      <c r="AN4" s="264"/>
      <c r="AO4" s="264"/>
      <c r="AP4" s="321"/>
      <c r="AQ4" s="320"/>
      <c r="AR4" s="264"/>
      <c r="AS4" s="264"/>
      <c r="AT4" s="321"/>
      <c r="AY4" s="41"/>
    </row>
    <row r="5" spans="1:51" ht="12">
      <c r="A5" s="39"/>
      <c r="C5" s="61" t="s">
        <v>379</v>
      </c>
      <c r="D5" s="177"/>
      <c r="AE5" s="318"/>
      <c r="AF5" s="261"/>
      <c r="AG5" s="261"/>
      <c r="AH5" s="319"/>
      <c r="AI5" s="320"/>
      <c r="AJ5" s="264"/>
      <c r="AK5" s="264"/>
      <c r="AL5" s="321"/>
      <c r="AM5" s="320"/>
      <c r="AN5" s="264"/>
      <c r="AO5" s="264"/>
      <c r="AP5" s="321"/>
      <c r="AQ5" s="320"/>
      <c r="AR5" s="264"/>
      <c r="AS5" s="264"/>
      <c r="AT5" s="321"/>
      <c r="AY5" s="41"/>
    </row>
    <row r="6" spans="1:51" ht="12">
      <c r="A6" s="39"/>
      <c r="D6" s="177"/>
      <c r="E6" s="40" t="s">
        <v>380</v>
      </c>
      <c r="G6" s="99">
        <f>AW7</f>
        <v>3.05</v>
      </c>
      <c r="H6" s="62"/>
      <c r="I6" s="40" t="s">
        <v>381</v>
      </c>
      <c r="AE6" s="318"/>
      <c r="AF6" s="261"/>
      <c r="AG6" s="261"/>
      <c r="AH6" s="319"/>
      <c r="AI6" s="320"/>
      <c r="AJ6" s="264"/>
      <c r="AK6" s="264"/>
      <c r="AL6" s="321"/>
      <c r="AM6" s="320"/>
      <c r="AN6" s="264"/>
      <c r="AO6" s="264"/>
      <c r="AP6" s="321"/>
      <c r="AQ6" s="320"/>
      <c r="AR6" s="264"/>
      <c r="AS6" s="264"/>
      <c r="AT6" s="321"/>
      <c r="AU6" s="51" t="str">
        <f>토사!AU6</f>
        <v>표품 P.1143</v>
      </c>
      <c r="AY6" s="41"/>
    </row>
    <row r="7" spans="1:51" ht="12">
      <c r="A7" s="39"/>
      <c r="C7" s="61" t="s">
        <v>382</v>
      </c>
      <c r="X7" s="61" t="s">
        <v>383</v>
      </c>
      <c r="Y7" s="192">
        <v>0.167</v>
      </c>
      <c r="Z7" s="193"/>
      <c r="AE7" s="318"/>
      <c r="AF7" s="261"/>
      <c r="AG7" s="261"/>
      <c r="AH7" s="319"/>
      <c r="AI7" s="320"/>
      <c r="AJ7" s="264"/>
      <c r="AK7" s="264"/>
      <c r="AL7" s="321"/>
      <c r="AM7" s="320"/>
      <c r="AN7" s="264"/>
      <c r="AO7" s="264"/>
      <c r="AP7" s="321"/>
      <c r="AQ7" s="320"/>
      <c r="AR7" s="264"/>
      <c r="AS7" s="264"/>
      <c r="AT7" s="321"/>
      <c r="AU7" s="51" t="s">
        <v>384</v>
      </c>
      <c r="AW7" s="107">
        <v>3.05</v>
      </c>
      <c r="AX7" s="40" t="s">
        <v>111</v>
      </c>
      <c r="AY7" s="41"/>
    </row>
    <row r="8" spans="1:51" ht="12">
      <c r="A8" s="39"/>
      <c r="AE8" s="318"/>
      <c r="AF8" s="261"/>
      <c r="AG8" s="261"/>
      <c r="AH8" s="319"/>
      <c r="AI8" s="320"/>
      <c r="AJ8" s="264"/>
      <c r="AK8" s="264"/>
      <c r="AL8" s="321"/>
      <c r="AM8" s="320"/>
      <c r="AN8" s="264"/>
      <c r="AO8" s="264"/>
      <c r="AP8" s="321"/>
      <c r="AQ8" s="320"/>
      <c r="AR8" s="264"/>
      <c r="AS8" s="264"/>
      <c r="AT8" s="321"/>
      <c r="AY8" s="41"/>
    </row>
    <row r="9" spans="1:51" ht="12">
      <c r="A9" s="39"/>
      <c r="F9" s="40" t="s">
        <v>385</v>
      </c>
      <c r="G9" s="62">
        <f>G6</f>
        <v>3.05</v>
      </c>
      <c r="H9" s="62"/>
      <c r="I9" s="61" t="s">
        <v>386</v>
      </c>
      <c r="J9" s="63">
        <f>Y7</f>
        <v>0.167</v>
      </c>
      <c r="K9" s="61" t="s">
        <v>383</v>
      </c>
      <c r="L9" s="276">
        <f>G9+Y7</f>
        <v>3.2169999999999996</v>
      </c>
      <c r="M9" s="284"/>
      <c r="N9" s="40" t="s">
        <v>381</v>
      </c>
      <c r="AE9" s="318"/>
      <c r="AF9" s="261"/>
      <c r="AG9" s="261"/>
      <c r="AH9" s="319"/>
      <c r="AI9" s="320"/>
      <c r="AJ9" s="264"/>
      <c r="AK9" s="264"/>
      <c r="AL9" s="321"/>
      <c r="AM9" s="320"/>
      <c r="AN9" s="264"/>
      <c r="AO9" s="264"/>
      <c r="AP9" s="321"/>
      <c r="AQ9" s="320"/>
      <c r="AR9" s="264"/>
      <c r="AS9" s="264"/>
      <c r="AT9" s="321"/>
      <c r="AY9" s="41"/>
    </row>
    <row r="10" spans="1:51" ht="12">
      <c r="A10" s="39"/>
      <c r="AE10" s="318"/>
      <c r="AF10" s="261"/>
      <c r="AG10" s="261"/>
      <c r="AH10" s="319"/>
      <c r="AI10" s="320"/>
      <c r="AJ10" s="264"/>
      <c r="AK10" s="264"/>
      <c r="AL10" s="321"/>
      <c r="AM10" s="320"/>
      <c r="AN10" s="264"/>
      <c r="AO10" s="264"/>
      <c r="AP10" s="321"/>
      <c r="AQ10" s="320"/>
      <c r="AR10" s="264"/>
      <c r="AS10" s="264"/>
      <c r="AT10" s="321"/>
      <c r="AY10" s="41"/>
    </row>
    <row r="11" spans="1:51" ht="12">
      <c r="A11" s="39"/>
      <c r="C11" s="40" t="s">
        <v>387</v>
      </c>
      <c r="AE11" s="318"/>
      <c r="AF11" s="261"/>
      <c r="AG11" s="261"/>
      <c r="AH11" s="319"/>
      <c r="AI11" s="320"/>
      <c r="AJ11" s="264"/>
      <c r="AK11" s="264"/>
      <c r="AL11" s="321"/>
      <c r="AM11" s="320"/>
      <c r="AN11" s="264"/>
      <c r="AO11" s="264"/>
      <c r="AP11" s="321"/>
      <c r="AQ11" s="320"/>
      <c r="AR11" s="264"/>
      <c r="AS11" s="264"/>
      <c r="AT11" s="321"/>
      <c r="AY11" s="41"/>
    </row>
    <row r="12" spans="1:51" ht="14.25">
      <c r="A12" s="39"/>
      <c r="D12" s="40" t="s">
        <v>388</v>
      </c>
      <c r="E12" s="40" t="s">
        <v>389</v>
      </c>
      <c r="AE12" s="318"/>
      <c r="AF12" s="261"/>
      <c r="AG12" s="261"/>
      <c r="AH12" s="319"/>
      <c r="AI12" s="320"/>
      <c r="AJ12" s="264"/>
      <c r="AK12" s="264"/>
      <c r="AL12" s="321"/>
      <c r="AM12" s="320"/>
      <c r="AN12" s="264"/>
      <c r="AO12" s="264"/>
      <c r="AP12" s="321"/>
      <c r="AQ12" s="320"/>
      <c r="AR12" s="264"/>
      <c r="AS12" s="264"/>
      <c r="AT12" s="321"/>
      <c r="AY12" s="41"/>
    </row>
    <row r="13" spans="1:51" ht="12">
      <c r="A13" s="39"/>
      <c r="E13" s="40" t="s">
        <v>390</v>
      </c>
      <c r="I13" s="263">
        <f>'[1]장비비'!AE52</f>
        <v>24962</v>
      </c>
      <c r="J13" s="264"/>
      <c r="K13" s="265"/>
      <c r="L13" s="61" t="s">
        <v>391</v>
      </c>
      <c r="M13" s="266">
        <f>G6</f>
        <v>3.05</v>
      </c>
      <c r="N13" s="266"/>
      <c r="O13" s="40" t="s">
        <v>381</v>
      </c>
      <c r="X13" s="61" t="s">
        <v>383</v>
      </c>
      <c r="Y13" s="269">
        <f>I13/M13</f>
        <v>8184.262295081968</v>
      </c>
      <c r="Z13" s="235"/>
      <c r="AE13" s="318"/>
      <c r="AF13" s="261"/>
      <c r="AG13" s="261"/>
      <c r="AH13" s="319"/>
      <c r="AI13" s="322">
        <f>Y13</f>
        <v>8184.262295081968</v>
      </c>
      <c r="AJ13" s="269"/>
      <c r="AK13" s="269"/>
      <c r="AL13" s="323"/>
      <c r="AM13" s="320"/>
      <c r="AN13" s="264"/>
      <c r="AO13" s="264"/>
      <c r="AP13" s="321"/>
      <c r="AQ13" s="322">
        <f>AE13+AI13+AM13</f>
        <v>8184.262295081968</v>
      </c>
      <c r="AR13" s="269"/>
      <c r="AS13" s="269"/>
      <c r="AT13" s="323"/>
      <c r="AY13" s="41"/>
    </row>
    <row r="14" spans="1:51" ht="12">
      <c r="A14" s="39"/>
      <c r="E14" s="40" t="s">
        <v>392</v>
      </c>
      <c r="I14" s="263">
        <f>'[1]장비비'!AM52</f>
        <v>9779</v>
      </c>
      <c r="J14" s="264"/>
      <c r="K14" s="265"/>
      <c r="L14" s="61" t="s">
        <v>391</v>
      </c>
      <c r="M14" s="266">
        <f>G9</f>
        <v>3.05</v>
      </c>
      <c r="N14" s="266"/>
      <c r="O14" s="40" t="s">
        <v>381</v>
      </c>
      <c r="X14" s="61" t="s">
        <v>383</v>
      </c>
      <c r="Y14" s="269">
        <f>I14/M14</f>
        <v>3206.2295081967213</v>
      </c>
      <c r="Z14" s="235"/>
      <c r="AE14" s="318"/>
      <c r="AF14" s="261"/>
      <c r="AG14" s="261"/>
      <c r="AH14" s="319"/>
      <c r="AI14" s="320"/>
      <c r="AJ14" s="264"/>
      <c r="AK14" s="264"/>
      <c r="AL14" s="321"/>
      <c r="AM14" s="322">
        <f>Y14</f>
        <v>3206.2295081967213</v>
      </c>
      <c r="AN14" s="269"/>
      <c r="AO14" s="269"/>
      <c r="AP14" s="323"/>
      <c r="AQ14" s="322">
        <f>AE14+AI14+AM14</f>
        <v>3206.2295081967213</v>
      </c>
      <c r="AR14" s="269"/>
      <c r="AS14" s="269"/>
      <c r="AT14" s="323"/>
      <c r="AY14" s="41"/>
    </row>
    <row r="15" spans="1:51" ht="12">
      <c r="A15" s="39"/>
      <c r="I15" s="64"/>
      <c r="K15" s="65"/>
      <c r="L15" s="61"/>
      <c r="M15" s="66"/>
      <c r="N15" s="66"/>
      <c r="X15" s="61"/>
      <c r="Y15" s="43"/>
      <c r="Z15" s="67"/>
      <c r="AH15" s="115"/>
      <c r="AL15" s="117"/>
      <c r="AM15" s="118"/>
      <c r="AN15" s="43"/>
      <c r="AO15" s="43"/>
      <c r="AP15" s="119"/>
      <c r="AQ15" s="118"/>
      <c r="AR15" s="43"/>
      <c r="AS15" s="43"/>
      <c r="AT15" s="119"/>
      <c r="AY15" s="41"/>
    </row>
    <row r="16" spans="1:51" ht="12">
      <c r="A16" s="39"/>
      <c r="D16" s="40" t="s">
        <v>285</v>
      </c>
      <c r="E16" s="40" t="s">
        <v>286</v>
      </c>
      <c r="AE16" s="359"/>
      <c r="AF16" s="359"/>
      <c r="AG16" s="359"/>
      <c r="AH16" s="360"/>
      <c r="AI16" s="361"/>
      <c r="AJ16" s="361"/>
      <c r="AK16" s="361"/>
      <c r="AL16" s="361"/>
      <c r="AM16" s="361"/>
      <c r="AN16" s="361"/>
      <c r="AO16" s="361"/>
      <c r="AP16" s="361"/>
      <c r="AQ16" s="362"/>
      <c r="AR16" s="362"/>
      <c r="AS16" s="362"/>
      <c r="AT16" s="362"/>
      <c r="AY16" s="41"/>
    </row>
    <row r="17" spans="1:51" ht="12">
      <c r="A17" s="39"/>
      <c r="E17" s="40" t="s">
        <v>287</v>
      </c>
      <c r="I17" s="263">
        <f>장비비!AE78</f>
        <v>22478</v>
      </c>
      <c r="J17" s="264"/>
      <c r="K17" s="265"/>
      <c r="L17" s="61" t="s">
        <v>283</v>
      </c>
      <c r="M17" s="266">
        <f>G6</f>
        <v>3.05</v>
      </c>
      <c r="N17" s="266"/>
      <c r="O17" s="40" t="s">
        <v>276</v>
      </c>
      <c r="X17" s="61" t="s">
        <v>277</v>
      </c>
      <c r="Y17" s="269">
        <f>I17/M17</f>
        <v>7369.836065573771</v>
      </c>
      <c r="Z17" s="235"/>
      <c r="AE17" s="363">
        <f>Y17</f>
        <v>7369.836065573771</v>
      </c>
      <c r="AF17" s="363"/>
      <c r="AG17" s="363"/>
      <c r="AH17" s="364"/>
      <c r="AI17" s="361"/>
      <c r="AJ17" s="361"/>
      <c r="AK17" s="361"/>
      <c r="AL17" s="361"/>
      <c r="AM17" s="361"/>
      <c r="AN17" s="361"/>
      <c r="AO17" s="361"/>
      <c r="AP17" s="361"/>
      <c r="AQ17" s="362">
        <f>AE17+AI17+AM17</f>
        <v>7369.836065573771</v>
      </c>
      <c r="AR17" s="362"/>
      <c r="AS17" s="362"/>
      <c r="AT17" s="362"/>
      <c r="AY17" s="41"/>
    </row>
    <row r="18" spans="1:51" ht="12">
      <c r="A18" s="39"/>
      <c r="E18" s="40" t="s">
        <v>288</v>
      </c>
      <c r="I18" s="263">
        <f>장비비!AI78</f>
        <v>30529</v>
      </c>
      <c r="J18" s="264"/>
      <c r="K18" s="265"/>
      <c r="L18" s="61" t="s">
        <v>283</v>
      </c>
      <c r="M18" s="266">
        <f>G6</f>
        <v>3.05</v>
      </c>
      <c r="N18" s="266"/>
      <c r="O18" s="40" t="s">
        <v>276</v>
      </c>
      <c r="X18" s="61" t="s">
        <v>277</v>
      </c>
      <c r="Y18" s="269">
        <f>I18/M18</f>
        <v>10009.508196721312</v>
      </c>
      <c r="Z18" s="235"/>
      <c r="AE18" s="359"/>
      <c r="AF18" s="359"/>
      <c r="AG18" s="359"/>
      <c r="AH18" s="360"/>
      <c r="AI18" s="362">
        <f>Y18</f>
        <v>10009.508196721312</v>
      </c>
      <c r="AJ18" s="361"/>
      <c r="AK18" s="361"/>
      <c r="AL18" s="361"/>
      <c r="AM18" s="361"/>
      <c r="AN18" s="361"/>
      <c r="AO18" s="361"/>
      <c r="AP18" s="361"/>
      <c r="AQ18" s="362">
        <f>AE18+AI18+AM18</f>
        <v>10009.508196721312</v>
      </c>
      <c r="AR18" s="362"/>
      <c r="AS18" s="362"/>
      <c r="AT18" s="362"/>
      <c r="AY18" s="41"/>
    </row>
    <row r="19" spans="1:51" ht="12">
      <c r="A19" s="39"/>
      <c r="E19" s="40" t="s">
        <v>284</v>
      </c>
      <c r="I19" s="263">
        <f>장비비!AM78</f>
        <v>27429</v>
      </c>
      <c r="J19" s="264"/>
      <c r="K19" s="265"/>
      <c r="L19" s="61" t="s">
        <v>283</v>
      </c>
      <c r="M19" s="266">
        <f>G6</f>
        <v>3.05</v>
      </c>
      <c r="N19" s="266"/>
      <c r="O19" s="40" t="s">
        <v>276</v>
      </c>
      <c r="X19" s="61" t="s">
        <v>277</v>
      </c>
      <c r="Y19" s="269">
        <f>I19/M19</f>
        <v>8993.114754098362</v>
      </c>
      <c r="Z19" s="235"/>
      <c r="AE19" s="359"/>
      <c r="AF19" s="359"/>
      <c r="AG19" s="359"/>
      <c r="AH19" s="360"/>
      <c r="AI19" s="361"/>
      <c r="AJ19" s="361"/>
      <c r="AK19" s="361"/>
      <c r="AL19" s="361"/>
      <c r="AM19" s="362">
        <f>Y19</f>
        <v>8993.114754098362</v>
      </c>
      <c r="AN19" s="361"/>
      <c r="AO19" s="361"/>
      <c r="AP19" s="361"/>
      <c r="AQ19" s="362">
        <f>AE19+AI19+AM19</f>
        <v>8993.114754098362</v>
      </c>
      <c r="AR19" s="362"/>
      <c r="AS19" s="362"/>
      <c r="AT19" s="362"/>
      <c r="AY19" s="41"/>
    </row>
    <row r="20" spans="1:51" ht="12">
      <c r="A20" s="39"/>
      <c r="Y20" s="257"/>
      <c r="Z20" s="265"/>
      <c r="AE20" s="318"/>
      <c r="AF20" s="261"/>
      <c r="AG20" s="261"/>
      <c r="AH20" s="319"/>
      <c r="AI20" s="320"/>
      <c r="AJ20" s="264"/>
      <c r="AK20" s="264"/>
      <c r="AL20" s="321"/>
      <c r="AM20" s="320"/>
      <c r="AN20" s="264"/>
      <c r="AO20" s="264"/>
      <c r="AP20" s="321"/>
      <c r="AQ20" s="322"/>
      <c r="AR20" s="269"/>
      <c r="AS20" s="269"/>
      <c r="AT20" s="323"/>
      <c r="AY20" s="41"/>
    </row>
    <row r="21" spans="1:51" ht="14.25">
      <c r="A21" s="39"/>
      <c r="D21" s="40" t="s">
        <v>393</v>
      </c>
      <c r="E21" s="40" t="s">
        <v>394</v>
      </c>
      <c r="Y21" s="257"/>
      <c r="Z21" s="265"/>
      <c r="AE21" s="318"/>
      <c r="AF21" s="261"/>
      <c r="AG21" s="261"/>
      <c r="AH21" s="319"/>
      <c r="AI21" s="320"/>
      <c r="AJ21" s="264"/>
      <c r="AK21" s="264"/>
      <c r="AL21" s="321"/>
      <c r="AM21" s="320"/>
      <c r="AN21" s="264"/>
      <c r="AO21" s="264"/>
      <c r="AP21" s="321"/>
      <c r="AQ21" s="324"/>
      <c r="AR21" s="264"/>
      <c r="AS21" s="264"/>
      <c r="AT21" s="321"/>
      <c r="AY21" s="41"/>
    </row>
    <row r="22" spans="1:51" ht="12">
      <c r="A22" s="39"/>
      <c r="E22" s="40" t="s">
        <v>395</v>
      </c>
      <c r="I22" s="263">
        <f>'[1]장비비'!AE16</f>
        <v>13677</v>
      </c>
      <c r="J22" s="264"/>
      <c r="K22" s="265"/>
      <c r="L22" s="61" t="s">
        <v>391</v>
      </c>
      <c r="M22" s="266">
        <f>G6</f>
        <v>3.05</v>
      </c>
      <c r="N22" s="266"/>
      <c r="O22" s="40" t="s">
        <v>381</v>
      </c>
      <c r="X22" s="61" t="s">
        <v>383</v>
      </c>
      <c r="Y22" s="269">
        <f>I22/M22</f>
        <v>4484.262295081968</v>
      </c>
      <c r="Z22" s="235"/>
      <c r="AE22" s="325">
        <f>Y22</f>
        <v>4484.262295081968</v>
      </c>
      <c r="AF22" s="226"/>
      <c r="AG22" s="226"/>
      <c r="AH22" s="326"/>
      <c r="AI22" s="320"/>
      <c r="AJ22" s="264"/>
      <c r="AK22" s="264"/>
      <c r="AL22" s="321"/>
      <c r="AM22" s="320"/>
      <c r="AN22" s="264"/>
      <c r="AO22" s="264"/>
      <c r="AP22" s="321"/>
      <c r="AQ22" s="322">
        <f>AE22+AI22+AM22</f>
        <v>4484.262295081968</v>
      </c>
      <c r="AR22" s="269"/>
      <c r="AS22" s="269"/>
      <c r="AT22" s="323"/>
      <c r="AY22" s="41"/>
    </row>
    <row r="23" spans="1:51" ht="12">
      <c r="A23" s="39"/>
      <c r="E23" s="40" t="s">
        <v>396</v>
      </c>
      <c r="I23" s="263">
        <f>'[1]장비비'!AI16</f>
        <v>16253</v>
      </c>
      <c r="J23" s="264"/>
      <c r="K23" s="265"/>
      <c r="L23" s="61" t="s">
        <v>391</v>
      </c>
      <c r="M23" s="266">
        <f>G6</f>
        <v>3.05</v>
      </c>
      <c r="N23" s="266"/>
      <c r="O23" s="40" t="s">
        <v>381</v>
      </c>
      <c r="X23" s="61" t="s">
        <v>383</v>
      </c>
      <c r="Y23" s="269">
        <f>I23/M23</f>
        <v>5328.852459016393</v>
      </c>
      <c r="Z23" s="235"/>
      <c r="AE23" s="318"/>
      <c r="AF23" s="261"/>
      <c r="AG23" s="261"/>
      <c r="AH23" s="319"/>
      <c r="AI23" s="322">
        <f>Y23</f>
        <v>5328.852459016393</v>
      </c>
      <c r="AJ23" s="269"/>
      <c r="AK23" s="269"/>
      <c r="AL23" s="323"/>
      <c r="AM23" s="320"/>
      <c r="AN23" s="264"/>
      <c r="AO23" s="264"/>
      <c r="AP23" s="321"/>
      <c r="AQ23" s="322">
        <f>AE23+AI23+AM23</f>
        <v>5328.852459016393</v>
      </c>
      <c r="AR23" s="269"/>
      <c r="AS23" s="269"/>
      <c r="AT23" s="323"/>
      <c r="AY23" s="41"/>
    </row>
    <row r="24" spans="1:51" ht="12">
      <c r="A24" s="39"/>
      <c r="E24" s="40" t="s">
        <v>392</v>
      </c>
      <c r="I24" s="263">
        <f>'[1]장비비'!AM16</f>
        <v>4864</v>
      </c>
      <c r="J24" s="264"/>
      <c r="K24" s="265"/>
      <c r="L24" s="61" t="s">
        <v>391</v>
      </c>
      <c r="M24" s="266">
        <f>G6</f>
        <v>3.05</v>
      </c>
      <c r="N24" s="266"/>
      <c r="O24" s="40" t="s">
        <v>381</v>
      </c>
      <c r="X24" s="61" t="s">
        <v>383</v>
      </c>
      <c r="Y24" s="269">
        <f>I24/M24</f>
        <v>1594.754098360656</v>
      </c>
      <c r="Z24" s="235"/>
      <c r="AE24" s="318"/>
      <c r="AF24" s="261"/>
      <c r="AG24" s="261"/>
      <c r="AH24" s="319"/>
      <c r="AI24" s="320"/>
      <c r="AJ24" s="264"/>
      <c r="AK24" s="264"/>
      <c r="AL24" s="321"/>
      <c r="AM24" s="322">
        <f>Y24</f>
        <v>1594.754098360656</v>
      </c>
      <c r="AN24" s="269"/>
      <c r="AO24" s="269"/>
      <c r="AP24" s="323"/>
      <c r="AQ24" s="322">
        <f>AE24+AI24+AM24</f>
        <v>1594.754098360656</v>
      </c>
      <c r="AR24" s="269"/>
      <c r="AS24" s="269"/>
      <c r="AT24" s="323"/>
      <c r="AY24" s="41"/>
    </row>
    <row r="25" spans="1:51" ht="12">
      <c r="A25" s="39"/>
      <c r="I25" s="64"/>
      <c r="K25" s="65"/>
      <c r="L25" s="61"/>
      <c r="M25" s="66"/>
      <c r="N25" s="66"/>
      <c r="Y25" s="257"/>
      <c r="Z25" s="265"/>
      <c r="AE25" s="318"/>
      <c r="AF25" s="261"/>
      <c r="AG25" s="261"/>
      <c r="AH25" s="319"/>
      <c r="AI25" s="320"/>
      <c r="AJ25" s="264"/>
      <c r="AK25" s="264"/>
      <c r="AL25" s="321"/>
      <c r="AM25" s="320"/>
      <c r="AN25" s="264"/>
      <c r="AO25" s="264"/>
      <c r="AP25" s="321"/>
      <c r="AQ25" s="324"/>
      <c r="AR25" s="264"/>
      <c r="AS25" s="264"/>
      <c r="AT25" s="321"/>
      <c r="AY25" s="41"/>
    </row>
    <row r="26" spans="1:51" ht="12">
      <c r="A26" s="39"/>
      <c r="D26" s="40" t="s">
        <v>397</v>
      </c>
      <c r="E26" s="40" t="s">
        <v>398</v>
      </c>
      <c r="Y26" s="257"/>
      <c r="Z26" s="265"/>
      <c r="AE26" s="318"/>
      <c r="AF26" s="261"/>
      <c r="AG26" s="261"/>
      <c r="AH26" s="319"/>
      <c r="AI26" s="320"/>
      <c r="AJ26" s="264"/>
      <c r="AK26" s="264"/>
      <c r="AL26" s="321"/>
      <c r="AM26" s="320"/>
      <c r="AN26" s="264"/>
      <c r="AO26" s="264"/>
      <c r="AP26" s="321"/>
      <c r="AQ26" s="324"/>
      <c r="AR26" s="264"/>
      <c r="AS26" s="264"/>
      <c r="AT26" s="321"/>
      <c r="AY26" s="41"/>
    </row>
    <row r="27" spans="1:51" ht="12">
      <c r="A27" s="39"/>
      <c r="E27" s="40" t="s">
        <v>392</v>
      </c>
      <c r="I27" s="263">
        <f>'[1]장비비'!AM62</f>
        <v>54</v>
      </c>
      <c r="J27" s="264"/>
      <c r="K27" s="265"/>
      <c r="L27" s="61" t="s">
        <v>391</v>
      </c>
      <c r="M27" s="266">
        <f>G6</f>
        <v>3.05</v>
      </c>
      <c r="N27" s="266"/>
      <c r="O27" s="40" t="s">
        <v>381</v>
      </c>
      <c r="X27" s="61" t="s">
        <v>383</v>
      </c>
      <c r="Y27" s="269">
        <f>I27/M27</f>
        <v>17.704918032786885</v>
      </c>
      <c r="Z27" s="235"/>
      <c r="AE27" s="318"/>
      <c r="AF27" s="261"/>
      <c r="AG27" s="261"/>
      <c r="AH27" s="319"/>
      <c r="AI27" s="320"/>
      <c r="AJ27" s="264"/>
      <c r="AK27" s="264"/>
      <c r="AL27" s="321"/>
      <c r="AM27" s="322">
        <f>Y27</f>
        <v>17.704918032786885</v>
      </c>
      <c r="AN27" s="269"/>
      <c r="AO27" s="269"/>
      <c r="AP27" s="323"/>
      <c r="AQ27" s="322">
        <f>AE27+AI27+AM27</f>
        <v>17.704918032786885</v>
      </c>
      <c r="AR27" s="269"/>
      <c r="AS27" s="269"/>
      <c r="AT27" s="323"/>
      <c r="AY27" s="41"/>
    </row>
    <row r="28" spans="1:51" ht="12">
      <c r="A28" s="39"/>
      <c r="I28" s="64"/>
      <c r="K28" s="65"/>
      <c r="L28" s="61"/>
      <c r="M28" s="66"/>
      <c r="N28" s="66"/>
      <c r="Y28" s="257"/>
      <c r="Z28" s="265"/>
      <c r="AE28" s="318"/>
      <c r="AF28" s="261"/>
      <c r="AG28" s="261"/>
      <c r="AH28" s="319"/>
      <c r="AI28" s="320"/>
      <c r="AJ28" s="264"/>
      <c r="AK28" s="264"/>
      <c r="AL28" s="321"/>
      <c r="AM28" s="320"/>
      <c r="AN28" s="264"/>
      <c r="AO28" s="264"/>
      <c r="AP28" s="321"/>
      <c r="AQ28" s="324"/>
      <c r="AR28" s="264"/>
      <c r="AS28" s="264"/>
      <c r="AT28" s="321"/>
      <c r="AY28" s="41"/>
    </row>
    <row r="29" spans="1:51" ht="12">
      <c r="A29" s="39"/>
      <c r="Y29" s="257"/>
      <c r="Z29" s="265"/>
      <c r="AE29" s="318"/>
      <c r="AF29" s="261"/>
      <c r="AG29" s="261"/>
      <c r="AH29" s="319"/>
      <c r="AI29" s="320"/>
      <c r="AJ29" s="264"/>
      <c r="AK29" s="264"/>
      <c r="AL29" s="321"/>
      <c r="AM29" s="320"/>
      <c r="AN29" s="264"/>
      <c r="AO29" s="264"/>
      <c r="AP29" s="321"/>
      <c r="AQ29" s="324"/>
      <c r="AR29" s="264"/>
      <c r="AS29" s="264"/>
      <c r="AT29" s="321"/>
      <c r="AY29" s="41"/>
    </row>
    <row r="30" spans="1:51" ht="12">
      <c r="A30" s="39"/>
      <c r="D30" s="40" t="s">
        <v>399</v>
      </c>
      <c r="E30" s="40" t="s">
        <v>373</v>
      </c>
      <c r="Y30" s="257"/>
      <c r="Z30" s="265"/>
      <c r="AE30" s="318"/>
      <c r="AF30" s="261"/>
      <c r="AG30" s="261"/>
      <c r="AH30" s="319"/>
      <c r="AI30" s="320"/>
      <c r="AJ30" s="264"/>
      <c r="AK30" s="264"/>
      <c r="AL30" s="321"/>
      <c r="AM30" s="320"/>
      <c r="AN30" s="264"/>
      <c r="AO30" s="264"/>
      <c r="AP30" s="321"/>
      <c r="AQ30" s="324"/>
      <c r="AR30" s="264"/>
      <c r="AS30" s="264"/>
      <c r="AT30" s="321"/>
      <c r="AY30" s="41"/>
    </row>
    <row r="31" spans="1:51" ht="12">
      <c r="A31" s="39"/>
      <c r="E31" s="40" t="s">
        <v>400</v>
      </c>
      <c r="Y31" s="257"/>
      <c r="Z31" s="265"/>
      <c r="AE31" s="318"/>
      <c r="AF31" s="261"/>
      <c r="AG31" s="261"/>
      <c r="AH31" s="319"/>
      <c r="AI31" s="320"/>
      <c r="AJ31" s="264"/>
      <c r="AK31" s="264"/>
      <c r="AL31" s="321"/>
      <c r="AM31" s="320"/>
      <c r="AN31" s="264"/>
      <c r="AO31" s="264"/>
      <c r="AP31" s="321"/>
      <c r="AQ31" s="324"/>
      <c r="AR31" s="264"/>
      <c r="AS31" s="264"/>
      <c r="AT31" s="321"/>
      <c r="AU31" s="51"/>
      <c r="AV31" s="51"/>
      <c r="AW31" s="51"/>
      <c r="AY31" s="122"/>
    </row>
    <row r="32" spans="1:51" ht="12">
      <c r="A32" s="39"/>
      <c r="I32" s="263">
        <f>'[1]재료비'!D16</f>
        <v>410000</v>
      </c>
      <c r="J32" s="264"/>
      <c r="K32" s="265"/>
      <c r="L32" s="40" t="s">
        <v>401</v>
      </c>
      <c r="M32" s="276">
        <f>AW32</f>
        <v>0.001</v>
      </c>
      <c r="N32" s="276"/>
      <c r="O32" s="40" t="s">
        <v>402</v>
      </c>
      <c r="X32" s="61" t="s">
        <v>383</v>
      </c>
      <c r="Y32" s="269">
        <f>I32*M32</f>
        <v>410</v>
      </c>
      <c r="Z32" s="235"/>
      <c r="AE32" s="325">
        <f>Y32</f>
        <v>410</v>
      </c>
      <c r="AF32" s="226"/>
      <c r="AG32" s="226"/>
      <c r="AH32" s="326"/>
      <c r="AI32" s="320"/>
      <c r="AJ32" s="264"/>
      <c r="AK32" s="264"/>
      <c r="AL32" s="321"/>
      <c r="AM32" s="320"/>
      <c r="AN32" s="264"/>
      <c r="AO32" s="264"/>
      <c r="AP32" s="321"/>
      <c r="AQ32" s="322">
        <f>AE32+AI32+AM32</f>
        <v>410</v>
      </c>
      <c r="AR32" s="269"/>
      <c r="AS32" s="269"/>
      <c r="AT32" s="323"/>
      <c r="AU32" s="51" t="str">
        <f>AU7</f>
        <v>토사</v>
      </c>
      <c r="AV32" s="51"/>
      <c r="AW32" s="52">
        <v>0.001</v>
      </c>
      <c r="AX32" s="51" t="s">
        <v>403</v>
      </c>
      <c r="AY32" s="122"/>
    </row>
    <row r="33" spans="1:51" ht="12">
      <c r="A33" s="39"/>
      <c r="Y33" s="257"/>
      <c r="Z33" s="265"/>
      <c r="AE33" s="318"/>
      <c r="AF33" s="261"/>
      <c r="AG33" s="261"/>
      <c r="AH33" s="319"/>
      <c r="AI33" s="320"/>
      <c r="AJ33" s="264"/>
      <c r="AK33" s="264"/>
      <c r="AL33" s="321"/>
      <c r="AM33" s="320"/>
      <c r="AN33" s="264"/>
      <c r="AO33" s="264"/>
      <c r="AP33" s="321"/>
      <c r="AQ33" s="324"/>
      <c r="AR33" s="264"/>
      <c r="AS33" s="264"/>
      <c r="AT33" s="321"/>
      <c r="AU33" s="51"/>
      <c r="AV33" s="51"/>
      <c r="AW33" s="54"/>
      <c r="AX33" s="51"/>
      <c r="AY33" s="41"/>
    </row>
    <row r="34" spans="1:51" ht="12">
      <c r="A34" s="39"/>
      <c r="D34" s="40" t="s">
        <v>404</v>
      </c>
      <c r="Y34" s="257"/>
      <c r="Z34" s="265"/>
      <c r="AE34" s="318"/>
      <c r="AF34" s="261"/>
      <c r="AG34" s="261"/>
      <c r="AH34" s="319"/>
      <c r="AI34" s="320"/>
      <c r="AJ34" s="264"/>
      <c r="AK34" s="264"/>
      <c r="AL34" s="321"/>
      <c r="AM34" s="320"/>
      <c r="AN34" s="264"/>
      <c r="AO34" s="264"/>
      <c r="AP34" s="321"/>
      <c r="AQ34" s="324"/>
      <c r="AR34" s="264"/>
      <c r="AS34" s="264"/>
      <c r="AT34" s="321"/>
      <c r="AU34" s="51" t="str">
        <f>토사!AU34</f>
        <v>표품 P.1143</v>
      </c>
      <c r="AY34" s="41"/>
    </row>
    <row r="35" spans="1:51" ht="12">
      <c r="A35" s="39"/>
      <c r="E35" s="40" t="s">
        <v>405</v>
      </c>
      <c r="I35" s="263">
        <f>'[1]인건비'!M17</f>
        <v>111576</v>
      </c>
      <c r="J35" s="264"/>
      <c r="K35" s="265"/>
      <c r="L35" s="40" t="s">
        <v>401</v>
      </c>
      <c r="M35" s="276">
        <f>AW35</f>
        <v>0.036</v>
      </c>
      <c r="N35" s="276"/>
      <c r="X35" s="61" t="s">
        <v>383</v>
      </c>
      <c r="Y35" s="269">
        <f>I35*M35</f>
        <v>4016.736</v>
      </c>
      <c r="Z35" s="235"/>
      <c r="AE35" s="318"/>
      <c r="AF35" s="261"/>
      <c r="AG35" s="261"/>
      <c r="AH35" s="319"/>
      <c r="AI35" s="322">
        <f>Y35</f>
        <v>4016.736</v>
      </c>
      <c r="AJ35" s="269"/>
      <c r="AK35" s="269"/>
      <c r="AL35" s="323"/>
      <c r="AM35" s="320"/>
      <c r="AN35" s="264"/>
      <c r="AO35" s="264"/>
      <c r="AP35" s="321"/>
      <c r="AQ35" s="322">
        <f>AE35+AI35+AM35</f>
        <v>4016.736</v>
      </c>
      <c r="AR35" s="269"/>
      <c r="AS35" s="269"/>
      <c r="AT35" s="323"/>
      <c r="AU35" s="51" t="str">
        <f>AU7</f>
        <v>토사</v>
      </c>
      <c r="AW35" s="51">
        <v>0.036</v>
      </c>
      <c r="AX35" s="51" t="s">
        <v>406</v>
      </c>
      <c r="AY35" s="41"/>
    </row>
    <row r="36" spans="1:51" ht="12">
      <c r="A36" s="39"/>
      <c r="E36" s="40" t="s">
        <v>407</v>
      </c>
      <c r="I36" s="263">
        <f>'[1]인건비'!M7</f>
        <v>68006</v>
      </c>
      <c r="J36" s="264"/>
      <c r="K36" s="265"/>
      <c r="L36" s="40" t="s">
        <v>401</v>
      </c>
      <c r="M36" s="276">
        <f>AW36</f>
        <v>0.106</v>
      </c>
      <c r="N36" s="276"/>
      <c r="X36" s="61" t="s">
        <v>383</v>
      </c>
      <c r="Y36" s="269">
        <f>I36*M36</f>
        <v>7208.6359999999995</v>
      </c>
      <c r="Z36" s="235"/>
      <c r="AE36" s="318"/>
      <c r="AF36" s="261"/>
      <c r="AG36" s="261"/>
      <c r="AH36" s="319"/>
      <c r="AI36" s="322">
        <f>Y36</f>
        <v>7208.6359999999995</v>
      </c>
      <c r="AJ36" s="269"/>
      <c r="AK36" s="269"/>
      <c r="AL36" s="323"/>
      <c r="AM36" s="320"/>
      <c r="AN36" s="264"/>
      <c r="AO36" s="264"/>
      <c r="AP36" s="321"/>
      <c r="AQ36" s="322">
        <f>AE36+AI36+AM36</f>
        <v>7208.6359999999995</v>
      </c>
      <c r="AR36" s="269"/>
      <c r="AS36" s="269"/>
      <c r="AT36" s="323"/>
      <c r="AU36" s="51"/>
      <c r="AW36" s="51">
        <v>0.106</v>
      </c>
      <c r="AX36" s="51" t="s">
        <v>406</v>
      </c>
      <c r="AY36" s="41"/>
    </row>
    <row r="37" spans="1:51" ht="12">
      <c r="A37" s="39"/>
      <c r="E37" s="40" t="s">
        <v>408</v>
      </c>
      <c r="I37" s="263">
        <f>'[1]인건비'!M9</f>
        <v>66051</v>
      </c>
      <c r="J37" s="264"/>
      <c r="K37" s="265"/>
      <c r="L37" s="40" t="s">
        <v>401</v>
      </c>
      <c r="M37" s="276">
        <f>AW37</f>
        <v>0.071</v>
      </c>
      <c r="N37" s="276"/>
      <c r="X37" s="61" t="s">
        <v>383</v>
      </c>
      <c r="Y37" s="269">
        <f>I37*M37</f>
        <v>4689.620999999999</v>
      </c>
      <c r="Z37" s="235"/>
      <c r="AE37" s="318"/>
      <c r="AF37" s="261"/>
      <c r="AG37" s="261"/>
      <c r="AH37" s="319"/>
      <c r="AI37" s="322">
        <f>Y37</f>
        <v>4689.620999999999</v>
      </c>
      <c r="AJ37" s="269"/>
      <c r="AK37" s="269"/>
      <c r="AL37" s="323"/>
      <c r="AM37" s="320"/>
      <c r="AN37" s="264"/>
      <c r="AO37" s="264"/>
      <c r="AP37" s="321"/>
      <c r="AQ37" s="322">
        <f>AE37+AI37+AM37</f>
        <v>4689.620999999999</v>
      </c>
      <c r="AR37" s="269"/>
      <c r="AS37" s="269"/>
      <c r="AT37" s="323"/>
      <c r="AU37" s="51"/>
      <c r="AW37" s="51">
        <v>0.071</v>
      </c>
      <c r="AX37" s="51" t="s">
        <v>406</v>
      </c>
      <c r="AY37" s="41"/>
    </row>
    <row r="38" spans="1:51" ht="12">
      <c r="A38" s="39"/>
      <c r="AE38" s="318"/>
      <c r="AF38" s="261"/>
      <c r="AG38" s="261"/>
      <c r="AH38" s="319"/>
      <c r="AI38" s="320"/>
      <c r="AJ38" s="264"/>
      <c r="AK38" s="264"/>
      <c r="AL38" s="321"/>
      <c r="AM38" s="320"/>
      <c r="AN38" s="264"/>
      <c r="AO38" s="264"/>
      <c r="AP38" s="321"/>
      <c r="AQ38" s="324"/>
      <c r="AR38" s="264"/>
      <c r="AS38" s="264"/>
      <c r="AT38" s="321"/>
      <c r="AY38" s="41"/>
    </row>
    <row r="39" spans="1:51" ht="12">
      <c r="A39" s="123"/>
      <c r="B39" s="124"/>
      <c r="C39" s="124"/>
      <c r="D39" s="124"/>
      <c r="E39" s="307" t="s">
        <v>409</v>
      </c>
      <c r="F39" s="307"/>
      <c r="G39" s="307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309">
        <f>SUM(AE12:AH37)</f>
        <v>12264.098360655738</v>
      </c>
      <c r="AF39" s="310"/>
      <c r="AG39" s="310"/>
      <c r="AH39" s="311"/>
      <c r="AI39" s="309">
        <f>SUM(AI12:AL37)</f>
        <v>39437.61595081967</v>
      </c>
      <c r="AJ39" s="310"/>
      <c r="AK39" s="310"/>
      <c r="AL39" s="311"/>
      <c r="AM39" s="309">
        <f>SUM(AM12:AP37)</f>
        <v>13811.803278688525</v>
      </c>
      <c r="AN39" s="310"/>
      <c r="AO39" s="310"/>
      <c r="AP39" s="311"/>
      <c r="AQ39" s="309">
        <f>SUM(AQ12:AT37)</f>
        <v>65513.51759016392</v>
      </c>
      <c r="AR39" s="310"/>
      <c r="AS39" s="310"/>
      <c r="AT39" s="311"/>
      <c r="AU39" s="124"/>
      <c r="AV39" s="124"/>
      <c r="AW39" s="124"/>
      <c r="AX39" s="124"/>
      <c r="AY39" s="131"/>
    </row>
    <row r="40" spans="1:51" ht="12">
      <c r="A40" s="123"/>
      <c r="B40" s="124"/>
      <c r="C40" s="124"/>
      <c r="D40" s="124"/>
      <c r="E40" s="307" t="s">
        <v>410</v>
      </c>
      <c r="F40" s="307"/>
      <c r="G40" s="307"/>
      <c r="H40" s="308"/>
      <c r="I40" s="308"/>
      <c r="J40" s="308"/>
      <c r="K40" s="132">
        <v>8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309">
        <f>AE39*K40</f>
        <v>98112.7868852459</v>
      </c>
      <c r="AF40" s="310"/>
      <c r="AG40" s="310"/>
      <c r="AH40" s="311"/>
      <c r="AI40" s="309">
        <f>AI39*K40</f>
        <v>315500.9276065574</v>
      </c>
      <c r="AJ40" s="310"/>
      <c r="AK40" s="310"/>
      <c r="AL40" s="311"/>
      <c r="AM40" s="309">
        <f>AM39*K40</f>
        <v>110494.4262295082</v>
      </c>
      <c r="AN40" s="310"/>
      <c r="AO40" s="310"/>
      <c r="AP40" s="311"/>
      <c r="AQ40" s="309">
        <f>SUM(AE40:AP40)</f>
        <v>524108.1407213115</v>
      </c>
      <c r="AR40" s="310"/>
      <c r="AS40" s="310"/>
      <c r="AT40" s="311"/>
      <c r="AU40" s="124"/>
      <c r="AV40" s="124"/>
      <c r="AW40" s="124"/>
      <c r="AX40" s="124"/>
      <c r="AY40" s="131"/>
    </row>
    <row r="41" spans="1:51" ht="12">
      <c r="A41" s="39"/>
      <c r="H41" s="65"/>
      <c r="I41" s="65"/>
      <c r="J41" s="65"/>
      <c r="AE41" s="120"/>
      <c r="AF41" s="104"/>
      <c r="AG41" s="104"/>
      <c r="AH41" s="121"/>
      <c r="AI41" s="120"/>
      <c r="AJ41" s="104"/>
      <c r="AK41" s="104"/>
      <c r="AL41" s="121"/>
      <c r="AM41" s="120"/>
      <c r="AN41" s="104"/>
      <c r="AO41" s="104"/>
      <c r="AP41" s="121"/>
      <c r="AQ41" s="120"/>
      <c r="AR41" s="104"/>
      <c r="AS41" s="104"/>
      <c r="AT41" s="121"/>
      <c r="AY41" s="41"/>
    </row>
    <row r="42" spans="1:51" ht="12">
      <c r="A42" s="39"/>
      <c r="B42" s="40" t="s">
        <v>411</v>
      </c>
      <c r="L42" s="40" t="s">
        <v>371</v>
      </c>
      <c r="AE42" s="318"/>
      <c r="AF42" s="261"/>
      <c r="AG42" s="261"/>
      <c r="AH42" s="319"/>
      <c r="AI42" s="327"/>
      <c r="AJ42" s="220"/>
      <c r="AK42" s="220"/>
      <c r="AL42" s="328"/>
      <c r="AM42" s="327"/>
      <c r="AN42" s="220"/>
      <c r="AO42" s="220"/>
      <c r="AP42" s="328"/>
      <c r="AQ42" s="322"/>
      <c r="AR42" s="269"/>
      <c r="AS42" s="269"/>
      <c r="AT42" s="323"/>
      <c r="AY42" s="41"/>
    </row>
    <row r="43" spans="1:51" ht="12">
      <c r="A43" s="39"/>
      <c r="AH43" s="115"/>
      <c r="AI43" s="133"/>
      <c r="AJ43" s="46"/>
      <c r="AK43" s="46"/>
      <c r="AL43" s="134"/>
      <c r="AM43" s="133"/>
      <c r="AN43" s="46"/>
      <c r="AO43" s="46"/>
      <c r="AP43" s="134"/>
      <c r="AQ43" s="118"/>
      <c r="AR43" s="43"/>
      <c r="AS43" s="43"/>
      <c r="AT43" s="119"/>
      <c r="AY43" s="41"/>
    </row>
    <row r="44" spans="1:51" ht="12">
      <c r="A44" s="39"/>
      <c r="D44" s="40" t="s">
        <v>388</v>
      </c>
      <c r="E44" s="40" t="s">
        <v>412</v>
      </c>
      <c r="H44" s="40" t="s">
        <v>413</v>
      </c>
      <c r="AE44" s="318"/>
      <c r="AF44" s="261"/>
      <c r="AG44" s="261"/>
      <c r="AH44" s="319"/>
      <c r="AI44" s="327"/>
      <c r="AJ44" s="220"/>
      <c r="AK44" s="220"/>
      <c r="AL44" s="328"/>
      <c r="AM44" s="327"/>
      <c r="AN44" s="220"/>
      <c r="AO44" s="220"/>
      <c r="AP44" s="328"/>
      <c r="AQ44" s="322"/>
      <c r="AR44" s="269"/>
      <c r="AS44" s="269"/>
      <c r="AT44" s="323"/>
      <c r="AY44" s="41"/>
    </row>
    <row r="45" spans="1:51" ht="12">
      <c r="A45" s="39"/>
      <c r="C45" s="61"/>
      <c r="E45" s="40" t="s">
        <v>395</v>
      </c>
      <c r="I45" s="263">
        <f>'[1]재료비'!D10</f>
        <v>1861</v>
      </c>
      <c r="J45" s="264"/>
      <c r="K45" s="265"/>
      <c r="X45" s="61" t="s">
        <v>383</v>
      </c>
      <c r="Y45" s="269">
        <f>I45</f>
        <v>1861</v>
      </c>
      <c r="Z45" s="235"/>
      <c r="AE45" s="325">
        <f>Y45</f>
        <v>1861</v>
      </c>
      <c r="AF45" s="226"/>
      <c r="AG45" s="226"/>
      <c r="AH45" s="326"/>
      <c r="AI45" s="327"/>
      <c r="AJ45" s="220"/>
      <c r="AK45" s="220"/>
      <c r="AL45" s="328"/>
      <c r="AM45" s="327"/>
      <c r="AN45" s="220"/>
      <c r="AO45" s="220"/>
      <c r="AP45" s="328"/>
      <c r="AQ45" s="322">
        <f>SUM(AE45:AP45)</f>
        <v>1861</v>
      </c>
      <c r="AR45" s="269"/>
      <c r="AS45" s="269"/>
      <c r="AT45" s="323"/>
      <c r="AY45" s="41"/>
    </row>
    <row r="46" spans="1:51" ht="12">
      <c r="A46" s="39"/>
      <c r="I46" s="263"/>
      <c r="J46" s="264"/>
      <c r="K46" s="265"/>
      <c r="X46" s="61"/>
      <c r="Y46" s="269"/>
      <c r="Z46" s="235"/>
      <c r="AE46" s="318"/>
      <c r="AF46" s="261"/>
      <c r="AG46" s="261"/>
      <c r="AH46" s="319"/>
      <c r="AI46" s="327"/>
      <c r="AJ46" s="220"/>
      <c r="AK46" s="220"/>
      <c r="AL46" s="328"/>
      <c r="AM46" s="327"/>
      <c r="AN46" s="220"/>
      <c r="AO46" s="220"/>
      <c r="AP46" s="328"/>
      <c r="AQ46" s="322"/>
      <c r="AR46" s="269"/>
      <c r="AS46" s="269"/>
      <c r="AT46" s="323"/>
      <c r="AY46" s="41"/>
    </row>
    <row r="47" spans="1:51" ht="12">
      <c r="A47" s="39"/>
      <c r="D47" s="40" t="s">
        <v>393</v>
      </c>
      <c r="E47" s="40" t="s">
        <v>414</v>
      </c>
      <c r="H47" s="264" t="s">
        <v>413</v>
      </c>
      <c r="I47" s="262"/>
      <c r="J47" s="262"/>
      <c r="K47" s="262"/>
      <c r="M47" s="62"/>
      <c r="X47" s="61"/>
      <c r="Y47" s="269"/>
      <c r="Z47" s="235"/>
      <c r="AE47" s="325"/>
      <c r="AF47" s="226"/>
      <c r="AG47" s="226"/>
      <c r="AH47" s="326"/>
      <c r="AI47" s="327"/>
      <c r="AJ47" s="220"/>
      <c r="AK47" s="220"/>
      <c r="AL47" s="328"/>
      <c r="AM47" s="327"/>
      <c r="AN47" s="220"/>
      <c r="AO47" s="220"/>
      <c r="AP47" s="328"/>
      <c r="AQ47" s="322"/>
      <c r="AR47" s="269"/>
      <c r="AS47" s="269"/>
      <c r="AT47" s="323"/>
      <c r="AU47" s="51"/>
      <c r="AV47" s="51"/>
      <c r="AY47" s="41"/>
    </row>
    <row r="48" spans="1:51" ht="12">
      <c r="A48" s="39"/>
      <c r="E48" s="40" t="s">
        <v>395</v>
      </c>
      <c r="I48" s="263">
        <f>'[1]재료비'!D11</f>
        <v>544</v>
      </c>
      <c r="J48" s="264"/>
      <c r="K48" s="265"/>
      <c r="L48" s="40" t="s">
        <v>401</v>
      </c>
      <c r="M48" s="62">
        <f>ROUNDDOWN(K40/4.1,0)</f>
        <v>1</v>
      </c>
      <c r="X48" s="61" t="s">
        <v>383</v>
      </c>
      <c r="Y48" s="269">
        <f>I48*M48</f>
        <v>544</v>
      </c>
      <c r="Z48" s="235"/>
      <c r="AE48" s="318">
        <f>Y48</f>
        <v>544</v>
      </c>
      <c r="AF48" s="261"/>
      <c r="AG48" s="261"/>
      <c r="AH48" s="319"/>
      <c r="AI48" s="327"/>
      <c r="AJ48" s="220"/>
      <c r="AK48" s="220"/>
      <c r="AL48" s="328"/>
      <c r="AM48" s="327"/>
      <c r="AN48" s="220"/>
      <c r="AO48" s="220"/>
      <c r="AP48" s="328"/>
      <c r="AQ48" s="322"/>
      <c r="AR48" s="269"/>
      <c r="AS48" s="269"/>
      <c r="AT48" s="323"/>
      <c r="AW48" s="51"/>
      <c r="AY48" s="41"/>
    </row>
    <row r="49" spans="1:51" ht="12">
      <c r="A49" s="39"/>
      <c r="X49" s="61"/>
      <c r="Y49" s="269"/>
      <c r="Z49" s="235"/>
      <c r="AE49" s="318"/>
      <c r="AF49" s="261"/>
      <c r="AG49" s="261"/>
      <c r="AH49" s="319"/>
      <c r="AI49" s="327"/>
      <c r="AJ49" s="220"/>
      <c r="AK49" s="220"/>
      <c r="AL49" s="328"/>
      <c r="AM49" s="327"/>
      <c r="AN49" s="220"/>
      <c r="AO49" s="220"/>
      <c r="AP49" s="328"/>
      <c r="AQ49" s="322"/>
      <c r="AR49" s="269"/>
      <c r="AS49" s="269"/>
      <c r="AT49" s="323"/>
      <c r="AY49" s="41"/>
    </row>
    <row r="50" spans="1:51" ht="12">
      <c r="A50" s="39"/>
      <c r="D50" s="40" t="s">
        <v>415</v>
      </c>
      <c r="I50" s="263"/>
      <c r="J50" s="264"/>
      <c r="K50" s="265"/>
      <c r="X50" s="61"/>
      <c r="Y50" s="269"/>
      <c r="Z50" s="235"/>
      <c r="AE50" s="325"/>
      <c r="AF50" s="226"/>
      <c r="AG50" s="226"/>
      <c r="AH50" s="326"/>
      <c r="AI50" s="327"/>
      <c r="AJ50" s="220"/>
      <c r="AK50" s="220"/>
      <c r="AL50" s="328"/>
      <c r="AM50" s="327"/>
      <c r="AN50" s="220"/>
      <c r="AO50" s="220"/>
      <c r="AP50" s="328"/>
      <c r="AQ50" s="322"/>
      <c r="AR50" s="269"/>
      <c r="AS50" s="269"/>
      <c r="AT50" s="323"/>
      <c r="AY50" s="41"/>
    </row>
    <row r="51" spans="1:51" ht="12">
      <c r="A51" s="39"/>
      <c r="E51" s="40" t="s">
        <v>416</v>
      </c>
      <c r="I51" s="263">
        <f>'[1]인건비'!M4</f>
        <v>73508</v>
      </c>
      <c r="J51" s="264"/>
      <c r="K51" s="265"/>
      <c r="L51" s="40" t="s">
        <v>401</v>
      </c>
      <c r="M51" s="63">
        <f>AW52</f>
        <v>0.074</v>
      </c>
      <c r="O51" s="40" t="s">
        <v>401</v>
      </c>
      <c r="P51" s="350">
        <f>M48</f>
        <v>1</v>
      </c>
      <c r="Q51" s="262"/>
      <c r="X51" s="61" t="s">
        <v>383</v>
      </c>
      <c r="Y51" s="269">
        <f>I51*M51*P51</f>
        <v>5439.592</v>
      </c>
      <c r="Z51" s="235"/>
      <c r="AH51" s="135"/>
      <c r="AI51" s="327">
        <f>Y51</f>
        <v>5439.592</v>
      </c>
      <c r="AJ51" s="220"/>
      <c r="AK51" s="220"/>
      <c r="AL51" s="328"/>
      <c r="AM51" s="327"/>
      <c r="AN51" s="220"/>
      <c r="AO51" s="220"/>
      <c r="AP51" s="328"/>
      <c r="AQ51" s="322">
        <f>SUM(AE51:AP51)</f>
        <v>5439.592</v>
      </c>
      <c r="AR51" s="269"/>
      <c r="AS51" s="269"/>
      <c r="AT51" s="323"/>
      <c r="AU51" s="51" t="s">
        <v>417</v>
      </c>
      <c r="AY51" s="41"/>
    </row>
    <row r="52" spans="1:51" ht="12">
      <c r="A52" s="39"/>
      <c r="E52" s="40" t="s">
        <v>418</v>
      </c>
      <c r="I52" s="263">
        <f>'[1]인건비'!M9</f>
        <v>66051</v>
      </c>
      <c r="J52" s="264"/>
      <c r="K52" s="265"/>
      <c r="L52" s="40" t="s">
        <v>401</v>
      </c>
      <c r="M52" s="63">
        <f>AW53</f>
        <v>0.037</v>
      </c>
      <c r="O52" s="40" t="s">
        <v>401</v>
      </c>
      <c r="P52" s="350">
        <f>M48</f>
        <v>1</v>
      </c>
      <c r="Q52" s="262"/>
      <c r="X52" s="61" t="s">
        <v>383</v>
      </c>
      <c r="Y52" s="269">
        <f>I52*M52*P52</f>
        <v>2443.8869999999997</v>
      </c>
      <c r="Z52" s="235"/>
      <c r="AE52" s="318"/>
      <c r="AF52" s="261"/>
      <c r="AG52" s="261"/>
      <c r="AH52" s="319"/>
      <c r="AI52" s="327">
        <f>Y52</f>
        <v>2443.8869999999997</v>
      </c>
      <c r="AJ52" s="220"/>
      <c r="AK52" s="220"/>
      <c r="AL52" s="328"/>
      <c r="AM52" s="327"/>
      <c r="AN52" s="220"/>
      <c r="AO52" s="220"/>
      <c r="AP52" s="328"/>
      <c r="AQ52" s="322">
        <f>SUM(AE52:AP52)</f>
        <v>2443.8869999999997</v>
      </c>
      <c r="AR52" s="269"/>
      <c r="AS52" s="269"/>
      <c r="AT52" s="323"/>
      <c r="AU52" s="51" t="s">
        <v>419</v>
      </c>
      <c r="AW52" s="51">
        <v>0.074</v>
      </c>
      <c r="AX52" s="51" t="s">
        <v>420</v>
      </c>
      <c r="AY52" s="136"/>
    </row>
    <row r="53" spans="1:51" ht="12">
      <c r="A53" s="39"/>
      <c r="E53" s="40" t="s">
        <v>421</v>
      </c>
      <c r="I53" s="263">
        <f>'[1]인건비'!M10</f>
        <v>52374</v>
      </c>
      <c r="J53" s="264"/>
      <c r="K53" s="265"/>
      <c r="L53" s="40" t="s">
        <v>401</v>
      </c>
      <c r="M53" s="63">
        <f>AW54</f>
        <v>0.074</v>
      </c>
      <c r="O53" s="40" t="s">
        <v>401</v>
      </c>
      <c r="P53" s="350">
        <f>M48</f>
        <v>1</v>
      </c>
      <c r="Q53" s="262"/>
      <c r="X53" s="61" t="s">
        <v>383</v>
      </c>
      <c r="Y53" s="269">
        <f>I53*M53*P53</f>
        <v>3875.676</v>
      </c>
      <c r="Z53" s="235"/>
      <c r="AE53" s="325"/>
      <c r="AF53" s="226"/>
      <c r="AG53" s="226"/>
      <c r="AH53" s="326"/>
      <c r="AI53" s="327">
        <f>Y53</f>
        <v>3875.676</v>
      </c>
      <c r="AJ53" s="220"/>
      <c r="AK53" s="220"/>
      <c r="AL53" s="328"/>
      <c r="AM53" s="327"/>
      <c r="AN53" s="220"/>
      <c r="AO53" s="220"/>
      <c r="AP53" s="328"/>
      <c r="AQ53" s="322">
        <f>SUM(AE53:AP53)</f>
        <v>3875.676</v>
      </c>
      <c r="AR53" s="269"/>
      <c r="AS53" s="269"/>
      <c r="AT53" s="323"/>
      <c r="AU53" s="51" t="s">
        <v>422</v>
      </c>
      <c r="AW53" s="51">
        <v>0.037</v>
      </c>
      <c r="AX53" s="51"/>
      <c r="AY53" s="136"/>
    </row>
    <row r="54" spans="1:51" ht="12">
      <c r="A54" s="39"/>
      <c r="I54" s="64"/>
      <c r="K54" s="65"/>
      <c r="X54" s="61"/>
      <c r="Y54" s="43"/>
      <c r="Z54" s="67"/>
      <c r="AE54" s="120"/>
      <c r="AF54" s="104"/>
      <c r="AG54" s="104"/>
      <c r="AH54" s="137"/>
      <c r="AI54" s="133"/>
      <c r="AJ54" s="46"/>
      <c r="AK54" s="46"/>
      <c r="AL54" s="113"/>
      <c r="AM54" s="133"/>
      <c r="AN54" s="46"/>
      <c r="AO54" s="46"/>
      <c r="AP54" s="113"/>
      <c r="AQ54" s="322"/>
      <c r="AR54" s="269"/>
      <c r="AS54" s="269"/>
      <c r="AT54" s="323"/>
      <c r="AU54" s="51" t="s">
        <v>423</v>
      </c>
      <c r="AW54" s="51">
        <v>0.074</v>
      </c>
      <c r="AX54" s="51"/>
      <c r="AY54" s="136"/>
    </row>
    <row r="55" spans="1:51" ht="12">
      <c r="A55" s="39"/>
      <c r="D55" s="40" t="s">
        <v>399</v>
      </c>
      <c r="E55" s="40" t="s">
        <v>424</v>
      </c>
      <c r="L55" s="40">
        <v>3</v>
      </c>
      <c r="M55" s="40" t="s">
        <v>425</v>
      </c>
      <c r="X55" s="61"/>
      <c r="Y55" s="43"/>
      <c r="Z55" s="67"/>
      <c r="AE55" s="120"/>
      <c r="AF55" s="104"/>
      <c r="AG55" s="104"/>
      <c r="AH55" s="137"/>
      <c r="AI55" s="133"/>
      <c r="AJ55" s="46"/>
      <c r="AK55" s="46"/>
      <c r="AL55" s="113"/>
      <c r="AM55" s="133"/>
      <c r="AN55" s="46"/>
      <c r="AO55" s="46"/>
      <c r="AP55" s="113"/>
      <c r="AQ55" s="322"/>
      <c r="AR55" s="269"/>
      <c r="AS55" s="269"/>
      <c r="AT55" s="323"/>
      <c r="AY55" s="41"/>
    </row>
    <row r="56" spans="1:51" ht="12">
      <c r="A56" s="39"/>
      <c r="X56" s="61"/>
      <c r="Y56" s="269"/>
      <c r="Z56" s="235"/>
      <c r="AE56" s="318"/>
      <c r="AF56" s="261"/>
      <c r="AG56" s="261"/>
      <c r="AH56" s="319"/>
      <c r="AI56" s="327"/>
      <c r="AJ56" s="220"/>
      <c r="AK56" s="220"/>
      <c r="AL56" s="328"/>
      <c r="AM56" s="327"/>
      <c r="AN56" s="220"/>
      <c r="AO56" s="220"/>
      <c r="AP56" s="328"/>
      <c r="AQ56" s="322"/>
      <c r="AR56" s="269"/>
      <c r="AS56" s="269"/>
      <c r="AT56" s="323"/>
      <c r="AU56" s="51"/>
      <c r="AV56" s="51"/>
      <c r="AW56" s="51"/>
      <c r="AX56" s="51"/>
      <c r="AY56" s="41"/>
    </row>
    <row r="57" spans="1:51" ht="12">
      <c r="A57" s="39"/>
      <c r="I57" s="216">
        <f>AE45+AE48</f>
        <v>2405</v>
      </c>
      <c r="J57" s="203"/>
      <c r="K57" s="204"/>
      <c r="L57" s="40" t="s">
        <v>401</v>
      </c>
      <c r="M57" s="40">
        <f>L55/100</f>
        <v>0.03</v>
      </c>
      <c r="Q57" s="264"/>
      <c r="R57" s="264"/>
      <c r="T57" s="263"/>
      <c r="U57" s="265"/>
      <c r="V57" s="265"/>
      <c r="X57" s="61" t="s">
        <v>383</v>
      </c>
      <c r="Y57" s="269">
        <f>I57*M57</f>
        <v>72.14999999999999</v>
      </c>
      <c r="Z57" s="235"/>
      <c r="AE57" s="325">
        <f>Y57</f>
        <v>72.14999999999999</v>
      </c>
      <c r="AF57" s="226"/>
      <c r="AG57" s="226"/>
      <c r="AH57" s="326"/>
      <c r="AI57" s="327"/>
      <c r="AJ57" s="220"/>
      <c r="AK57" s="220"/>
      <c r="AL57" s="328"/>
      <c r="AM57" s="327"/>
      <c r="AN57" s="220"/>
      <c r="AO57" s="220"/>
      <c r="AP57" s="328"/>
      <c r="AQ57" s="322">
        <f>SUM(AE57:AP57)</f>
        <v>72.14999999999999</v>
      </c>
      <c r="AR57" s="269"/>
      <c r="AS57" s="269"/>
      <c r="AT57" s="323"/>
      <c r="AU57" s="51"/>
      <c r="AV57" s="51"/>
      <c r="AW57" s="51"/>
      <c r="AX57" s="51"/>
      <c r="AY57" s="41"/>
    </row>
    <row r="58" spans="1:51" ht="12">
      <c r="A58" s="39"/>
      <c r="I58" s="216"/>
      <c r="J58" s="203"/>
      <c r="K58" s="204"/>
      <c r="L58" s="61"/>
      <c r="Q58" s="264"/>
      <c r="R58" s="264"/>
      <c r="T58" s="263"/>
      <c r="U58" s="265"/>
      <c r="V58" s="265"/>
      <c r="X58" s="61"/>
      <c r="Y58" s="269"/>
      <c r="Z58" s="235"/>
      <c r="AE58" s="318"/>
      <c r="AF58" s="261"/>
      <c r="AG58" s="261"/>
      <c r="AH58" s="319"/>
      <c r="AI58" s="327"/>
      <c r="AJ58" s="220"/>
      <c r="AK58" s="220"/>
      <c r="AL58" s="328"/>
      <c r="AM58" s="327"/>
      <c r="AN58" s="220"/>
      <c r="AO58" s="220"/>
      <c r="AP58" s="328"/>
      <c r="AQ58" s="322"/>
      <c r="AR58" s="269"/>
      <c r="AS58" s="269"/>
      <c r="AT58" s="323"/>
      <c r="AU58" s="51"/>
      <c r="AV58" s="51"/>
      <c r="AW58" s="51"/>
      <c r="AX58" s="51"/>
      <c r="AY58" s="41"/>
    </row>
    <row r="59" spans="1:51" ht="12">
      <c r="A59" s="123"/>
      <c r="B59" s="124"/>
      <c r="C59" s="124"/>
      <c r="D59" s="124"/>
      <c r="E59" s="307" t="s">
        <v>409</v>
      </c>
      <c r="F59" s="307"/>
      <c r="G59" s="307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309">
        <f>SUM(AE45:AH57)</f>
        <v>2477.15</v>
      </c>
      <c r="AF59" s="310"/>
      <c r="AG59" s="310"/>
      <c r="AH59" s="311"/>
      <c r="AI59" s="309">
        <f>SUM(AI45:AL57)</f>
        <v>11759.154999999999</v>
      </c>
      <c r="AJ59" s="310"/>
      <c r="AK59" s="310"/>
      <c r="AL59" s="311"/>
      <c r="AM59" s="329"/>
      <c r="AN59" s="330"/>
      <c r="AO59" s="330"/>
      <c r="AP59" s="331"/>
      <c r="AQ59" s="332">
        <f>AE59+AI59+AM59</f>
        <v>14236.304999999998</v>
      </c>
      <c r="AR59" s="333"/>
      <c r="AS59" s="333"/>
      <c r="AT59" s="334"/>
      <c r="AU59" s="124"/>
      <c r="AV59" s="124"/>
      <c r="AW59" s="124"/>
      <c r="AX59" s="124"/>
      <c r="AY59" s="131"/>
    </row>
    <row r="60" spans="1:51" ht="12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5"/>
      <c r="AF60" s="126"/>
      <c r="AG60" s="126"/>
      <c r="AH60" s="127"/>
      <c r="AI60" s="125"/>
      <c r="AJ60" s="126"/>
      <c r="AK60" s="126"/>
      <c r="AL60" s="127"/>
      <c r="AM60" s="138"/>
      <c r="AN60" s="139"/>
      <c r="AO60" s="139"/>
      <c r="AP60" s="140"/>
      <c r="AQ60" s="128"/>
      <c r="AR60" s="129"/>
      <c r="AS60" s="129"/>
      <c r="AT60" s="130"/>
      <c r="AU60" s="124"/>
      <c r="AV60" s="124"/>
      <c r="AW60" s="124"/>
      <c r="AX60" s="124"/>
      <c r="AY60" s="131"/>
    </row>
    <row r="61" spans="1:51" ht="12">
      <c r="A61" s="141"/>
      <c r="B61" s="142"/>
      <c r="C61" s="142"/>
      <c r="D61" s="142"/>
      <c r="E61" s="358" t="s">
        <v>426</v>
      </c>
      <c r="F61" s="358"/>
      <c r="G61" s="358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355">
        <f>AE40+AE59</f>
        <v>100589.9368852459</v>
      </c>
      <c r="AF61" s="356"/>
      <c r="AG61" s="356"/>
      <c r="AH61" s="357"/>
      <c r="AI61" s="355">
        <f>AI40+AI59</f>
        <v>327260.0826065574</v>
      </c>
      <c r="AJ61" s="356"/>
      <c r="AK61" s="356"/>
      <c r="AL61" s="357"/>
      <c r="AM61" s="355">
        <f>AM40+AM59</f>
        <v>110494.4262295082</v>
      </c>
      <c r="AN61" s="356"/>
      <c r="AO61" s="356"/>
      <c r="AP61" s="357"/>
      <c r="AQ61" s="355">
        <f>SUM(AE61:AP61)</f>
        <v>538344.4457213115</v>
      </c>
      <c r="AR61" s="356"/>
      <c r="AS61" s="356"/>
      <c r="AT61" s="357"/>
      <c r="AU61" s="142"/>
      <c r="AV61" s="142"/>
      <c r="AW61" s="142"/>
      <c r="AX61" s="142"/>
      <c r="AY61" s="143"/>
    </row>
    <row r="62" spans="1:51" ht="12">
      <c r="A62" s="39"/>
      <c r="X62" s="61"/>
      <c r="Y62" s="269"/>
      <c r="Z62" s="235"/>
      <c r="AE62" s="318"/>
      <c r="AF62" s="261"/>
      <c r="AG62" s="261"/>
      <c r="AH62" s="319"/>
      <c r="AI62" s="327"/>
      <c r="AJ62" s="220"/>
      <c r="AK62" s="220"/>
      <c r="AL62" s="328"/>
      <c r="AM62" s="327"/>
      <c r="AN62" s="220"/>
      <c r="AO62" s="220"/>
      <c r="AP62" s="328"/>
      <c r="AQ62" s="322"/>
      <c r="AR62" s="269"/>
      <c r="AS62" s="269"/>
      <c r="AT62" s="323"/>
      <c r="AY62" s="41"/>
    </row>
    <row r="63" spans="1:51" ht="12">
      <c r="A63" s="39"/>
      <c r="X63" s="61"/>
      <c r="Y63" s="269"/>
      <c r="Z63" s="235"/>
      <c r="AE63" s="318"/>
      <c r="AF63" s="261"/>
      <c r="AG63" s="261"/>
      <c r="AH63" s="319"/>
      <c r="AI63" s="327"/>
      <c r="AJ63" s="220"/>
      <c r="AK63" s="220"/>
      <c r="AL63" s="328"/>
      <c r="AM63" s="327"/>
      <c r="AN63" s="220"/>
      <c r="AO63" s="220"/>
      <c r="AP63" s="328"/>
      <c r="AQ63" s="322"/>
      <c r="AR63" s="269"/>
      <c r="AS63" s="269"/>
      <c r="AT63" s="323"/>
      <c r="AY63" s="41"/>
    </row>
    <row r="64" spans="1:51" ht="12">
      <c r="A64" s="39"/>
      <c r="X64" s="61"/>
      <c r="Y64" s="269"/>
      <c r="Z64" s="235"/>
      <c r="AE64" s="318"/>
      <c r="AF64" s="261"/>
      <c r="AG64" s="261"/>
      <c r="AH64" s="319"/>
      <c r="AI64" s="327"/>
      <c r="AJ64" s="220"/>
      <c r="AK64" s="220"/>
      <c r="AL64" s="328"/>
      <c r="AM64" s="327"/>
      <c r="AN64" s="220"/>
      <c r="AO64" s="220"/>
      <c r="AP64" s="328"/>
      <c r="AQ64" s="322"/>
      <c r="AR64" s="269"/>
      <c r="AS64" s="269"/>
      <c r="AT64" s="323"/>
      <c r="AY64" s="41"/>
    </row>
    <row r="65" spans="1:51" ht="12">
      <c r="A65" s="39"/>
      <c r="I65" s="263"/>
      <c r="J65" s="264"/>
      <c r="K65" s="265"/>
      <c r="M65" s="62"/>
      <c r="X65" s="61"/>
      <c r="Y65" s="269"/>
      <c r="Z65" s="235"/>
      <c r="AE65" s="325"/>
      <c r="AF65" s="226"/>
      <c r="AG65" s="226"/>
      <c r="AH65" s="326"/>
      <c r="AI65" s="327"/>
      <c r="AJ65" s="220"/>
      <c r="AK65" s="220"/>
      <c r="AL65" s="328"/>
      <c r="AM65" s="327"/>
      <c r="AN65" s="220"/>
      <c r="AO65" s="220"/>
      <c r="AP65" s="328"/>
      <c r="AQ65" s="322"/>
      <c r="AR65" s="269"/>
      <c r="AS65" s="269"/>
      <c r="AT65" s="323"/>
      <c r="AY65" s="41"/>
    </row>
    <row r="66" spans="1:51" ht="12">
      <c r="A66" s="39"/>
      <c r="I66" s="64"/>
      <c r="K66" s="65"/>
      <c r="M66" s="62"/>
      <c r="X66" s="61"/>
      <c r="Y66" s="43"/>
      <c r="Z66" s="67"/>
      <c r="AH66" s="135"/>
      <c r="AI66" s="133"/>
      <c r="AJ66" s="46"/>
      <c r="AK66" s="46"/>
      <c r="AL66" s="113"/>
      <c r="AM66" s="133"/>
      <c r="AN66" s="46"/>
      <c r="AO66" s="46"/>
      <c r="AP66" s="113"/>
      <c r="AQ66" s="118"/>
      <c r="AR66" s="43"/>
      <c r="AS66" s="43"/>
      <c r="AT66" s="119"/>
      <c r="AY66" s="41"/>
    </row>
    <row r="67" spans="1:51" ht="12">
      <c r="A67" s="39"/>
      <c r="X67" s="61"/>
      <c r="Y67" s="269"/>
      <c r="Z67" s="235"/>
      <c r="AE67" s="318"/>
      <c r="AF67" s="261"/>
      <c r="AG67" s="261"/>
      <c r="AH67" s="319"/>
      <c r="AI67" s="327"/>
      <c r="AJ67" s="220"/>
      <c r="AK67" s="220"/>
      <c r="AL67" s="328"/>
      <c r="AM67" s="327"/>
      <c r="AN67" s="220"/>
      <c r="AO67" s="220"/>
      <c r="AP67" s="328"/>
      <c r="AQ67" s="322"/>
      <c r="AR67" s="269"/>
      <c r="AS67" s="269"/>
      <c r="AT67" s="323"/>
      <c r="AY67" s="41"/>
    </row>
    <row r="68" spans="1:51" ht="12">
      <c r="A68" s="39"/>
      <c r="I68" s="263"/>
      <c r="J68" s="264"/>
      <c r="K68" s="265"/>
      <c r="M68" s="62"/>
      <c r="X68" s="61"/>
      <c r="Y68" s="269"/>
      <c r="Z68" s="235"/>
      <c r="AE68" s="325"/>
      <c r="AF68" s="226"/>
      <c r="AG68" s="226"/>
      <c r="AH68" s="326"/>
      <c r="AI68" s="327"/>
      <c r="AJ68" s="220"/>
      <c r="AK68" s="220"/>
      <c r="AL68" s="328"/>
      <c r="AM68" s="327"/>
      <c r="AN68" s="220"/>
      <c r="AO68" s="220"/>
      <c r="AP68" s="328"/>
      <c r="AQ68" s="322"/>
      <c r="AR68" s="269"/>
      <c r="AS68" s="269"/>
      <c r="AT68" s="323"/>
      <c r="AY68" s="41"/>
    </row>
    <row r="69" spans="1:51" ht="12">
      <c r="A69" s="39"/>
      <c r="I69" s="64"/>
      <c r="K69" s="65"/>
      <c r="M69" s="62"/>
      <c r="X69" s="61"/>
      <c r="Y69" s="43"/>
      <c r="Z69" s="67"/>
      <c r="AH69" s="135"/>
      <c r="AI69" s="133"/>
      <c r="AJ69" s="46"/>
      <c r="AK69" s="46"/>
      <c r="AL69" s="113"/>
      <c r="AM69" s="133"/>
      <c r="AN69" s="46"/>
      <c r="AO69" s="46"/>
      <c r="AP69" s="113"/>
      <c r="AQ69" s="118"/>
      <c r="AR69" s="43"/>
      <c r="AS69" s="43"/>
      <c r="AT69" s="119"/>
      <c r="AY69" s="41"/>
    </row>
    <row r="70" spans="1:51" ht="12">
      <c r="A70" s="39"/>
      <c r="X70" s="61"/>
      <c r="Y70" s="269"/>
      <c r="Z70" s="235"/>
      <c r="AE70" s="318"/>
      <c r="AF70" s="261"/>
      <c r="AG70" s="261"/>
      <c r="AH70" s="319"/>
      <c r="AI70" s="327"/>
      <c r="AJ70" s="220"/>
      <c r="AK70" s="220"/>
      <c r="AL70" s="328"/>
      <c r="AM70" s="327"/>
      <c r="AN70" s="220"/>
      <c r="AO70" s="220"/>
      <c r="AP70" s="328"/>
      <c r="AQ70" s="322"/>
      <c r="AR70" s="269"/>
      <c r="AS70" s="269"/>
      <c r="AT70" s="323"/>
      <c r="AY70" s="41"/>
    </row>
    <row r="71" spans="1:51" ht="12">
      <c r="A71" s="39"/>
      <c r="I71" s="263"/>
      <c r="J71" s="264"/>
      <c r="K71" s="265"/>
      <c r="X71" s="61"/>
      <c r="Y71" s="269"/>
      <c r="Z71" s="235"/>
      <c r="AE71" s="318"/>
      <c r="AF71" s="261"/>
      <c r="AG71" s="261"/>
      <c r="AH71" s="319"/>
      <c r="AI71" s="327"/>
      <c r="AJ71" s="220"/>
      <c r="AK71" s="220"/>
      <c r="AL71" s="328"/>
      <c r="AM71" s="327"/>
      <c r="AN71" s="220"/>
      <c r="AO71" s="220"/>
      <c r="AP71" s="328"/>
      <c r="AQ71" s="322"/>
      <c r="AR71" s="269"/>
      <c r="AS71" s="269"/>
      <c r="AT71" s="323"/>
      <c r="AU71" s="51"/>
      <c r="AY71" s="41"/>
    </row>
    <row r="72" spans="1:51" ht="12">
      <c r="A72" s="39"/>
      <c r="I72" s="64"/>
      <c r="K72" s="65"/>
      <c r="X72" s="61"/>
      <c r="Y72" s="43"/>
      <c r="Z72" s="67"/>
      <c r="AH72" s="135"/>
      <c r="AI72" s="133"/>
      <c r="AJ72" s="46"/>
      <c r="AK72" s="46"/>
      <c r="AL72" s="113"/>
      <c r="AM72" s="133"/>
      <c r="AN72" s="46"/>
      <c r="AO72" s="46"/>
      <c r="AP72" s="113"/>
      <c r="AQ72" s="118"/>
      <c r="AR72" s="43"/>
      <c r="AS72" s="43"/>
      <c r="AT72" s="119"/>
      <c r="AU72" s="51"/>
      <c r="AV72" s="51"/>
      <c r="AW72" s="51"/>
      <c r="AX72" s="51"/>
      <c r="AY72" s="136"/>
    </row>
    <row r="73" spans="1:51" ht="12">
      <c r="A73" s="39"/>
      <c r="X73" s="61"/>
      <c r="Y73" s="269"/>
      <c r="Z73" s="235"/>
      <c r="AE73" s="318"/>
      <c r="AF73" s="261"/>
      <c r="AG73" s="261"/>
      <c r="AH73" s="319"/>
      <c r="AI73" s="327"/>
      <c r="AJ73" s="220"/>
      <c r="AK73" s="220"/>
      <c r="AL73" s="328"/>
      <c r="AM73" s="327"/>
      <c r="AN73" s="220"/>
      <c r="AO73" s="220"/>
      <c r="AP73" s="328"/>
      <c r="AQ73" s="322"/>
      <c r="AR73" s="269"/>
      <c r="AS73" s="269"/>
      <c r="AT73" s="323"/>
      <c r="AY73" s="41"/>
    </row>
    <row r="74" spans="1:51" ht="12">
      <c r="A74" s="39"/>
      <c r="I74" s="216"/>
      <c r="J74" s="203"/>
      <c r="K74" s="204"/>
      <c r="X74" s="61"/>
      <c r="Y74" s="269"/>
      <c r="Z74" s="235"/>
      <c r="AE74" s="318"/>
      <c r="AF74" s="261"/>
      <c r="AG74" s="261"/>
      <c r="AH74" s="319"/>
      <c r="AI74" s="327"/>
      <c r="AJ74" s="220"/>
      <c r="AK74" s="220"/>
      <c r="AL74" s="328"/>
      <c r="AM74" s="327"/>
      <c r="AN74" s="220"/>
      <c r="AO74" s="220"/>
      <c r="AP74" s="328"/>
      <c r="AQ74" s="322"/>
      <c r="AR74" s="269"/>
      <c r="AS74" s="269"/>
      <c r="AT74" s="323"/>
      <c r="AY74" s="41"/>
    </row>
    <row r="75" spans="1:51" ht="12">
      <c r="A75" s="39"/>
      <c r="AE75" s="318"/>
      <c r="AF75" s="261"/>
      <c r="AG75" s="261"/>
      <c r="AH75" s="319"/>
      <c r="AI75" s="327"/>
      <c r="AJ75" s="220"/>
      <c r="AK75" s="220"/>
      <c r="AL75" s="328"/>
      <c r="AM75" s="327"/>
      <c r="AN75" s="220"/>
      <c r="AO75" s="220"/>
      <c r="AP75" s="328"/>
      <c r="AQ75" s="322"/>
      <c r="AR75" s="269"/>
      <c r="AS75" s="269"/>
      <c r="AT75" s="323"/>
      <c r="AY75" s="41"/>
    </row>
    <row r="76" spans="1:51" ht="12">
      <c r="A76" s="123"/>
      <c r="B76" s="124"/>
      <c r="C76" s="124"/>
      <c r="D76" s="124"/>
      <c r="E76" s="307"/>
      <c r="F76" s="307"/>
      <c r="G76" s="307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335"/>
      <c r="AF76" s="336"/>
      <c r="AG76" s="336"/>
      <c r="AH76" s="337"/>
      <c r="AI76" s="338"/>
      <c r="AJ76" s="339"/>
      <c r="AK76" s="339"/>
      <c r="AL76" s="340"/>
      <c r="AM76" s="338"/>
      <c r="AN76" s="339"/>
      <c r="AO76" s="339"/>
      <c r="AP76" s="340"/>
      <c r="AQ76" s="332"/>
      <c r="AR76" s="333"/>
      <c r="AS76" s="333"/>
      <c r="AT76" s="334"/>
      <c r="AU76" s="124"/>
      <c r="AV76" s="124"/>
      <c r="AW76" s="124"/>
      <c r="AX76" s="124"/>
      <c r="AY76" s="131"/>
    </row>
    <row r="77" spans="1:51" ht="12">
      <c r="A77" s="39"/>
      <c r="AE77" s="318"/>
      <c r="AF77" s="261"/>
      <c r="AG77" s="261"/>
      <c r="AH77" s="319"/>
      <c r="AI77" s="327"/>
      <c r="AJ77" s="220"/>
      <c r="AK77" s="220"/>
      <c r="AL77" s="328"/>
      <c r="AM77" s="327"/>
      <c r="AN77" s="220"/>
      <c r="AO77" s="220"/>
      <c r="AP77" s="328"/>
      <c r="AQ77" s="322"/>
      <c r="AR77" s="269"/>
      <c r="AS77" s="269"/>
      <c r="AT77" s="323"/>
      <c r="AY77" s="41"/>
    </row>
    <row r="78" spans="1:51" ht="12">
      <c r="A78" s="39"/>
      <c r="AE78" s="318"/>
      <c r="AF78" s="261"/>
      <c r="AG78" s="261"/>
      <c r="AH78" s="319"/>
      <c r="AI78" s="327"/>
      <c r="AJ78" s="220"/>
      <c r="AK78" s="220"/>
      <c r="AL78" s="328"/>
      <c r="AM78" s="327"/>
      <c r="AN78" s="220"/>
      <c r="AO78" s="220"/>
      <c r="AP78" s="328"/>
      <c r="AQ78" s="322"/>
      <c r="AR78" s="269"/>
      <c r="AS78" s="269"/>
      <c r="AT78" s="323"/>
      <c r="AY78" s="41"/>
    </row>
    <row r="79" spans="1:51" ht="12">
      <c r="A79" s="39"/>
      <c r="S79" s="264"/>
      <c r="T79" s="264"/>
      <c r="V79" s="61"/>
      <c r="W79" s="351"/>
      <c r="X79" s="351"/>
      <c r="AE79" s="318"/>
      <c r="AF79" s="261"/>
      <c r="AG79" s="261"/>
      <c r="AH79" s="319"/>
      <c r="AI79" s="327"/>
      <c r="AJ79" s="220"/>
      <c r="AK79" s="220"/>
      <c r="AL79" s="328"/>
      <c r="AM79" s="327"/>
      <c r="AN79" s="220"/>
      <c r="AO79" s="220"/>
      <c r="AP79" s="328"/>
      <c r="AQ79" s="322"/>
      <c r="AR79" s="269"/>
      <c r="AS79" s="269"/>
      <c r="AT79" s="323"/>
      <c r="AY79" s="41"/>
    </row>
    <row r="80" spans="1:51" ht="12">
      <c r="A80" s="39"/>
      <c r="N80" s="61"/>
      <c r="O80" s="207"/>
      <c r="P80" s="265"/>
      <c r="AE80" s="318"/>
      <c r="AF80" s="261"/>
      <c r="AG80" s="261"/>
      <c r="AH80" s="319"/>
      <c r="AI80" s="327"/>
      <c r="AJ80" s="220"/>
      <c r="AK80" s="220"/>
      <c r="AL80" s="328"/>
      <c r="AM80" s="327"/>
      <c r="AN80" s="220"/>
      <c r="AO80" s="220"/>
      <c r="AP80" s="328"/>
      <c r="AQ80" s="322"/>
      <c r="AR80" s="269"/>
      <c r="AS80" s="269"/>
      <c r="AT80" s="323"/>
      <c r="AY80" s="41"/>
    </row>
    <row r="81" spans="1:51" ht="12">
      <c r="A81" s="39"/>
      <c r="K81" s="206"/>
      <c r="L81" s="265"/>
      <c r="N81" s="61"/>
      <c r="O81" s="208"/>
      <c r="P81" s="209"/>
      <c r="AE81" s="318"/>
      <c r="AF81" s="261"/>
      <c r="AG81" s="261"/>
      <c r="AH81" s="319"/>
      <c r="AI81" s="327"/>
      <c r="AJ81" s="220"/>
      <c r="AK81" s="220"/>
      <c r="AL81" s="328"/>
      <c r="AM81" s="327"/>
      <c r="AN81" s="220"/>
      <c r="AO81" s="220"/>
      <c r="AP81" s="328"/>
      <c r="AQ81" s="322"/>
      <c r="AR81" s="269"/>
      <c r="AS81" s="269"/>
      <c r="AT81" s="323"/>
      <c r="AY81" s="41"/>
    </row>
    <row r="82" spans="1:51" ht="12">
      <c r="A82" s="39"/>
      <c r="AE82" s="318"/>
      <c r="AF82" s="261"/>
      <c r="AG82" s="261"/>
      <c r="AH82" s="319"/>
      <c r="AI82" s="327"/>
      <c r="AJ82" s="220"/>
      <c r="AK82" s="220"/>
      <c r="AL82" s="328"/>
      <c r="AM82" s="327"/>
      <c r="AN82" s="220"/>
      <c r="AO82" s="220"/>
      <c r="AP82" s="328"/>
      <c r="AQ82" s="322"/>
      <c r="AR82" s="269"/>
      <c r="AS82" s="269"/>
      <c r="AT82" s="323"/>
      <c r="AY82" s="41"/>
    </row>
    <row r="83" spans="1:51" ht="12">
      <c r="A83" s="39"/>
      <c r="I83" s="263"/>
      <c r="J83" s="264"/>
      <c r="K83" s="265"/>
      <c r="O83" s="205"/>
      <c r="P83" s="265"/>
      <c r="Q83" s="265"/>
      <c r="X83" s="61"/>
      <c r="Y83" s="269"/>
      <c r="Z83" s="235"/>
      <c r="AE83" s="325"/>
      <c r="AF83" s="226"/>
      <c r="AG83" s="226"/>
      <c r="AH83" s="326"/>
      <c r="AI83" s="327"/>
      <c r="AJ83" s="220"/>
      <c r="AK83" s="220"/>
      <c r="AL83" s="328"/>
      <c r="AM83" s="327"/>
      <c r="AN83" s="220"/>
      <c r="AO83" s="220"/>
      <c r="AP83" s="328"/>
      <c r="AQ83" s="322"/>
      <c r="AR83" s="269"/>
      <c r="AS83" s="269"/>
      <c r="AT83" s="323"/>
      <c r="AY83" s="41"/>
    </row>
    <row r="84" spans="1:51" ht="12">
      <c r="A84" s="39"/>
      <c r="I84" s="263"/>
      <c r="J84" s="264"/>
      <c r="K84" s="265"/>
      <c r="M84" s="46"/>
      <c r="O84" s="205"/>
      <c r="P84" s="265"/>
      <c r="Q84" s="265"/>
      <c r="X84" s="61"/>
      <c r="Y84" s="269"/>
      <c r="Z84" s="235"/>
      <c r="AE84" s="325"/>
      <c r="AF84" s="226"/>
      <c r="AG84" s="226"/>
      <c r="AH84" s="326"/>
      <c r="AI84" s="327"/>
      <c r="AJ84" s="220"/>
      <c r="AK84" s="220"/>
      <c r="AL84" s="328"/>
      <c r="AM84" s="327"/>
      <c r="AN84" s="220"/>
      <c r="AO84" s="220"/>
      <c r="AP84" s="328"/>
      <c r="AQ84" s="322"/>
      <c r="AR84" s="269"/>
      <c r="AS84" s="269"/>
      <c r="AT84" s="323"/>
      <c r="AY84" s="41"/>
    </row>
    <row r="85" spans="1:51" ht="12">
      <c r="A85" s="39"/>
      <c r="I85" s="64"/>
      <c r="K85" s="65"/>
      <c r="O85" s="71"/>
      <c r="P85" s="65"/>
      <c r="Q85" s="65"/>
      <c r="X85" s="61"/>
      <c r="Y85" s="43"/>
      <c r="Z85" s="67"/>
      <c r="AE85" s="318"/>
      <c r="AF85" s="261"/>
      <c r="AG85" s="261"/>
      <c r="AH85" s="319"/>
      <c r="AI85" s="327"/>
      <c r="AJ85" s="220"/>
      <c r="AK85" s="220"/>
      <c r="AL85" s="328"/>
      <c r="AM85" s="327"/>
      <c r="AN85" s="220"/>
      <c r="AO85" s="220"/>
      <c r="AP85" s="328"/>
      <c r="AQ85" s="322"/>
      <c r="AR85" s="269"/>
      <c r="AS85" s="269"/>
      <c r="AT85" s="323"/>
      <c r="AY85" s="41"/>
    </row>
    <row r="86" spans="1:51" ht="12">
      <c r="A86" s="39"/>
      <c r="O86" s="205"/>
      <c r="P86" s="265"/>
      <c r="Q86" s="265"/>
      <c r="X86" s="61"/>
      <c r="Y86" s="269"/>
      <c r="Z86" s="235"/>
      <c r="AE86" s="318"/>
      <c r="AF86" s="261"/>
      <c r="AG86" s="261"/>
      <c r="AH86" s="319"/>
      <c r="AI86" s="327"/>
      <c r="AJ86" s="220"/>
      <c r="AK86" s="220"/>
      <c r="AL86" s="328"/>
      <c r="AM86" s="327"/>
      <c r="AN86" s="220"/>
      <c r="AO86" s="220"/>
      <c r="AP86" s="328"/>
      <c r="AQ86" s="322"/>
      <c r="AR86" s="269"/>
      <c r="AS86" s="269"/>
      <c r="AT86" s="323"/>
      <c r="AY86" s="41"/>
    </row>
    <row r="87" spans="1:51" ht="12">
      <c r="A87" s="39"/>
      <c r="F87" s="61"/>
      <c r="G87" s="144"/>
      <c r="O87" s="205"/>
      <c r="P87" s="265"/>
      <c r="Q87" s="265"/>
      <c r="X87" s="61"/>
      <c r="Y87" s="269"/>
      <c r="Z87" s="235"/>
      <c r="AE87" s="318"/>
      <c r="AF87" s="261"/>
      <c r="AG87" s="261"/>
      <c r="AH87" s="319"/>
      <c r="AI87" s="327"/>
      <c r="AJ87" s="220"/>
      <c r="AK87" s="220"/>
      <c r="AL87" s="328"/>
      <c r="AM87" s="327"/>
      <c r="AN87" s="220"/>
      <c r="AO87" s="220"/>
      <c r="AP87" s="328"/>
      <c r="AQ87" s="322"/>
      <c r="AR87" s="269"/>
      <c r="AS87" s="269"/>
      <c r="AT87" s="323"/>
      <c r="AY87" s="41"/>
    </row>
    <row r="88" spans="1:51" ht="12">
      <c r="A88" s="39"/>
      <c r="O88" s="205"/>
      <c r="P88" s="265"/>
      <c r="Q88" s="265"/>
      <c r="X88" s="61"/>
      <c r="Y88" s="269"/>
      <c r="Z88" s="235"/>
      <c r="AE88" s="318"/>
      <c r="AF88" s="261"/>
      <c r="AG88" s="261"/>
      <c r="AH88" s="319"/>
      <c r="AI88" s="327"/>
      <c r="AJ88" s="220"/>
      <c r="AK88" s="220"/>
      <c r="AL88" s="328"/>
      <c r="AM88" s="327"/>
      <c r="AN88" s="220"/>
      <c r="AO88" s="220"/>
      <c r="AP88" s="328"/>
      <c r="AQ88" s="322"/>
      <c r="AR88" s="269"/>
      <c r="AS88" s="269"/>
      <c r="AT88" s="323"/>
      <c r="AY88" s="41"/>
    </row>
    <row r="89" spans="1:51" ht="12">
      <c r="A89" s="39"/>
      <c r="I89" s="263"/>
      <c r="J89" s="264"/>
      <c r="K89" s="265"/>
      <c r="M89" s="62"/>
      <c r="O89" s="205"/>
      <c r="P89" s="265"/>
      <c r="Q89" s="265"/>
      <c r="X89" s="61"/>
      <c r="Y89" s="269"/>
      <c r="Z89" s="235"/>
      <c r="AE89" s="318"/>
      <c r="AF89" s="261"/>
      <c r="AG89" s="261"/>
      <c r="AH89" s="319"/>
      <c r="AI89" s="327"/>
      <c r="AJ89" s="220"/>
      <c r="AK89" s="220"/>
      <c r="AL89" s="328"/>
      <c r="AM89" s="327"/>
      <c r="AN89" s="220"/>
      <c r="AO89" s="220"/>
      <c r="AP89" s="328"/>
      <c r="AQ89" s="322"/>
      <c r="AR89" s="269"/>
      <c r="AS89" s="269"/>
      <c r="AT89" s="323"/>
      <c r="AY89" s="41"/>
    </row>
    <row r="90" spans="1:51" ht="12">
      <c r="A90" s="39"/>
      <c r="I90" s="64"/>
      <c r="K90" s="65"/>
      <c r="M90" s="62"/>
      <c r="O90" s="71"/>
      <c r="P90" s="65"/>
      <c r="Q90" s="65"/>
      <c r="X90" s="61"/>
      <c r="Y90" s="43"/>
      <c r="Z90" s="67"/>
      <c r="AH90" s="135"/>
      <c r="AI90" s="133"/>
      <c r="AJ90" s="46"/>
      <c r="AK90" s="46"/>
      <c r="AL90" s="113"/>
      <c r="AM90" s="133"/>
      <c r="AN90" s="46"/>
      <c r="AO90" s="46"/>
      <c r="AP90" s="113"/>
      <c r="AQ90" s="322"/>
      <c r="AR90" s="269"/>
      <c r="AS90" s="269"/>
      <c r="AT90" s="323"/>
      <c r="AY90" s="41"/>
    </row>
    <row r="91" spans="1:51" ht="12">
      <c r="A91" s="39"/>
      <c r="AE91" s="318"/>
      <c r="AF91" s="261"/>
      <c r="AG91" s="261"/>
      <c r="AH91" s="319"/>
      <c r="AI91" s="327"/>
      <c r="AJ91" s="220"/>
      <c r="AK91" s="220"/>
      <c r="AL91" s="328"/>
      <c r="AM91" s="327"/>
      <c r="AN91" s="220"/>
      <c r="AO91" s="220"/>
      <c r="AP91" s="328"/>
      <c r="AQ91" s="322"/>
      <c r="AR91" s="269"/>
      <c r="AS91" s="269"/>
      <c r="AT91" s="323"/>
      <c r="AY91" s="41"/>
    </row>
    <row r="92" spans="1:51" ht="12">
      <c r="A92" s="39"/>
      <c r="I92" s="263"/>
      <c r="J92" s="264"/>
      <c r="K92" s="265"/>
      <c r="M92" s="62"/>
      <c r="O92" s="205"/>
      <c r="P92" s="265"/>
      <c r="Q92" s="265"/>
      <c r="X92" s="61"/>
      <c r="Y92" s="269"/>
      <c r="Z92" s="235"/>
      <c r="AE92" s="318"/>
      <c r="AF92" s="261"/>
      <c r="AG92" s="261"/>
      <c r="AH92" s="319"/>
      <c r="AI92" s="327"/>
      <c r="AJ92" s="220"/>
      <c r="AK92" s="220"/>
      <c r="AL92" s="328"/>
      <c r="AM92" s="327"/>
      <c r="AN92" s="220"/>
      <c r="AO92" s="220"/>
      <c r="AP92" s="328"/>
      <c r="AQ92" s="322"/>
      <c r="AR92" s="269"/>
      <c r="AS92" s="269"/>
      <c r="AT92" s="323"/>
      <c r="AY92" s="41"/>
    </row>
    <row r="93" spans="1:51" ht="12">
      <c r="A93" s="39"/>
      <c r="I93" s="64"/>
      <c r="K93" s="65"/>
      <c r="M93" s="62"/>
      <c r="O93" s="71"/>
      <c r="P93" s="65"/>
      <c r="Q93" s="65"/>
      <c r="X93" s="61"/>
      <c r="Y93" s="43"/>
      <c r="Z93" s="67"/>
      <c r="AH93" s="135"/>
      <c r="AI93" s="133"/>
      <c r="AJ93" s="46"/>
      <c r="AK93" s="46"/>
      <c r="AL93" s="113"/>
      <c r="AM93" s="133"/>
      <c r="AN93" s="46"/>
      <c r="AO93" s="46"/>
      <c r="AP93" s="113"/>
      <c r="AQ93" s="322"/>
      <c r="AR93" s="269"/>
      <c r="AS93" s="269"/>
      <c r="AT93" s="323"/>
      <c r="AY93" s="41"/>
    </row>
    <row r="94" spans="1:51" ht="12">
      <c r="A94" s="39"/>
      <c r="AE94" s="318"/>
      <c r="AF94" s="261"/>
      <c r="AG94" s="261"/>
      <c r="AH94" s="319"/>
      <c r="AI94" s="327"/>
      <c r="AJ94" s="220"/>
      <c r="AK94" s="220"/>
      <c r="AL94" s="328"/>
      <c r="AM94" s="327"/>
      <c r="AN94" s="220"/>
      <c r="AO94" s="220"/>
      <c r="AP94" s="328"/>
      <c r="AQ94" s="322"/>
      <c r="AR94" s="269"/>
      <c r="AS94" s="269"/>
      <c r="AT94" s="323"/>
      <c r="AY94" s="41"/>
    </row>
    <row r="95" spans="1:51" ht="12">
      <c r="A95" s="39"/>
      <c r="I95" s="263"/>
      <c r="J95" s="264"/>
      <c r="K95" s="265"/>
      <c r="M95" s="62"/>
      <c r="O95" s="205"/>
      <c r="P95" s="265"/>
      <c r="Q95" s="265"/>
      <c r="X95" s="61"/>
      <c r="Y95" s="269"/>
      <c r="Z95" s="235"/>
      <c r="AE95" s="325"/>
      <c r="AF95" s="226"/>
      <c r="AG95" s="226"/>
      <c r="AH95" s="326"/>
      <c r="AI95" s="327"/>
      <c r="AJ95" s="220"/>
      <c r="AK95" s="220"/>
      <c r="AL95" s="328"/>
      <c r="AM95" s="327"/>
      <c r="AN95" s="220"/>
      <c r="AO95" s="220"/>
      <c r="AP95" s="328"/>
      <c r="AQ95" s="322"/>
      <c r="AR95" s="269"/>
      <c r="AS95" s="269"/>
      <c r="AT95" s="323"/>
      <c r="AY95" s="41"/>
    </row>
    <row r="96" spans="1:51" ht="12">
      <c r="A96" s="39"/>
      <c r="I96" s="263"/>
      <c r="J96" s="264"/>
      <c r="K96" s="265"/>
      <c r="M96" s="62"/>
      <c r="O96" s="205"/>
      <c r="P96" s="265"/>
      <c r="Q96" s="265"/>
      <c r="X96" s="61"/>
      <c r="Y96" s="269"/>
      <c r="Z96" s="235"/>
      <c r="AE96" s="318"/>
      <c r="AF96" s="261"/>
      <c r="AG96" s="261"/>
      <c r="AH96" s="319"/>
      <c r="AI96" s="327"/>
      <c r="AJ96" s="220"/>
      <c r="AK96" s="220"/>
      <c r="AL96" s="328"/>
      <c r="AM96" s="327"/>
      <c r="AN96" s="220"/>
      <c r="AO96" s="220"/>
      <c r="AP96" s="328"/>
      <c r="AQ96" s="322"/>
      <c r="AR96" s="269"/>
      <c r="AS96" s="269"/>
      <c r="AT96" s="323"/>
      <c r="AY96" s="41"/>
    </row>
    <row r="97" spans="1:51" ht="12">
      <c r="A97" s="39"/>
      <c r="I97" s="263"/>
      <c r="J97" s="264"/>
      <c r="K97" s="265"/>
      <c r="M97" s="62"/>
      <c r="O97" s="205"/>
      <c r="P97" s="265"/>
      <c r="Q97" s="265"/>
      <c r="X97" s="61"/>
      <c r="Y97" s="269"/>
      <c r="Z97" s="235"/>
      <c r="AE97" s="318"/>
      <c r="AF97" s="261"/>
      <c r="AG97" s="261"/>
      <c r="AH97" s="319"/>
      <c r="AI97" s="327"/>
      <c r="AJ97" s="220"/>
      <c r="AK97" s="220"/>
      <c r="AL97" s="328"/>
      <c r="AM97" s="327"/>
      <c r="AN97" s="220"/>
      <c r="AO97" s="220"/>
      <c r="AP97" s="328"/>
      <c r="AQ97" s="322"/>
      <c r="AR97" s="269"/>
      <c r="AS97" s="269"/>
      <c r="AT97" s="323"/>
      <c r="AY97" s="41"/>
    </row>
    <row r="98" spans="1:51" ht="12">
      <c r="A98" s="39"/>
      <c r="AE98" s="318"/>
      <c r="AF98" s="261"/>
      <c r="AG98" s="261"/>
      <c r="AH98" s="319"/>
      <c r="AI98" s="327"/>
      <c r="AJ98" s="220"/>
      <c r="AK98" s="220"/>
      <c r="AL98" s="328"/>
      <c r="AM98" s="327"/>
      <c r="AN98" s="220"/>
      <c r="AO98" s="220"/>
      <c r="AP98" s="328"/>
      <c r="AQ98" s="322"/>
      <c r="AR98" s="269"/>
      <c r="AS98" s="269"/>
      <c r="AT98" s="323"/>
      <c r="AY98" s="41"/>
    </row>
    <row r="99" spans="1:51" ht="12">
      <c r="A99" s="39"/>
      <c r="AH99" s="135"/>
      <c r="AI99" s="133"/>
      <c r="AJ99" s="46"/>
      <c r="AK99" s="46"/>
      <c r="AL99" s="113"/>
      <c r="AM99" s="133"/>
      <c r="AN99" s="46"/>
      <c r="AO99" s="46"/>
      <c r="AP99" s="113"/>
      <c r="AQ99" s="322"/>
      <c r="AR99" s="269"/>
      <c r="AS99" s="269"/>
      <c r="AT99" s="323"/>
      <c r="AY99" s="41"/>
    </row>
    <row r="100" spans="1:51" ht="12">
      <c r="A100" s="39"/>
      <c r="AE100" s="318"/>
      <c r="AF100" s="261"/>
      <c r="AG100" s="261"/>
      <c r="AH100" s="319"/>
      <c r="AI100" s="327"/>
      <c r="AJ100" s="220"/>
      <c r="AK100" s="220"/>
      <c r="AL100" s="328"/>
      <c r="AM100" s="327"/>
      <c r="AN100" s="220"/>
      <c r="AO100" s="220"/>
      <c r="AP100" s="328"/>
      <c r="AQ100" s="322"/>
      <c r="AR100" s="269"/>
      <c r="AS100" s="269"/>
      <c r="AT100" s="323"/>
      <c r="AY100" s="41"/>
    </row>
    <row r="101" spans="1:51" ht="12">
      <c r="A101" s="39"/>
      <c r="I101" s="263"/>
      <c r="J101" s="264"/>
      <c r="K101" s="265"/>
      <c r="M101" s="62"/>
      <c r="O101" s="205"/>
      <c r="P101" s="265"/>
      <c r="Q101" s="265"/>
      <c r="X101" s="61"/>
      <c r="Y101" s="269"/>
      <c r="Z101" s="235"/>
      <c r="AE101" s="318"/>
      <c r="AF101" s="261"/>
      <c r="AG101" s="261"/>
      <c r="AH101" s="319"/>
      <c r="AI101" s="327"/>
      <c r="AJ101" s="220"/>
      <c r="AK101" s="220"/>
      <c r="AL101" s="328"/>
      <c r="AM101" s="327"/>
      <c r="AN101" s="220"/>
      <c r="AO101" s="220"/>
      <c r="AP101" s="328"/>
      <c r="AQ101" s="322"/>
      <c r="AR101" s="269"/>
      <c r="AS101" s="269"/>
      <c r="AT101" s="323"/>
      <c r="AU101" s="51"/>
      <c r="AY101" s="41"/>
    </row>
    <row r="102" spans="1:51" ht="12">
      <c r="A102" s="39"/>
      <c r="I102" s="263"/>
      <c r="J102" s="264"/>
      <c r="K102" s="265"/>
      <c r="M102" s="62"/>
      <c r="O102" s="205"/>
      <c r="P102" s="265"/>
      <c r="Q102" s="265"/>
      <c r="X102" s="61"/>
      <c r="Y102" s="269"/>
      <c r="Z102" s="235"/>
      <c r="AE102" s="318"/>
      <c r="AF102" s="261"/>
      <c r="AG102" s="261"/>
      <c r="AH102" s="319"/>
      <c r="AI102" s="327"/>
      <c r="AJ102" s="220"/>
      <c r="AK102" s="220"/>
      <c r="AL102" s="328"/>
      <c r="AM102" s="327"/>
      <c r="AN102" s="220"/>
      <c r="AO102" s="220"/>
      <c r="AP102" s="328"/>
      <c r="AQ102" s="322"/>
      <c r="AR102" s="269"/>
      <c r="AS102" s="269"/>
      <c r="AT102" s="323"/>
      <c r="AU102" s="51"/>
      <c r="AW102" s="51"/>
      <c r="AY102" s="41"/>
    </row>
    <row r="103" spans="1:51" ht="12">
      <c r="A103" s="39"/>
      <c r="I103" s="263"/>
      <c r="J103" s="264"/>
      <c r="K103" s="265"/>
      <c r="M103" s="62"/>
      <c r="O103" s="205"/>
      <c r="P103" s="265"/>
      <c r="Q103" s="265"/>
      <c r="X103" s="61"/>
      <c r="Y103" s="269"/>
      <c r="Z103" s="235"/>
      <c r="AE103" s="318"/>
      <c r="AF103" s="261"/>
      <c r="AG103" s="261"/>
      <c r="AH103" s="319"/>
      <c r="AI103" s="327"/>
      <c r="AJ103" s="220"/>
      <c r="AK103" s="220"/>
      <c r="AL103" s="328"/>
      <c r="AM103" s="327"/>
      <c r="AN103" s="220"/>
      <c r="AO103" s="220"/>
      <c r="AP103" s="328"/>
      <c r="AQ103" s="322"/>
      <c r="AR103" s="269"/>
      <c r="AS103" s="269"/>
      <c r="AT103" s="323"/>
      <c r="AU103" s="51"/>
      <c r="AW103" s="51"/>
      <c r="AY103" s="41"/>
    </row>
    <row r="104" spans="1:51" ht="12">
      <c r="A104" s="39"/>
      <c r="I104" s="64"/>
      <c r="K104" s="65"/>
      <c r="M104" s="62"/>
      <c r="O104" s="71"/>
      <c r="P104" s="65"/>
      <c r="Q104" s="65"/>
      <c r="X104" s="61"/>
      <c r="Y104" s="43"/>
      <c r="Z104" s="67"/>
      <c r="AH104" s="135"/>
      <c r="AI104" s="133"/>
      <c r="AJ104" s="46"/>
      <c r="AK104" s="46"/>
      <c r="AL104" s="113"/>
      <c r="AM104" s="133"/>
      <c r="AN104" s="46"/>
      <c r="AO104" s="46"/>
      <c r="AP104" s="113"/>
      <c r="AQ104" s="322"/>
      <c r="AR104" s="269"/>
      <c r="AS104" s="269"/>
      <c r="AT104" s="323"/>
      <c r="AU104" s="51"/>
      <c r="AW104" s="51"/>
      <c r="AY104" s="41"/>
    </row>
    <row r="105" spans="1:51" ht="12">
      <c r="A105" s="39"/>
      <c r="AE105" s="318"/>
      <c r="AF105" s="261"/>
      <c r="AG105" s="261"/>
      <c r="AH105" s="319"/>
      <c r="AI105" s="327"/>
      <c r="AJ105" s="220"/>
      <c r="AK105" s="220"/>
      <c r="AL105" s="328"/>
      <c r="AM105" s="327"/>
      <c r="AN105" s="220"/>
      <c r="AO105" s="220"/>
      <c r="AP105" s="328"/>
      <c r="AQ105" s="322"/>
      <c r="AR105" s="269"/>
      <c r="AS105" s="269"/>
      <c r="AT105" s="323"/>
      <c r="AY105" s="41"/>
    </row>
    <row r="106" spans="1:51" ht="12">
      <c r="A106" s="39"/>
      <c r="I106" s="203"/>
      <c r="J106" s="203"/>
      <c r="K106" s="204"/>
      <c r="X106" s="61"/>
      <c r="Y106" s="269"/>
      <c r="Z106" s="235"/>
      <c r="AE106" s="325"/>
      <c r="AF106" s="226"/>
      <c r="AG106" s="226"/>
      <c r="AH106" s="326"/>
      <c r="AI106" s="327"/>
      <c r="AJ106" s="220"/>
      <c r="AK106" s="220"/>
      <c r="AL106" s="328"/>
      <c r="AM106" s="327"/>
      <c r="AN106" s="220"/>
      <c r="AO106" s="220"/>
      <c r="AP106" s="328"/>
      <c r="AQ106" s="322"/>
      <c r="AR106" s="269"/>
      <c r="AS106" s="269"/>
      <c r="AT106" s="323"/>
      <c r="AY106" s="41"/>
    </row>
    <row r="107" spans="1:51" ht="12">
      <c r="A107" s="123"/>
      <c r="B107" s="124"/>
      <c r="C107" s="124"/>
      <c r="D107" s="124"/>
      <c r="E107" s="307"/>
      <c r="F107" s="307"/>
      <c r="G107" s="307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335"/>
      <c r="AF107" s="336"/>
      <c r="AG107" s="336"/>
      <c r="AH107" s="337"/>
      <c r="AI107" s="335"/>
      <c r="AJ107" s="336"/>
      <c r="AK107" s="336"/>
      <c r="AL107" s="337"/>
      <c r="AM107" s="335"/>
      <c r="AN107" s="336"/>
      <c r="AO107" s="336"/>
      <c r="AP107" s="337"/>
      <c r="AQ107" s="332"/>
      <c r="AR107" s="333"/>
      <c r="AS107" s="333"/>
      <c r="AT107" s="334"/>
      <c r="AU107" s="124"/>
      <c r="AV107" s="124"/>
      <c r="AW107" s="124"/>
      <c r="AX107" s="124"/>
      <c r="AY107" s="131"/>
    </row>
    <row r="108" spans="1:51" ht="12">
      <c r="A108" s="123"/>
      <c r="B108" s="124"/>
      <c r="C108" s="124"/>
      <c r="D108" s="124"/>
      <c r="E108" s="307"/>
      <c r="F108" s="307"/>
      <c r="G108" s="307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335"/>
      <c r="AF108" s="336"/>
      <c r="AG108" s="336"/>
      <c r="AH108" s="337"/>
      <c r="AI108" s="335"/>
      <c r="AJ108" s="336"/>
      <c r="AK108" s="336"/>
      <c r="AL108" s="337"/>
      <c r="AM108" s="335"/>
      <c r="AN108" s="336"/>
      <c r="AO108" s="336"/>
      <c r="AP108" s="337"/>
      <c r="AQ108" s="335"/>
      <c r="AR108" s="336"/>
      <c r="AS108" s="336"/>
      <c r="AT108" s="337"/>
      <c r="AU108" s="124"/>
      <c r="AV108" s="124"/>
      <c r="AW108" s="124"/>
      <c r="AX108" s="124"/>
      <c r="AY108" s="131"/>
    </row>
    <row r="109" spans="1:51" ht="12">
      <c r="A109" s="39"/>
      <c r="AE109" s="318"/>
      <c r="AF109" s="261"/>
      <c r="AG109" s="261"/>
      <c r="AH109" s="319"/>
      <c r="AI109" s="327"/>
      <c r="AJ109" s="220"/>
      <c r="AK109" s="220"/>
      <c r="AL109" s="328"/>
      <c r="AM109" s="327"/>
      <c r="AN109" s="220"/>
      <c r="AO109" s="220"/>
      <c r="AP109" s="328"/>
      <c r="AQ109" s="322"/>
      <c r="AR109" s="269"/>
      <c r="AS109" s="269"/>
      <c r="AT109" s="323"/>
      <c r="AY109" s="41"/>
    </row>
    <row r="110" spans="1:51" ht="12">
      <c r="A110" s="39"/>
      <c r="AH110" s="135"/>
      <c r="AI110" s="133"/>
      <c r="AJ110" s="46"/>
      <c r="AK110" s="46"/>
      <c r="AL110" s="113"/>
      <c r="AM110" s="133"/>
      <c r="AN110" s="46"/>
      <c r="AO110" s="46"/>
      <c r="AP110" s="113"/>
      <c r="AQ110" s="118"/>
      <c r="AR110" s="43"/>
      <c r="AS110" s="43"/>
      <c r="AT110" s="119"/>
      <c r="AY110" s="41"/>
    </row>
    <row r="111" spans="1:51" ht="12">
      <c r="A111" s="39"/>
      <c r="AH111" s="135"/>
      <c r="AI111" s="133"/>
      <c r="AJ111" s="46"/>
      <c r="AK111" s="46"/>
      <c r="AL111" s="113"/>
      <c r="AM111" s="133"/>
      <c r="AN111" s="46"/>
      <c r="AO111" s="46"/>
      <c r="AP111" s="113"/>
      <c r="AQ111" s="118"/>
      <c r="AR111" s="43"/>
      <c r="AS111" s="43"/>
      <c r="AT111" s="119"/>
      <c r="AY111" s="41"/>
    </row>
    <row r="112" spans="1:51" ht="12">
      <c r="A112" s="39"/>
      <c r="AH112" s="135"/>
      <c r="AI112" s="133"/>
      <c r="AJ112" s="46"/>
      <c r="AK112" s="46"/>
      <c r="AL112" s="113"/>
      <c r="AM112" s="133"/>
      <c r="AN112" s="46"/>
      <c r="AO112" s="46"/>
      <c r="AP112" s="113"/>
      <c r="AQ112" s="118"/>
      <c r="AR112" s="43"/>
      <c r="AS112" s="43"/>
      <c r="AT112" s="119"/>
      <c r="AY112" s="41"/>
    </row>
    <row r="113" spans="1:51" ht="12">
      <c r="A113" s="39"/>
      <c r="AE113" s="318"/>
      <c r="AF113" s="261"/>
      <c r="AG113" s="261"/>
      <c r="AH113" s="319"/>
      <c r="AI113" s="327"/>
      <c r="AJ113" s="220"/>
      <c r="AK113" s="220"/>
      <c r="AL113" s="328"/>
      <c r="AM113" s="327"/>
      <c r="AN113" s="220"/>
      <c r="AO113" s="220"/>
      <c r="AP113" s="328"/>
      <c r="AQ113" s="322"/>
      <c r="AR113" s="269"/>
      <c r="AS113" s="269"/>
      <c r="AT113" s="323"/>
      <c r="AY113" s="41"/>
    </row>
    <row r="114" spans="1:51" ht="12">
      <c r="A114" s="39"/>
      <c r="AE114" s="318"/>
      <c r="AF114" s="261"/>
      <c r="AG114" s="261"/>
      <c r="AH114" s="319"/>
      <c r="AI114" s="327"/>
      <c r="AJ114" s="220"/>
      <c r="AK114" s="220"/>
      <c r="AL114" s="328"/>
      <c r="AM114" s="327"/>
      <c r="AN114" s="220"/>
      <c r="AO114" s="220"/>
      <c r="AP114" s="328"/>
      <c r="AQ114" s="322"/>
      <c r="AR114" s="269"/>
      <c r="AS114" s="269"/>
      <c r="AT114" s="323"/>
      <c r="AY114" s="41"/>
    </row>
    <row r="115" spans="1:51" ht="12">
      <c r="A115" s="39"/>
      <c r="AE115" s="318"/>
      <c r="AF115" s="261"/>
      <c r="AG115" s="261"/>
      <c r="AH115" s="319"/>
      <c r="AI115" s="327"/>
      <c r="AJ115" s="220"/>
      <c r="AK115" s="220"/>
      <c r="AL115" s="328"/>
      <c r="AM115" s="327"/>
      <c r="AN115" s="220"/>
      <c r="AO115" s="220"/>
      <c r="AP115" s="328"/>
      <c r="AQ115" s="322"/>
      <c r="AR115" s="269"/>
      <c r="AS115" s="269"/>
      <c r="AT115" s="323"/>
      <c r="AY115" s="41"/>
    </row>
    <row r="116" spans="1:51" ht="12">
      <c r="A116" s="39"/>
      <c r="AE116" s="318"/>
      <c r="AF116" s="261"/>
      <c r="AG116" s="261"/>
      <c r="AH116" s="319"/>
      <c r="AI116" s="327"/>
      <c r="AJ116" s="220"/>
      <c r="AK116" s="220"/>
      <c r="AL116" s="328"/>
      <c r="AM116" s="327"/>
      <c r="AN116" s="220"/>
      <c r="AO116" s="220"/>
      <c r="AP116" s="328"/>
      <c r="AQ116" s="322"/>
      <c r="AR116" s="269"/>
      <c r="AS116" s="269"/>
      <c r="AT116" s="323"/>
      <c r="AY116" s="41"/>
    </row>
    <row r="117" spans="1:51" ht="12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341"/>
      <c r="AF117" s="342"/>
      <c r="AG117" s="342"/>
      <c r="AH117" s="343"/>
      <c r="AI117" s="344"/>
      <c r="AJ117" s="345"/>
      <c r="AK117" s="345"/>
      <c r="AL117" s="346"/>
      <c r="AM117" s="344"/>
      <c r="AN117" s="345"/>
      <c r="AO117" s="345"/>
      <c r="AP117" s="346"/>
      <c r="AQ117" s="347"/>
      <c r="AR117" s="348"/>
      <c r="AS117" s="348"/>
      <c r="AT117" s="349"/>
      <c r="AU117" s="146"/>
      <c r="AV117" s="146"/>
      <c r="AW117" s="146"/>
      <c r="AX117" s="146"/>
      <c r="AY117" s="147"/>
    </row>
    <row r="118" spans="31:46" ht="12">
      <c r="AE118" s="318"/>
      <c r="AF118" s="261"/>
      <c r="AG118" s="261"/>
      <c r="AH118" s="319"/>
      <c r="AI118" s="327"/>
      <c r="AJ118" s="220"/>
      <c r="AK118" s="220"/>
      <c r="AL118" s="328"/>
      <c r="AM118" s="327"/>
      <c r="AN118" s="220"/>
      <c r="AO118" s="220"/>
      <c r="AP118" s="328"/>
      <c r="AQ118" s="322"/>
      <c r="AR118" s="269"/>
      <c r="AS118" s="269"/>
      <c r="AT118" s="323"/>
    </row>
    <row r="119" spans="31:46" ht="12">
      <c r="AE119" s="318"/>
      <c r="AF119" s="261"/>
      <c r="AG119" s="261"/>
      <c r="AH119" s="319"/>
      <c r="AI119" s="327"/>
      <c r="AJ119" s="220"/>
      <c r="AK119" s="220"/>
      <c r="AL119" s="328"/>
      <c r="AM119" s="327"/>
      <c r="AN119" s="220"/>
      <c r="AO119" s="220"/>
      <c r="AP119" s="328"/>
      <c r="AQ119" s="322"/>
      <c r="AR119" s="269"/>
      <c r="AS119" s="269"/>
      <c r="AT119" s="323"/>
    </row>
    <row r="120" spans="31:46" ht="12">
      <c r="AE120" s="318"/>
      <c r="AF120" s="261"/>
      <c r="AG120" s="261"/>
      <c r="AH120" s="319"/>
      <c r="AI120" s="327"/>
      <c r="AJ120" s="220"/>
      <c r="AK120" s="220"/>
      <c r="AL120" s="328"/>
      <c r="AM120" s="327"/>
      <c r="AN120" s="220"/>
      <c r="AO120" s="220"/>
      <c r="AP120" s="328"/>
      <c r="AQ120" s="322"/>
      <c r="AR120" s="269"/>
      <c r="AS120" s="269"/>
      <c r="AT120" s="323"/>
    </row>
    <row r="121" spans="31:46" ht="12">
      <c r="AE121" s="318"/>
      <c r="AF121" s="261"/>
      <c r="AG121" s="261"/>
      <c r="AH121" s="319"/>
      <c r="AI121" s="327"/>
      <c r="AJ121" s="220"/>
      <c r="AK121" s="220"/>
      <c r="AL121" s="328"/>
      <c r="AM121" s="327"/>
      <c r="AN121" s="220"/>
      <c r="AO121" s="220"/>
      <c r="AP121" s="328"/>
      <c r="AQ121" s="322"/>
      <c r="AR121" s="269"/>
      <c r="AS121" s="269"/>
      <c r="AT121" s="323"/>
    </row>
    <row r="122" spans="31:46" ht="12">
      <c r="AE122" s="318"/>
      <c r="AF122" s="261"/>
      <c r="AG122" s="261"/>
      <c r="AH122" s="319"/>
      <c r="AI122" s="327"/>
      <c r="AJ122" s="220"/>
      <c r="AK122" s="220"/>
      <c r="AL122" s="328"/>
      <c r="AM122" s="327"/>
      <c r="AN122" s="220"/>
      <c r="AO122" s="220"/>
      <c r="AP122" s="328"/>
      <c r="AQ122" s="322"/>
      <c r="AR122" s="269"/>
      <c r="AS122" s="269"/>
      <c r="AT122" s="323"/>
    </row>
    <row r="123" spans="31:46" ht="12">
      <c r="AE123" s="318"/>
      <c r="AF123" s="261"/>
      <c r="AG123" s="261"/>
      <c r="AH123" s="319"/>
      <c r="AI123" s="327"/>
      <c r="AJ123" s="220"/>
      <c r="AK123" s="220"/>
      <c r="AL123" s="328"/>
      <c r="AM123" s="327"/>
      <c r="AN123" s="220"/>
      <c r="AO123" s="220"/>
      <c r="AP123" s="328"/>
      <c r="AQ123" s="322"/>
      <c r="AR123" s="269"/>
      <c r="AS123" s="269"/>
      <c r="AT123" s="323"/>
    </row>
    <row r="124" spans="31:46" ht="12">
      <c r="AE124" s="318"/>
      <c r="AF124" s="261"/>
      <c r="AG124" s="261"/>
      <c r="AH124" s="319"/>
      <c r="AI124" s="327"/>
      <c r="AJ124" s="220"/>
      <c r="AK124" s="220"/>
      <c r="AL124" s="328"/>
      <c r="AM124" s="327"/>
      <c r="AN124" s="220"/>
      <c r="AO124" s="220"/>
      <c r="AP124" s="328"/>
      <c r="AQ124" s="322"/>
      <c r="AR124" s="269"/>
      <c r="AS124" s="269"/>
      <c r="AT124" s="323"/>
    </row>
    <row r="125" spans="31:46" ht="12">
      <c r="AE125" s="318"/>
      <c r="AF125" s="261"/>
      <c r="AG125" s="261"/>
      <c r="AH125" s="319"/>
      <c r="AI125" s="327"/>
      <c r="AJ125" s="220"/>
      <c r="AK125" s="220"/>
      <c r="AL125" s="328"/>
      <c r="AM125" s="327"/>
      <c r="AN125" s="220"/>
      <c r="AO125" s="220"/>
      <c r="AP125" s="328"/>
      <c r="AQ125" s="322"/>
      <c r="AR125" s="269"/>
      <c r="AS125" s="269"/>
      <c r="AT125" s="323"/>
    </row>
    <row r="126" spans="31:46" ht="12">
      <c r="AE126" s="318"/>
      <c r="AF126" s="261"/>
      <c r="AG126" s="261"/>
      <c r="AH126" s="319"/>
      <c r="AI126" s="327"/>
      <c r="AJ126" s="220"/>
      <c r="AK126" s="220"/>
      <c r="AL126" s="328"/>
      <c r="AM126" s="327"/>
      <c r="AN126" s="220"/>
      <c r="AO126" s="220"/>
      <c r="AP126" s="328"/>
      <c r="AQ126" s="322"/>
      <c r="AR126" s="269"/>
      <c r="AS126" s="269"/>
      <c r="AT126" s="323"/>
    </row>
    <row r="127" spans="31:46" ht="12">
      <c r="AE127" s="318"/>
      <c r="AF127" s="261"/>
      <c r="AG127" s="261"/>
      <c r="AH127" s="319"/>
      <c r="AI127" s="327"/>
      <c r="AJ127" s="220"/>
      <c r="AK127" s="220"/>
      <c r="AL127" s="328"/>
      <c r="AM127" s="327"/>
      <c r="AN127" s="220"/>
      <c r="AO127" s="220"/>
      <c r="AP127" s="328"/>
      <c r="AQ127" s="322"/>
      <c r="AR127" s="269"/>
      <c r="AS127" s="269"/>
      <c r="AT127" s="323"/>
    </row>
    <row r="128" spans="31:46" ht="12">
      <c r="AE128" s="318"/>
      <c r="AF128" s="261"/>
      <c r="AG128" s="261"/>
      <c r="AH128" s="319"/>
      <c r="AI128" s="327"/>
      <c r="AJ128" s="220"/>
      <c r="AK128" s="220"/>
      <c r="AL128" s="328"/>
      <c r="AM128" s="327"/>
      <c r="AN128" s="220"/>
      <c r="AO128" s="220"/>
      <c r="AP128" s="328"/>
      <c r="AQ128" s="322"/>
      <c r="AR128" s="269"/>
      <c r="AS128" s="269"/>
      <c r="AT128" s="323"/>
    </row>
    <row r="129" spans="31:46" ht="12">
      <c r="AE129" s="318"/>
      <c r="AF129" s="261"/>
      <c r="AG129" s="261"/>
      <c r="AH129" s="319"/>
      <c r="AI129" s="327"/>
      <c r="AJ129" s="220"/>
      <c r="AK129" s="220"/>
      <c r="AL129" s="328"/>
      <c r="AM129" s="327"/>
      <c r="AN129" s="220"/>
      <c r="AO129" s="220"/>
      <c r="AP129" s="328"/>
      <c r="AQ129" s="322"/>
      <c r="AR129" s="269"/>
      <c r="AS129" s="269"/>
      <c r="AT129" s="323"/>
    </row>
    <row r="130" spans="31:46" ht="12">
      <c r="AE130" s="318"/>
      <c r="AF130" s="261"/>
      <c r="AG130" s="261"/>
      <c r="AH130" s="319"/>
      <c r="AI130" s="327"/>
      <c r="AJ130" s="220"/>
      <c r="AK130" s="220"/>
      <c r="AL130" s="328"/>
      <c r="AM130" s="327"/>
      <c r="AN130" s="220"/>
      <c r="AO130" s="220"/>
      <c r="AP130" s="328"/>
      <c r="AQ130" s="322"/>
      <c r="AR130" s="269"/>
      <c r="AS130" s="269"/>
      <c r="AT130" s="323"/>
    </row>
    <row r="131" spans="31:46" ht="12">
      <c r="AE131" s="318"/>
      <c r="AF131" s="261"/>
      <c r="AG131" s="261"/>
      <c r="AH131" s="319"/>
      <c r="AI131" s="327"/>
      <c r="AJ131" s="220"/>
      <c r="AK131" s="220"/>
      <c r="AL131" s="328"/>
      <c r="AM131" s="327"/>
      <c r="AN131" s="220"/>
      <c r="AO131" s="220"/>
      <c r="AP131" s="328"/>
      <c r="AQ131" s="322"/>
      <c r="AR131" s="269"/>
      <c r="AS131" s="269"/>
      <c r="AT131" s="323"/>
    </row>
    <row r="132" spans="31:46" ht="12">
      <c r="AE132" s="318"/>
      <c r="AF132" s="261"/>
      <c r="AG132" s="261"/>
      <c r="AH132" s="319"/>
      <c r="AI132" s="327"/>
      <c r="AJ132" s="220"/>
      <c r="AK132" s="220"/>
      <c r="AL132" s="328"/>
      <c r="AM132" s="327"/>
      <c r="AN132" s="220"/>
      <c r="AO132" s="220"/>
      <c r="AP132" s="328"/>
      <c r="AQ132" s="322"/>
      <c r="AR132" s="269"/>
      <c r="AS132" s="269"/>
      <c r="AT132" s="323"/>
    </row>
    <row r="133" spans="31:46" ht="12">
      <c r="AE133" s="318"/>
      <c r="AF133" s="261"/>
      <c r="AG133" s="261"/>
      <c r="AH133" s="319"/>
      <c r="AI133" s="327"/>
      <c r="AJ133" s="220"/>
      <c r="AK133" s="220"/>
      <c r="AL133" s="328"/>
      <c r="AM133" s="327"/>
      <c r="AN133" s="220"/>
      <c r="AO133" s="220"/>
      <c r="AP133" s="328"/>
      <c r="AQ133" s="322"/>
      <c r="AR133" s="269"/>
      <c r="AS133" s="269"/>
      <c r="AT133" s="323"/>
    </row>
    <row r="134" spans="31:46" ht="12">
      <c r="AE134" s="318"/>
      <c r="AF134" s="261"/>
      <c r="AG134" s="261"/>
      <c r="AH134" s="319"/>
      <c r="AI134" s="327"/>
      <c r="AJ134" s="220"/>
      <c r="AK134" s="220"/>
      <c r="AL134" s="328"/>
      <c r="AM134" s="327"/>
      <c r="AN134" s="220"/>
      <c r="AO134" s="220"/>
      <c r="AP134" s="328"/>
      <c r="AQ134" s="322"/>
      <c r="AR134" s="269"/>
      <c r="AS134" s="269"/>
      <c r="AT134" s="323"/>
    </row>
    <row r="135" spans="31:46" ht="12">
      <c r="AE135" s="318"/>
      <c r="AF135" s="261"/>
      <c r="AG135" s="261"/>
      <c r="AH135" s="319"/>
      <c r="AI135" s="327"/>
      <c r="AJ135" s="220"/>
      <c r="AK135" s="220"/>
      <c r="AL135" s="328"/>
      <c r="AM135" s="327"/>
      <c r="AN135" s="220"/>
      <c r="AO135" s="220"/>
      <c r="AP135" s="328"/>
      <c r="AQ135" s="322"/>
      <c r="AR135" s="269"/>
      <c r="AS135" s="269"/>
      <c r="AT135" s="323"/>
    </row>
    <row r="136" spans="31:46" ht="12">
      <c r="AE136" s="318"/>
      <c r="AF136" s="261"/>
      <c r="AG136" s="261"/>
      <c r="AH136" s="319"/>
      <c r="AI136" s="327"/>
      <c r="AJ136" s="220"/>
      <c r="AK136" s="220"/>
      <c r="AL136" s="328"/>
      <c r="AM136" s="327"/>
      <c r="AN136" s="220"/>
      <c r="AO136" s="220"/>
      <c r="AP136" s="328"/>
      <c r="AQ136" s="322"/>
      <c r="AR136" s="269"/>
      <c r="AS136" s="269"/>
      <c r="AT136" s="323"/>
    </row>
    <row r="137" spans="31:46" ht="12">
      <c r="AE137" s="318"/>
      <c r="AF137" s="261"/>
      <c r="AG137" s="261"/>
      <c r="AH137" s="319"/>
      <c r="AI137" s="327"/>
      <c r="AJ137" s="220"/>
      <c r="AK137" s="220"/>
      <c r="AL137" s="328"/>
      <c r="AM137" s="327"/>
      <c r="AN137" s="220"/>
      <c r="AO137" s="220"/>
      <c r="AP137" s="328"/>
      <c r="AQ137" s="322"/>
      <c r="AR137" s="269"/>
      <c r="AS137" s="269"/>
      <c r="AT137" s="323"/>
    </row>
    <row r="138" spans="31:46" ht="12">
      <c r="AE138" s="318"/>
      <c r="AF138" s="261"/>
      <c r="AG138" s="261"/>
      <c r="AH138" s="319"/>
      <c r="AI138" s="327"/>
      <c r="AJ138" s="220"/>
      <c r="AK138" s="220"/>
      <c r="AL138" s="328"/>
      <c r="AM138" s="327"/>
      <c r="AN138" s="220"/>
      <c r="AO138" s="220"/>
      <c r="AP138" s="328"/>
      <c r="AQ138" s="322"/>
      <c r="AR138" s="269"/>
      <c r="AS138" s="269"/>
      <c r="AT138" s="323"/>
    </row>
    <row r="139" spans="31:46" ht="12">
      <c r="AE139" s="318"/>
      <c r="AF139" s="261"/>
      <c r="AG139" s="261"/>
      <c r="AH139" s="319"/>
      <c r="AI139" s="327"/>
      <c r="AJ139" s="220"/>
      <c r="AK139" s="220"/>
      <c r="AL139" s="328"/>
      <c r="AM139" s="327"/>
      <c r="AN139" s="220"/>
      <c r="AO139" s="220"/>
      <c r="AP139" s="328"/>
      <c r="AQ139" s="322"/>
      <c r="AR139" s="269"/>
      <c r="AS139" s="269"/>
      <c r="AT139" s="323"/>
    </row>
    <row r="140" spans="31:46" ht="12">
      <c r="AE140" s="318"/>
      <c r="AF140" s="261"/>
      <c r="AG140" s="261"/>
      <c r="AH140" s="319"/>
      <c r="AI140" s="327"/>
      <c r="AJ140" s="220"/>
      <c r="AK140" s="220"/>
      <c r="AL140" s="328"/>
      <c r="AM140" s="327"/>
      <c r="AN140" s="220"/>
      <c r="AO140" s="220"/>
      <c r="AP140" s="328"/>
      <c r="AQ140" s="322"/>
      <c r="AR140" s="269"/>
      <c r="AS140" s="269"/>
      <c r="AT140" s="323"/>
    </row>
    <row r="141" spans="31:46" ht="12">
      <c r="AE141" s="318"/>
      <c r="AF141" s="261"/>
      <c r="AG141" s="261"/>
      <c r="AH141" s="319"/>
      <c r="AI141" s="327"/>
      <c r="AJ141" s="220"/>
      <c r="AK141" s="220"/>
      <c r="AL141" s="328"/>
      <c r="AM141" s="327"/>
      <c r="AN141" s="220"/>
      <c r="AO141" s="220"/>
      <c r="AP141" s="328"/>
      <c r="AQ141" s="322"/>
      <c r="AR141" s="269"/>
      <c r="AS141" s="269"/>
      <c r="AT141" s="323"/>
    </row>
    <row r="142" spans="31:46" ht="12">
      <c r="AE142" s="318"/>
      <c r="AF142" s="261"/>
      <c r="AG142" s="261"/>
      <c r="AH142" s="319"/>
      <c r="AI142" s="327"/>
      <c r="AJ142" s="220"/>
      <c r="AK142" s="220"/>
      <c r="AL142" s="328"/>
      <c r="AM142" s="327"/>
      <c r="AN142" s="220"/>
      <c r="AO142" s="220"/>
      <c r="AP142" s="328"/>
      <c r="AQ142" s="322"/>
      <c r="AR142" s="269"/>
      <c r="AS142" s="269"/>
      <c r="AT142" s="323"/>
    </row>
    <row r="143" spans="31:46" ht="12">
      <c r="AE143" s="318"/>
      <c r="AF143" s="261"/>
      <c r="AG143" s="261"/>
      <c r="AH143" s="319"/>
      <c r="AI143" s="327"/>
      <c r="AJ143" s="220"/>
      <c r="AK143" s="220"/>
      <c r="AL143" s="328"/>
      <c r="AM143" s="327"/>
      <c r="AN143" s="220"/>
      <c r="AO143" s="220"/>
      <c r="AP143" s="328"/>
      <c r="AQ143" s="322"/>
      <c r="AR143" s="269"/>
      <c r="AS143" s="269"/>
      <c r="AT143" s="323"/>
    </row>
    <row r="144" spans="31:46" ht="12">
      <c r="AE144" s="318"/>
      <c r="AF144" s="261"/>
      <c r="AG144" s="261"/>
      <c r="AH144" s="319"/>
      <c r="AI144" s="327"/>
      <c r="AJ144" s="220"/>
      <c r="AK144" s="220"/>
      <c r="AL144" s="328"/>
      <c r="AM144" s="327"/>
      <c r="AN144" s="220"/>
      <c r="AO144" s="220"/>
      <c r="AP144" s="328"/>
      <c r="AQ144" s="322"/>
      <c r="AR144" s="269"/>
      <c r="AS144" s="269"/>
      <c r="AT144" s="323"/>
    </row>
    <row r="145" spans="31:46" ht="12">
      <c r="AE145" s="318"/>
      <c r="AF145" s="261"/>
      <c r="AG145" s="261"/>
      <c r="AH145" s="319"/>
      <c r="AI145" s="327"/>
      <c r="AJ145" s="220"/>
      <c r="AK145" s="220"/>
      <c r="AL145" s="328"/>
      <c r="AM145" s="327"/>
      <c r="AN145" s="220"/>
      <c r="AO145" s="220"/>
      <c r="AP145" s="328"/>
      <c r="AQ145" s="322"/>
      <c r="AR145" s="269"/>
      <c r="AS145" s="269"/>
      <c r="AT145" s="323"/>
    </row>
    <row r="146" spans="31:46" ht="12">
      <c r="AE146" s="318"/>
      <c r="AF146" s="261"/>
      <c r="AG146" s="261"/>
      <c r="AH146" s="319"/>
      <c r="AI146" s="327"/>
      <c r="AJ146" s="220"/>
      <c r="AK146" s="220"/>
      <c r="AL146" s="328"/>
      <c r="AM146" s="327"/>
      <c r="AN146" s="220"/>
      <c r="AO146" s="220"/>
      <c r="AP146" s="328"/>
      <c r="AQ146" s="322"/>
      <c r="AR146" s="269"/>
      <c r="AS146" s="269"/>
      <c r="AT146" s="323"/>
    </row>
    <row r="147" spans="31:46" ht="12">
      <c r="AE147" s="318"/>
      <c r="AF147" s="261"/>
      <c r="AG147" s="261"/>
      <c r="AH147" s="319"/>
      <c r="AI147" s="327"/>
      <c r="AJ147" s="220"/>
      <c r="AK147" s="220"/>
      <c r="AL147" s="328"/>
      <c r="AM147" s="327"/>
      <c r="AN147" s="220"/>
      <c r="AO147" s="220"/>
      <c r="AP147" s="328"/>
      <c r="AQ147" s="322"/>
      <c r="AR147" s="269"/>
      <c r="AS147" s="269"/>
      <c r="AT147" s="323"/>
    </row>
    <row r="148" spans="31:46" ht="12">
      <c r="AE148" s="318"/>
      <c r="AF148" s="261"/>
      <c r="AG148" s="261"/>
      <c r="AH148" s="319"/>
      <c r="AI148" s="327"/>
      <c r="AJ148" s="220"/>
      <c r="AK148" s="220"/>
      <c r="AL148" s="328"/>
      <c r="AM148" s="327"/>
      <c r="AN148" s="220"/>
      <c r="AO148" s="220"/>
      <c r="AP148" s="328"/>
      <c r="AQ148" s="322"/>
      <c r="AR148" s="269"/>
      <c r="AS148" s="269"/>
      <c r="AT148" s="323"/>
    </row>
    <row r="149" spans="31:46" ht="12">
      <c r="AE149" s="318"/>
      <c r="AF149" s="261"/>
      <c r="AG149" s="261"/>
      <c r="AH149" s="319"/>
      <c r="AI149" s="327"/>
      <c r="AJ149" s="220"/>
      <c r="AK149" s="220"/>
      <c r="AL149" s="328"/>
      <c r="AM149" s="327"/>
      <c r="AN149" s="220"/>
      <c r="AO149" s="220"/>
      <c r="AP149" s="328"/>
      <c r="AQ149" s="322"/>
      <c r="AR149" s="269"/>
      <c r="AS149" s="269"/>
      <c r="AT149" s="323"/>
    </row>
    <row r="150" spans="31:46" ht="12">
      <c r="AE150" s="318"/>
      <c r="AF150" s="261"/>
      <c r="AG150" s="261"/>
      <c r="AH150" s="319"/>
      <c r="AI150" s="327"/>
      <c r="AJ150" s="220"/>
      <c r="AK150" s="220"/>
      <c r="AL150" s="328"/>
      <c r="AM150" s="327"/>
      <c r="AN150" s="220"/>
      <c r="AO150" s="220"/>
      <c r="AP150" s="328"/>
      <c r="AQ150" s="322"/>
      <c r="AR150" s="269"/>
      <c r="AS150" s="269"/>
      <c r="AT150" s="323"/>
    </row>
    <row r="151" spans="31:46" ht="12">
      <c r="AE151" s="318"/>
      <c r="AF151" s="261"/>
      <c r="AG151" s="261"/>
      <c r="AH151" s="319"/>
      <c r="AI151" s="327"/>
      <c r="AJ151" s="220"/>
      <c r="AK151" s="220"/>
      <c r="AL151" s="328"/>
      <c r="AM151" s="327"/>
      <c r="AN151" s="220"/>
      <c r="AO151" s="220"/>
      <c r="AP151" s="328"/>
      <c r="AQ151" s="322"/>
      <c r="AR151" s="269"/>
      <c r="AS151" s="269"/>
      <c r="AT151" s="323"/>
    </row>
    <row r="152" spans="31:46" ht="12">
      <c r="AE152" s="318"/>
      <c r="AF152" s="261"/>
      <c r="AG152" s="261"/>
      <c r="AH152" s="319"/>
      <c r="AI152" s="327"/>
      <c r="AJ152" s="220"/>
      <c r="AK152" s="220"/>
      <c r="AL152" s="328"/>
      <c r="AM152" s="327"/>
      <c r="AN152" s="220"/>
      <c r="AO152" s="220"/>
      <c r="AP152" s="328"/>
      <c r="AQ152" s="322"/>
      <c r="AR152" s="269"/>
      <c r="AS152" s="269"/>
      <c r="AT152" s="323"/>
    </row>
    <row r="153" spans="31:46" ht="12">
      <c r="AE153" s="318"/>
      <c r="AF153" s="261"/>
      <c r="AG153" s="261"/>
      <c r="AH153" s="319"/>
      <c r="AI153" s="327"/>
      <c r="AJ153" s="220"/>
      <c r="AK153" s="220"/>
      <c r="AL153" s="328"/>
      <c r="AM153" s="327"/>
      <c r="AN153" s="220"/>
      <c r="AO153" s="220"/>
      <c r="AP153" s="328"/>
      <c r="AQ153" s="322"/>
      <c r="AR153" s="269"/>
      <c r="AS153" s="269"/>
      <c r="AT153" s="323"/>
    </row>
    <row r="154" spans="31:46" ht="12">
      <c r="AE154" s="318"/>
      <c r="AF154" s="261"/>
      <c r="AG154" s="261"/>
      <c r="AH154" s="319"/>
      <c r="AI154" s="327"/>
      <c r="AJ154" s="220"/>
      <c r="AK154" s="220"/>
      <c r="AL154" s="328"/>
      <c r="AM154" s="327"/>
      <c r="AN154" s="220"/>
      <c r="AO154" s="220"/>
      <c r="AP154" s="328"/>
      <c r="AQ154" s="322"/>
      <c r="AR154" s="269"/>
      <c r="AS154" s="269"/>
      <c r="AT154" s="323"/>
    </row>
    <row r="155" spans="31:46" ht="12">
      <c r="AE155" s="318"/>
      <c r="AF155" s="261"/>
      <c r="AG155" s="261"/>
      <c r="AH155" s="319"/>
      <c r="AI155" s="327"/>
      <c r="AJ155" s="220"/>
      <c r="AK155" s="220"/>
      <c r="AL155" s="328"/>
      <c r="AM155" s="327"/>
      <c r="AN155" s="220"/>
      <c r="AO155" s="220"/>
      <c r="AP155" s="328"/>
      <c r="AQ155" s="322"/>
      <c r="AR155" s="269"/>
      <c r="AS155" s="269"/>
      <c r="AT155" s="323"/>
    </row>
    <row r="156" spans="31:46" ht="12">
      <c r="AE156" s="318"/>
      <c r="AF156" s="261"/>
      <c r="AG156" s="261"/>
      <c r="AH156" s="319"/>
      <c r="AI156" s="327"/>
      <c r="AJ156" s="220"/>
      <c r="AK156" s="220"/>
      <c r="AL156" s="328"/>
      <c r="AM156" s="327"/>
      <c r="AN156" s="220"/>
      <c r="AO156" s="220"/>
      <c r="AP156" s="328"/>
      <c r="AQ156" s="322"/>
      <c r="AR156" s="269"/>
      <c r="AS156" s="269"/>
      <c r="AT156" s="323"/>
    </row>
    <row r="157" spans="31:46" ht="12">
      <c r="AE157" s="318"/>
      <c r="AF157" s="261"/>
      <c r="AG157" s="261"/>
      <c r="AH157" s="319"/>
      <c r="AI157" s="327"/>
      <c r="AJ157" s="220"/>
      <c r="AK157" s="220"/>
      <c r="AL157" s="328"/>
      <c r="AM157" s="327"/>
      <c r="AN157" s="220"/>
      <c r="AO157" s="220"/>
      <c r="AP157" s="328"/>
      <c r="AQ157" s="322"/>
      <c r="AR157" s="269"/>
      <c r="AS157" s="269"/>
      <c r="AT157" s="323"/>
    </row>
    <row r="158" spans="31:46" ht="12">
      <c r="AE158" s="318"/>
      <c r="AF158" s="261"/>
      <c r="AG158" s="261"/>
      <c r="AH158" s="319"/>
      <c r="AI158" s="327"/>
      <c r="AJ158" s="220"/>
      <c r="AK158" s="220"/>
      <c r="AL158" s="328"/>
      <c r="AM158" s="327"/>
      <c r="AN158" s="220"/>
      <c r="AO158" s="220"/>
      <c r="AP158" s="328"/>
      <c r="AQ158" s="322"/>
      <c r="AR158" s="269"/>
      <c r="AS158" s="269"/>
      <c r="AT158" s="323"/>
    </row>
    <row r="159" spans="31:46" ht="12">
      <c r="AE159" s="318"/>
      <c r="AF159" s="261"/>
      <c r="AG159" s="261"/>
      <c r="AH159" s="319"/>
      <c r="AI159" s="327"/>
      <c r="AJ159" s="220"/>
      <c r="AK159" s="220"/>
      <c r="AL159" s="328"/>
      <c r="AM159" s="327"/>
      <c r="AN159" s="220"/>
      <c r="AO159" s="220"/>
      <c r="AP159" s="328"/>
      <c r="AQ159" s="322"/>
      <c r="AR159" s="269"/>
      <c r="AS159" s="269"/>
      <c r="AT159" s="323"/>
    </row>
    <row r="160" spans="31:46" ht="12">
      <c r="AE160" s="318"/>
      <c r="AF160" s="261"/>
      <c r="AG160" s="261"/>
      <c r="AH160" s="319"/>
      <c r="AI160" s="327"/>
      <c r="AJ160" s="220"/>
      <c r="AK160" s="220"/>
      <c r="AL160" s="328"/>
      <c r="AM160" s="327"/>
      <c r="AN160" s="220"/>
      <c r="AO160" s="220"/>
      <c r="AP160" s="328"/>
      <c r="AQ160" s="322"/>
      <c r="AR160" s="269"/>
      <c r="AS160" s="269"/>
      <c r="AT160" s="323"/>
    </row>
    <row r="161" spans="31:46" ht="12">
      <c r="AE161" s="318"/>
      <c r="AF161" s="261"/>
      <c r="AG161" s="261"/>
      <c r="AH161" s="319"/>
      <c r="AI161" s="327"/>
      <c r="AJ161" s="220"/>
      <c r="AK161" s="220"/>
      <c r="AL161" s="328"/>
      <c r="AM161" s="327"/>
      <c r="AN161" s="220"/>
      <c r="AO161" s="220"/>
      <c r="AP161" s="328"/>
      <c r="AQ161" s="322"/>
      <c r="AR161" s="269"/>
      <c r="AS161" s="269"/>
      <c r="AT161" s="323"/>
    </row>
    <row r="162" spans="31:46" ht="12">
      <c r="AE162" s="318"/>
      <c r="AF162" s="261"/>
      <c r="AG162" s="261"/>
      <c r="AH162" s="319"/>
      <c r="AI162" s="327"/>
      <c r="AJ162" s="220"/>
      <c r="AK162" s="220"/>
      <c r="AL162" s="328"/>
      <c r="AM162" s="327"/>
      <c r="AN162" s="220"/>
      <c r="AO162" s="220"/>
      <c r="AP162" s="328"/>
      <c r="AQ162" s="322"/>
      <c r="AR162" s="269"/>
      <c r="AS162" s="269"/>
      <c r="AT162" s="323"/>
    </row>
    <row r="163" spans="31:46" ht="12">
      <c r="AE163" s="318"/>
      <c r="AF163" s="261"/>
      <c r="AG163" s="261"/>
      <c r="AH163" s="319"/>
      <c r="AI163" s="327"/>
      <c r="AJ163" s="220"/>
      <c r="AK163" s="220"/>
      <c r="AL163" s="328"/>
      <c r="AM163" s="327"/>
      <c r="AN163" s="220"/>
      <c r="AO163" s="220"/>
      <c r="AP163" s="328"/>
      <c r="AQ163" s="322"/>
      <c r="AR163" s="269"/>
      <c r="AS163" s="269"/>
      <c r="AT163" s="323"/>
    </row>
    <row r="164" spans="31:46" ht="12">
      <c r="AE164" s="318"/>
      <c r="AF164" s="261"/>
      <c r="AG164" s="261"/>
      <c r="AH164" s="319"/>
      <c r="AI164" s="327"/>
      <c r="AJ164" s="220"/>
      <c r="AK164" s="220"/>
      <c r="AL164" s="328"/>
      <c r="AM164" s="327"/>
      <c r="AN164" s="220"/>
      <c r="AO164" s="220"/>
      <c r="AP164" s="328"/>
      <c r="AQ164" s="322"/>
      <c r="AR164" s="269"/>
      <c r="AS164" s="269"/>
      <c r="AT164" s="323"/>
    </row>
    <row r="165" spans="31:46" ht="12">
      <c r="AE165" s="318"/>
      <c r="AF165" s="261"/>
      <c r="AG165" s="261"/>
      <c r="AH165" s="319"/>
      <c r="AI165" s="327"/>
      <c r="AJ165" s="220"/>
      <c r="AK165" s="220"/>
      <c r="AL165" s="328"/>
      <c r="AM165" s="327"/>
      <c r="AN165" s="220"/>
      <c r="AO165" s="220"/>
      <c r="AP165" s="328"/>
      <c r="AQ165" s="322"/>
      <c r="AR165" s="269"/>
      <c r="AS165" s="269"/>
      <c r="AT165" s="323"/>
    </row>
    <row r="166" spans="31:46" ht="12">
      <c r="AE166" s="318"/>
      <c r="AF166" s="261"/>
      <c r="AG166" s="261"/>
      <c r="AH166" s="319"/>
      <c r="AI166" s="327"/>
      <c r="AJ166" s="220"/>
      <c r="AK166" s="220"/>
      <c r="AL166" s="328"/>
      <c r="AM166" s="327"/>
      <c r="AN166" s="220"/>
      <c r="AO166" s="220"/>
      <c r="AP166" s="328"/>
      <c r="AQ166" s="322"/>
      <c r="AR166" s="269"/>
      <c r="AS166" s="269"/>
      <c r="AT166" s="323"/>
    </row>
    <row r="167" spans="31:46" ht="12">
      <c r="AE167" s="318"/>
      <c r="AF167" s="261"/>
      <c r="AG167" s="261"/>
      <c r="AH167" s="319"/>
      <c r="AI167" s="327"/>
      <c r="AJ167" s="220"/>
      <c r="AK167" s="220"/>
      <c r="AL167" s="328"/>
      <c r="AM167" s="327"/>
      <c r="AN167" s="220"/>
      <c r="AO167" s="220"/>
      <c r="AP167" s="328"/>
      <c r="AQ167" s="322"/>
      <c r="AR167" s="269"/>
      <c r="AS167" s="269"/>
      <c r="AT167" s="323"/>
    </row>
    <row r="168" spans="31:46" ht="12">
      <c r="AE168" s="318"/>
      <c r="AF168" s="261"/>
      <c r="AG168" s="261"/>
      <c r="AH168" s="319"/>
      <c r="AI168" s="327"/>
      <c r="AJ168" s="220"/>
      <c r="AK168" s="220"/>
      <c r="AL168" s="328"/>
      <c r="AM168" s="327"/>
      <c r="AN168" s="220"/>
      <c r="AO168" s="220"/>
      <c r="AP168" s="328"/>
      <c r="AQ168" s="322"/>
      <c r="AR168" s="269"/>
      <c r="AS168" s="269"/>
      <c r="AT168" s="323"/>
    </row>
    <row r="169" spans="31:46" ht="12">
      <c r="AE169" s="318"/>
      <c r="AF169" s="261"/>
      <c r="AG169" s="261"/>
      <c r="AH169" s="319"/>
      <c r="AI169" s="327"/>
      <c r="AJ169" s="220"/>
      <c r="AK169" s="220"/>
      <c r="AL169" s="328"/>
      <c r="AM169" s="327"/>
      <c r="AN169" s="220"/>
      <c r="AO169" s="220"/>
      <c r="AP169" s="328"/>
      <c r="AQ169" s="322"/>
      <c r="AR169" s="269"/>
      <c r="AS169" s="269"/>
      <c r="AT169" s="323"/>
    </row>
    <row r="170" spans="31:46" ht="12">
      <c r="AE170" s="318"/>
      <c r="AF170" s="261"/>
      <c r="AG170" s="261"/>
      <c r="AH170" s="319"/>
      <c r="AI170" s="327"/>
      <c r="AJ170" s="220"/>
      <c r="AK170" s="220"/>
      <c r="AL170" s="328"/>
      <c r="AM170" s="327"/>
      <c r="AN170" s="220"/>
      <c r="AO170" s="220"/>
      <c r="AP170" s="328"/>
      <c r="AQ170" s="322"/>
      <c r="AR170" s="269"/>
      <c r="AS170" s="269"/>
      <c r="AT170" s="323"/>
    </row>
    <row r="171" spans="31:46" ht="12">
      <c r="AE171" s="318"/>
      <c r="AF171" s="261"/>
      <c r="AG171" s="261"/>
      <c r="AH171" s="319"/>
      <c r="AI171" s="327"/>
      <c r="AJ171" s="220"/>
      <c r="AK171" s="220"/>
      <c r="AL171" s="328"/>
      <c r="AM171" s="327"/>
      <c r="AN171" s="220"/>
      <c r="AO171" s="220"/>
      <c r="AP171" s="328"/>
      <c r="AQ171" s="322"/>
      <c r="AR171" s="269"/>
      <c r="AS171" s="269"/>
      <c r="AT171" s="323"/>
    </row>
    <row r="172" spans="31:46" ht="12">
      <c r="AE172" s="318"/>
      <c r="AF172" s="261"/>
      <c r="AG172" s="261"/>
      <c r="AH172" s="319"/>
      <c r="AI172" s="327"/>
      <c r="AJ172" s="220"/>
      <c r="AK172" s="220"/>
      <c r="AL172" s="328"/>
      <c r="AM172" s="327"/>
      <c r="AN172" s="220"/>
      <c r="AO172" s="220"/>
      <c r="AP172" s="328"/>
      <c r="AQ172" s="322"/>
      <c r="AR172" s="269"/>
      <c r="AS172" s="269"/>
      <c r="AT172" s="323"/>
    </row>
    <row r="173" spans="31:46" ht="12">
      <c r="AE173" s="318"/>
      <c r="AF173" s="261"/>
      <c r="AG173" s="261"/>
      <c r="AH173" s="319"/>
      <c r="AI173" s="327"/>
      <c r="AJ173" s="220"/>
      <c r="AK173" s="220"/>
      <c r="AL173" s="328"/>
      <c r="AM173" s="327"/>
      <c r="AN173" s="220"/>
      <c r="AO173" s="220"/>
      <c r="AP173" s="328"/>
      <c r="AQ173" s="322"/>
      <c r="AR173" s="269"/>
      <c r="AS173" s="269"/>
      <c r="AT173" s="323"/>
    </row>
    <row r="174" spans="31:46" ht="12">
      <c r="AE174" s="318"/>
      <c r="AF174" s="261"/>
      <c r="AG174" s="261"/>
      <c r="AH174" s="319"/>
      <c r="AI174" s="327"/>
      <c r="AJ174" s="220"/>
      <c r="AK174" s="220"/>
      <c r="AL174" s="328"/>
      <c r="AM174" s="327"/>
      <c r="AN174" s="220"/>
      <c r="AO174" s="220"/>
      <c r="AP174" s="328"/>
      <c r="AQ174" s="322"/>
      <c r="AR174" s="269"/>
      <c r="AS174" s="269"/>
      <c r="AT174" s="323"/>
    </row>
    <row r="175" spans="31:46" ht="12">
      <c r="AE175" s="318"/>
      <c r="AF175" s="261"/>
      <c r="AG175" s="261"/>
      <c r="AH175" s="319"/>
      <c r="AI175" s="327"/>
      <c r="AJ175" s="220"/>
      <c r="AK175" s="220"/>
      <c r="AL175" s="328"/>
      <c r="AM175" s="327"/>
      <c r="AN175" s="220"/>
      <c r="AO175" s="220"/>
      <c r="AP175" s="328"/>
      <c r="AQ175" s="322"/>
      <c r="AR175" s="269"/>
      <c r="AS175" s="269"/>
      <c r="AT175" s="323"/>
    </row>
    <row r="176" spans="31:46" ht="12">
      <c r="AE176" s="318"/>
      <c r="AF176" s="261"/>
      <c r="AG176" s="261"/>
      <c r="AH176" s="319"/>
      <c r="AI176" s="327"/>
      <c r="AJ176" s="220"/>
      <c r="AK176" s="220"/>
      <c r="AL176" s="328"/>
      <c r="AM176" s="327"/>
      <c r="AN176" s="220"/>
      <c r="AO176" s="220"/>
      <c r="AP176" s="328"/>
      <c r="AQ176" s="322"/>
      <c r="AR176" s="269"/>
      <c r="AS176" s="269"/>
      <c r="AT176" s="323"/>
    </row>
  </sheetData>
  <mergeCells count="791">
    <mergeCell ref="AI19:AL19"/>
    <mergeCell ref="AM19:AP19"/>
    <mergeCell ref="AQ19:AT19"/>
    <mergeCell ref="I19:K19"/>
    <mergeCell ref="M19:N19"/>
    <mergeCell ref="Y19:Z19"/>
    <mergeCell ref="AE19:AH19"/>
    <mergeCell ref="AI17:AL17"/>
    <mergeCell ref="AM17:AP17"/>
    <mergeCell ref="AQ17:AT17"/>
    <mergeCell ref="I18:K18"/>
    <mergeCell ref="M18:N18"/>
    <mergeCell ref="Y18:Z18"/>
    <mergeCell ref="AE18:AH18"/>
    <mergeCell ref="AI18:AL18"/>
    <mergeCell ref="AM18:AP18"/>
    <mergeCell ref="AQ18:AT18"/>
    <mergeCell ref="I17:K17"/>
    <mergeCell ref="M17:N17"/>
    <mergeCell ref="Y17:Z17"/>
    <mergeCell ref="AE17:AH17"/>
    <mergeCell ref="AE16:AH16"/>
    <mergeCell ref="AI16:AL16"/>
    <mergeCell ref="AM16:AP16"/>
    <mergeCell ref="AQ16:AT16"/>
    <mergeCell ref="AQ61:AT61"/>
    <mergeCell ref="E61:G61"/>
    <mergeCell ref="AE61:AH61"/>
    <mergeCell ref="AI61:AL61"/>
    <mergeCell ref="AM61:AP61"/>
    <mergeCell ref="AE48:AH48"/>
    <mergeCell ref="E59:G59"/>
    <mergeCell ref="AQ54:AT54"/>
    <mergeCell ref="AQ55:AT55"/>
    <mergeCell ref="AM48:AP48"/>
    <mergeCell ref="AI48:AL48"/>
    <mergeCell ref="AE58:AH58"/>
    <mergeCell ref="AM58:AP58"/>
    <mergeCell ref="AI57:AL57"/>
    <mergeCell ref="I53:K53"/>
    <mergeCell ref="Y45:Z45"/>
    <mergeCell ref="Y46:Z46"/>
    <mergeCell ref="Y48:Z48"/>
    <mergeCell ref="I51:K51"/>
    <mergeCell ref="Y51:Z51"/>
    <mergeCell ref="I45:K45"/>
    <mergeCell ref="I46:K46"/>
    <mergeCell ref="H47:K47"/>
    <mergeCell ref="I48:K48"/>
    <mergeCell ref="A1:AD1"/>
    <mergeCell ref="E108:G108"/>
    <mergeCell ref="E107:G107"/>
    <mergeCell ref="O102:Q102"/>
    <mergeCell ref="Y102:Z102"/>
    <mergeCell ref="O103:Q103"/>
    <mergeCell ref="Y103:Z103"/>
    <mergeCell ref="Y89:Z89"/>
    <mergeCell ref="Y86:Z86"/>
    <mergeCell ref="I106:K106"/>
    <mergeCell ref="AQ93:AT93"/>
    <mergeCell ref="AQ99:AT99"/>
    <mergeCell ref="AQ104:AT104"/>
    <mergeCell ref="AU1:AY1"/>
    <mergeCell ref="AQ6:AT6"/>
    <mergeCell ref="AQ2:AT2"/>
    <mergeCell ref="AQ90:AT90"/>
    <mergeCell ref="AQ57:AT57"/>
    <mergeCell ref="AQ53:AT53"/>
    <mergeCell ref="AQ48:AT48"/>
    <mergeCell ref="AI85:AL85"/>
    <mergeCell ref="AM85:AP85"/>
    <mergeCell ref="AQ85:AT85"/>
    <mergeCell ref="AQ51:AT51"/>
    <mergeCell ref="AI51:AL51"/>
    <mergeCell ref="AM51:AP51"/>
    <mergeCell ref="AM57:AP57"/>
    <mergeCell ref="AM53:AP53"/>
    <mergeCell ref="AM56:AP56"/>
    <mergeCell ref="AI58:AL58"/>
    <mergeCell ref="I95:K95"/>
    <mergeCell ref="O95:Q95"/>
    <mergeCell ref="Y95:Z95"/>
    <mergeCell ref="I96:K96"/>
    <mergeCell ref="Y106:Z106"/>
    <mergeCell ref="I102:K102"/>
    <mergeCell ref="I103:K103"/>
    <mergeCell ref="O101:Q101"/>
    <mergeCell ref="Y101:Z101"/>
    <mergeCell ref="AE85:AH85"/>
    <mergeCell ref="Y83:Z83"/>
    <mergeCell ref="Y84:Z84"/>
    <mergeCell ref="Y68:Z68"/>
    <mergeCell ref="Y70:Z70"/>
    <mergeCell ref="Y71:Z71"/>
    <mergeCell ref="Y73:Z73"/>
    <mergeCell ref="AE84:AH84"/>
    <mergeCell ref="AE82:AH82"/>
    <mergeCell ref="AE80:AH80"/>
    <mergeCell ref="Y63:Z63"/>
    <mergeCell ref="I101:K101"/>
    <mergeCell ref="I97:K97"/>
    <mergeCell ref="O97:Q97"/>
    <mergeCell ref="Y97:Z97"/>
    <mergeCell ref="O96:Q96"/>
    <mergeCell ref="Y96:Z96"/>
    <mergeCell ref="I92:K92"/>
    <mergeCell ref="O92:Q92"/>
    <mergeCell ref="Y92:Z92"/>
    <mergeCell ref="Y88:Z88"/>
    <mergeCell ref="K81:L81"/>
    <mergeCell ref="Y87:Z87"/>
    <mergeCell ref="I89:K89"/>
    <mergeCell ref="O86:Q86"/>
    <mergeCell ref="O87:Q87"/>
    <mergeCell ref="O88:Q88"/>
    <mergeCell ref="O89:Q89"/>
    <mergeCell ref="O81:P81"/>
    <mergeCell ref="I83:K83"/>
    <mergeCell ref="O83:Q83"/>
    <mergeCell ref="I84:K84"/>
    <mergeCell ref="O84:Q84"/>
    <mergeCell ref="S79:T79"/>
    <mergeCell ref="W79:X79"/>
    <mergeCell ref="Y74:Z74"/>
    <mergeCell ref="O80:P80"/>
    <mergeCell ref="I68:K68"/>
    <mergeCell ref="I71:K71"/>
    <mergeCell ref="I74:K74"/>
    <mergeCell ref="E76:G76"/>
    <mergeCell ref="Y64:Z64"/>
    <mergeCell ref="Y65:Z65"/>
    <mergeCell ref="Y67:Z67"/>
    <mergeCell ref="I65:K65"/>
    <mergeCell ref="Y62:Z62"/>
    <mergeCell ref="I58:K58"/>
    <mergeCell ref="Q58:R58"/>
    <mergeCell ref="Y58:Z58"/>
    <mergeCell ref="T58:V58"/>
    <mergeCell ref="AE56:AH56"/>
    <mergeCell ref="Y52:Z52"/>
    <mergeCell ref="Y53:Z53"/>
    <mergeCell ref="P53:Q53"/>
    <mergeCell ref="I57:K57"/>
    <mergeCell ref="Y56:Z56"/>
    <mergeCell ref="Y57:Z57"/>
    <mergeCell ref="T57:V57"/>
    <mergeCell ref="Q57:R57"/>
    <mergeCell ref="I52:K52"/>
    <mergeCell ref="Y47:Z47"/>
    <mergeCell ref="I50:K50"/>
    <mergeCell ref="Y49:Z49"/>
    <mergeCell ref="Y50:Z50"/>
    <mergeCell ref="P51:Q51"/>
    <mergeCell ref="P52:Q52"/>
    <mergeCell ref="AE176:AH176"/>
    <mergeCell ref="AI176:AL176"/>
    <mergeCell ref="AM176:AP176"/>
    <mergeCell ref="AQ176:AT176"/>
    <mergeCell ref="AE175:AH175"/>
    <mergeCell ref="AI175:AL175"/>
    <mergeCell ref="AM175:AP175"/>
    <mergeCell ref="AQ175:AT175"/>
    <mergeCell ref="AE174:AH174"/>
    <mergeCell ref="AI174:AL174"/>
    <mergeCell ref="AM174:AP174"/>
    <mergeCell ref="AQ174:AT174"/>
    <mergeCell ref="AE173:AH173"/>
    <mergeCell ref="AI173:AL173"/>
    <mergeCell ref="AM173:AP173"/>
    <mergeCell ref="AQ173:AT173"/>
    <mergeCell ref="AE172:AH172"/>
    <mergeCell ref="AI172:AL172"/>
    <mergeCell ref="AM172:AP172"/>
    <mergeCell ref="AQ172:AT172"/>
    <mergeCell ref="AE171:AH171"/>
    <mergeCell ref="AI171:AL171"/>
    <mergeCell ref="AM171:AP171"/>
    <mergeCell ref="AQ171:AT171"/>
    <mergeCell ref="AE170:AH170"/>
    <mergeCell ref="AI170:AL170"/>
    <mergeCell ref="AM170:AP170"/>
    <mergeCell ref="AQ170:AT170"/>
    <mergeCell ref="AE169:AH169"/>
    <mergeCell ref="AI169:AL169"/>
    <mergeCell ref="AM169:AP169"/>
    <mergeCell ref="AQ169:AT169"/>
    <mergeCell ref="AE168:AH168"/>
    <mergeCell ref="AI168:AL168"/>
    <mergeCell ref="AM168:AP168"/>
    <mergeCell ref="AQ168:AT168"/>
    <mergeCell ref="AE167:AH167"/>
    <mergeCell ref="AI167:AL167"/>
    <mergeCell ref="AM167:AP167"/>
    <mergeCell ref="AQ167:AT167"/>
    <mergeCell ref="AE166:AH166"/>
    <mergeCell ref="AI166:AL166"/>
    <mergeCell ref="AM166:AP166"/>
    <mergeCell ref="AQ166:AT166"/>
    <mergeCell ref="AE165:AH165"/>
    <mergeCell ref="AI165:AL165"/>
    <mergeCell ref="AM165:AP165"/>
    <mergeCell ref="AQ165:AT165"/>
    <mergeCell ref="AE164:AH164"/>
    <mergeCell ref="AI164:AL164"/>
    <mergeCell ref="AM164:AP164"/>
    <mergeCell ref="AQ164:AT164"/>
    <mergeCell ref="AE163:AH163"/>
    <mergeCell ref="AI163:AL163"/>
    <mergeCell ref="AM163:AP163"/>
    <mergeCell ref="AQ163:AT163"/>
    <mergeCell ref="AE162:AH162"/>
    <mergeCell ref="AI162:AL162"/>
    <mergeCell ref="AM162:AP162"/>
    <mergeCell ref="AQ162:AT162"/>
    <mergeCell ref="AE161:AH161"/>
    <mergeCell ref="AI161:AL161"/>
    <mergeCell ref="AM161:AP161"/>
    <mergeCell ref="AQ161:AT161"/>
    <mergeCell ref="AE160:AH160"/>
    <mergeCell ref="AI160:AL160"/>
    <mergeCell ref="AM160:AP160"/>
    <mergeCell ref="AQ160:AT160"/>
    <mergeCell ref="AE159:AH159"/>
    <mergeCell ref="AI159:AL159"/>
    <mergeCell ref="AM159:AP159"/>
    <mergeCell ref="AQ159:AT159"/>
    <mergeCell ref="AE158:AH158"/>
    <mergeCell ref="AI158:AL158"/>
    <mergeCell ref="AM158:AP158"/>
    <mergeCell ref="AQ158:AT158"/>
    <mergeCell ref="AE157:AH157"/>
    <mergeCell ref="AI157:AL157"/>
    <mergeCell ref="AM157:AP157"/>
    <mergeCell ref="AQ157:AT157"/>
    <mergeCell ref="AE156:AH156"/>
    <mergeCell ref="AI156:AL156"/>
    <mergeCell ref="AM156:AP156"/>
    <mergeCell ref="AQ156:AT156"/>
    <mergeCell ref="AE155:AH155"/>
    <mergeCell ref="AI155:AL155"/>
    <mergeCell ref="AM155:AP155"/>
    <mergeCell ref="AQ155:AT155"/>
    <mergeCell ref="AE154:AH154"/>
    <mergeCell ref="AI154:AL154"/>
    <mergeCell ref="AM154:AP154"/>
    <mergeCell ref="AQ154:AT154"/>
    <mergeCell ref="AE153:AH153"/>
    <mergeCell ref="AI153:AL153"/>
    <mergeCell ref="AM153:AP153"/>
    <mergeCell ref="AQ153:AT153"/>
    <mergeCell ref="AE152:AH152"/>
    <mergeCell ref="AI152:AL152"/>
    <mergeCell ref="AM152:AP152"/>
    <mergeCell ref="AQ152:AT152"/>
    <mergeCell ref="AE151:AH151"/>
    <mergeCell ref="AI151:AL151"/>
    <mergeCell ref="AM151:AP151"/>
    <mergeCell ref="AQ151:AT151"/>
    <mergeCell ref="AE150:AH150"/>
    <mergeCell ref="AI150:AL150"/>
    <mergeCell ref="AM150:AP150"/>
    <mergeCell ref="AQ150:AT150"/>
    <mergeCell ref="AE149:AH149"/>
    <mergeCell ref="AI149:AL149"/>
    <mergeCell ref="AM149:AP149"/>
    <mergeCell ref="AQ149:AT149"/>
    <mergeCell ref="AE148:AH148"/>
    <mergeCell ref="AI148:AL148"/>
    <mergeCell ref="AM148:AP148"/>
    <mergeCell ref="AQ148:AT148"/>
    <mergeCell ref="AE147:AH147"/>
    <mergeCell ref="AI147:AL147"/>
    <mergeCell ref="AM147:AP147"/>
    <mergeCell ref="AQ147:AT147"/>
    <mergeCell ref="AE146:AH146"/>
    <mergeCell ref="AI146:AL146"/>
    <mergeCell ref="AM146:AP146"/>
    <mergeCell ref="AQ146:AT146"/>
    <mergeCell ref="AE145:AH145"/>
    <mergeCell ref="AI145:AL145"/>
    <mergeCell ref="AM145:AP145"/>
    <mergeCell ref="AQ145:AT145"/>
    <mergeCell ref="AE144:AH144"/>
    <mergeCell ref="AI144:AL144"/>
    <mergeCell ref="AM144:AP144"/>
    <mergeCell ref="AQ144:AT144"/>
    <mergeCell ref="AE143:AH143"/>
    <mergeCell ref="AI143:AL143"/>
    <mergeCell ref="AM143:AP143"/>
    <mergeCell ref="AQ143:AT143"/>
    <mergeCell ref="AE142:AH142"/>
    <mergeCell ref="AI142:AL142"/>
    <mergeCell ref="AM142:AP142"/>
    <mergeCell ref="AQ142:AT142"/>
    <mergeCell ref="AE141:AH141"/>
    <mergeCell ref="AI141:AL141"/>
    <mergeCell ref="AM141:AP141"/>
    <mergeCell ref="AQ141:AT141"/>
    <mergeCell ref="AE140:AH140"/>
    <mergeCell ref="AI140:AL140"/>
    <mergeCell ref="AM140:AP140"/>
    <mergeCell ref="AQ140:AT140"/>
    <mergeCell ref="AE139:AH139"/>
    <mergeCell ref="AI139:AL139"/>
    <mergeCell ref="AM139:AP139"/>
    <mergeCell ref="AQ139:AT139"/>
    <mergeCell ref="AE138:AH138"/>
    <mergeCell ref="AI138:AL138"/>
    <mergeCell ref="AM138:AP138"/>
    <mergeCell ref="AQ138:AT138"/>
    <mergeCell ref="AE137:AH137"/>
    <mergeCell ref="AI137:AL137"/>
    <mergeCell ref="AM137:AP137"/>
    <mergeCell ref="AQ137:AT137"/>
    <mergeCell ref="AE136:AH136"/>
    <mergeCell ref="AI136:AL136"/>
    <mergeCell ref="AM136:AP136"/>
    <mergeCell ref="AQ136:AT136"/>
    <mergeCell ref="AE135:AH135"/>
    <mergeCell ref="AI135:AL135"/>
    <mergeCell ref="AM135:AP135"/>
    <mergeCell ref="AQ135:AT135"/>
    <mergeCell ref="AE134:AH134"/>
    <mergeCell ref="AI134:AL134"/>
    <mergeCell ref="AM134:AP134"/>
    <mergeCell ref="AQ134:AT134"/>
    <mergeCell ref="AE133:AH133"/>
    <mergeCell ref="AI133:AL133"/>
    <mergeCell ref="AM133:AP133"/>
    <mergeCell ref="AQ133:AT133"/>
    <mergeCell ref="AE132:AH132"/>
    <mergeCell ref="AI132:AL132"/>
    <mergeCell ref="AM132:AP132"/>
    <mergeCell ref="AQ132:AT132"/>
    <mergeCell ref="AE131:AH131"/>
    <mergeCell ref="AI131:AL131"/>
    <mergeCell ref="AM131:AP131"/>
    <mergeCell ref="AQ131:AT131"/>
    <mergeCell ref="AE130:AH130"/>
    <mergeCell ref="AI130:AL130"/>
    <mergeCell ref="AM130:AP130"/>
    <mergeCell ref="AQ130:AT130"/>
    <mergeCell ref="AE129:AH129"/>
    <mergeCell ref="AI129:AL129"/>
    <mergeCell ref="AM129:AP129"/>
    <mergeCell ref="AQ129:AT129"/>
    <mergeCell ref="AE128:AH128"/>
    <mergeCell ref="AI128:AL128"/>
    <mergeCell ref="AM128:AP128"/>
    <mergeCell ref="AQ128:AT128"/>
    <mergeCell ref="AE127:AH127"/>
    <mergeCell ref="AI127:AL127"/>
    <mergeCell ref="AM127:AP127"/>
    <mergeCell ref="AQ127:AT127"/>
    <mergeCell ref="AE126:AH126"/>
    <mergeCell ref="AI126:AL126"/>
    <mergeCell ref="AM126:AP126"/>
    <mergeCell ref="AQ126:AT126"/>
    <mergeCell ref="AE125:AH125"/>
    <mergeCell ref="AI125:AL125"/>
    <mergeCell ref="AM125:AP125"/>
    <mergeCell ref="AQ125:AT125"/>
    <mergeCell ref="AE124:AH124"/>
    <mergeCell ref="AI124:AL124"/>
    <mergeCell ref="AM124:AP124"/>
    <mergeCell ref="AQ124:AT124"/>
    <mergeCell ref="AE123:AH123"/>
    <mergeCell ref="AI123:AL123"/>
    <mergeCell ref="AM123:AP123"/>
    <mergeCell ref="AQ123:AT123"/>
    <mergeCell ref="AE122:AH122"/>
    <mergeCell ref="AI122:AL122"/>
    <mergeCell ref="AM122:AP122"/>
    <mergeCell ref="AQ122:AT122"/>
    <mergeCell ref="AE121:AH121"/>
    <mergeCell ref="AI121:AL121"/>
    <mergeCell ref="AM121:AP121"/>
    <mergeCell ref="AQ121:AT121"/>
    <mergeCell ref="AE120:AH120"/>
    <mergeCell ref="AI120:AL120"/>
    <mergeCell ref="AM120:AP120"/>
    <mergeCell ref="AQ120:AT120"/>
    <mergeCell ref="AE119:AH119"/>
    <mergeCell ref="AI119:AL119"/>
    <mergeCell ref="AM119:AP119"/>
    <mergeCell ref="AQ119:AT119"/>
    <mergeCell ref="AE118:AH118"/>
    <mergeCell ref="AI118:AL118"/>
    <mergeCell ref="AM118:AP118"/>
    <mergeCell ref="AQ118:AT118"/>
    <mergeCell ref="AE117:AH117"/>
    <mergeCell ref="AI117:AL117"/>
    <mergeCell ref="AM117:AP117"/>
    <mergeCell ref="AQ117:AT117"/>
    <mergeCell ref="AE116:AH116"/>
    <mergeCell ref="AI116:AL116"/>
    <mergeCell ref="AM116:AP116"/>
    <mergeCell ref="AQ116:AT116"/>
    <mergeCell ref="AE115:AH115"/>
    <mergeCell ref="AI115:AL115"/>
    <mergeCell ref="AM115:AP115"/>
    <mergeCell ref="AQ115:AT115"/>
    <mergeCell ref="AE114:AH114"/>
    <mergeCell ref="AI114:AL114"/>
    <mergeCell ref="AM114:AP114"/>
    <mergeCell ref="AQ114:AT114"/>
    <mergeCell ref="AE113:AH113"/>
    <mergeCell ref="AI113:AL113"/>
    <mergeCell ref="AM113:AP113"/>
    <mergeCell ref="AQ113:AT113"/>
    <mergeCell ref="AE109:AH109"/>
    <mergeCell ref="AI109:AL109"/>
    <mergeCell ref="AM109:AP109"/>
    <mergeCell ref="AQ109:AT109"/>
    <mergeCell ref="AE108:AH108"/>
    <mergeCell ref="AI108:AL108"/>
    <mergeCell ref="AM108:AP108"/>
    <mergeCell ref="AQ108:AT108"/>
    <mergeCell ref="AE107:AH107"/>
    <mergeCell ref="AI107:AL107"/>
    <mergeCell ref="AM107:AP107"/>
    <mergeCell ref="AQ107:AT107"/>
    <mergeCell ref="AE106:AH106"/>
    <mergeCell ref="AI106:AL106"/>
    <mergeCell ref="AM106:AP106"/>
    <mergeCell ref="AQ106:AT106"/>
    <mergeCell ref="AE105:AH105"/>
    <mergeCell ref="AI105:AL105"/>
    <mergeCell ref="AM105:AP105"/>
    <mergeCell ref="AQ105:AT105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I101:AL101"/>
    <mergeCell ref="AM101:AP101"/>
    <mergeCell ref="AQ101:AT101"/>
    <mergeCell ref="AE100:AH100"/>
    <mergeCell ref="AI100:AL100"/>
    <mergeCell ref="AM100:AP100"/>
    <mergeCell ref="AQ100:AT100"/>
    <mergeCell ref="AE101:AH101"/>
    <mergeCell ref="AI98:AL98"/>
    <mergeCell ref="AM98:AP98"/>
    <mergeCell ref="AQ98:AT98"/>
    <mergeCell ref="AE97:AH97"/>
    <mergeCell ref="AI97:AL97"/>
    <mergeCell ref="AM97:AP97"/>
    <mergeCell ref="AQ97:AT97"/>
    <mergeCell ref="AE98:AH98"/>
    <mergeCell ref="AE96:AH96"/>
    <mergeCell ref="AI96:AL96"/>
    <mergeCell ref="AM96:AP96"/>
    <mergeCell ref="AQ96:AT96"/>
    <mergeCell ref="AE95:AH95"/>
    <mergeCell ref="AI95:AL95"/>
    <mergeCell ref="AM95:AP95"/>
    <mergeCell ref="AQ95:AT95"/>
    <mergeCell ref="AE94:AH94"/>
    <mergeCell ref="AI94:AL94"/>
    <mergeCell ref="AM94:AP94"/>
    <mergeCell ref="AQ94:AT94"/>
    <mergeCell ref="AE92:AH92"/>
    <mergeCell ref="AI92:AL92"/>
    <mergeCell ref="AQ92:AT92"/>
    <mergeCell ref="AE91:AH91"/>
    <mergeCell ref="AI91:AL91"/>
    <mergeCell ref="AM92:AP92"/>
    <mergeCell ref="AQ91:AT91"/>
    <mergeCell ref="AM91:AP91"/>
    <mergeCell ref="AI89:AL89"/>
    <mergeCell ref="AM89:AP89"/>
    <mergeCell ref="AQ89:AT89"/>
    <mergeCell ref="AE88:AH88"/>
    <mergeCell ref="AI88:AL88"/>
    <mergeCell ref="AM88:AP88"/>
    <mergeCell ref="AQ88:AT88"/>
    <mergeCell ref="AE89:AH89"/>
    <mergeCell ref="AI87:AL87"/>
    <mergeCell ref="AM87:AP87"/>
    <mergeCell ref="AQ87:AT87"/>
    <mergeCell ref="AE86:AH86"/>
    <mergeCell ref="AI86:AL86"/>
    <mergeCell ref="AM86:AP86"/>
    <mergeCell ref="AQ86:AT86"/>
    <mergeCell ref="AE87:AH87"/>
    <mergeCell ref="AI84:AL84"/>
    <mergeCell ref="AM84:AP84"/>
    <mergeCell ref="AQ84:AT84"/>
    <mergeCell ref="AE83:AH83"/>
    <mergeCell ref="AI83:AL83"/>
    <mergeCell ref="AM83:AP83"/>
    <mergeCell ref="AQ83:AT83"/>
    <mergeCell ref="AI82:AL82"/>
    <mergeCell ref="AM82:AP82"/>
    <mergeCell ref="AQ82:AT82"/>
    <mergeCell ref="AE81:AH81"/>
    <mergeCell ref="AI81:AL81"/>
    <mergeCell ref="AM81:AP81"/>
    <mergeCell ref="AQ81:AT81"/>
    <mergeCell ref="AI80:AL80"/>
    <mergeCell ref="AM80:AP80"/>
    <mergeCell ref="AQ80:AT80"/>
    <mergeCell ref="AE79:AH79"/>
    <mergeCell ref="AI79:AL79"/>
    <mergeCell ref="AM79:AP79"/>
    <mergeCell ref="AQ79:AT79"/>
    <mergeCell ref="AE78:AH78"/>
    <mergeCell ref="AI78:AL78"/>
    <mergeCell ref="AM78:AP78"/>
    <mergeCell ref="AQ78:AT78"/>
    <mergeCell ref="AE77:AH77"/>
    <mergeCell ref="AI77:AL77"/>
    <mergeCell ref="AM77:AP77"/>
    <mergeCell ref="AQ77:AT77"/>
    <mergeCell ref="AE76:AH76"/>
    <mergeCell ref="AI76:AL76"/>
    <mergeCell ref="AM76:AP76"/>
    <mergeCell ref="AQ76:AT76"/>
    <mergeCell ref="AE75:AH75"/>
    <mergeCell ref="AI75:AL75"/>
    <mergeCell ref="AM75:AP75"/>
    <mergeCell ref="AQ75:AT75"/>
    <mergeCell ref="AE74:AH74"/>
    <mergeCell ref="AI74:AL74"/>
    <mergeCell ref="AM74:AP74"/>
    <mergeCell ref="AQ74:AT74"/>
    <mergeCell ref="AE73:AH73"/>
    <mergeCell ref="AI73:AL73"/>
    <mergeCell ref="AM73:AP73"/>
    <mergeCell ref="AQ73:AT73"/>
    <mergeCell ref="AE71:AH71"/>
    <mergeCell ref="AI71:AL71"/>
    <mergeCell ref="AM71:AP71"/>
    <mergeCell ref="AQ71:AT71"/>
    <mergeCell ref="AE70:AH70"/>
    <mergeCell ref="AI70:AL70"/>
    <mergeCell ref="AM70:AP70"/>
    <mergeCell ref="AQ70:AT70"/>
    <mergeCell ref="AE68:AH68"/>
    <mergeCell ref="AI68:AL68"/>
    <mergeCell ref="AM68:AP68"/>
    <mergeCell ref="AQ68:AT68"/>
    <mergeCell ref="AE67:AH67"/>
    <mergeCell ref="AI67:AL67"/>
    <mergeCell ref="AM67:AP67"/>
    <mergeCell ref="AQ67:AT67"/>
    <mergeCell ref="AE65:AH65"/>
    <mergeCell ref="AI65:AL65"/>
    <mergeCell ref="AM65:AP65"/>
    <mergeCell ref="AQ65:AT65"/>
    <mergeCell ref="AE64:AH64"/>
    <mergeCell ref="AI64:AL64"/>
    <mergeCell ref="AM64:AP64"/>
    <mergeCell ref="AQ64:AT64"/>
    <mergeCell ref="AE63:AH63"/>
    <mergeCell ref="AI63:AL63"/>
    <mergeCell ref="AM63:AP63"/>
    <mergeCell ref="AQ63:AT63"/>
    <mergeCell ref="AE62:AH62"/>
    <mergeCell ref="AI62:AL62"/>
    <mergeCell ref="AM62:AP62"/>
    <mergeCell ref="AQ62:AT62"/>
    <mergeCell ref="AE59:AH59"/>
    <mergeCell ref="AI59:AL59"/>
    <mergeCell ref="AM59:AP59"/>
    <mergeCell ref="AQ59:AT59"/>
    <mergeCell ref="AQ58:AT58"/>
    <mergeCell ref="AE52:AH52"/>
    <mergeCell ref="AI52:AL52"/>
    <mergeCell ref="AM52:AP52"/>
    <mergeCell ref="AQ52:AT52"/>
    <mergeCell ref="AE53:AH53"/>
    <mergeCell ref="AI53:AL53"/>
    <mergeCell ref="AI56:AL56"/>
    <mergeCell ref="AQ56:AT56"/>
    <mergeCell ref="AE57:AH57"/>
    <mergeCell ref="AM50:AP50"/>
    <mergeCell ref="AQ50:AT50"/>
    <mergeCell ref="AE49:AH49"/>
    <mergeCell ref="AI49:AL49"/>
    <mergeCell ref="AM49:AP49"/>
    <mergeCell ref="AQ49:AT49"/>
    <mergeCell ref="AE50:AH50"/>
    <mergeCell ref="AI50:AL50"/>
    <mergeCell ref="AI47:AL47"/>
    <mergeCell ref="AM47:AP47"/>
    <mergeCell ref="AQ47:AT47"/>
    <mergeCell ref="AE46:AH46"/>
    <mergeCell ref="AI46:AL46"/>
    <mergeCell ref="AM46:AP46"/>
    <mergeCell ref="AQ46:AT46"/>
    <mergeCell ref="AE47:AH47"/>
    <mergeCell ref="AE45:AH45"/>
    <mergeCell ref="AI45:AL45"/>
    <mergeCell ref="AM45:AP45"/>
    <mergeCell ref="AQ45:AT45"/>
    <mergeCell ref="AE44:AH44"/>
    <mergeCell ref="AI44:AL44"/>
    <mergeCell ref="AM44:AP44"/>
    <mergeCell ref="AQ44:AT44"/>
    <mergeCell ref="AE42:AH42"/>
    <mergeCell ref="AI42:AL42"/>
    <mergeCell ref="AM42:AP42"/>
    <mergeCell ref="AQ42:AT42"/>
    <mergeCell ref="AM39:AP39"/>
    <mergeCell ref="AE39:AH39"/>
    <mergeCell ref="AI39:AL39"/>
    <mergeCell ref="AQ39:AT39"/>
    <mergeCell ref="AM1:AP1"/>
    <mergeCell ref="AQ38:AT38"/>
    <mergeCell ref="AM38:AP38"/>
    <mergeCell ref="AE38:AH38"/>
    <mergeCell ref="AI38:AL38"/>
    <mergeCell ref="AQ36:AT36"/>
    <mergeCell ref="AE37:AH37"/>
    <mergeCell ref="AI37:AL37"/>
    <mergeCell ref="AQ37:AT37"/>
    <mergeCell ref="AM36:AP36"/>
    <mergeCell ref="AM37:AP37"/>
    <mergeCell ref="AE36:AH36"/>
    <mergeCell ref="AI36:AL36"/>
    <mergeCell ref="AQ34:AT34"/>
    <mergeCell ref="AE35:AH35"/>
    <mergeCell ref="AI35:AL35"/>
    <mergeCell ref="AQ35:AT35"/>
    <mergeCell ref="AM34:AP34"/>
    <mergeCell ref="AM35:AP35"/>
    <mergeCell ref="AE34:AH34"/>
    <mergeCell ref="AI34:AL34"/>
    <mergeCell ref="AE33:AH33"/>
    <mergeCell ref="AI33:AL33"/>
    <mergeCell ref="AQ33:AT33"/>
    <mergeCell ref="AM33:AP33"/>
    <mergeCell ref="AE31:AH31"/>
    <mergeCell ref="AI31:AL31"/>
    <mergeCell ref="AQ31:AT31"/>
    <mergeCell ref="AE32:AH32"/>
    <mergeCell ref="AI32:AL32"/>
    <mergeCell ref="AQ32:AT32"/>
    <mergeCell ref="AM31:AP31"/>
    <mergeCell ref="AM32:AP32"/>
    <mergeCell ref="AE29:AH29"/>
    <mergeCell ref="AI29:AL29"/>
    <mergeCell ref="AQ29:AT29"/>
    <mergeCell ref="AE30:AH30"/>
    <mergeCell ref="AI30:AL30"/>
    <mergeCell ref="AQ30:AT30"/>
    <mergeCell ref="AM29:AP29"/>
    <mergeCell ref="AM30:AP30"/>
    <mergeCell ref="AE27:AH27"/>
    <mergeCell ref="AI27:AL27"/>
    <mergeCell ref="AQ27:AT27"/>
    <mergeCell ref="AE28:AH28"/>
    <mergeCell ref="AI28:AL28"/>
    <mergeCell ref="AQ28:AT28"/>
    <mergeCell ref="AM27:AP27"/>
    <mergeCell ref="AM28:AP28"/>
    <mergeCell ref="AE26:AH26"/>
    <mergeCell ref="AI26:AL26"/>
    <mergeCell ref="AQ26:AT26"/>
    <mergeCell ref="AM26:AP26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E20:AH20"/>
    <mergeCell ref="AI20:AL20"/>
    <mergeCell ref="AQ20:AT20"/>
    <mergeCell ref="AE21:AH21"/>
    <mergeCell ref="AI21:AL21"/>
    <mergeCell ref="AQ21:AT21"/>
    <mergeCell ref="AM20:AP20"/>
    <mergeCell ref="AM21:AP21"/>
    <mergeCell ref="AE14:AH14"/>
    <mergeCell ref="AI14:AL14"/>
    <mergeCell ref="AQ14:AT14"/>
    <mergeCell ref="AM14:AP14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8:AH8"/>
    <mergeCell ref="AI8:AL8"/>
    <mergeCell ref="AQ8:AT8"/>
    <mergeCell ref="AE9:AH9"/>
    <mergeCell ref="AI9:AL9"/>
    <mergeCell ref="AQ9:AT9"/>
    <mergeCell ref="AM8:AP8"/>
    <mergeCell ref="AM9:AP9"/>
    <mergeCell ref="AE7:AH7"/>
    <mergeCell ref="AI7:AL7"/>
    <mergeCell ref="AQ7:AT7"/>
    <mergeCell ref="AM7:AP7"/>
    <mergeCell ref="AM2:AP2"/>
    <mergeCell ref="AM3:AP3"/>
    <mergeCell ref="AM6:AP6"/>
    <mergeCell ref="AQ4:AT4"/>
    <mergeCell ref="AQ5:AT5"/>
    <mergeCell ref="AM5:AP5"/>
    <mergeCell ref="AM4:AP4"/>
    <mergeCell ref="AI6:AL6"/>
    <mergeCell ref="AE3:AH3"/>
    <mergeCell ref="AI3:AL3"/>
    <mergeCell ref="AQ3:AT3"/>
    <mergeCell ref="AE5:AH5"/>
    <mergeCell ref="AI5:AL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14:Z14"/>
    <mergeCell ref="Y20:Z20"/>
    <mergeCell ref="Y21:Z21"/>
    <mergeCell ref="Y30:Z30"/>
    <mergeCell ref="Y22:Z22"/>
    <mergeCell ref="Y23:Z23"/>
    <mergeCell ref="Y24:Z24"/>
    <mergeCell ref="AE40:AH40"/>
    <mergeCell ref="Y25:Z25"/>
    <mergeCell ref="Y26:Z26"/>
    <mergeCell ref="Y27:Z27"/>
    <mergeCell ref="Y28:Z28"/>
    <mergeCell ref="Y31:Z31"/>
    <mergeCell ref="Y32:Z32"/>
    <mergeCell ref="Y33:Z33"/>
    <mergeCell ref="Y34:Z34"/>
    <mergeCell ref="Y35:Z35"/>
    <mergeCell ref="AI40:AL40"/>
    <mergeCell ref="AM40:AP40"/>
    <mergeCell ref="AQ40:AT40"/>
    <mergeCell ref="I23:K23"/>
    <mergeCell ref="M23:N23"/>
    <mergeCell ref="I24:K24"/>
    <mergeCell ref="M24:N24"/>
    <mergeCell ref="Y29:Z29"/>
    <mergeCell ref="I27:K27"/>
    <mergeCell ref="M27:N27"/>
    <mergeCell ref="E40:J40"/>
    <mergeCell ref="I13:K13"/>
    <mergeCell ref="L9:M9"/>
    <mergeCell ref="Y7:Z7"/>
    <mergeCell ref="M13:N13"/>
    <mergeCell ref="Y13:Z13"/>
    <mergeCell ref="I14:K14"/>
    <mergeCell ref="M14:N14"/>
    <mergeCell ref="I22:K22"/>
    <mergeCell ref="M22:N22"/>
  </mergeCells>
  <printOptions horizont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68" r:id="rId1"/>
  <rowBreaks count="1" manualBreakCount="1">
    <brk id="61" max="5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J25" sqref="J25"/>
    </sheetView>
  </sheetViews>
  <sheetFormatPr defaultColWidth="9.140625" defaultRowHeight="12"/>
  <cols>
    <col min="1" max="1" width="15.7109375" style="2" customWidth="1"/>
    <col min="2" max="2" width="12.28125" style="2" customWidth="1"/>
    <col min="3" max="3" width="6.7109375" style="2" customWidth="1"/>
    <col min="4" max="4" width="10.28125" style="2" customWidth="1"/>
    <col min="5" max="5" width="10.7109375" style="2" customWidth="1"/>
    <col min="6" max="6" width="13.7109375" style="2" customWidth="1"/>
    <col min="7" max="7" width="10.7109375" style="2" customWidth="1"/>
    <col min="8" max="8" width="13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10.7109375" style="2" customWidth="1"/>
    <col min="14" max="54" width="2.7109375" style="2" customWidth="1"/>
    <col min="55" max="16384" width="9.140625" style="2" customWidth="1"/>
  </cols>
  <sheetData>
    <row r="1" ht="3" customHeight="1"/>
    <row r="2" spans="1:13" ht="6" customHeight="1">
      <c r="A2" s="160"/>
      <c r="B2" s="160"/>
      <c r="C2" s="160"/>
      <c r="D2" s="175"/>
      <c r="E2" s="160"/>
      <c r="F2" s="160"/>
      <c r="G2" s="160"/>
      <c r="H2" s="160"/>
      <c r="I2" s="160"/>
      <c r="J2" s="160"/>
      <c r="K2" s="160"/>
      <c r="L2" s="160"/>
      <c r="M2" s="160"/>
    </row>
    <row r="3" spans="4:13" ht="21.75" customHeight="1">
      <c r="D3" s="174"/>
      <c r="I3" s="161"/>
      <c r="M3" s="161" t="s">
        <v>471</v>
      </c>
    </row>
    <row r="4" spans="1:13" ht="24.75" customHeight="1">
      <c r="A4" s="365" t="s">
        <v>436</v>
      </c>
      <c r="B4" s="371" t="s">
        <v>437</v>
      </c>
      <c r="C4" s="371" t="s">
        <v>428</v>
      </c>
      <c r="D4" s="369" t="s">
        <v>429</v>
      </c>
      <c r="E4" s="371" t="s">
        <v>430</v>
      </c>
      <c r="F4" s="371"/>
      <c r="G4" s="371" t="s">
        <v>431</v>
      </c>
      <c r="H4" s="371"/>
      <c r="I4" s="371" t="s">
        <v>432</v>
      </c>
      <c r="J4" s="371"/>
      <c r="K4" s="371" t="s">
        <v>433</v>
      </c>
      <c r="L4" s="371"/>
      <c r="M4" s="367" t="s">
        <v>83</v>
      </c>
    </row>
    <row r="5" spans="1:13" ht="24.75" customHeight="1" thickBot="1">
      <c r="A5" s="366"/>
      <c r="B5" s="372"/>
      <c r="C5" s="372"/>
      <c r="D5" s="370"/>
      <c r="E5" s="162" t="s">
        <v>434</v>
      </c>
      <c r="F5" s="162" t="s">
        <v>435</v>
      </c>
      <c r="G5" s="162" t="s">
        <v>434</v>
      </c>
      <c r="H5" s="162" t="s">
        <v>435</v>
      </c>
      <c r="I5" s="162" t="s">
        <v>434</v>
      </c>
      <c r="J5" s="162" t="s">
        <v>435</v>
      </c>
      <c r="K5" s="162" t="s">
        <v>434</v>
      </c>
      <c r="L5" s="162" t="s">
        <v>435</v>
      </c>
      <c r="M5" s="368"/>
    </row>
    <row r="6" spans="1:13" ht="24.75" customHeight="1" thickTop="1">
      <c r="A6" s="163" t="s">
        <v>438</v>
      </c>
      <c r="B6" s="164" t="s">
        <v>457</v>
      </c>
      <c r="C6" s="164"/>
      <c r="D6" s="176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19.5" customHeight="1">
      <c r="A7" s="166" t="s">
        <v>439</v>
      </c>
      <c r="B7" s="170"/>
      <c r="C7" s="171"/>
      <c r="D7" s="172"/>
      <c r="E7" s="171"/>
      <c r="F7" s="182"/>
      <c r="G7" s="182"/>
      <c r="H7" s="182"/>
      <c r="I7" s="182"/>
      <c r="J7" s="182"/>
      <c r="K7" s="171"/>
      <c r="L7" s="173"/>
      <c r="M7" s="167"/>
    </row>
    <row r="8" spans="1:13" ht="19.5" customHeight="1">
      <c r="A8" s="150"/>
      <c r="B8" s="151" t="s">
        <v>440</v>
      </c>
      <c r="C8" s="151">
        <v>1</v>
      </c>
      <c r="D8" s="151" t="s">
        <v>441</v>
      </c>
      <c r="E8" s="168"/>
      <c r="F8" s="188">
        <v>87605</v>
      </c>
      <c r="G8" s="168"/>
      <c r="H8" s="188">
        <v>185957</v>
      </c>
      <c r="I8" s="168"/>
      <c r="J8" s="188">
        <v>57079</v>
      </c>
      <c r="K8" s="168"/>
      <c r="L8" s="152">
        <f>SUM(F8:J8)</f>
        <v>330641</v>
      </c>
      <c r="M8" s="149"/>
    </row>
    <row r="9" spans="1:13" ht="19.5" customHeight="1">
      <c r="A9" s="150"/>
      <c r="B9" s="151" t="s">
        <v>442</v>
      </c>
      <c r="C9" s="151">
        <v>1</v>
      </c>
      <c r="D9" s="151" t="s">
        <v>441</v>
      </c>
      <c r="E9" s="168"/>
      <c r="F9" s="188">
        <v>124531</v>
      </c>
      <c r="G9" s="168"/>
      <c r="H9" s="188">
        <v>278383</v>
      </c>
      <c r="I9" s="168"/>
      <c r="J9" s="188">
        <v>85618</v>
      </c>
      <c r="K9" s="168"/>
      <c r="L9" s="152">
        <f>SUM(F9:J9)</f>
        <v>488532</v>
      </c>
      <c r="M9" s="149"/>
    </row>
    <row r="10" spans="1:13" ht="19.5" customHeight="1">
      <c r="A10" s="150"/>
      <c r="B10" s="151" t="s">
        <v>443</v>
      </c>
      <c r="C10" s="151">
        <v>1</v>
      </c>
      <c r="D10" s="151" t="s">
        <v>441</v>
      </c>
      <c r="E10" s="168"/>
      <c r="F10" s="188">
        <v>161456</v>
      </c>
      <c r="G10" s="168"/>
      <c r="H10" s="188">
        <v>370809</v>
      </c>
      <c r="I10" s="168"/>
      <c r="J10" s="188">
        <v>114158</v>
      </c>
      <c r="K10" s="168"/>
      <c r="L10" s="152">
        <f>SUM(F10:J10)</f>
        <v>646423</v>
      </c>
      <c r="M10" s="149"/>
    </row>
    <row r="11" spans="1:13" ht="19.5" customHeight="1">
      <c r="A11" s="150"/>
      <c r="B11" s="151" t="s">
        <v>444</v>
      </c>
      <c r="C11" s="151">
        <v>1</v>
      </c>
      <c r="D11" s="151" t="s">
        <v>441</v>
      </c>
      <c r="E11" s="168"/>
      <c r="F11" s="188">
        <v>198382</v>
      </c>
      <c r="G11" s="168"/>
      <c r="H11" s="188">
        <v>463235</v>
      </c>
      <c r="I11" s="168"/>
      <c r="J11" s="188">
        <v>142697</v>
      </c>
      <c r="K11" s="168"/>
      <c r="L11" s="152">
        <f>SUM(F11:J11)</f>
        <v>804314</v>
      </c>
      <c r="M11" s="149"/>
    </row>
    <row r="12" spans="1:13" ht="19.5" customHeight="1">
      <c r="A12" s="150"/>
      <c r="B12" s="151" t="s">
        <v>445</v>
      </c>
      <c r="C12" s="151">
        <v>1</v>
      </c>
      <c r="D12" s="151" t="s">
        <v>441</v>
      </c>
      <c r="E12" s="168"/>
      <c r="F12" s="188">
        <v>235307</v>
      </c>
      <c r="G12" s="168"/>
      <c r="H12" s="188">
        <v>555661</v>
      </c>
      <c r="I12" s="168"/>
      <c r="J12" s="188">
        <v>174369</v>
      </c>
      <c r="K12" s="168"/>
      <c r="L12" s="152">
        <f>SUM(F12:J12)</f>
        <v>965337</v>
      </c>
      <c r="M12" s="149"/>
    </row>
    <row r="13" spans="1:13" ht="19.5" customHeight="1">
      <c r="A13" s="148" t="s">
        <v>446</v>
      </c>
      <c r="B13" s="157"/>
      <c r="C13" s="158"/>
      <c r="D13" s="158"/>
      <c r="E13" s="124"/>
      <c r="F13" s="183"/>
      <c r="G13" s="184"/>
      <c r="H13" s="183"/>
      <c r="I13" s="184"/>
      <c r="J13" s="183"/>
      <c r="K13" s="124"/>
      <c r="L13" s="159"/>
      <c r="M13" s="149"/>
    </row>
    <row r="14" spans="1:13" ht="19.5" customHeight="1">
      <c r="A14" s="150"/>
      <c r="B14" s="151" t="s">
        <v>440</v>
      </c>
      <c r="C14" s="151">
        <v>1</v>
      </c>
      <c r="D14" s="151" t="s">
        <v>441</v>
      </c>
      <c r="E14" s="168"/>
      <c r="F14" s="189">
        <v>87729</v>
      </c>
      <c r="G14" s="168"/>
      <c r="H14" s="189">
        <v>163756</v>
      </c>
      <c r="I14" s="168"/>
      <c r="J14" s="189">
        <v>51685</v>
      </c>
      <c r="K14" s="168"/>
      <c r="L14" s="152">
        <f>SUM(F14:J14)</f>
        <v>303170</v>
      </c>
      <c r="M14" s="149"/>
    </row>
    <row r="15" spans="1:13" ht="19.5" customHeight="1">
      <c r="A15" s="150"/>
      <c r="B15" s="151" t="s">
        <v>442</v>
      </c>
      <c r="C15" s="151">
        <v>1</v>
      </c>
      <c r="D15" s="151" t="s">
        <v>441</v>
      </c>
      <c r="E15" s="168"/>
      <c r="F15" s="188">
        <v>120217</v>
      </c>
      <c r="G15" s="168"/>
      <c r="H15" s="188">
        <v>245082</v>
      </c>
      <c r="I15" s="168"/>
      <c r="J15" s="188">
        <v>77527</v>
      </c>
      <c r="K15" s="168"/>
      <c r="L15" s="152">
        <f>SUM(F15:J15)</f>
        <v>442826</v>
      </c>
      <c r="M15" s="149"/>
    </row>
    <row r="16" spans="1:13" ht="19.5" customHeight="1">
      <c r="A16" s="150"/>
      <c r="B16" s="151" t="s">
        <v>443</v>
      </c>
      <c r="C16" s="151">
        <v>1</v>
      </c>
      <c r="D16" s="151" t="s">
        <v>441</v>
      </c>
      <c r="E16" s="168"/>
      <c r="F16" s="188">
        <v>155704</v>
      </c>
      <c r="G16" s="168"/>
      <c r="H16" s="188">
        <v>326407</v>
      </c>
      <c r="I16" s="168"/>
      <c r="J16" s="188">
        <v>103370</v>
      </c>
      <c r="K16" s="168"/>
      <c r="L16" s="152">
        <f>SUM(F16:J16)</f>
        <v>585481</v>
      </c>
      <c r="M16" s="149"/>
    </row>
    <row r="17" spans="1:13" ht="19.5" customHeight="1">
      <c r="A17" s="150"/>
      <c r="B17" s="151" t="s">
        <v>444</v>
      </c>
      <c r="C17" s="151">
        <v>1</v>
      </c>
      <c r="D17" s="151" t="s">
        <v>441</v>
      </c>
      <c r="E17" s="168"/>
      <c r="F17" s="188">
        <v>191192</v>
      </c>
      <c r="G17" s="168"/>
      <c r="H17" s="188">
        <v>407733</v>
      </c>
      <c r="I17" s="168"/>
      <c r="J17" s="188">
        <v>129212</v>
      </c>
      <c r="K17" s="168"/>
      <c r="L17" s="152">
        <f>SUM(F17:J17)</f>
        <v>728137</v>
      </c>
      <c r="M17" s="149"/>
    </row>
    <row r="18" spans="1:13" ht="19.5" customHeight="1">
      <c r="A18" s="150"/>
      <c r="B18" s="151" t="s">
        <v>445</v>
      </c>
      <c r="C18" s="151">
        <v>1</v>
      </c>
      <c r="D18" s="151" t="s">
        <v>441</v>
      </c>
      <c r="E18" s="168"/>
      <c r="F18" s="190">
        <v>226679</v>
      </c>
      <c r="G18" s="168"/>
      <c r="H18" s="190">
        <v>489058</v>
      </c>
      <c r="I18" s="168"/>
      <c r="J18" s="190">
        <v>155055</v>
      </c>
      <c r="K18" s="168"/>
      <c r="L18" s="152">
        <f>SUM(F18:J18)</f>
        <v>870792</v>
      </c>
      <c r="M18" s="149"/>
    </row>
    <row r="19" spans="1:13" ht="19.5" customHeight="1">
      <c r="A19" s="148" t="s">
        <v>447</v>
      </c>
      <c r="B19" s="157"/>
      <c r="C19" s="158"/>
      <c r="D19" s="158"/>
      <c r="E19" s="124"/>
      <c r="F19" s="185"/>
      <c r="G19" s="186"/>
      <c r="H19" s="185"/>
      <c r="I19" s="186"/>
      <c r="J19" s="185"/>
      <c r="K19" s="124"/>
      <c r="L19" s="159"/>
      <c r="M19" s="149"/>
    </row>
    <row r="20" spans="1:13" ht="19.5" customHeight="1">
      <c r="A20" s="150"/>
      <c r="B20" s="151" t="s">
        <v>440</v>
      </c>
      <c r="C20" s="151">
        <v>1</v>
      </c>
      <c r="D20" s="151" t="s">
        <v>441</v>
      </c>
      <c r="E20" s="168"/>
      <c r="F20" s="188">
        <v>95705</v>
      </c>
      <c r="G20" s="168"/>
      <c r="H20" s="188">
        <v>191075</v>
      </c>
      <c r="I20" s="168"/>
      <c r="J20" s="188">
        <v>60956</v>
      </c>
      <c r="K20" s="168"/>
      <c r="L20" s="152">
        <f>SUM(F20:J20)</f>
        <v>347736</v>
      </c>
      <c r="M20" s="149"/>
    </row>
    <row r="21" spans="1:13" ht="19.5" customHeight="1">
      <c r="A21" s="150"/>
      <c r="B21" s="151" t="s">
        <v>442</v>
      </c>
      <c r="C21" s="151">
        <v>1</v>
      </c>
      <c r="D21" s="151" t="s">
        <v>441</v>
      </c>
      <c r="E21" s="168"/>
      <c r="F21" s="188">
        <v>136680</v>
      </c>
      <c r="G21" s="168"/>
      <c r="H21" s="188">
        <v>286060</v>
      </c>
      <c r="I21" s="168"/>
      <c r="J21" s="188">
        <v>91434</v>
      </c>
      <c r="K21" s="168"/>
      <c r="L21" s="152">
        <f>SUM(F21:J21)</f>
        <v>514174</v>
      </c>
      <c r="M21" s="149"/>
    </row>
    <row r="22" spans="1:13" ht="19.5" customHeight="1">
      <c r="A22" s="150"/>
      <c r="B22" s="151" t="s">
        <v>443</v>
      </c>
      <c r="C22" s="151">
        <v>1</v>
      </c>
      <c r="D22" s="151" t="s">
        <v>441</v>
      </c>
      <c r="E22" s="168"/>
      <c r="F22" s="188">
        <v>177655</v>
      </c>
      <c r="G22" s="168"/>
      <c r="H22" s="188">
        <v>381044</v>
      </c>
      <c r="I22" s="168"/>
      <c r="J22" s="188">
        <v>121912</v>
      </c>
      <c r="K22" s="168"/>
      <c r="L22" s="152">
        <f>SUM(F22:J22)</f>
        <v>680611</v>
      </c>
      <c r="M22" s="149"/>
    </row>
    <row r="23" spans="1:13" ht="19.5" customHeight="1">
      <c r="A23" s="150"/>
      <c r="B23" s="151" t="s">
        <v>444</v>
      </c>
      <c r="C23" s="151">
        <v>1</v>
      </c>
      <c r="D23" s="151" t="s">
        <v>441</v>
      </c>
      <c r="E23" s="168"/>
      <c r="F23" s="188">
        <v>218630</v>
      </c>
      <c r="G23" s="168"/>
      <c r="H23" s="188">
        <v>476029</v>
      </c>
      <c r="I23" s="168"/>
      <c r="J23" s="188">
        <v>152390</v>
      </c>
      <c r="K23" s="168"/>
      <c r="L23" s="152">
        <f>SUM(F23:J23)</f>
        <v>847049</v>
      </c>
      <c r="M23" s="149"/>
    </row>
    <row r="24" spans="1:13" ht="19.5" customHeight="1">
      <c r="A24" s="153"/>
      <c r="B24" s="154" t="s">
        <v>445</v>
      </c>
      <c r="C24" s="154">
        <v>1</v>
      </c>
      <c r="D24" s="154" t="s">
        <v>441</v>
      </c>
      <c r="E24" s="169"/>
      <c r="F24" s="191">
        <v>259606</v>
      </c>
      <c r="G24" s="169"/>
      <c r="H24" s="191">
        <v>571014</v>
      </c>
      <c r="I24" s="169"/>
      <c r="J24" s="191">
        <v>182867</v>
      </c>
      <c r="K24" s="169"/>
      <c r="L24" s="155">
        <f>SUM(F24:J24)</f>
        <v>1013487</v>
      </c>
      <c r="M24" s="156"/>
    </row>
    <row r="25" ht="19.5" customHeight="1"/>
    <row r="26" ht="19.5" customHeight="1"/>
    <row r="27" ht="19.5" customHeight="1"/>
    <row r="28" ht="19.5" customHeight="1"/>
  </sheetData>
  <mergeCells count="9">
    <mergeCell ref="A4:A5"/>
    <mergeCell ref="M4:M5"/>
    <mergeCell ref="D4:D5"/>
    <mergeCell ref="C4:C5"/>
    <mergeCell ref="B4:B5"/>
    <mergeCell ref="E4:F4"/>
    <mergeCell ref="G4:H4"/>
    <mergeCell ref="I4:J4"/>
    <mergeCell ref="K4:L4"/>
  </mergeCells>
  <printOptions/>
  <pageMargins left="0.57" right="0.54" top="0.62" bottom="0.58" header="0.5" footer="0.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손석준</cp:lastModifiedBy>
  <cp:lastPrinted>2006-01-03T02:26:46Z</cp:lastPrinted>
  <dcterms:created xsi:type="dcterms:W3CDTF">2004-02-26T00:30:26Z</dcterms:created>
  <dcterms:modified xsi:type="dcterms:W3CDTF">2006-01-03T02:36:35Z</dcterms:modified>
  <cp:category/>
  <cp:version/>
  <cp:contentType/>
  <cp:contentStatus/>
</cp:coreProperties>
</file>